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60" windowWidth="15576" windowHeight="7716"/>
  </bookViews>
  <sheets>
    <sheet name="SEKTÖR (U S D)" sheetId="1" r:id="rId1"/>
    <sheet name="SEKTÖR (TL)" sheetId="2" r:id="rId2"/>
    <sheet name="USDvsTL" sheetId="3" r:id="rId3"/>
    <sheet name="Seçilmiş İstatistikler" sheetId="14" r:id="rId4"/>
    <sheet name="GEN.SEK." sheetId="4" r:id="rId5"/>
    <sheet name="Toplam İhracat  bar gra" sheetId="5" r:id="rId6"/>
    <sheet name="KARŞL" sheetId="6" r:id="rId7"/>
    <sheet name="ÜLKE" sheetId="7" r:id="rId8"/>
    <sheet name="SEKT1" sheetId="8" r:id="rId9"/>
    <sheet name="SEKT2" sheetId="9" r:id="rId10"/>
    <sheet name="SEKT3" sheetId="10" r:id="rId11"/>
    <sheet name="SEKT4" sheetId="11" r:id="rId12"/>
    <sheet name="SEKT5" sheetId="12" r:id="rId13"/>
    <sheet name="2002-2014 AYLIK İHR" sheetId="13" r:id="rId14"/>
  </sheets>
  <calcPr calcId="125725"/>
</workbook>
</file>

<file path=xl/calcChain.xml><?xml version="1.0" encoding="utf-8"?>
<calcChain xmlns="http://schemas.openxmlformats.org/spreadsheetml/2006/main">
  <c r="C23" i="1"/>
  <c r="C22"/>
  <c r="C29"/>
  <c r="G46" i="2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O74" i="13" l="1"/>
  <c r="O73" l="1"/>
  <c r="O72"/>
  <c r="O71"/>
  <c r="O70"/>
  <c r="O69"/>
  <c r="O68"/>
  <c r="O67"/>
  <c r="O66"/>
  <c r="O65"/>
  <c r="O64"/>
  <c r="O63"/>
  <c r="O62"/>
  <c r="O61"/>
  <c r="O60"/>
  <c r="O59"/>
  <c r="O58"/>
  <c r="O57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P26" i="7"/>
  <c r="O24"/>
  <c r="P24" s="1"/>
  <c r="O23"/>
  <c r="P23" s="1"/>
  <c r="O22"/>
  <c r="P22" s="1"/>
  <c r="O21"/>
  <c r="P21" s="1"/>
  <c r="O20"/>
  <c r="P20" s="1"/>
  <c r="O19"/>
  <c r="P19" s="1"/>
  <c r="O18"/>
  <c r="P18" s="1"/>
  <c r="O17"/>
  <c r="P17" s="1"/>
  <c r="O16"/>
  <c r="P16" s="1"/>
  <c r="O15"/>
  <c r="P15" s="1"/>
  <c r="O14"/>
  <c r="P14" s="1"/>
  <c r="O13"/>
  <c r="P13" s="1"/>
  <c r="O12"/>
  <c r="P12" s="1"/>
  <c r="O11"/>
  <c r="P11" s="1"/>
  <c r="O10"/>
  <c r="P10" s="1"/>
  <c r="O9"/>
  <c r="P9" s="1"/>
  <c r="O8"/>
  <c r="P8" s="1"/>
  <c r="O7"/>
  <c r="P7" s="1"/>
  <c r="O6"/>
  <c r="P6" s="1"/>
  <c r="O5"/>
  <c r="M22" i="4"/>
  <c r="L22"/>
  <c r="I22"/>
  <c r="H22"/>
  <c r="E22"/>
  <c r="D22"/>
  <c r="M21"/>
  <c r="L21"/>
  <c r="I21"/>
  <c r="H21"/>
  <c r="E21"/>
  <c r="D21"/>
  <c r="M20"/>
  <c r="L20"/>
  <c r="I20"/>
  <c r="H20"/>
  <c r="E20"/>
  <c r="D20"/>
  <c r="M19"/>
  <c r="L19"/>
  <c r="I19"/>
  <c r="H19"/>
  <c r="E19"/>
  <c r="D19"/>
  <c r="M18"/>
  <c r="L18"/>
  <c r="I18"/>
  <c r="H18"/>
  <c r="E18"/>
  <c r="D18"/>
  <c r="M17"/>
  <c r="L17"/>
  <c r="I17"/>
  <c r="H17"/>
  <c r="E17"/>
  <c r="D17"/>
  <c r="M16"/>
  <c r="L16"/>
  <c r="I16"/>
  <c r="H16"/>
  <c r="E16"/>
  <c r="D16"/>
  <c r="M15"/>
  <c r="L15"/>
  <c r="I15"/>
  <c r="H15"/>
  <c r="E15"/>
  <c r="D15"/>
  <c r="M14"/>
  <c r="L14"/>
  <c r="I14"/>
  <c r="H14"/>
  <c r="E14"/>
  <c r="D14"/>
  <c r="M13"/>
  <c r="L13"/>
  <c r="I13"/>
  <c r="H13"/>
  <c r="E13"/>
  <c r="D13"/>
  <c r="M12"/>
  <c r="L12"/>
  <c r="I12"/>
  <c r="H12"/>
  <c r="E12"/>
  <c r="D12"/>
  <c r="M11"/>
  <c r="L11"/>
  <c r="I11"/>
  <c r="H11"/>
  <c r="E11"/>
  <c r="D11"/>
  <c r="M10"/>
  <c r="L10"/>
  <c r="I10"/>
  <c r="H10"/>
  <c r="E10"/>
  <c r="D10"/>
  <c r="M9"/>
  <c r="L9"/>
  <c r="I9"/>
  <c r="H9"/>
  <c r="E9"/>
  <c r="D9"/>
  <c r="I46" i="2"/>
  <c r="E46"/>
  <c r="I42"/>
  <c r="D40"/>
  <c r="C40" i="3" s="1"/>
  <c r="D37" i="2"/>
  <c r="C37" i="3" s="1"/>
  <c r="H35" i="2"/>
  <c r="E35" i="3" s="1"/>
  <c r="E35" i="2"/>
  <c r="I33"/>
  <c r="I29"/>
  <c r="I25"/>
  <c r="D25"/>
  <c r="C25" i="3" s="1"/>
  <c r="D20" i="2"/>
  <c r="C20" i="3" s="1"/>
  <c r="E19" i="2"/>
  <c r="D17"/>
  <c r="C17" i="3" s="1"/>
  <c r="E15" i="2"/>
  <c r="I14"/>
  <c r="H11"/>
  <c r="E11" i="3" s="1"/>
  <c r="H10" i="2"/>
  <c r="E10" i="3" s="1"/>
  <c r="D8" i="2"/>
  <c r="C8" i="3" s="1"/>
  <c r="I46" i="1"/>
  <c r="H46"/>
  <c r="D46" i="3" s="1"/>
  <c r="E46" i="1"/>
  <c r="D46"/>
  <c r="B46" i="3" s="1"/>
  <c r="G45" i="1"/>
  <c r="F45"/>
  <c r="I44"/>
  <c r="H44"/>
  <c r="D44" i="3" s="1"/>
  <c r="E44" i="1"/>
  <c r="D44"/>
  <c r="B44" i="3" s="1"/>
  <c r="I43" i="1"/>
  <c r="H43"/>
  <c r="D43" i="3" s="1"/>
  <c r="E43" i="1"/>
  <c r="D43"/>
  <c r="B43" i="3" s="1"/>
  <c r="I42" i="1"/>
  <c r="H42"/>
  <c r="D42" i="3" s="1"/>
  <c r="E42" i="1"/>
  <c r="D42"/>
  <c r="B42" i="3" s="1"/>
  <c r="I41" i="1"/>
  <c r="H41"/>
  <c r="D41" i="3" s="1"/>
  <c r="E41" i="1"/>
  <c r="D41"/>
  <c r="B41" i="3" s="1"/>
  <c r="I40" i="1"/>
  <c r="H40"/>
  <c r="D40" i="3" s="1"/>
  <c r="E40" i="1"/>
  <c r="D40"/>
  <c r="B40" i="3" s="1"/>
  <c r="I39" i="1"/>
  <c r="H39"/>
  <c r="D39" i="3" s="1"/>
  <c r="E39" i="1"/>
  <c r="D39"/>
  <c r="B39" i="3" s="1"/>
  <c r="I38" i="1"/>
  <c r="H38"/>
  <c r="D38" i="3" s="1"/>
  <c r="E38" i="1"/>
  <c r="D38"/>
  <c r="B38" i="3" s="1"/>
  <c r="I37" i="1"/>
  <c r="H37"/>
  <c r="D37" i="3" s="1"/>
  <c r="E37" i="1"/>
  <c r="D37"/>
  <c r="B37" i="3" s="1"/>
  <c r="I36" i="1"/>
  <c r="H36"/>
  <c r="D36" i="3" s="1"/>
  <c r="E36" i="1"/>
  <c r="D36"/>
  <c r="B36" i="3" s="1"/>
  <c r="I35" i="1"/>
  <c r="H35"/>
  <c r="D35" i="3" s="1"/>
  <c r="E35" i="1"/>
  <c r="D35"/>
  <c r="B35" i="3" s="1"/>
  <c r="I34" i="1"/>
  <c r="H34"/>
  <c r="D34" i="3" s="1"/>
  <c r="E34" i="1"/>
  <c r="D34"/>
  <c r="B34" i="3" s="1"/>
  <c r="I33" i="1"/>
  <c r="H33"/>
  <c r="D33" i="3" s="1"/>
  <c r="E33" i="1"/>
  <c r="D33"/>
  <c r="B33" i="3" s="1"/>
  <c r="I32" i="1"/>
  <c r="H32"/>
  <c r="D32" i="3" s="1"/>
  <c r="E32" i="1"/>
  <c r="D32"/>
  <c r="B32" i="3" s="1"/>
  <c r="I31" i="1"/>
  <c r="H31"/>
  <c r="D31" i="3" s="1"/>
  <c r="E31" i="1"/>
  <c r="D31"/>
  <c r="B31" i="3" s="1"/>
  <c r="I30" i="1"/>
  <c r="H30"/>
  <c r="D30" i="3" s="1"/>
  <c r="E30" i="1"/>
  <c r="D30"/>
  <c r="B30" i="3" s="1"/>
  <c r="I29" i="1"/>
  <c r="H29"/>
  <c r="D29" i="3" s="1"/>
  <c r="E29" i="1"/>
  <c r="D29"/>
  <c r="B29" i="3" s="1"/>
  <c r="I28" i="1"/>
  <c r="H28"/>
  <c r="D28" i="3" s="1"/>
  <c r="E28" i="1"/>
  <c r="D28"/>
  <c r="B28" i="3" s="1"/>
  <c r="I27" i="1"/>
  <c r="H27"/>
  <c r="D27" i="3" s="1"/>
  <c r="E27" i="1"/>
  <c r="D27"/>
  <c r="B27" i="3" s="1"/>
  <c r="I26" i="1"/>
  <c r="H26"/>
  <c r="D26" i="3" s="1"/>
  <c r="E26" i="1"/>
  <c r="D26"/>
  <c r="B26" i="3" s="1"/>
  <c r="I25" i="1"/>
  <c r="H25"/>
  <c r="D25" i="3" s="1"/>
  <c r="E25" i="1"/>
  <c r="D25"/>
  <c r="B25" i="3" s="1"/>
  <c r="I24" i="1"/>
  <c r="H24"/>
  <c r="D24" i="3" s="1"/>
  <c r="E24" i="1"/>
  <c r="D24"/>
  <c r="B24" i="3" s="1"/>
  <c r="I23" i="1"/>
  <c r="H23"/>
  <c r="D23" i="3" s="1"/>
  <c r="E23" i="1"/>
  <c r="D23"/>
  <c r="B23" i="3" s="1"/>
  <c r="I22" i="1"/>
  <c r="H22"/>
  <c r="D22" i="3" s="1"/>
  <c r="E22" i="1"/>
  <c r="D22"/>
  <c r="B22" i="3" s="1"/>
  <c r="I21" i="1"/>
  <c r="H21"/>
  <c r="D21" i="3" s="1"/>
  <c r="E21" i="1"/>
  <c r="D21"/>
  <c r="B21" i="3" s="1"/>
  <c r="I20" i="1"/>
  <c r="H20"/>
  <c r="D20" i="3" s="1"/>
  <c r="E20" i="1"/>
  <c r="D20"/>
  <c r="B20" i="3" s="1"/>
  <c r="I19" i="1"/>
  <c r="H19"/>
  <c r="D19" i="3" s="1"/>
  <c r="E19" i="1"/>
  <c r="D19"/>
  <c r="B19" i="3" s="1"/>
  <c r="I18" i="1"/>
  <c r="H18"/>
  <c r="D18" i="3" s="1"/>
  <c r="E18" i="1"/>
  <c r="D18"/>
  <c r="B18" i="3" s="1"/>
  <c r="I17" i="1"/>
  <c r="H17"/>
  <c r="D17" i="3" s="1"/>
  <c r="E17" i="1"/>
  <c r="D17"/>
  <c r="B17" i="3" s="1"/>
  <c r="I16" i="1"/>
  <c r="H16"/>
  <c r="D16" i="3" s="1"/>
  <c r="E16" i="1"/>
  <c r="D16"/>
  <c r="B16" i="3" s="1"/>
  <c r="I15" i="1"/>
  <c r="H15"/>
  <c r="D15" i="3" s="1"/>
  <c r="E15" i="1"/>
  <c r="D15"/>
  <c r="B15" i="3" s="1"/>
  <c r="I14" i="1"/>
  <c r="H14"/>
  <c r="D14" i="3" s="1"/>
  <c r="E14" i="1"/>
  <c r="D14"/>
  <c r="B14" i="3" s="1"/>
  <c r="I13" i="1"/>
  <c r="H13"/>
  <c r="D13" i="3" s="1"/>
  <c r="E13" i="1"/>
  <c r="D13"/>
  <c r="B13" i="3" s="1"/>
  <c r="I12" i="1"/>
  <c r="H12"/>
  <c r="D12" i="3" s="1"/>
  <c r="E12" i="1"/>
  <c r="D12"/>
  <c r="B12" i="3" s="1"/>
  <c r="I11" i="1"/>
  <c r="H11"/>
  <c r="D11" i="3" s="1"/>
  <c r="E11" i="1"/>
  <c r="D11"/>
  <c r="B11" i="3" s="1"/>
  <c r="I10" i="1"/>
  <c r="H10"/>
  <c r="D10" i="3" s="1"/>
  <c r="E10" i="1"/>
  <c r="D10"/>
  <c r="B10" i="3" s="1"/>
  <c r="I9" i="1"/>
  <c r="H9"/>
  <c r="D9" i="3" s="1"/>
  <c r="E9" i="1"/>
  <c r="D9"/>
  <c r="B9" i="3" s="1"/>
  <c r="I8" i="1"/>
  <c r="H8"/>
  <c r="D8" i="3" s="1"/>
  <c r="E8" i="1"/>
  <c r="D8"/>
  <c r="B8" i="3" s="1"/>
  <c r="I9" i="2" l="1"/>
  <c r="I13"/>
  <c r="I22"/>
  <c r="I28"/>
  <c r="I30"/>
  <c r="I41"/>
  <c r="I43"/>
  <c r="I45"/>
  <c r="I17"/>
  <c r="I21"/>
  <c r="I38"/>
  <c r="H46"/>
  <c r="E46" i="3" s="1"/>
  <c r="I37" i="2"/>
  <c r="I39"/>
  <c r="H18"/>
  <c r="E18" i="3" s="1"/>
  <c r="H27" i="2"/>
  <c r="E27" i="3" s="1"/>
  <c r="H19" i="2"/>
  <c r="E19" i="3" s="1"/>
  <c r="H26" i="2"/>
  <c r="E26" i="3" s="1"/>
  <c r="H34" i="2"/>
  <c r="E34" i="3" s="1"/>
  <c r="E22" i="2"/>
  <c r="E23"/>
  <c r="E41"/>
  <c r="E43"/>
  <c r="D13"/>
  <c r="C13" i="3" s="1"/>
  <c r="D28" i="2"/>
  <c r="C28" i="3" s="1"/>
  <c r="D32" i="2"/>
  <c r="C32" i="3" s="1"/>
  <c r="E11" i="2"/>
  <c r="E27"/>
  <c r="E31"/>
  <c r="E40"/>
  <c r="D46"/>
  <c r="C46" i="3" s="1"/>
  <c r="E30" i="2"/>
  <c r="E39"/>
  <c r="D1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18" i="2"/>
  <c r="I34"/>
  <c r="H41"/>
  <c r="E41" i="3" s="1"/>
  <c r="H39" i="2"/>
  <c r="E39" i="3" s="1"/>
  <c r="I10" i="2"/>
  <c r="I26"/>
  <c r="H14"/>
  <c r="E14" i="3" s="1"/>
  <c r="H15" i="2"/>
  <c r="E15" i="3" s="1"/>
  <c r="H30" i="2"/>
  <c r="E30" i="3" s="1"/>
  <c r="H31" i="2"/>
  <c r="E31" i="3" s="1"/>
  <c r="H22" i="2"/>
  <c r="E22" i="3" s="1"/>
  <c r="H23" i="2"/>
  <c r="E23" i="3" s="1"/>
  <c r="H38" i="2"/>
  <c r="E38" i="3" s="1"/>
  <c r="E44" i="2"/>
  <c r="D44"/>
  <c r="C44" i="3" s="1"/>
  <c r="E12" i="2"/>
  <c r="E20"/>
  <c r="E28"/>
  <c r="E36"/>
  <c r="D41"/>
  <c r="C41" i="3" s="1"/>
  <c r="E8" i="2"/>
  <c r="E16"/>
  <c r="E24"/>
  <c r="E32"/>
  <c r="I40"/>
  <c r="H40"/>
  <c r="E40" i="3" s="1"/>
  <c r="H8" i="2"/>
  <c r="E8" i="3" s="1"/>
  <c r="D10" i="2"/>
  <c r="C10" i="3" s="1"/>
  <c r="H12" i="2"/>
  <c r="E12" i="3" s="1"/>
  <c r="D14" i="2"/>
  <c r="C14" i="3" s="1"/>
  <c r="H16" i="2"/>
  <c r="E16" i="3" s="1"/>
  <c r="D18" i="2"/>
  <c r="C18" i="3" s="1"/>
  <c r="H20" i="2"/>
  <c r="E20" i="3" s="1"/>
  <c r="E21" i="2"/>
  <c r="H24"/>
  <c r="E24" i="3" s="1"/>
  <c r="D26" i="2"/>
  <c r="C26" i="3" s="1"/>
  <c r="I27" i="2"/>
  <c r="E29"/>
  <c r="H32"/>
  <c r="E32" i="3" s="1"/>
  <c r="D34" i="2"/>
  <c r="C34" i="3" s="1"/>
  <c r="I35" i="2"/>
  <c r="H36"/>
  <c r="E36" i="3" s="1"/>
  <c r="E37" i="2"/>
  <c r="D38"/>
  <c r="C38" i="3" s="1"/>
  <c r="H42" i="2"/>
  <c r="E42" i="3" s="1"/>
  <c r="H43" i="2"/>
  <c r="E43" i="3" s="1"/>
  <c r="I44" i="2"/>
  <c r="H44"/>
  <c r="E44" i="3" s="1"/>
  <c r="H45" i="1"/>
  <c r="D45" i="3" s="1"/>
  <c r="I8" i="2"/>
  <c r="H9"/>
  <c r="E9" i="3" s="1"/>
  <c r="E10" i="2"/>
  <c r="D11"/>
  <c r="C11" i="3" s="1"/>
  <c r="I12" i="2"/>
  <c r="H13"/>
  <c r="E13" i="3" s="1"/>
  <c r="E14" i="2"/>
  <c r="D15"/>
  <c r="C15" i="3" s="1"/>
  <c r="I16" i="2"/>
  <c r="H17"/>
  <c r="E17" i="3" s="1"/>
  <c r="E18" i="2"/>
  <c r="D19"/>
  <c r="C19" i="3" s="1"/>
  <c r="I20" i="2"/>
  <c r="H21"/>
  <c r="E21" i="3" s="1"/>
  <c r="D23" i="2"/>
  <c r="C23" i="3" s="1"/>
  <c r="I24" i="2"/>
  <c r="H25"/>
  <c r="E25" i="3" s="1"/>
  <c r="E26" i="2"/>
  <c r="D27"/>
  <c r="C27" i="3" s="1"/>
  <c r="H29" i="2"/>
  <c r="E29" i="3" s="1"/>
  <c r="D31" i="2"/>
  <c r="C31" i="3" s="1"/>
  <c r="I32" i="2"/>
  <c r="H33"/>
  <c r="E33" i="3" s="1"/>
  <c r="E34" i="2"/>
  <c r="D35"/>
  <c r="C35" i="3" s="1"/>
  <c r="I36" i="2"/>
  <c r="H37"/>
  <c r="E37" i="3" s="1"/>
  <c r="E38" i="2"/>
  <c r="D39"/>
  <c r="C39" i="3" s="1"/>
  <c r="E9" i="2"/>
  <c r="I11"/>
  <c r="E13"/>
  <c r="I15"/>
  <c r="E17"/>
  <c r="I19"/>
  <c r="D22"/>
  <c r="C22" i="3" s="1"/>
  <c r="I23" i="2"/>
  <c r="E25"/>
  <c r="H28"/>
  <c r="E28" i="3" s="1"/>
  <c r="D30" i="2"/>
  <c r="C30" i="3" s="1"/>
  <c r="I31" i="2"/>
  <c r="E33"/>
  <c r="I45" i="1"/>
  <c r="E42" i="2"/>
  <c r="D42"/>
  <c r="C42" i="3" s="1"/>
  <c r="H45" i="2"/>
  <c r="E45" i="3" s="1"/>
  <c r="P5" i="7"/>
  <c r="P25" s="1"/>
  <c r="O25"/>
</calcChain>
</file>

<file path=xl/sharedStrings.xml><?xml version="1.0" encoding="utf-8"?>
<sst xmlns="http://schemas.openxmlformats.org/spreadsheetml/2006/main" count="437" uniqueCount="233">
  <si>
    <t xml:space="preserve">SEKTÖREL BAZDA İHRACAT RAKAMLARI -1000 $   </t>
  </si>
  <si>
    <t>TEMMUZ</t>
  </si>
  <si>
    <t>SON 12 AYLIK</t>
  </si>
  <si>
    <t>SEKTÖRLER</t>
  </si>
  <si>
    <t>2012-2013</t>
  </si>
  <si>
    <t>I. TARIM</t>
  </si>
  <si>
    <t xml:space="preserve">   A. BİTKİSEL ÜRÜNLER</t>
  </si>
  <si>
    <t xml:space="preserve">     Hububat, Bakliyat, Yağlı Tohumlar ve Mam.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</si>
  <si>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</si>
  <si>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</si>
  <si>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</si>
  <si>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</si>
  <si>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B. HAYVANSAL ÜRÜNLER</t>
  </si>
  <si>
    <t xml:space="preserve">     Su Ürünleri ve Hayvansal Mamuller</t>
  </si>
  <si>
    <t xml:space="preserve">   C. AĞAÇ VE ORMAN ÜRÜNLERİ</t>
  </si>
  <si>
    <t xml:space="preserve">     Ağaç Mamulleri ve Orman Ürünleri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</si>
  <si>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</si>
  <si>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</si>
  <si>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</si>
  <si>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</si>
  <si>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</si>
  <si>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</si>
  <si>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</si>
  <si>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</si>
  <si>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</si>
  <si>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</si>
  <si>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</si>
  <si>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</si>
  <si>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</si>
  <si>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</si>
  <si>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</si>
  <si>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</si>
  <si>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</si>
  <si>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</si>
  <si>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</si>
  <si>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</si>
  <si>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</si>
  <si>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</si>
  <si>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 xml:space="preserve">  Son 12 aylık verilerde ilk 11 ay TUİK, son ay TİM rakamı kullanılmıştır. </t>
  </si>
  <si>
    <t xml:space="preserve">SEKTÖREL BAZDA İHRACAT KAYIT RAKAMLARI - 1000 TL   </t>
  </si>
  <si>
    <t>SON 12 AY</t>
  </si>
  <si>
    <t>Not: İlgili dönem ortalama MB Dolar Alış Kuru baz alınarak hesaplanmıştır.</t>
  </si>
  <si>
    <t>İHRACAT ARTIŞI KARŞILAŞTIRMA TABLOSU (USD - TL)</t>
  </si>
  <si>
    <t>Son 12 Aylık</t>
  </si>
  <si>
    <t>USD Bazında Artış (%)</t>
  </si>
  <si>
    <t>TL Bazında Artış  (%)</t>
  </si>
  <si>
    <t>T O P L A M</t>
  </si>
  <si>
    <t>İHRACATÇI  BİRLİKLERİ  GENEL SEKRETERLİKLERİ BAZINDA İHRACAT RAKAMLARI (1000 $)</t>
  </si>
  <si>
    <t>Son 12 Ay</t>
  </si>
  <si>
    <t>İHRACATÇI  BİRLİKLERİ 
GENEL SEKRETERLİKLERİ</t>
  </si>
  <si>
    <t>Değişim    ('11/'10)</t>
  </si>
  <si>
    <t xml:space="preserve"> Pay(11)  (%)</t>
  </si>
  <si>
    <t>AİB</t>
  </si>
  <si>
    <t>AKİB</t>
  </si>
  <si>
    <t>DAİB</t>
  </si>
  <si>
    <t>DENİB</t>
  </si>
  <si>
    <t>DKİB</t>
  </si>
  <si>
    <t>EİB</t>
  </si>
  <si>
    <t>GAİB</t>
  </si>
  <si>
    <t>İİB</t>
  </si>
  <si>
    <t>İMMİB</t>
  </si>
  <si>
    <t>İTKİB</t>
  </si>
  <si>
    <t>KİB</t>
  </si>
  <si>
    <t>OAİB</t>
  </si>
  <si>
    <t>UİB</t>
  </si>
  <si>
    <t>TOPLAM</t>
  </si>
  <si>
    <t xml:space="preserve"> </t>
  </si>
  <si>
    <t>ÜLKE</t>
  </si>
  <si>
    <t>OCAK</t>
  </si>
  <si>
    <t>ŞUBAT</t>
  </si>
  <si>
    <t>MART</t>
  </si>
  <si>
    <t>NİSAN</t>
  </si>
  <si>
    <t>MAYIS</t>
  </si>
  <si>
    <t>HAZİRAN</t>
  </si>
  <si>
    <t>AĞUSTOS</t>
  </si>
  <si>
    <t>EYLÜL</t>
  </si>
  <si>
    <t>EKİM</t>
  </si>
  <si>
    <t>KASIM</t>
  </si>
  <si>
    <t>ARALIK</t>
  </si>
  <si>
    <t>KÜMÜLATİF</t>
  </si>
  <si>
    <t>% PAY</t>
  </si>
  <si>
    <t>1.</t>
  </si>
  <si>
    <t xml:space="preserve">ALMANYA </t>
  </si>
  <si>
    <t>2.</t>
  </si>
  <si>
    <t>IRAK</t>
  </si>
  <si>
    <t>3.</t>
  </si>
  <si>
    <t>BİRLEŞİK KRALLIK</t>
  </si>
  <si>
    <t>4.</t>
  </si>
  <si>
    <t xml:space="preserve">RUSYA FEDERASYONU </t>
  </si>
  <si>
    <t>5.</t>
  </si>
  <si>
    <t>İTALYA</t>
  </si>
  <si>
    <t>6.</t>
  </si>
  <si>
    <t>FRANSA</t>
  </si>
  <si>
    <t>7.</t>
  </si>
  <si>
    <t>BİRLEŞİK DEVLETLER</t>
  </si>
  <si>
    <t>8.</t>
  </si>
  <si>
    <t>İSPANYA</t>
  </si>
  <si>
    <t>9.</t>
  </si>
  <si>
    <t>ÇİN HALK CUMHURİYETİ</t>
  </si>
  <si>
    <t>10.</t>
  </si>
  <si>
    <t>11.</t>
  </si>
  <si>
    <t xml:space="preserve">AZERBAYCAN-NAHÇİVAN </t>
  </si>
  <si>
    <t>12.</t>
  </si>
  <si>
    <t xml:space="preserve">SUUDİ ARABİSTAN </t>
  </si>
  <si>
    <t>13.</t>
  </si>
  <si>
    <t>HOLLANDA</t>
  </si>
  <si>
    <t>14.</t>
  </si>
  <si>
    <t>İRAN (İSLAM CUM.)</t>
  </si>
  <si>
    <t>15.</t>
  </si>
  <si>
    <t>İSRAİL</t>
  </si>
  <si>
    <t>16.</t>
  </si>
  <si>
    <t>BİRLEŞİK ARAP EMİRLİKLERİ</t>
  </si>
  <si>
    <t>17.</t>
  </si>
  <si>
    <t xml:space="preserve">ROMANYA </t>
  </si>
  <si>
    <t>18.</t>
  </si>
  <si>
    <t>BELÇİKA</t>
  </si>
  <si>
    <t>19.</t>
  </si>
  <si>
    <t>20.</t>
  </si>
  <si>
    <t>İlk 20 Ülke Toplam</t>
  </si>
  <si>
    <t>Genel Toplam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</si>
  <si>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</si>
  <si>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</si>
  <si>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</si>
  <si>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</si>
  <si>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</si>
  <si>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</si>
  <si>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</si>
  <si>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</si>
  <si>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Hububat,Bakliyat,Yağlı Tohumlar ve Mamulleri</t>
  </si>
  <si>
    <t>Meyve Sebze Mamulleri</t>
  </si>
  <si>
    <t>Kuru Meyve ve Mamulleri</t>
  </si>
  <si>
    <t>Fındık ve Mamulleri</t>
  </si>
  <si>
    <t>Zeytin ve Zeytinyağı</t>
  </si>
  <si>
    <t>Tütün</t>
  </si>
  <si>
    <t>Su Ürünleri ve Hayvansal Mamuller</t>
  </si>
  <si>
    <t>Ağaç Mamulleri ve Orman Ürünleri</t>
  </si>
  <si>
    <t>Tekstil ve Hammaddeleri</t>
  </si>
  <si>
    <t>Deri ve Deri Mamulleri</t>
  </si>
  <si>
    <t>Halı</t>
  </si>
  <si>
    <t>Hazırgiyim ve Konfeksiyon</t>
  </si>
  <si>
    <t>Otomotiv Endüstrisi</t>
  </si>
  <si>
    <t>Gemi ve Yat</t>
  </si>
  <si>
    <t>Makine ve Aksamları</t>
  </si>
  <si>
    <t>Demir ve Demir Dışı Metaller</t>
  </si>
  <si>
    <t>Çelik</t>
  </si>
  <si>
    <t>Mücevher</t>
  </si>
  <si>
    <t>Savunma ve Havacılık Sanayii</t>
  </si>
  <si>
    <t>Diğer Sanayi Ürünleri</t>
  </si>
  <si>
    <t>Madencilik Ürünleri</t>
  </si>
  <si>
    <t>(*) Toplam satırında, son ay verileri için İhracatçı Birlikleri kayıtları, önceki dönemler için TÜİK kayıtları esas alınmıştır.</t>
  </si>
  <si>
    <t xml:space="preserve">MISIR </t>
  </si>
  <si>
    <t>Tablo 1</t>
  </si>
  <si>
    <t>En yüksek ihracat artışı elde edilen ilk 10 ülke*</t>
  </si>
  <si>
    <t>ÜLKE (Bin$)</t>
  </si>
  <si>
    <t>Değ. %</t>
  </si>
  <si>
    <t>SURİYE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</si>
  <si>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</si>
  <si>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</si>
  <si>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</si>
  <si>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</si>
  <si>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</si>
  <si>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</si>
  <si>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</si>
  <si>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</si>
  <si>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İklimlendirme Sanayii</t>
  </si>
  <si>
    <t>Tablo 5</t>
  </si>
  <si>
    <t>En fazla ihracat yapan ilk 10 il</t>
  </si>
  <si>
    <t>İL (Bin$)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</si>
  <si>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</si>
  <si>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</si>
  <si>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</si>
  <si>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</si>
  <si>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</si>
  <si>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</si>
  <si>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</si>
  <si>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</si>
  <si>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SAKARYA</t>
  </si>
  <si>
    <t>Tablo 6</t>
  </si>
  <si>
    <t>İhracatını en yüksek oranlı artıran ilk 10 il</t>
  </si>
  <si>
    <t>ELAZIĞ</t>
  </si>
  <si>
    <t>AMASYA</t>
  </si>
  <si>
    <t>LİBYA</t>
  </si>
  <si>
    <t>NORVEÇ</t>
  </si>
  <si>
    <t xml:space="preserve">Hazırgiyim ve Konfeksiyon </t>
  </si>
  <si>
    <t xml:space="preserve">Kimyevi Maddeler ve Mamulleri  </t>
  </si>
  <si>
    <t xml:space="preserve">Demir ve Demir Dışı Metaller </t>
  </si>
  <si>
    <t xml:space="preserve">Ağaç Mamülleri ve Orman Ürünleri </t>
  </si>
  <si>
    <t>HATAY</t>
  </si>
  <si>
    <t>ERZINCAN</t>
  </si>
  <si>
    <t>OCAK 2014 İHRACAT RAKAMLARI</t>
  </si>
  <si>
    <t>Değişim    ('14/'13)</t>
  </si>
  <si>
    <t xml:space="preserve"> Pay(14)  (%)</t>
  </si>
  <si>
    <t>2013-2014</t>
  </si>
  <si>
    <t xml:space="preserve">* Ocak ayı için TİM rakamı kullanılmıştır. </t>
  </si>
  <si>
    <t>OCAK 2014 İHRACAT RAKAMLARI - TL</t>
  </si>
  <si>
    <t>OCAK (2014/2013)</t>
  </si>
  <si>
    <t>2013 - OCAK</t>
  </si>
  <si>
    <t>2014 YILI İHRACATIMIZDA İLK 20 ÜLKE (1000 $)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</si>
  <si>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2013 yılı için 12 aylık TUİK rakamları kullanılmıştır. </t>
    </r>
  </si>
  <si>
    <t xml:space="preserve">* Aylar bazında toplam ihracat grafiğinde 2013 yılı için TUİK rakamları kullanılmıştır. </t>
  </si>
  <si>
    <t xml:space="preserve">POLONYA </t>
  </si>
  <si>
    <t>Yaş Meyve Sebze</t>
  </si>
  <si>
    <t>Süs Bitkileri ve Mamulleri</t>
  </si>
  <si>
    <t>Kimyevi Maddeler ve Mamulleri</t>
  </si>
  <si>
    <t>Elektrik-Elektronik ve Hizmet</t>
  </si>
  <si>
    <t>Çimento, Cam, Seramik ve Toprak Ürünleri</t>
  </si>
  <si>
    <t xml:space="preserve">     Yaş Meyve Sebze</t>
  </si>
  <si>
    <t xml:space="preserve">     Tütün</t>
  </si>
  <si>
    <t xml:space="preserve">     Süs Bitkileri ve Mamulleri</t>
  </si>
  <si>
    <t xml:space="preserve">     Elektrik - Elektronik ve Hizmet</t>
  </si>
  <si>
    <t xml:space="preserve">     Çimento, Cam, Seramik ve Toprak Ürünleri</t>
  </si>
  <si>
    <t xml:space="preserve">     Savunma ve Havacılık Sanayii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</si>
  <si>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Ocak ayı için TİM rakamı kullanılmıştır. </t>
    </r>
  </si>
  <si>
    <t>2014 - OCAK</t>
  </si>
  <si>
    <t>TAYLAND</t>
  </si>
  <si>
    <t>KATAR</t>
  </si>
  <si>
    <t>MORİTANYA</t>
  </si>
  <si>
    <t xml:space="preserve">ÜRDÜN </t>
  </si>
  <si>
    <t xml:space="preserve">LETONYA </t>
  </si>
  <si>
    <t>MOLDAVYA</t>
  </si>
  <si>
    <t xml:space="preserve">VIETNAM </t>
  </si>
  <si>
    <t xml:space="preserve">FAS </t>
  </si>
  <si>
    <t>Hububat, Bakliyat, Yağlı Tohumlar ve Mam.</t>
  </si>
  <si>
    <t>Madencilik</t>
  </si>
  <si>
    <t>Süs Bitkileri</t>
  </si>
  <si>
    <t xml:space="preserve">Meyve Sebze Mamulleri </t>
  </si>
  <si>
    <t>BAYBURT</t>
  </si>
  <si>
    <t>BATMAN</t>
  </si>
  <si>
    <t>ERZURUM</t>
  </si>
  <si>
    <t>BARTIN</t>
  </si>
  <si>
    <t>HAKKARI</t>
  </si>
  <si>
    <t>DIYARBAKIR</t>
  </si>
  <si>
    <t>ADIYAMAN</t>
  </si>
</sst>
</file>

<file path=xl/styles.xml><?xml version="1.0" encoding="utf-8"?>
<styleSheet xmlns="http://schemas.openxmlformats.org/spreadsheetml/2006/main">
  <numFmts count="8">
    <numFmt numFmtId="43" formatCode="_-* #,##0.00\ _T_L_-;\-* #,##0.00\ _T_L_-;_-* &quot;-&quot;??\ _T_L_-;_-@_-"/>
    <numFmt numFmtId="164" formatCode="_-* #,##0.00\ _Y_T_L_-;\-* #,##0.00\ _Y_T_L_-;_-* &quot;-&quot;??\ _Y_T_L_-;_-@_-"/>
    <numFmt numFmtId="165" formatCode="0.0"/>
    <numFmt numFmtId="166" formatCode="#,##0.0"/>
    <numFmt numFmtId="167" formatCode="0.0%"/>
    <numFmt numFmtId="168" formatCode="_-* #,##0.0\ _T_L_-;\-* #,##0.0\ _T_L_-;_-* &quot;-&quot;??\ _T_L_-;_-@_-"/>
    <numFmt numFmtId="169" formatCode="_-* #,##0\ _T_L_-;\-* #,##0\ _T_L_-;_-* &quot;-&quot;??\ _T_L_-;_-@_-"/>
    <numFmt numFmtId="170" formatCode="0.000"/>
  </numFmts>
  <fonts count="73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16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i/>
      <sz val="12"/>
      <name val="Arial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10"/>
      <name val="Arial"/>
      <family val="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</fonts>
  <fills count="4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medium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2" borderId="0" applyNumberFormat="0" applyBorder="0" applyAlignment="0" applyProtection="0"/>
    <xf numFmtId="0" fontId="55" fillId="34" borderId="0" applyNumberFormat="0" applyBorder="0" applyAlignment="0" applyProtection="0"/>
    <xf numFmtId="0" fontId="55" fillId="31" borderId="0" applyNumberFormat="0" applyBorder="0" applyAlignment="0" applyProtection="0"/>
    <xf numFmtId="0" fontId="55" fillId="35" borderId="0" applyNumberFormat="0" applyBorder="0" applyAlignment="0" applyProtection="0"/>
    <xf numFmtId="0" fontId="55" fillId="34" borderId="0" applyNumberFormat="0" applyBorder="0" applyAlignment="0" applyProtection="0"/>
    <xf numFmtId="0" fontId="55" fillId="36" borderId="0" applyNumberFormat="0" applyBorder="0" applyAlignment="0" applyProtection="0"/>
    <xf numFmtId="0" fontId="55" fillId="35" borderId="0" applyNumberFormat="0" applyBorder="0" applyAlignment="0" applyProtection="0"/>
    <xf numFmtId="0" fontId="56" fillId="37" borderId="0" applyNumberFormat="0" applyBorder="0" applyAlignment="0" applyProtection="0"/>
    <xf numFmtId="0" fontId="56" fillId="31" borderId="0" applyNumberFormat="0" applyBorder="0" applyAlignment="0" applyProtection="0"/>
    <xf numFmtId="0" fontId="56" fillId="35" borderId="0" applyNumberFormat="0" applyBorder="0" applyAlignment="0" applyProtection="0"/>
    <xf numFmtId="0" fontId="56" fillId="34" borderId="0" applyNumberFormat="0" applyBorder="0" applyAlignment="0" applyProtection="0"/>
    <xf numFmtId="0" fontId="56" fillId="37" borderId="0" applyNumberFormat="0" applyBorder="0" applyAlignment="0" applyProtection="0"/>
    <xf numFmtId="0" fontId="56" fillId="31" borderId="0" applyNumberFormat="0" applyBorder="0" applyAlignment="0" applyProtection="0"/>
    <xf numFmtId="0" fontId="3" fillId="5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3" fillId="8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3" fillId="11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3" fillId="14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3" fillId="17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3" fillId="20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3" fillId="6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3" fillId="9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3" fillId="12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3" fillId="15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3" fillId="18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3" fillId="21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14" fillId="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14" fillId="10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14" fillId="13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14" fillId="16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14" fillId="19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14" fillId="22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60" fillId="0" borderId="65" applyNumberFormat="0" applyFill="0" applyAlignment="0" applyProtection="0"/>
    <xf numFmtId="0" fontId="61" fillId="0" borderId="66" applyNumberFormat="0" applyFill="0" applyAlignment="0" applyProtection="0"/>
    <xf numFmtId="0" fontId="62" fillId="0" borderId="67" applyNumberFormat="0" applyFill="0" applyAlignment="0" applyProtection="0"/>
    <xf numFmtId="0" fontId="63" fillId="0" borderId="68" applyNumberFormat="0" applyFill="0" applyAlignment="0" applyProtection="0"/>
    <xf numFmtId="0" fontId="63" fillId="0" borderId="0" applyNumberFormat="0" applyFill="0" applyBorder="0" applyAlignment="0" applyProtection="0"/>
    <xf numFmtId="0" fontId="64" fillId="43" borderId="69" applyNumberFormat="0" applyAlignment="0" applyProtection="0"/>
    <xf numFmtId="0" fontId="64" fillId="43" borderId="69" applyNumberFormat="0" applyAlignment="0" applyProtection="0"/>
    <xf numFmtId="0" fontId="65" fillId="44" borderId="70" applyNumberFormat="0" applyAlignment="0" applyProtection="0"/>
    <xf numFmtId="0" fontId="65" fillId="44" borderId="70" applyNumberFormat="0" applyAlignment="0" applyProtection="0"/>
    <xf numFmtId="164" fontId="27" fillId="0" borderId="0" applyFont="0" applyFill="0" applyBorder="0" applyAlignment="0" applyProtection="0"/>
    <xf numFmtId="0" fontId="27" fillId="0" borderId="0"/>
    <xf numFmtId="0" fontId="66" fillId="43" borderId="71" applyNumberFormat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7" fillId="35" borderId="69" applyNumberFormat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5" fillId="0" borderId="1" applyNumberFormat="0" applyFill="0" applyAlignment="0" applyProtection="0"/>
    <xf numFmtId="0" fontId="61" fillId="0" borderId="66" applyNumberFormat="0" applyFill="0" applyAlignment="0" applyProtection="0"/>
    <xf numFmtId="0" fontId="6" fillId="0" borderId="2" applyNumberFormat="0" applyFill="0" applyAlignment="0" applyProtection="0"/>
    <xf numFmtId="0" fontId="62" fillId="0" borderId="67" applyNumberFormat="0" applyFill="0" applyAlignment="0" applyProtection="0"/>
    <xf numFmtId="0" fontId="7" fillId="0" borderId="3" applyNumberFormat="0" applyFill="0" applyAlignment="0" applyProtection="0"/>
    <xf numFmtId="0" fontId="63" fillId="0" borderId="68" applyNumberFormat="0" applyFill="0" applyAlignment="0" applyProtection="0"/>
    <xf numFmtId="0" fontId="7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8" fillId="2" borderId="4" applyNumberFormat="0" applyAlignment="0" applyProtection="0"/>
    <xf numFmtId="0" fontId="67" fillId="35" borderId="69" applyNumberFormat="0" applyAlignment="0" applyProtection="0"/>
    <xf numFmtId="0" fontId="67" fillId="35" borderId="69" applyNumberFormat="0" applyAlignment="0" applyProtection="0"/>
    <xf numFmtId="0" fontId="10" fillId="0" borderId="6" applyNumberFormat="0" applyFill="0" applyAlignment="0" applyProtection="0"/>
    <xf numFmtId="0" fontId="60" fillId="0" borderId="65" applyNumberFormat="0" applyFill="0" applyAlignment="0" applyProtection="0"/>
    <xf numFmtId="0" fontId="60" fillId="0" borderId="65" applyNumberFormat="0" applyFill="0" applyAlignment="0" applyProtection="0"/>
    <xf numFmtId="0" fontId="69" fillId="35" borderId="0" applyNumberFormat="0" applyBorder="0" applyAlignment="0" applyProtection="0"/>
    <xf numFmtId="0" fontId="69" fillId="35" borderId="0" applyNumberFormat="0" applyBorder="0" applyAlignment="0" applyProtection="0"/>
    <xf numFmtId="0" fontId="27" fillId="0" borderId="0"/>
    <xf numFmtId="0" fontId="55" fillId="0" borderId="0"/>
    <xf numFmtId="0" fontId="55" fillId="0" borderId="0"/>
    <xf numFmtId="0" fontId="27" fillId="0" borderId="0"/>
    <xf numFmtId="0" fontId="3" fillId="0" borderId="0"/>
    <xf numFmtId="0" fontId="55" fillId="0" borderId="0"/>
    <xf numFmtId="0" fontId="55" fillId="0" borderId="0"/>
    <xf numFmtId="0" fontId="27" fillId="32" borderId="72" applyNumberFormat="0" applyFont="0" applyAlignment="0" applyProtection="0"/>
    <xf numFmtId="0" fontId="3" fillId="4" borderId="7" applyNumberFormat="0" applyFont="0" applyAlignment="0" applyProtection="0"/>
    <xf numFmtId="0" fontId="3" fillId="4" borderId="7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4" borderId="7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4" borderId="7" applyNumberFormat="0" applyFont="0" applyAlignment="0" applyProtection="0"/>
    <xf numFmtId="0" fontId="55" fillId="32" borderId="72" applyNumberFormat="0" applyFont="0" applyAlignment="0" applyProtection="0"/>
    <xf numFmtId="0" fontId="55" fillId="4" borderId="7" applyNumberFormat="0" applyFont="0" applyAlignment="0" applyProtection="0"/>
    <xf numFmtId="0" fontId="55" fillId="32" borderId="72" applyNumberFormat="0" applyFont="0" applyAlignment="0" applyProtection="0"/>
    <xf numFmtId="0" fontId="55" fillId="4" borderId="7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4" borderId="7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27" fillId="32" borderId="72" applyNumberFormat="0" applyFont="0" applyAlignment="0" applyProtection="0"/>
    <xf numFmtId="0" fontId="9" fillId="3" borderId="5" applyNumberFormat="0" applyAlignment="0" applyProtection="0"/>
    <xf numFmtId="0" fontId="66" fillId="43" borderId="71" applyNumberFormat="0" applyAlignment="0" applyProtection="0"/>
    <xf numFmtId="0" fontId="66" fillId="43" borderId="71" applyNumberFormat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70" fillId="0" borderId="73" applyNumberFormat="0" applyFill="0" applyAlignment="0" applyProtection="0"/>
    <xf numFmtId="0" fontId="13" fillId="0" borderId="8" applyNumberFormat="0" applyFill="0" applyAlignment="0" applyProtection="0"/>
    <xf numFmtId="0" fontId="70" fillId="0" borderId="73" applyNumberFormat="0" applyFill="0" applyAlignment="0" applyProtection="0"/>
    <xf numFmtId="0" fontId="70" fillId="0" borderId="73" applyNumberFormat="0" applyFill="0" applyAlignment="0" applyProtection="0"/>
    <xf numFmtId="0" fontId="71" fillId="0" borderId="0" applyNumberFormat="0" applyFill="0" applyBorder="0" applyAlignment="0" applyProtection="0"/>
    <xf numFmtId="164" fontId="2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9" fontId="27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5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1" fillId="8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" fillId="11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1" fillId="14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1" fillId="17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1" fillId="20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1" fillId="6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" fillId="9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" fillId="12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1" fillId="15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1" fillId="18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1" fillId="21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5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4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1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40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6" fillId="41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59" fillId="42" borderId="0" applyNumberFormat="0" applyBorder="0" applyAlignment="0" applyProtection="0"/>
    <xf numFmtId="0" fontId="64" fillId="43" borderId="69" applyNumberFormat="0" applyAlignment="0" applyProtection="0"/>
    <xf numFmtId="0" fontId="64" fillId="43" borderId="69" applyNumberFormat="0" applyAlignment="0" applyProtection="0"/>
    <xf numFmtId="0" fontId="64" fillId="43" borderId="69" applyNumberFormat="0" applyAlignment="0" applyProtection="0"/>
    <xf numFmtId="0" fontId="65" fillId="44" borderId="70" applyNumberFormat="0" applyAlignment="0" applyProtection="0"/>
    <xf numFmtId="0" fontId="65" fillId="44" borderId="70" applyNumberFormat="0" applyAlignment="0" applyProtection="0"/>
    <xf numFmtId="0" fontId="65" fillId="44" borderId="70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8" fillId="45" borderId="0" applyNumberFormat="0" applyBorder="0" applyAlignment="0" applyProtection="0"/>
    <xf numFmtId="0" fontId="64" fillId="43" borderId="69" applyNumberFormat="0" applyAlignment="0" applyProtection="0"/>
    <xf numFmtId="0" fontId="67" fillId="35" borderId="69" applyNumberFormat="0" applyAlignment="0" applyProtection="0"/>
    <xf numFmtId="0" fontId="67" fillId="35" borderId="69" applyNumberFormat="0" applyAlignment="0" applyProtection="0"/>
    <xf numFmtId="0" fontId="67" fillId="35" borderId="69" applyNumberFormat="0" applyAlignment="0" applyProtection="0"/>
    <xf numFmtId="0" fontId="65" fillId="44" borderId="70" applyNumberFormat="0" applyAlignment="0" applyProtection="0"/>
    <xf numFmtId="0" fontId="68" fillId="45" borderId="0" applyNumberFormat="0" applyBorder="0" applyAlignment="0" applyProtection="0"/>
    <xf numFmtId="0" fontId="59" fillId="42" borderId="0" applyNumberFormat="0" applyBorder="0" applyAlignment="0" applyProtection="0"/>
    <xf numFmtId="0" fontId="60" fillId="0" borderId="65" applyNumberFormat="0" applyFill="0" applyAlignment="0" applyProtection="0"/>
    <xf numFmtId="0" fontId="60" fillId="0" borderId="65" applyNumberFormat="0" applyFill="0" applyAlignment="0" applyProtection="0"/>
    <xf numFmtId="0" fontId="60" fillId="0" borderId="65" applyNumberFormat="0" applyFill="0" applyAlignment="0" applyProtection="0"/>
    <xf numFmtId="0" fontId="69" fillId="35" borderId="0" applyNumberFormat="0" applyBorder="0" applyAlignment="0" applyProtection="0"/>
    <xf numFmtId="0" fontId="69" fillId="35" borderId="0" applyNumberFormat="0" applyBorder="0" applyAlignment="0" applyProtection="0"/>
    <xf numFmtId="0" fontId="69" fillId="35" borderId="0" applyNumberFormat="0" applyBorder="0" applyAlignment="0" applyProtection="0"/>
    <xf numFmtId="0" fontId="15" fillId="0" borderId="0"/>
    <xf numFmtId="0" fontId="55" fillId="0" borderId="0"/>
    <xf numFmtId="0" fontId="55" fillId="0" borderId="0"/>
    <xf numFmtId="0" fontId="15" fillId="0" borderId="0"/>
    <xf numFmtId="0" fontId="1" fillId="0" borderId="0"/>
    <xf numFmtId="0" fontId="55" fillId="0" borderId="0"/>
    <xf numFmtId="0" fontId="55" fillId="0" borderId="0"/>
    <xf numFmtId="0" fontId="55" fillId="0" borderId="0"/>
    <xf numFmtId="0" fontId="15" fillId="0" borderId="0"/>
    <xf numFmtId="0" fontId="15" fillId="0" borderId="0"/>
    <xf numFmtId="0" fontId="15" fillId="0" borderId="0"/>
    <xf numFmtId="0" fontId="15" fillId="32" borderId="72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55" fillId="32" borderId="72" applyNumberFormat="0" applyFont="0" applyAlignment="0" applyProtection="0"/>
    <xf numFmtId="0" fontId="15" fillId="32" borderId="72" applyNumberFormat="0" applyFont="0" applyAlignment="0" applyProtection="0"/>
    <xf numFmtId="0" fontId="69" fillId="35" borderId="0" applyNumberFormat="0" applyBorder="0" applyAlignment="0" applyProtection="0"/>
    <xf numFmtId="0" fontId="66" fillId="43" borderId="71" applyNumberFormat="0" applyAlignment="0" applyProtection="0"/>
    <xf numFmtId="0" fontId="66" fillId="43" borderId="71" applyNumberFormat="0" applyAlignment="0" applyProtection="0"/>
    <xf numFmtId="0" fontId="66" fillId="43" borderId="71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70" fillId="0" borderId="73" applyNumberFormat="0" applyFill="0" applyAlignment="0" applyProtection="0"/>
    <xf numFmtId="0" fontId="70" fillId="0" borderId="73" applyNumberFormat="0" applyFill="0" applyAlignment="0" applyProtection="0"/>
    <xf numFmtId="0" fontId="70" fillId="0" borderId="73" applyNumberFormat="0" applyFill="0" applyAlignment="0" applyProtection="0"/>
    <xf numFmtId="0" fontId="56" fillId="37" borderId="0" applyNumberFormat="0" applyBorder="0" applyAlignment="0" applyProtection="0"/>
    <xf numFmtId="0" fontId="56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40" borderId="0" applyNumberFormat="0" applyBorder="0" applyAlignment="0" applyProtection="0"/>
    <xf numFmtId="0" fontId="56" fillId="37" borderId="0" applyNumberFormat="0" applyBorder="0" applyAlignment="0" applyProtection="0"/>
    <xf numFmtId="0" fontId="56" fillId="41" borderId="0" applyNumberFormat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</cellStyleXfs>
  <cellXfs count="192">
    <xf numFmtId="0" fontId="0" fillId="0" borderId="0" xfId="0"/>
    <xf numFmtId="0" fontId="16" fillId="0" borderId="0" xfId="3" applyFont="1" applyFill="1" applyBorder="1"/>
    <xf numFmtId="0" fontId="17" fillId="0" borderId="0" xfId="3" applyFont="1" applyFill="1" applyBorder="1"/>
    <xf numFmtId="0" fontId="16" fillId="0" borderId="0" xfId="3" applyFont="1" applyFill="1"/>
    <xf numFmtId="0" fontId="16" fillId="0" borderId="9" xfId="3" applyFont="1" applyFill="1" applyBorder="1" applyAlignment="1">
      <alignment wrapText="1"/>
    </xf>
    <xf numFmtId="0" fontId="19" fillId="0" borderId="9" xfId="3" applyFont="1" applyFill="1" applyBorder="1" applyAlignment="1">
      <alignment wrapText="1"/>
    </xf>
    <xf numFmtId="0" fontId="20" fillId="0" borderId="9" xfId="3" applyFont="1" applyFill="1" applyBorder="1" applyAlignment="1">
      <alignment horizontal="center"/>
    </xf>
    <xf numFmtId="1" fontId="20" fillId="0" borderId="9" xfId="3" applyNumberFormat="1" applyFont="1" applyFill="1" applyBorder="1" applyAlignment="1">
      <alignment horizontal="center"/>
    </xf>
    <xf numFmtId="2" fontId="21" fillId="0" borderId="9" xfId="3" applyNumberFormat="1" applyFont="1" applyFill="1" applyBorder="1" applyAlignment="1">
      <alignment horizontal="center" wrapText="1"/>
    </xf>
    <xf numFmtId="3" fontId="20" fillId="0" borderId="9" xfId="3" applyNumberFormat="1" applyFont="1" applyFill="1" applyBorder="1" applyAlignment="1">
      <alignment horizontal="center"/>
    </xf>
    <xf numFmtId="0" fontId="20" fillId="0" borderId="9" xfId="3" applyFont="1" applyFill="1" applyBorder="1"/>
    <xf numFmtId="165" fontId="20" fillId="0" borderId="9" xfId="3" applyNumberFormat="1" applyFont="1" applyFill="1" applyBorder="1" applyAlignment="1">
      <alignment horizontal="center"/>
    </xf>
    <xf numFmtId="0" fontId="16" fillId="0" borderId="9" xfId="3" applyFont="1" applyFill="1" applyBorder="1"/>
    <xf numFmtId="3" fontId="23" fillId="0" borderId="9" xfId="3" applyNumberFormat="1" applyFont="1" applyFill="1" applyBorder="1" applyAlignment="1">
      <alignment horizontal="center"/>
    </xf>
    <xf numFmtId="165" fontId="23" fillId="0" borderId="9" xfId="3" applyNumberFormat="1" applyFont="1" applyFill="1" applyBorder="1" applyAlignment="1">
      <alignment horizontal="center"/>
    </xf>
    <xf numFmtId="3" fontId="24" fillId="0" borderId="9" xfId="3" applyNumberFormat="1" applyFont="1" applyFill="1" applyBorder="1" applyAlignment="1">
      <alignment horizontal="center"/>
    </xf>
    <xf numFmtId="0" fontId="16" fillId="0" borderId="9" xfId="0" applyFont="1" applyFill="1" applyBorder="1"/>
    <xf numFmtId="3" fontId="25" fillId="0" borderId="9" xfId="3" applyNumberFormat="1" applyFont="1" applyFill="1" applyBorder="1" applyAlignment="1">
      <alignment horizontal="center"/>
    </xf>
    <xf numFmtId="165" fontId="25" fillId="0" borderId="9" xfId="3" applyNumberFormat="1" applyFont="1" applyFill="1" applyBorder="1" applyAlignment="1">
      <alignment horizontal="center"/>
    </xf>
    <xf numFmtId="0" fontId="28" fillId="0" borderId="9" xfId="3" applyFont="1" applyFill="1" applyBorder="1"/>
    <xf numFmtId="0" fontId="30" fillId="0" borderId="0" xfId="3" applyFont="1" applyFill="1" applyBorder="1"/>
    <xf numFmtId="3" fontId="19" fillId="0" borderId="12" xfId="3" applyNumberFormat="1" applyFont="1" applyFill="1" applyBorder="1" applyAlignment="1">
      <alignment horizontal="center"/>
    </xf>
    <xf numFmtId="167" fontId="16" fillId="0" borderId="0" xfId="2" applyNumberFormat="1" applyFont="1" applyFill="1" applyBorder="1"/>
    <xf numFmtId="0" fontId="16" fillId="0" borderId="0" xfId="0" applyFont="1" applyFill="1" applyBorder="1"/>
    <xf numFmtId="0" fontId="30" fillId="0" borderId="0" xfId="0" applyFont="1" applyFill="1"/>
    <xf numFmtId="0" fontId="16" fillId="0" borderId="0" xfId="0" applyFont="1" applyFill="1"/>
    <xf numFmtId="3" fontId="16" fillId="0" borderId="0" xfId="0" applyNumberFormat="1" applyFont="1" applyFill="1" applyBorder="1"/>
    <xf numFmtId="3" fontId="16" fillId="0" borderId="0" xfId="0" applyNumberFormat="1" applyFont="1" applyFill="1"/>
    <xf numFmtId="0" fontId="16" fillId="0" borderId="15" xfId="0" applyFont="1" applyFill="1" applyBorder="1" applyAlignment="1">
      <alignment wrapText="1"/>
    </xf>
    <xf numFmtId="0" fontId="19" fillId="0" borderId="20" xfId="0" applyFont="1" applyFill="1" applyBorder="1" applyAlignment="1">
      <alignment wrapText="1"/>
    </xf>
    <xf numFmtId="0" fontId="20" fillId="0" borderId="21" xfId="3" applyFont="1" applyFill="1" applyBorder="1" applyAlignment="1">
      <alignment horizontal="center"/>
    </xf>
    <xf numFmtId="1" fontId="20" fillId="0" borderId="22" xfId="3" applyNumberFormat="1" applyFont="1" applyFill="1" applyBorder="1" applyAlignment="1">
      <alignment horizontal="center"/>
    </xf>
    <xf numFmtId="2" fontId="21" fillId="0" borderId="21" xfId="3" applyNumberFormat="1" applyFont="1" applyFill="1" applyBorder="1" applyAlignment="1">
      <alignment horizontal="center" wrapText="1"/>
    </xf>
    <xf numFmtId="2" fontId="21" fillId="0" borderId="22" xfId="3" applyNumberFormat="1" applyFont="1" applyFill="1" applyBorder="1" applyAlignment="1">
      <alignment horizontal="center" wrapText="1"/>
    </xf>
    <xf numFmtId="0" fontId="22" fillId="23" borderId="23" xfId="0" applyFont="1" applyFill="1" applyBorder="1"/>
    <xf numFmtId="3" fontId="20" fillId="23" borderId="24" xfId="0" applyNumberFormat="1" applyFont="1" applyFill="1" applyBorder="1" applyAlignment="1">
      <alignment horizontal="center"/>
    </xf>
    <xf numFmtId="4" fontId="20" fillId="23" borderId="24" xfId="0" applyNumberFormat="1" applyFont="1" applyFill="1" applyBorder="1" applyAlignment="1">
      <alignment horizontal="center"/>
    </xf>
    <xf numFmtId="0" fontId="20" fillId="0" borderId="25" xfId="0" applyFont="1" applyFill="1" applyBorder="1"/>
    <xf numFmtId="3" fontId="20" fillId="0" borderId="26" xfId="0" applyNumberFormat="1" applyFont="1" applyFill="1" applyBorder="1" applyAlignment="1">
      <alignment horizontal="center"/>
    </xf>
    <xf numFmtId="2" fontId="20" fillId="0" borderId="26" xfId="0" applyNumberFormat="1" applyFont="1" applyFill="1" applyBorder="1" applyAlignment="1">
      <alignment horizontal="center"/>
    </xf>
    <xf numFmtId="0" fontId="31" fillId="0" borderId="0" xfId="0" applyFont="1" applyFill="1" applyBorder="1"/>
    <xf numFmtId="0" fontId="16" fillId="0" borderId="27" xfId="0" applyFont="1" applyFill="1" applyBorder="1"/>
    <xf numFmtId="3" fontId="23" fillId="0" borderId="28" xfId="0" applyNumberFormat="1" applyFont="1" applyFill="1" applyBorder="1" applyAlignment="1">
      <alignment horizontal="center"/>
    </xf>
    <xf numFmtId="2" fontId="23" fillId="0" borderId="28" xfId="0" applyNumberFormat="1" applyFont="1" applyFill="1" applyBorder="1" applyAlignment="1">
      <alignment horizontal="center"/>
    </xf>
    <xf numFmtId="0" fontId="16" fillId="0" borderId="27" xfId="3" applyFont="1" applyFill="1" applyBorder="1"/>
    <xf numFmtId="0" fontId="20" fillId="0" borderId="27" xfId="0" applyFont="1" applyFill="1" applyBorder="1"/>
    <xf numFmtId="3" fontId="20" fillId="0" borderId="28" xfId="0" applyNumberFormat="1" applyFont="1" applyFill="1" applyBorder="1" applyAlignment="1">
      <alignment horizontal="center"/>
    </xf>
    <xf numFmtId="2" fontId="20" fillId="0" borderId="28" xfId="0" applyNumberFormat="1" applyFont="1" applyFill="1" applyBorder="1" applyAlignment="1">
      <alignment horizontal="center"/>
    </xf>
    <xf numFmtId="0" fontId="22" fillId="23" borderId="27" xfId="0" applyFont="1" applyFill="1" applyBorder="1"/>
    <xf numFmtId="2" fontId="20" fillId="23" borderId="24" xfId="0" applyNumberFormat="1" applyFont="1" applyFill="1" applyBorder="1" applyAlignment="1">
      <alignment horizontal="center"/>
    </xf>
    <xf numFmtId="0" fontId="32" fillId="0" borderId="29" xfId="0" applyFont="1" applyFill="1" applyBorder="1"/>
    <xf numFmtId="3" fontId="23" fillId="0" borderId="30" xfId="0" applyNumberFormat="1" applyFont="1" applyFill="1" applyBorder="1" applyAlignment="1">
      <alignment horizontal="center"/>
    </xf>
    <xf numFmtId="2" fontId="23" fillId="0" borderId="30" xfId="0" applyNumberFormat="1" applyFont="1" applyFill="1" applyBorder="1" applyAlignment="1">
      <alignment horizontal="center"/>
    </xf>
    <xf numFmtId="2" fontId="23" fillId="0" borderId="31" xfId="0" applyNumberFormat="1" applyFont="1" applyFill="1" applyBorder="1" applyAlignment="1">
      <alignment horizontal="center"/>
    </xf>
    <xf numFmtId="0" fontId="31" fillId="23" borderId="29" xfId="3" applyFont="1" applyFill="1" applyBorder="1"/>
    <xf numFmtId="0" fontId="24" fillId="0" borderId="32" xfId="0" applyFont="1" applyFill="1" applyBorder="1"/>
    <xf numFmtId="2" fontId="24" fillId="0" borderId="33" xfId="0" applyNumberFormat="1" applyFont="1" applyFill="1" applyBorder="1" applyAlignment="1">
      <alignment horizontal="center"/>
    </xf>
    <xf numFmtId="0" fontId="30" fillId="0" borderId="0" xfId="0" applyFont="1" applyFill="1" applyBorder="1"/>
    <xf numFmtId="0" fontId="19" fillId="0" borderId="0" xfId="0" applyFont="1" applyFill="1" applyBorder="1"/>
    <xf numFmtId="3" fontId="19" fillId="0" borderId="0" xfId="0" applyNumberFormat="1" applyFont="1" applyFill="1" applyBorder="1" applyAlignment="1">
      <alignment horizontal="center"/>
    </xf>
    <xf numFmtId="2" fontId="19" fillId="0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2" fontId="21" fillId="0" borderId="21" xfId="0" applyNumberFormat="1" applyFont="1" applyFill="1" applyBorder="1" applyAlignment="1">
      <alignment horizontal="center" wrapText="1"/>
    </xf>
    <xf numFmtId="2" fontId="21" fillId="0" borderId="22" xfId="0" applyNumberFormat="1" applyFont="1" applyFill="1" applyBorder="1" applyAlignment="1">
      <alignment horizontal="center" wrapText="1"/>
    </xf>
    <xf numFmtId="0" fontId="30" fillId="0" borderId="29" xfId="0" applyFont="1" applyFill="1" applyBorder="1"/>
    <xf numFmtId="2" fontId="30" fillId="0" borderId="30" xfId="0" applyNumberFormat="1" applyFont="1" applyFill="1" applyBorder="1" applyAlignment="1">
      <alignment horizontal="center"/>
    </xf>
    <xf numFmtId="2" fontId="23" fillId="25" borderId="30" xfId="0" applyNumberFormat="1" applyFont="1" applyFill="1" applyBorder="1" applyAlignment="1">
      <alignment horizontal="center"/>
    </xf>
    <xf numFmtId="0" fontId="23" fillId="0" borderId="0" xfId="3" applyFont="1" applyFill="1" applyBorder="1"/>
    <xf numFmtId="43" fontId="16" fillId="0" borderId="0" xfId="1" applyFont="1" applyFill="1" applyBorder="1"/>
    <xf numFmtId="0" fontId="0" fillId="0" borderId="38" xfId="0" applyBorder="1" applyAlignment="1">
      <alignment wrapText="1"/>
    </xf>
    <xf numFmtId="0" fontId="35" fillId="0" borderId="39" xfId="0" applyFont="1" applyBorder="1" applyAlignment="1">
      <alignment wrapText="1"/>
    </xf>
    <xf numFmtId="0" fontId="25" fillId="0" borderId="40" xfId="0" applyFont="1" applyBorder="1"/>
    <xf numFmtId="3" fontId="24" fillId="0" borderId="9" xfId="0" applyNumberFormat="1" applyFont="1" applyFill="1" applyBorder="1" applyAlignment="1">
      <alignment horizontal="right"/>
    </xf>
    <xf numFmtId="3" fontId="24" fillId="0" borderId="9" xfId="0" applyNumberFormat="1" applyFont="1" applyFill="1" applyBorder="1" applyAlignment="1">
      <alignment horizontal="center"/>
    </xf>
    <xf numFmtId="168" fontId="36" fillId="0" borderId="12" xfId="1" applyNumberFormat="1" applyFont="1" applyFill="1" applyBorder="1" applyAlignment="1">
      <alignment horizontal="center"/>
    </xf>
    <xf numFmtId="168" fontId="26" fillId="0" borderId="41" xfId="0" applyNumberFormat="1" applyFont="1" applyFill="1" applyBorder="1"/>
    <xf numFmtId="3" fontId="26" fillId="0" borderId="12" xfId="1" applyNumberFormat="1" applyFont="1" applyFill="1" applyBorder="1" applyAlignment="1">
      <alignment horizontal="right"/>
    </xf>
    <xf numFmtId="169" fontId="26" fillId="0" borderId="12" xfId="1" applyNumberFormat="1" applyFont="1" applyFill="1" applyBorder="1" applyAlignment="1">
      <alignment horizontal="right"/>
    </xf>
    <xf numFmtId="165" fontId="36" fillId="0" borderId="12" xfId="0" applyNumberFormat="1" applyFont="1" applyFill="1" applyBorder="1" applyAlignment="1">
      <alignment horizontal="center"/>
    </xf>
    <xf numFmtId="168" fontId="26" fillId="0" borderId="42" xfId="0" applyNumberFormat="1" applyFont="1" applyFill="1" applyBorder="1"/>
    <xf numFmtId="0" fontId="25" fillId="0" borderId="40" xfId="0" applyFont="1" applyBorder="1" applyAlignment="1">
      <alignment wrapText="1"/>
    </xf>
    <xf numFmtId="0" fontId="25" fillId="0" borderId="43" xfId="0" applyFont="1" applyBorder="1"/>
    <xf numFmtId="0" fontId="25" fillId="0" borderId="44" xfId="0" applyFont="1" applyBorder="1"/>
    <xf numFmtId="3" fontId="24" fillId="0" borderId="45" xfId="0" applyNumberFormat="1" applyFont="1" applyFill="1" applyBorder="1" applyAlignment="1">
      <alignment horizontal="right"/>
    </xf>
    <xf numFmtId="3" fontId="24" fillId="0" borderId="45" xfId="0" applyNumberFormat="1" applyFont="1" applyFill="1" applyBorder="1" applyAlignment="1">
      <alignment horizontal="center"/>
    </xf>
    <xf numFmtId="168" fontId="36" fillId="0" borderId="45" xfId="1" applyNumberFormat="1" applyFont="1" applyFill="1" applyBorder="1" applyAlignment="1">
      <alignment horizontal="center"/>
    </xf>
    <xf numFmtId="168" fontId="26" fillId="0" borderId="46" xfId="0" applyNumberFormat="1" applyFont="1" applyFill="1" applyBorder="1"/>
    <xf numFmtId="3" fontId="26" fillId="0" borderId="45" xfId="1" applyNumberFormat="1" applyFont="1" applyFill="1" applyBorder="1" applyAlignment="1">
      <alignment horizontal="right"/>
    </xf>
    <xf numFmtId="169" fontId="26" fillId="0" borderId="47" xfId="1" applyNumberFormat="1" applyFont="1" applyFill="1" applyBorder="1" applyAlignment="1">
      <alignment horizontal="right"/>
    </xf>
    <xf numFmtId="165" fontId="36" fillId="0" borderId="45" xfId="0" applyNumberFormat="1" applyFont="1" applyFill="1" applyBorder="1" applyAlignment="1">
      <alignment horizontal="center"/>
    </xf>
    <xf numFmtId="168" fontId="26" fillId="0" borderId="48" xfId="0" applyNumberFormat="1" applyFont="1" applyFill="1" applyBorder="1"/>
    <xf numFmtId="0" fontId="37" fillId="0" borderId="49" xfId="0" applyFont="1" applyBorder="1" applyAlignment="1">
      <alignment horizontal="center"/>
    </xf>
    <xf numFmtId="3" fontId="20" fillId="0" borderId="50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center"/>
    </xf>
    <xf numFmtId="166" fontId="20" fillId="0" borderId="50" xfId="0" applyNumberFormat="1" applyFont="1" applyFill="1" applyBorder="1" applyAlignment="1">
      <alignment horizontal="center"/>
    </xf>
    <xf numFmtId="1" fontId="25" fillId="0" borderId="51" xfId="0" applyNumberFormat="1" applyFont="1" applyFill="1" applyBorder="1" applyAlignment="1">
      <alignment horizontal="center"/>
    </xf>
    <xf numFmtId="169" fontId="25" fillId="0" borderId="50" xfId="1" applyNumberFormat="1" applyFont="1" applyFill="1" applyBorder="1" applyAlignment="1">
      <alignment horizontal="right"/>
    </xf>
    <xf numFmtId="4" fontId="20" fillId="26" borderId="50" xfId="0" applyNumberFormat="1" applyFont="1" applyFill="1" applyBorder="1" applyAlignment="1">
      <alignment horizontal="center"/>
    </xf>
    <xf numFmtId="0" fontId="38" fillId="0" borderId="0" xfId="0" applyFont="1"/>
    <xf numFmtId="0" fontId="40" fillId="0" borderId="0" xfId="0" applyFont="1"/>
    <xf numFmtId="0" fontId="0" fillId="0" borderId="0" xfId="0" applyAlignment="1">
      <alignment horizontal="center"/>
    </xf>
    <xf numFmtId="49" fontId="41" fillId="27" borderId="9" xfId="0" applyNumberFormat="1" applyFont="1" applyFill="1" applyBorder="1" applyAlignment="1">
      <alignment horizontal="center"/>
    </xf>
    <xf numFmtId="0" fontId="41" fillId="27" borderId="9" xfId="0" applyFont="1" applyFill="1" applyBorder="1" applyAlignment="1">
      <alignment horizontal="center"/>
    </xf>
    <xf numFmtId="49" fontId="42" fillId="28" borderId="10" xfId="0" applyNumberFormat="1" applyFont="1" applyFill="1" applyBorder="1"/>
    <xf numFmtId="49" fontId="42" fillId="28" borderId="9" xfId="0" applyNumberFormat="1" applyFont="1" applyFill="1" applyBorder="1"/>
    <xf numFmtId="4" fontId="43" fillId="28" borderId="9" xfId="0" applyNumberFormat="1" applyFont="1" applyFill="1" applyBorder="1"/>
    <xf numFmtId="4" fontId="43" fillId="28" borderId="11" xfId="0" applyNumberFormat="1" applyFont="1" applyFill="1" applyBorder="1"/>
    <xf numFmtId="0" fontId="0" fillId="0" borderId="0" xfId="0" applyBorder="1"/>
    <xf numFmtId="3" fontId="38" fillId="0" borderId="0" xfId="0" applyNumberFormat="1" applyFont="1" applyBorder="1" applyAlignment="1">
      <alignment horizontal="center"/>
    </xf>
    <xf numFmtId="3" fontId="43" fillId="28" borderId="9" xfId="0" applyNumberFormat="1" applyFont="1" applyFill="1" applyBorder="1"/>
    <xf numFmtId="4" fontId="43" fillId="28" borderId="12" xfId="0" applyNumberFormat="1" applyFont="1" applyFill="1" applyBorder="1"/>
    <xf numFmtId="0" fontId="38" fillId="0" borderId="0" xfId="0" applyFont="1" applyBorder="1" applyAlignment="1">
      <alignment horizontal="center"/>
    </xf>
    <xf numFmtId="49" fontId="44" fillId="0" borderId="0" xfId="0" applyNumberFormat="1" applyFont="1" applyFill="1" applyBorder="1"/>
    <xf numFmtId="0" fontId="45" fillId="0" borderId="0" xfId="0" applyFont="1"/>
    <xf numFmtId="49" fontId="46" fillId="29" borderId="52" xfId="0" applyNumberFormat="1" applyFont="1" applyFill="1" applyBorder="1" applyAlignment="1">
      <alignment horizontal="center"/>
    </xf>
    <xf numFmtId="49" fontId="46" fillId="29" borderId="53" xfId="0" applyNumberFormat="1" applyFont="1" applyFill="1" applyBorder="1" applyAlignment="1">
      <alignment horizontal="center"/>
    </xf>
    <xf numFmtId="0" fontId="46" fillId="29" borderId="54" xfId="0" applyFont="1" applyFill="1" applyBorder="1" applyAlignment="1">
      <alignment horizontal="center"/>
    </xf>
    <xf numFmtId="0" fontId="47" fillId="0" borderId="0" xfId="0" applyFont="1"/>
    <xf numFmtId="0" fontId="48" fillId="29" borderId="55" xfId="0" applyFont="1" applyFill="1" applyBorder="1"/>
    <xf numFmtId="3" fontId="48" fillId="29" borderId="56" xfId="0" applyNumberFormat="1" applyFont="1" applyFill="1" applyBorder="1"/>
    <xf numFmtId="3" fontId="48" fillId="29" borderId="57" xfId="0" applyNumberFormat="1" applyFont="1" applyFill="1" applyBorder="1"/>
    <xf numFmtId="0" fontId="27" fillId="0" borderId="0" xfId="0" applyFont="1"/>
    <xf numFmtId="0" fontId="49" fillId="0" borderId="0" xfId="0" applyFont="1"/>
    <xf numFmtId="0" fontId="50" fillId="29" borderId="55" xfId="0" applyFont="1" applyFill="1" applyBorder="1"/>
    <xf numFmtId="3" fontId="50" fillId="29" borderId="0" xfId="0" applyNumberFormat="1" applyFont="1" applyFill="1" applyBorder="1"/>
    <xf numFmtId="3" fontId="48" fillId="29" borderId="58" xfId="0" applyNumberFormat="1" applyFont="1" applyFill="1" applyBorder="1"/>
    <xf numFmtId="3" fontId="51" fillId="29" borderId="0" xfId="0" applyNumberFormat="1" applyFont="1" applyFill="1" applyBorder="1"/>
    <xf numFmtId="3" fontId="48" fillId="29" borderId="0" xfId="0" applyNumberFormat="1" applyFont="1" applyFill="1" applyBorder="1"/>
    <xf numFmtId="0" fontId="52" fillId="0" borderId="0" xfId="0" applyFont="1"/>
    <xf numFmtId="0" fontId="53" fillId="29" borderId="59" xfId="0" applyFont="1" applyFill="1" applyBorder="1" applyAlignment="1">
      <alignment horizontal="center"/>
    </xf>
    <xf numFmtId="3" fontId="53" fillId="29" borderId="60" xfId="0" applyNumberFormat="1" applyFont="1" applyFill="1" applyBorder="1"/>
    <xf numFmtId="3" fontId="53" fillId="29" borderId="61" xfId="0" applyNumberFormat="1" applyFont="1" applyFill="1" applyBorder="1"/>
    <xf numFmtId="0" fontId="54" fillId="0" borderId="0" xfId="0" applyFont="1"/>
    <xf numFmtId="0" fontId="53" fillId="29" borderId="62" xfId="0" applyFont="1" applyFill="1" applyBorder="1" applyAlignment="1">
      <alignment horizontal="center"/>
    </xf>
    <xf numFmtId="3" fontId="53" fillId="29" borderId="63" xfId="0" applyNumberFormat="1" applyFont="1" applyFill="1" applyBorder="1"/>
    <xf numFmtId="3" fontId="53" fillId="29" borderId="64" xfId="0" applyNumberFormat="1" applyFont="1" applyFill="1" applyBorder="1"/>
    <xf numFmtId="0" fontId="31" fillId="0" borderId="0" xfId="3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5" fontId="20" fillId="24" borderId="9" xfId="3" applyNumberFormat="1" applyFont="1" applyFill="1" applyBorder="1" applyAlignment="1">
      <alignment horizontal="center"/>
    </xf>
    <xf numFmtId="0" fontId="22" fillId="24" borderId="9" xfId="3" applyFont="1" applyFill="1" applyBorder="1"/>
    <xf numFmtId="3" fontId="20" fillId="24" borderId="9" xfId="3" applyNumberFormat="1" applyFont="1" applyFill="1" applyBorder="1" applyAlignment="1">
      <alignment horizontal="center"/>
    </xf>
    <xf numFmtId="0" fontId="20" fillId="24" borderId="9" xfId="3" applyFont="1" applyFill="1" applyBorder="1"/>
    <xf numFmtId="0" fontId="21" fillId="24" borderId="9" xfId="3" applyFont="1" applyFill="1" applyBorder="1"/>
    <xf numFmtId="3" fontId="24" fillId="24" borderId="9" xfId="3" applyNumberFormat="1" applyFont="1" applyFill="1" applyBorder="1" applyAlignment="1">
      <alignment horizontal="center"/>
    </xf>
    <xf numFmtId="165" fontId="24" fillId="24" borderId="9" xfId="3" applyNumberFormat="1" applyFont="1" applyFill="1" applyBorder="1" applyAlignment="1">
      <alignment horizontal="center"/>
    </xf>
    <xf numFmtId="3" fontId="27" fillId="24" borderId="9" xfId="3" applyNumberFormat="1" applyFont="1" applyFill="1" applyBorder="1" applyAlignment="1">
      <alignment horizontal="center"/>
    </xf>
    <xf numFmtId="165" fontId="27" fillId="24" borderId="9" xfId="3" applyNumberFormat="1" applyFont="1" applyFill="1" applyBorder="1" applyAlignment="1">
      <alignment horizontal="center"/>
    </xf>
    <xf numFmtId="3" fontId="28" fillId="24" borderId="9" xfId="3" applyNumberFormat="1" applyFont="1" applyFill="1" applyBorder="1" applyAlignment="1">
      <alignment horizontal="center"/>
    </xf>
    <xf numFmtId="165" fontId="28" fillId="24" borderId="9" xfId="3" applyNumberFormat="1" applyFont="1" applyFill="1" applyBorder="1" applyAlignment="1">
      <alignment horizontal="center"/>
    </xf>
    <xf numFmtId="3" fontId="29" fillId="24" borderId="9" xfId="3" applyNumberFormat="1" applyFont="1" applyFill="1" applyBorder="1" applyAlignment="1">
      <alignment horizontal="center"/>
    </xf>
    <xf numFmtId="165" fontId="29" fillId="24" borderId="9" xfId="3" applyNumberFormat="1" applyFont="1" applyFill="1" applyBorder="1" applyAlignment="1">
      <alignment horizontal="center"/>
    </xf>
    <xf numFmtId="49" fontId="41" fillId="46" borderId="9" xfId="0" applyNumberFormat="1" applyFont="1" applyFill="1" applyBorder="1" applyAlignment="1">
      <alignment horizontal="left"/>
    </xf>
    <xf numFmtId="3" fontId="41" fillId="46" borderId="9" xfId="0" applyNumberFormat="1" applyFont="1" applyFill="1" applyBorder="1" applyAlignment="1">
      <alignment horizontal="right"/>
    </xf>
    <xf numFmtId="49" fontId="41" fillId="46" borderId="9" xfId="0" applyNumberFormat="1" applyFont="1" applyFill="1" applyBorder="1" applyAlignment="1">
      <alignment horizontal="right"/>
    </xf>
    <xf numFmtId="49" fontId="42" fillId="0" borderId="9" xfId="0" applyNumberFormat="1" applyFont="1" applyFill="1" applyBorder="1"/>
    <xf numFmtId="3" fontId="43" fillId="0" borderId="9" xfId="0" applyNumberFormat="1" applyFont="1" applyFill="1" applyBorder="1"/>
    <xf numFmtId="167" fontId="43" fillId="0" borderId="9" xfId="171" applyNumberFormat="1" applyFont="1" applyFill="1" applyBorder="1"/>
    <xf numFmtId="49" fontId="42" fillId="0" borderId="74" xfId="0" applyNumberFormat="1" applyFont="1" applyFill="1" applyBorder="1"/>
    <xf numFmtId="3" fontId="0" fillId="0" borderId="0" xfId="0" applyNumberFormat="1"/>
    <xf numFmtId="49" fontId="42" fillId="0" borderId="0" xfId="0" applyNumberFormat="1" applyFont="1" applyFill="1" applyBorder="1"/>
    <xf numFmtId="167" fontId="43" fillId="0" borderId="9" xfId="2" applyNumberFormat="1" applyFont="1" applyFill="1" applyBorder="1"/>
    <xf numFmtId="3" fontId="23" fillId="24" borderId="30" xfId="0" applyNumberFormat="1" applyFont="1" applyFill="1" applyBorder="1" applyAlignment="1">
      <alignment horizontal="center"/>
    </xf>
    <xf numFmtId="2" fontId="23" fillId="24" borderId="30" xfId="0" applyNumberFormat="1" applyFont="1" applyFill="1" applyBorder="1" applyAlignment="1">
      <alignment horizontal="center"/>
    </xf>
    <xf numFmtId="3" fontId="23" fillId="24" borderId="28" xfId="0" applyNumberFormat="1" applyFont="1" applyFill="1" applyBorder="1" applyAlignment="1">
      <alignment horizontal="center"/>
    </xf>
    <xf numFmtId="2" fontId="23" fillId="24" borderId="28" xfId="0" applyNumberFormat="1" applyFont="1" applyFill="1" applyBorder="1" applyAlignment="1">
      <alignment horizontal="center"/>
    </xf>
    <xf numFmtId="3" fontId="24" fillId="24" borderId="33" xfId="0" applyNumberFormat="1" applyFont="1" applyFill="1" applyBorder="1" applyAlignment="1">
      <alignment horizontal="center"/>
    </xf>
    <xf numFmtId="2" fontId="24" fillId="24" borderId="33" xfId="0" applyNumberFormat="1" applyFont="1" applyFill="1" applyBorder="1" applyAlignment="1">
      <alignment horizontal="center"/>
    </xf>
    <xf numFmtId="1" fontId="24" fillId="24" borderId="32" xfId="0" applyNumberFormat="1" applyFont="1" applyFill="1" applyBorder="1" applyAlignment="1">
      <alignment horizontal="center"/>
    </xf>
    <xf numFmtId="1" fontId="23" fillId="24" borderId="31" xfId="0" applyNumberFormat="1" applyFont="1" applyFill="1" applyBorder="1" applyAlignment="1">
      <alignment horizontal="center"/>
    </xf>
    <xf numFmtId="0" fontId="18" fillId="0" borderId="9" xfId="3" applyFont="1" applyFill="1" applyBorder="1" applyAlignment="1">
      <alignment horizontal="center" vertical="center"/>
    </xf>
    <xf numFmtId="0" fontId="19" fillId="0" borderId="9" xfId="3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6" xfId="3" applyFont="1" applyFill="1" applyBorder="1" applyAlignment="1">
      <alignment horizontal="center" vertical="center"/>
    </xf>
    <xf numFmtId="0" fontId="19" fillId="0" borderId="17" xfId="3" applyFont="1" applyFill="1" applyBorder="1" applyAlignment="1">
      <alignment horizontal="center" vertical="center"/>
    </xf>
    <xf numFmtId="0" fontId="19" fillId="0" borderId="18" xfId="3" applyFont="1" applyFill="1" applyBorder="1" applyAlignment="1">
      <alignment horizontal="center" vertical="center"/>
    </xf>
    <xf numFmtId="0" fontId="19" fillId="0" borderId="19" xfId="3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 wrapText="1"/>
    </xf>
    <xf numFmtId="0" fontId="19" fillId="0" borderId="18" xfId="0" applyFont="1" applyFill="1" applyBorder="1" applyAlignment="1">
      <alignment horizontal="center" vertical="center" wrapText="1"/>
    </xf>
    <xf numFmtId="0" fontId="25" fillId="0" borderId="9" xfId="3" applyFont="1" applyFill="1" applyBorder="1" applyAlignment="1">
      <alignment horizontal="center"/>
    </xf>
    <xf numFmtId="0" fontId="72" fillId="0" borderId="9" xfId="3" applyFont="1" applyFill="1" applyBorder="1" applyAlignment="1">
      <alignment horizontal="center"/>
    </xf>
    <xf numFmtId="0" fontId="34" fillId="0" borderId="35" xfId="0" applyFont="1" applyBorder="1" applyAlignment="1">
      <alignment horizontal="center" vertical="center" wrapText="1"/>
    </xf>
    <xf numFmtId="0" fontId="34" fillId="0" borderId="36" xfId="0" applyFont="1" applyBorder="1" applyAlignment="1">
      <alignment horizontal="center" vertical="center" wrapText="1"/>
    </xf>
    <xf numFmtId="0" fontId="34" fillId="0" borderId="37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3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170" fontId="20" fillId="24" borderId="9" xfId="3" applyNumberFormat="1" applyFont="1" applyFill="1" applyBorder="1" applyAlignment="1">
      <alignment horizontal="center"/>
    </xf>
  </cellXfs>
  <cellStyles count="337">
    <cellStyle name="%20 - Vurgu1 2" xfId="4"/>
    <cellStyle name="%20 - Vurgu2 2" xfId="5"/>
    <cellStyle name="%20 - Vurgu3 2" xfId="6"/>
    <cellStyle name="%20 - Vurgu4 2" xfId="7"/>
    <cellStyle name="%20 - Vurgu5 2" xfId="8"/>
    <cellStyle name="%20 - Vurgu6 2" xfId="9"/>
    <cellStyle name="%40 - Vurgu1 2" xfId="10"/>
    <cellStyle name="%40 - Vurgu2 2" xfId="11"/>
    <cellStyle name="%40 - Vurgu3 2" xfId="12"/>
    <cellStyle name="%40 - Vurgu4 2" xfId="13"/>
    <cellStyle name="%40 - Vurgu5 2" xfId="14"/>
    <cellStyle name="%40 - Vurgu6 2" xfId="15"/>
    <cellStyle name="%60 - Vurgu1 2" xfId="16"/>
    <cellStyle name="%60 - Vurgu2 2" xfId="17"/>
    <cellStyle name="%60 - Vurgu3 2" xfId="18"/>
    <cellStyle name="%60 - Vurgu4 2" xfId="19"/>
    <cellStyle name="%60 - Vurgu5 2" xfId="20"/>
    <cellStyle name="%60 - Vurgu6 2" xfId="21"/>
    <cellStyle name="20% - Accent1" xfId="22"/>
    <cellStyle name="20% - Accent1 2" xfId="23"/>
    <cellStyle name="20% - Accent1 2 2" xfId="24"/>
    <cellStyle name="20% - Accent1 2 2 2" xfId="173"/>
    <cellStyle name="20% - Accent1 2 3" xfId="174"/>
    <cellStyle name="20% - Accent1 3" xfId="175"/>
    <cellStyle name="20% - Accent1 4" xfId="172"/>
    <cellStyle name="20% - Accent2" xfId="25"/>
    <cellStyle name="20% - Accent2 2" xfId="26"/>
    <cellStyle name="20% - Accent2 2 2" xfId="27"/>
    <cellStyle name="20% - Accent2 2 2 2" xfId="177"/>
    <cellStyle name="20% - Accent2 2 3" xfId="178"/>
    <cellStyle name="20% - Accent2 3" xfId="179"/>
    <cellStyle name="20% - Accent2 4" xfId="176"/>
    <cellStyle name="20% - Accent3" xfId="28"/>
    <cellStyle name="20% - Accent3 2" xfId="29"/>
    <cellStyle name="20% - Accent3 2 2" xfId="30"/>
    <cellStyle name="20% - Accent3 2 2 2" xfId="181"/>
    <cellStyle name="20% - Accent3 2 3" xfId="182"/>
    <cellStyle name="20% - Accent3 3" xfId="183"/>
    <cellStyle name="20% - Accent3 4" xfId="180"/>
    <cellStyle name="20% - Accent4" xfId="31"/>
    <cellStyle name="20% - Accent4 2" xfId="32"/>
    <cellStyle name="20% - Accent4 2 2" xfId="33"/>
    <cellStyle name="20% - Accent4 2 2 2" xfId="185"/>
    <cellStyle name="20% - Accent4 2 3" xfId="186"/>
    <cellStyle name="20% - Accent4 3" xfId="187"/>
    <cellStyle name="20% - Accent4 4" xfId="184"/>
    <cellStyle name="20% - Accent5" xfId="34"/>
    <cellStyle name="20% - Accent5 2" xfId="35"/>
    <cellStyle name="20% - Accent5 2 2" xfId="36"/>
    <cellStyle name="20% - Accent5 2 2 2" xfId="189"/>
    <cellStyle name="20% - Accent5 2 3" xfId="190"/>
    <cellStyle name="20% - Accent5 3" xfId="191"/>
    <cellStyle name="20% - Accent5 4" xfId="188"/>
    <cellStyle name="20% - Accent6" xfId="37"/>
    <cellStyle name="20% - Accent6 2" xfId="38"/>
    <cellStyle name="20% - Accent6 2 2" xfId="39"/>
    <cellStyle name="20% - Accent6 2 2 2" xfId="193"/>
    <cellStyle name="20% - Accent6 2 3" xfId="194"/>
    <cellStyle name="20% - Accent6 3" xfId="195"/>
    <cellStyle name="20% - Accent6 4" xfId="192"/>
    <cellStyle name="40% - Accent1" xfId="40"/>
    <cellStyle name="40% - Accent1 2" xfId="41"/>
    <cellStyle name="40% - Accent1 2 2" xfId="42"/>
    <cellStyle name="40% - Accent1 2 2 2" xfId="197"/>
    <cellStyle name="40% - Accent1 2 3" xfId="198"/>
    <cellStyle name="40% - Accent1 3" xfId="199"/>
    <cellStyle name="40% - Accent1 4" xfId="196"/>
    <cellStyle name="40% - Accent2" xfId="43"/>
    <cellStyle name="40% - Accent2 2" xfId="44"/>
    <cellStyle name="40% - Accent2 2 2" xfId="45"/>
    <cellStyle name="40% - Accent2 2 2 2" xfId="201"/>
    <cellStyle name="40% - Accent2 2 3" xfId="202"/>
    <cellStyle name="40% - Accent2 3" xfId="203"/>
    <cellStyle name="40% - Accent2 4" xfId="200"/>
    <cellStyle name="40% - Accent3" xfId="46"/>
    <cellStyle name="40% - Accent3 2" xfId="47"/>
    <cellStyle name="40% - Accent3 2 2" xfId="48"/>
    <cellStyle name="40% - Accent3 2 2 2" xfId="205"/>
    <cellStyle name="40% - Accent3 2 3" xfId="206"/>
    <cellStyle name="40% - Accent3 3" xfId="207"/>
    <cellStyle name="40% - Accent3 4" xfId="204"/>
    <cellStyle name="40% - Accent4" xfId="49"/>
    <cellStyle name="40% - Accent4 2" xfId="50"/>
    <cellStyle name="40% - Accent4 2 2" xfId="51"/>
    <cellStyle name="40% - Accent4 2 2 2" xfId="209"/>
    <cellStyle name="40% - Accent4 2 3" xfId="210"/>
    <cellStyle name="40% - Accent4 3" xfId="211"/>
    <cellStyle name="40% - Accent4 4" xfId="208"/>
    <cellStyle name="40% - Accent5" xfId="52"/>
    <cellStyle name="40% - Accent5 2" xfId="53"/>
    <cellStyle name="40% - Accent5 2 2" xfId="54"/>
    <cellStyle name="40% - Accent5 2 2 2" xfId="213"/>
    <cellStyle name="40% - Accent5 2 3" xfId="214"/>
    <cellStyle name="40% - Accent5 3" xfId="215"/>
    <cellStyle name="40% - Accent5 4" xfId="212"/>
    <cellStyle name="40% - Accent6" xfId="55"/>
    <cellStyle name="40% - Accent6 2" xfId="56"/>
    <cellStyle name="40% - Accent6 2 2" xfId="57"/>
    <cellStyle name="40% - Accent6 2 2 2" xfId="217"/>
    <cellStyle name="40% - Accent6 2 3" xfId="218"/>
    <cellStyle name="40% - Accent6 3" xfId="219"/>
    <cellStyle name="40% - Accent6 4" xfId="216"/>
    <cellStyle name="60% - Accent1" xfId="58"/>
    <cellStyle name="60% - Accent1 2" xfId="59"/>
    <cellStyle name="60% - Accent1 2 2" xfId="60"/>
    <cellStyle name="60% - Accent1 2 2 2" xfId="220"/>
    <cellStyle name="60% - Accent1 2 3" xfId="221"/>
    <cellStyle name="60% - Accent1 3" xfId="222"/>
    <cellStyle name="60% - Accent2" xfId="61"/>
    <cellStyle name="60% - Accent2 2" xfId="62"/>
    <cellStyle name="60% - Accent2 2 2" xfId="63"/>
    <cellStyle name="60% - Accent2 2 2 2" xfId="223"/>
    <cellStyle name="60% - Accent2 2 3" xfId="224"/>
    <cellStyle name="60% - Accent2 3" xfId="225"/>
    <cellStyle name="60% - Accent3" xfId="64"/>
    <cellStyle name="60% - Accent3 2" xfId="65"/>
    <cellStyle name="60% - Accent3 2 2" xfId="66"/>
    <cellStyle name="60% - Accent3 2 2 2" xfId="226"/>
    <cellStyle name="60% - Accent3 2 3" xfId="227"/>
    <cellStyle name="60% - Accent3 3" xfId="228"/>
    <cellStyle name="60% - Accent4" xfId="67"/>
    <cellStyle name="60% - Accent4 2" xfId="68"/>
    <cellStyle name="60% - Accent4 2 2" xfId="69"/>
    <cellStyle name="60% - Accent4 2 2 2" xfId="229"/>
    <cellStyle name="60% - Accent4 2 3" xfId="230"/>
    <cellStyle name="60% - Accent4 3" xfId="231"/>
    <cellStyle name="60% - Accent5" xfId="70"/>
    <cellStyle name="60% - Accent5 2" xfId="71"/>
    <cellStyle name="60% - Accent5 2 2" xfId="72"/>
    <cellStyle name="60% - Accent5 2 2 2" xfId="232"/>
    <cellStyle name="60% - Accent5 2 3" xfId="233"/>
    <cellStyle name="60% - Accent5 3" xfId="234"/>
    <cellStyle name="60% - Accent6" xfId="73"/>
    <cellStyle name="60% - Accent6 2" xfId="74"/>
    <cellStyle name="60% - Accent6 2 2" xfId="75"/>
    <cellStyle name="60% - Accent6 2 2 2" xfId="235"/>
    <cellStyle name="60% - Accent6 2 3" xfId="236"/>
    <cellStyle name="60% - Accent6 3" xfId="237"/>
    <cellStyle name="Accent1 2" xfId="76"/>
    <cellStyle name="Accent1 2 2" xfId="77"/>
    <cellStyle name="Accent1 2 2 2" xfId="238"/>
    <cellStyle name="Accent1 2 3" xfId="239"/>
    <cellStyle name="Accent1 3" xfId="240"/>
    <cellStyle name="Accent2 2" xfId="78"/>
    <cellStyle name="Accent2 2 2" xfId="79"/>
    <cellStyle name="Accent2 2 2 2" xfId="241"/>
    <cellStyle name="Accent2 2 3" xfId="242"/>
    <cellStyle name="Accent2 3" xfId="243"/>
    <cellStyle name="Accent3 2" xfId="80"/>
    <cellStyle name="Accent3 2 2" xfId="81"/>
    <cellStyle name="Accent3 2 2 2" xfId="244"/>
    <cellStyle name="Accent3 2 3" xfId="245"/>
    <cellStyle name="Accent3 3" xfId="246"/>
    <cellStyle name="Accent4 2" xfId="82"/>
    <cellStyle name="Accent4 2 2" xfId="83"/>
    <cellStyle name="Accent4 2 2 2" xfId="247"/>
    <cellStyle name="Accent4 2 3" xfId="248"/>
    <cellStyle name="Accent4 3" xfId="249"/>
    <cellStyle name="Accent5 2" xfId="84"/>
    <cellStyle name="Accent5 2 2" xfId="85"/>
    <cellStyle name="Accent5 2 2 2" xfId="250"/>
    <cellStyle name="Accent5 2 3" xfId="251"/>
    <cellStyle name="Accent5 3" xfId="252"/>
    <cellStyle name="Accent6 2" xfId="86"/>
    <cellStyle name="Accent6 2 2" xfId="87"/>
    <cellStyle name="Accent6 2 2 2" xfId="253"/>
    <cellStyle name="Accent6 2 3" xfId="254"/>
    <cellStyle name="Accent6 3" xfId="255"/>
    <cellStyle name="Açıklama Metni 2" xfId="88"/>
    <cellStyle name="Ana Başlık 2" xfId="89"/>
    <cellStyle name="Bad 2" xfId="90"/>
    <cellStyle name="Bad 2 2" xfId="91"/>
    <cellStyle name="Bad 2 2 2" xfId="256"/>
    <cellStyle name="Bad 2 3" xfId="257"/>
    <cellStyle name="Bad 3" xfId="258"/>
    <cellStyle name="Bağlı Hücre 2" xfId="92"/>
    <cellStyle name="Başlık 1 2" xfId="93"/>
    <cellStyle name="Başlık 2 2" xfId="94"/>
    <cellStyle name="Başlık 3 2" xfId="95"/>
    <cellStyle name="Başlık 4 2" xfId="96"/>
    <cellStyle name="Binlik Ayracı" xfId="1" builtinId="3"/>
    <cellStyle name="Calculation 2" xfId="97"/>
    <cellStyle name="Calculation 2 2" xfId="98"/>
    <cellStyle name="Calculation 2 2 2" xfId="259"/>
    <cellStyle name="Calculation 2 3" xfId="260"/>
    <cellStyle name="Calculation 3" xfId="261"/>
    <cellStyle name="Check Cell 2" xfId="99"/>
    <cellStyle name="Check Cell 2 2" xfId="100"/>
    <cellStyle name="Check Cell 2 2 2" xfId="262"/>
    <cellStyle name="Check Cell 2 3" xfId="263"/>
    <cellStyle name="Check Cell 3" xfId="264"/>
    <cellStyle name="Comma 2" xfId="101"/>
    <cellStyle name="Comma 2 2" xfId="102"/>
    <cellStyle name="Comma 2 3" xfId="266"/>
    <cellStyle name="Çıkış 2" xfId="103"/>
    <cellStyle name="Explanatory Text" xfId="104"/>
    <cellStyle name="Explanatory Text 2" xfId="105"/>
    <cellStyle name="Explanatory Text 2 2" xfId="106"/>
    <cellStyle name="Explanatory Text 2 2 2" xfId="267"/>
    <cellStyle name="Explanatory Text 2 3" xfId="268"/>
    <cellStyle name="Explanatory Text 3" xfId="269"/>
    <cellStyle name="Giriş 2" xfId="107"/>
    <cellStyle name="Good 2" xfId="108"/>
    <cellStyle name="Good 2 2" xfId="109"/>
    <cellStyle name="Good 2 2 2" xfId="270"/>
    <cellStyle name="Good 2 3" xfId="271"/>
    <cellStyle name="Good 3" xfId="272"/>
    <cellStyle name="Heading 1" xfId="110"/>
    <cellStyle name="Heading 1 2" xfId="111"/>
    <cellStyle name="Heading 2" xfId="112"/>
    <cellStyle name="Heading 2 2" xfId="113"/>
    <cellStyle name="Heading 3" xfId="114"/>
    <cellStyle name="Heading 3 2" xfId="115"/>
    <cellStyle name="Heading 4" xfId="116"/>
    <cellStyle name="Heading 4 2" xfId="117"/>
    <cellStyle name="Hesaplama 2" xfId="273"/>
    <cellStyle name="Input" xfId="118"/>
    <cellStyle name="Input 2" xfId="119"/>
    <cellStyle name="Input 2 2" xfId="120"/>
    <cellStyle name="Input 2 2 2" xfId="274"/>
    <cellStyle name="Input 2 3" xfId="275"/>
    <cellStyle name="Input 3" xfId="276"/>
    <cellStyle name="İşaretli Hücre 2" xfId="277"/>
    <cellStyle name="İyi 2" xfId="278"/>
    <cellStyle name="Kötü 2" xfId="279"/>
    <cellStyle name="Linked Cell" xfId="121"/>
    <cellStyle name="Linked Cell 2" xfId="122"/>
    <cellStyle name="Linked Cell 2 2" xfId="123"/>
    <cellStyle name="Linked Cell 2 2 2" xfId="280"/>
    <cellStyle name="Linked Cell 2 3" xfId="281"/>
    <cellStyle name="Linked Cell 3" xfId="282"/>
    <cellStyle name="Neutral 2" xfId="124"/>
    <cellStyle name="Neutral 2 2" xfId="125"/>
    <cellStyle name="Neutral 2 2 2" xfId="283"/>
    <cellStyle name="Neutral 2 3" xfId="284"/>
    <cellStyle name="Neutral 3" xfId="285"/>
    <cellStyle name="Normal" xfId="0" builtinId="0"/>
    <cellStyle name="Normal 2 2" xfId="126"/>
    <cellStyle name="Normal 2 2 2" xfId="286"/>
    <cellStyle name="Normal 2 3" xfId="127"/>
    <cellStyle name="Normal 2 3 2" xfId="128"/>
    <cellStyle name="Normal 2 3 2 2" xfId="287"/>
    <cellStyle name="Normal 2 3 3" xfId="288"/>
    <cellStyle name="Normal 3" xfId="129"/>
    <cellStyle name="Normal 3 2" xfId="289"/>
    <cellStyle name="Normal 4" xfId="130"/>
    <cellStyle name="Normal 4 2" xfId="131"/>
    <cellStyle name="Normal 4 2 2" xfId="132"/>
    <cellStyle name="Normal 4 2 2 2" xfId="291"/>
    <cellStyle name="Normal 4 2 3" xfId="292"/>
    <cellStyle name="Normal 4 3" xfId="293"/>
    <cellStyle name="Normal 4 4" xfId="290"/>
    <cellStyle name="Normal 5" xfId="294"/>
    <cellStyle name="Normal 5 2" xfId="295"/>
    <cellStyle name="Normal 5 3" xfId="296"/>
    <cellStyle name="Normal_MAYIS_2009_İHRACAT_RAKAMLARI" xfId="3"/>
    <cellStyle name="Not 2" xfId="133"/>
    <cellStyle name="Not 3" xfId="297"/>
    <cellStyle name="Note 2" xfId="134"/>
    <cellStyle name="Note 2 2" xfId="135"/>
    <cellStyle name="Note 2 2 2" xfId="136"/>
    <cellStyle name="Note 2 2 2 2" xfId="137"/>
    <cellStyle name="Note 2 2 2 2 2" xfId="300"/>
    <cellStyle name="Note 2 2 2 3" xfId="301"/>
    <cellStyle name="Note 2 2 3" xfId="138"/>
    <cellStyle name="Note 2 2 3 2" xfId="139"/>
    <cellStyle name="Note 2 2 3 2 2" xfId="140"/>
    <cellStyle name="Note 2 2 3 2 2 2" xfId="302"/>
    <cellStyle name="Note 2 2 3 2 3" xfId="303"/>
    <cellStyle name="Note 2 2 3 3" xfId="141"/>
    <cellStyle name="Note 2 2 3 3 2" xfId="142"/>
    <cellStyle name="Note 2 2 3 3 2 2" xfId="304"/>
    <cellStyle name="Note 2 2 3 3 3" xfId="305"/>
    <cellStyle name="Note 2 2 3 4" xfId="306"/>
    <cellStyle name="Note 2 2 4" xfId="143"/>
    <cellStyle name="Note 2 2 4 2" xfId="144"/>
    <cellStyle name="Note 2 2 4 2 2" xfId="307"/>
    <cellStyle name="Note 2 2 4 3" xfId="308"/>
    <cellStyle name="Note 2 2 5" xfId="309"/>
    <cellStyle name="Note 2 2 6" xfId="299"/>
    <cellStyle name="Note 2 3" xfId="145"/>
    <cellStyle name="Note 2 3 2" xfId="146"/>
    <cellStyle name="Note 2 3 2 2" xfId="147"/>
    <cellStyle name="Note 2 3 2 2 2" xfId="310"/>
    <cellStyle name="Note 2 3 2 3" xfId="311"/>
    <cellStyle name="Note 2 3 3" xfId="148"/>
    <cellStyle name="Note 2 3 3 2" xfId="149"/>
    <cellStyle name="Note 2 3 3 2 2" xfId="312"/>
    <cellStyle name="Note 2 3 3 3" xfId="313"/>
    <cellStyle name="Note 2 3 4" xfId="314"/>
    <cellStyle name="Note 2 4" xfId="150"/>
    <cellStyle name="Note 2 4 2" xfId="151"/>
    <cellStyle name="Note 2 4 2 2" xfId="315"/>
    <cellStyle name="Note 2 4 3" xfId="316"/>
    <cellStyle name="Note 2 5" xfId="298"/>
    <cellStyle name="Note 3" xfId="152"/>
    <cellStyle name="Note 3 2" xfId="317"/>
    <cellStyle name="Nötr 2" xfId="318"/>
    <cellStyle name="Output" xfId="153"/>
    <cellStyle name="Output 2" xfId="154"/>
    <cellStyle name="Output 2 2" xfId="155"/>
    <cellStyle name="Output 2 2 2" xfId="319"/>
    <cellStyle name="Output 2 3" xfId="320"/>
    <cellStyle name="Output 3" xfId="321"/>
    <cellStyle name="Percent 2" xfId="156"/>
    <cellStyle name="Percent 2 2" xfId="157"/>
    <cellStyle name="Percent 2 2 2" xfId="323"/>
    <cellStyle name="Percent 2 3" xfId="322"/>
    <cellStyle name="Percent 3" xfId="158"/>
    <cellStyle name="Percent 3 2" xfId="324"/>
    <cellStyle name="Title" xfId="159"/>
    <cellStyle name="Title 2" xfId="160"/>
    <cellStyle name="Toplam 2" xfId="161"/>
    <cellStyle name="Total" xfId="162"/>
    <cellStyle name="Total 2" xfId="163"/>
    <cellStyle name="Total 2 2" xfId="164"/>
    <cellStyle name="Total 2 2 2" xfId="325"/>
    <cellStyle name="Total 2 3" xfId="326"/>
    <cellStyle name="Total 3" xfId="327"/>
    <cellStyle name="Uyarı Metni 2" xfId="165"/>
    <cellStyle name="Virgül 2" xfId="166"/>
    <cellStyle name="Virgül 3" xfId="265"/>
    <cellStyle name="Vurgu1 2" xfId="328"/>
    <cellStyle name="Vurgu2 2" xfId="329"/>
    <cellStyle name="Vurgu3 2" xfId="330"/>
    <cellStyle name="Vurgu4 2" xfId="331"/>
    <cellStyle name="Vurgu5 2" xfId="332"/>
    <cellStyle name="Vurgu6 2" xfId="333"/>
    <cellStyle name="Warning Text" xfId="167"/>
    <cellStyle name="Warning Text 2" xfId="168"/>
    <cellStyle name="Warning Text 2 2" xfId="169"/>
    <cellStyle name="Warning Text 2 2 2" xfId="334"/>
    <cellStyle name="Warning Text 2 3" xfId="335"/>
    <cellStyle name="Warning Text 3" xfId="336"/>
    <cellStyle name="Yüzde" xfId="2" builtinId="5"/>
    <cellStyle name="Yüzde 2" xfId="170"/>
    <cellStyle name="Yüzde 3" xfId="1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SANAYİ SEKTÖRÜ İHRACATI, </a:t>
            </a:r>
            <a:r>
              <a:rPr lang="en-US" sz="900" b="1" i="0" u="none" strike="noStrike" baseline="0"/>
              <a:t>20</a:t>
            </a:r>
            <a:r>
              <a:rPr lang="tr-TR" sz="900" b="1" i="0" u="none" strike="noStrike" baseline="0"/>
              <a:t>13</a:t>
            </a:r>
            <a:r>
              <a:rPr lang="en-US" sz="900" b="1" i="0" u="none" strike="noStrike" baseline="0"/>
              <a:t>-20</a:t>
            </a:r>
            <a:r>
              <a:rPr lang="tr-TR" sz="9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890922959572887"/>
          <c:y val="4.14937759336099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56"/>
          <c:h val="0.5518683380371866"/>
        </c:manualLayout>
      </c:layout>
      <c:lineChart>
        <c:grouping val="standard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İHR'!$C$25:$N$25</c:f>
              <c:numCache>
                <c:formatCode>#,##0</c:formatCode>
                <c:ptCount val="12"/>
                <c:pt idx="0">
                  <c:v>8872444.1830000002</c:v>
                </c:pt>
                <c:pt idx="1">
                  <c:v>9580009.5989999995</c:v>
                </c:pt>
                <c:pt idx="2">
                  <c:v>10385332.239</c:v>
                </c:pt>
                <c:pt idx="3">
                  <c:v>9709214.2219999991</c:v>
                </c:pt>
                <c:pt idx="4">
                  <c:v>10399687.09</c:v>
                </c:pt>
                <c:pt idx="5">
                  <c:v>9682574.7679999992</c:v>
                </c:pt>
                <c:pt idx="6">
                  <c:v>10422297.291999999</c:v>
                </c:pt>
                <c:pt idx="7">
                  <c:v>8716473.9470000006</c:v>
                </c:pt>
                <c:pt idx="8">
                  <c:v>10219746.091</c:v>
                </c:pt>
                <c:pt idx="9">
                  <c:v>9615420.2090000007</c:v>
                </c:pt>
                <c:pt idx="10">
                  <c:v>11079979.49</c:v>
                </c:pt>
                <c:pt idx="11">
                  <c:v>10364951.095000001</c:v>
                </c:pt>
              </c:numCache>
            </c:numRef>
          </c:val>
        </c:ser>
        <c:ser>
          <c:idx val="1"/>
          <c:order val="1"/>
          <c:tx>
            <c:strRef>
              <c:f>'2002-2014 AYLIK İHR'!$A$24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İHR'!$C$24:$N$24</c:f>
              <c:numCache>
                <c:formatCode>#,##0</c:formatCode>
                <c:ptCount val="12"/>
                <c:pt idx="0">
                  <c:v>9679552.0304300003</c:v>
                </c:pt>
              </c:numCache>
            </c:numRef>
          </c:val>
        </c:ser>
        <c:marker val="1"/>
        <c:axId val="50642944"/>
        <c:axId val="50661248"/>
      </c:lineChart>
      <c:catAx>
        <c:axId val="5064294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661248"/>
        <c:crosses val="autoZero"/>
        <c:auto val="1"/>
        <c:lblAlgn val="ctr"/>
        <c:lblOffset val="100"/>
        <c:tickLblSkip val="1"/>
        <c:tickMarkSkip val="1"/>
      </c:catAx>
      <c:valAx>
        <c:axId val="506612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6429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41647597254004E-2"/>
          <c:y val="0.82572788359961402"/>
          <c:w val="0.14144927536231947"/>
          <c:h val="0.1563790418313897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KURU MEYVE VE MAMULLERİ İHRACATI (Bin $)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796256474100901"/>
          <c:y val="0.16176308539944911"/>
          <c:w val="0.70522703142599985"/>
          <c:h val="0.57210299125832409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İHR'!$C$10:$N$10</c:f>
              <c:numCache>
                <c:formatCode>#,##0</c:formatCode>
                <c:ptCount val="12"/>
                <c:pt idx="0">
                  <c:v>116496.49463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İHR'!$C$11:$N$11</c:f>
              <c:numCache>
                <c:formatCode>#,##0</c:formatCode>
                <c:ptCount val="12"/>
                <c:pt idx="0">
                  <c:v>106856.598</c:v>
                </c:pt>
                <c:pt idx="1">
                  <c:v>108712.61599999999</c:v>
                </c:pt>
                <c:pt idx="2">
                  <c:v>113139.69100000001</c:v>
                </c:pt>
                <c:pt idx="3">
                  <c:v>104112.96400000001</c:v>
                </c:pt>
                <c:pt idx="4">
                  <c:v>112100.792</c:v>
                </c:pt>
                <c:pt idx="5">
                  <c:v>96319.293000000005</c:v>
                </c:pt>
                <c:pt idx="6">
                  <c:v>96080.379000000001</c:v>
                </c:pt>
                <c:pt idx="7">
                  <c:v>95010.244000000006</c:v>
                </c:pt>
                <c:pt idx="8">
                  <c:v>156917.41099999999</c:v>
                </c:pt>
                <c:pt idx="9">
                  <c:v>153097.658</c:v>
                </c:pt>
                <c:pt idx="10">
                  <c:v>166194.008</c:v>
                </c:pt>
                <c:pt idx="11">
                  <c:v>130665.397</c:v>
                </c:pt>
              </c:numCache>
            </c:numRef>
          </c:val>
        </c:ser>
        <c:marker val="1"/>
        <c:axId val="51589120"/>
        <c:axId val="51591040"/>
      </c:lineChart>
      <c:catAx>
        <c:axId val="5158912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591040"/>
        <c:crosses val="autoZero"/>
        <c:auto val="1"/>
        <c:lblAlgn val="ctr"/>
        <c:lblOffset val="100"/>
        <c:tickLblSkip val="1"/>
        <c:tickMarkSkip val="1"/>
      </c:catAx>
      <c:valAx>
        <c:axId val="51591040"/>
        <c:scaling>
          <c:orientation val="minMax"/>
          <c:max val="2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5891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3388090349075947E-2"/>
          <c:y val="0.80056354525932127"/>
          <c:w val="0.13240246406570841"/>
          <c:h val="0.166696600941411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19369525904036"/>
          <c:y val="0.18283615401293277"/>
          <c:w val="0.79032335866951164"/>
          <c:h val="0.55597116220259124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İHR'!$C$12:$N$12</c:f>
              <c:numCache>
                <c:formatCode>#,##0</c:formatCode>
                <c:ptCount val="12"/>
                <c:pt idx="0">
                  <c:v>154800.60639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İHR'!$C$13:$N$13</c:f>
              <c:numCache>
                <c:formatCode>#,##0</c:formatCode>
                <c:ptCount val="12"/>
                <c:pt idx="0">
                  <c:v>178057.44399999999</c:v>
                </c:pt>
                <c:pt idx="1">
                  <c:v>133840.92199999999</c:v>
                </c:pt>
                <c:pt idx="2">
                  <c:v>135662.81400000001</c:v>
                </c:pt>
                <c:pt idx="3">
                  <c:v>133846.01300000001</c:v>
                </c:pt>
                <c:pt idx="4">
                  <c:v>105018.59</c:v>
                </c:pt>
                <c:pt idx="5">
                  <c:v>105651.111</c:v>
                </c:pt>
                <c:pt idx="6">
                  <c:v>132908.06899999999</c:v>
                </c:pt>
                <c:pt idx="7">
                  <c:v>87161.603000000003</c:v>
                </c:pt>
                <c:pt idx="8">
                  <c:v>206198.68700000001</c:v>
                </c:pt>
                <c:pt idx="9">
                  <c:v>182983.52900000001</c:v>
                </c:pt>
                <c:pt idx="10">
                  <c:v>204338.91500000001</c:v>
                </c:pt>
                <c:pt idx="11">
                  <c:v>167617.09400000001</c:v>
                </c:pt>
              </c:numCache>
            </c:numRef>
          </c:val>
        </c:ser>
        <c:marker val="1"/>
        <c:axId val="51747072"/>
        <c:axId val="51749248"/>
      </c:lineChart>
      <c:catAx>
        <c:axId val="5174707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749248"/>
        <c:crosses val="autoZero"/>
        <c:auto val="1"/>
        <c:lblAlgn val="ctr"/>
        <c:lblOffset val="100"/>
        <c:tickLblSkip val="1"/>
        <c:tickMarkSkip val="1"/>
      </c:catAx>
      <c:valAx>
        <c:axId val="51749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7470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"/>
          <c:y val="0.87811101970462624"/>
          <c:w val="0.13709698586063881"/>
          <c:h val="0.110696909155012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ZEYTİN VE ZEYTİNYAĞI (Bin $)</a:t>
            </a:r>
          </a:p>
        </c:rich>
      </c:tx>
      <c:layout>
        <c:manualLayout>
          <c:xMode val="edge"/>
          <c:yMode val="edge"/>
          <c:x val="0.26156941649899379"/>
          <c:y val="3.7174721189591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340710932260228"/>
          <c:y val="0.15861214374225543"/>
          <c:w val="0.81891348088531157"/>
          <c:h val="0.58736059479553693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İHR'!$C$14:$N$14</c:f>
              <c:numCache>
                <c:formatCode>#,##0</c:formatCode>
                <c:ptCount val="12"/>
                <c:pt idx="0">
                  <c:v>24538.396410000001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İHR'!$C$15:$N$15</c:f>
              <c:numCache>
                <c:formatCode>#,##0</c:formatCode>
                <c:ptCount val="12"/>
                <c:pt idx="0">
                  <c:v>44842.038</c:v>
                </c:pt>
                <c:pt idx="1">
                  <c:v>52403.663</c:v>
                </c:pt>
                <c:pt idx="2">
                  <c:v>62002.927000000003</c:v>
                </c:pt>
                <c:pt idx="3">
                  <c:v>38388.413</c:v>
                </c:pt>
                <c:pt idx="4">
                  <c:v>38035.659</c:v>
                </c:pt>
                <c:pt idx="5">
                  <c:v>36239.686999999998</c:v>
                </c:pt>
                <c:pt idx="6">
                  <c:v>32745.501</c:v>
                </c:pt>
                <c:pt idx="7">
                  <c:v>28125.712</c:v>
                </c:pt>
                <c:pt idx="8">
                  <c:v>30890.239000000001</c:v>
                </c:pt>
                <c:pt idx="9">
                  <c:v>23072.487000000001</c:v>
                </c:pt>
                <c:pt idx="10">
                  <c:v>26041.86</c:v>
                </c:pt>
                <c:pt idx="11">
                  <c:v>26953.991000000002</c:v>
                </c:pt>
              </c:numCache>
            </c:numRef>
          </c:val>
        </c:ser>
        <c:marker val="1"/>
        <c:axId val="51950336"/>
        <c:axId val="51952256"/>
      </c:lineChart>
      <c:catAx>
        <c:axId val="5195033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52256"/>
        <c:crosses val="autoZero"/>
        <c:auto val="1"/>
        <c:lblAlgn val="ctr"/>
        <c:lblOffset val="100"/>
        <c:tickLblSkip val="1"/>
        <c:tickMarkSkip val="1"/>
      </c:catAx>
      <c:valAx>
        <c:axId val="51952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95033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60362173038228E-2"/>
          <c:y val="0.87856257744733557"/>
          <c:w val="0.13682092555331987"/>
          <c:h val="0.1102850061957868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TÜTÜN İHRACATI (Bin $)</a:t>
            </a:r>
          </a:p>
        </c:rich>
      </c:tx>
      <c:layout>
        <c:manualLayout>
          <c:xMode val="edge"/>
          <c:yMode val="edge"/>
          <c:x val="0.27868852459016391"/>
          <c:y val="4.016064257028109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120218579234988"/>
          <c:y val="0.14993390886380178"/>
          <c:w val="0.78688524590163789"/>
          <c:h val="0.52610648102755009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İHR'!$C$16:$N$16</c:f>
              <c:numCache>
                <c:formatCode>#,##0</c:formatCode>
                <c:ptCount val="12"/>
                <c:pt idx="0">
                  <c:v>109533.84698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İHR'!$C$17:$N$17</c:f>
              <c:numCache>
                <c:formatCode>#,##0</c:formatCode>
                <c:ptCount val="12"/>
                <c:pt idx="0">
                  <c:v>66631.066999999995</c:v>
                </c:pt>
                <c:pt idx="1">
                  <c:v>101106.59600000001</c:v>
                </c:pt>
                <c:pt idx="2">
                  <c:v>93632.384000000005</c:v>
                </c:pt>
                <c:pt idx="3">
                  <c:v>104726.342</c:v>
                </c:pt>
                <c:pt idx="4">
                  <c:v>80015.084000000003</c:v>
                </c:pt>
                <c:pt idx="5">
                  <c:v>76117.297000000006</c:v>
                </c:pt>
                <c:pt idx="6">
                  <c:v>90331.686000000002</c:v>
                </c:pt>
                <c:pt idx="7">
                  <c:v>49399.682999999997</c:v>
                </c:pt>
                <c:pt idx="8">
                  <c:v>52908.788999999997</c:v>
                </c:pt>
                <c:pt idx="9">
                  <c:v>50203.27</c:v>
                </c:pt>
                <c:pt idx="10">
                  <c:v>52084.074000000001</c:v>
                </c:pt>
                <c:pt idx="11">
                  <c:v>89657.403999999995</c:v>
                </c:pt>
              </c:numCache>
            </c:numRef>
          </c:val>
        </c:ser>
        <c:marker val="1"/>
        <c:axId val="52091520"/>
        <c:axId val="52097792"/>
      </c:lineChart>
      <c:catAx>
        <c:axId val="5209152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097792"/>
        <c:crosses val="autoZero"/>
        <c:auto val="1"/>
        <c:lblAlgn val="ctr"/>
        <c:lblOffset val="100"/>
        <c:tickLblSkip val="1"/>
        <c:tickMarkSkip val="1"/>
      </c:catAx>
      <c:valAx>
        <c:axId val="52097792"/>
        <c:scaling>
          <c:orientation val="minMax"/>
          <c:max val="15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09152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329654576310496"/>
          <c:w val="0.13934426229508196"/>
          <c:h val="0.164659477806238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3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661202185792362"/>
          <c:y val="0.16354556803995007"/>
          <c:w val="0.83811475409836067"/>
          <c:h val="0.49438202247191032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İHR'!$C$18:$N$18</c:f>
              <c:numCache>
                <c:formatCode>#,##0</c:formatCode>
                <c:ptCount val="12"/>
                <c:pt idx="0">
                  <c:v>7358.7261900000003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İHR'!$C$19:$N$19</c:f>
              <c:numCache>
                <c:formatCode>#,##0</c:formatCode>
                <c:ptCount val="12"/>
                <c:pt idx="0">
                  <c:v>5248.2349999999997</c:v>
                </c:pt>
                <c:pt idx="1">
                  <c:v>8969.8040000000001</c:v>
                </c:pt>
                <c:pt idx="2">
                  <c:v>9241.5139999999992</c:v>
                </c:pt>
                <c:pt idx="3">
                  <c:v>10435.252</c:v>
                </c:pt>
                <c:pt idx="4">
                  <c:v>7212.4260000000004</c:v>
                </c:pt>
                <c:pt idx="5">
                  <c:v>3794.241</c:v>
                </c:pt>
                <c:pt idx="6">
                  <c:v>3556.596</c:v>
                </c:pt>
                <c:pt idx="7">
                  <c:v>5171.8289999999997</c:v>
                </c:pt>
                <c:pt idx="8">
                  <c:v>5359.9139999999998</c:v>
                </c:pt>
                <c:pt idx="9">
                  <c:v>4712.04</c:v>
                </c:pt>
                <c:pt idx="10">
                  <c:v>6415.26</c:v>
                </c:pt>
                <c:pt idx="11">
                  <c:v>6975.3509999999997</c:v>
                </c:pt>
              </c:numCache>
            </c:numRef>
          </c:val>
        </c:ser>
        <c:marker val="1"/>
        <c:axId val="52163328"/>
        <c:axId val="52165248"/>
      </c:lineChart>
      <c:catAx>
        <c:axId val="5216332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65248"/>
        <c:crosses val="autoZero"/>
        <c:auto val="1"/>
        <c:lblAlgn val="ctr"/>
        <c:lblOffset val="100"/>
        <c:tickLblSkip val="1"/>
        <c:tickMarkSkip val="1"/>
      </c:catAx>
      <c:valAx>
        <c:axId val="52165248"/>
        <c:scaling>
          <c:orientation val="minMax"/>
          <c:max val="2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163328"/>
        <c:crosses val="autoZero"/>
        <c:crossBetween val="between"/>
        <c:majorUnit val="2000"/>
        <c:minorUnit val="4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45901639344263E-2"/>
          <c:y val="0.82771850147944992"/>
          <c:w val="0.13934426229508196"/>
          <c:h val="0.161049082347852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/>
          </a:p>
        </c:rich>
      </c:tx>
      <c:layout>
        <c:manualLayout>
          <c:xMode val="edge"/>
          <c:yMode val="edge"/>
          <c:x val="0.15488021902806295"/>
          <c:y val="4.244694132334584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989754617428477"/>
          <c:y val="0.2134839324859675"/>
          <c:w val="0.80698232861260666"/>
          <c:h val="0.49438383069928843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İHR'!$C$20:$N$20</c:f>
              <c:numCache>
                <c:formatCode>#,##0</c:formatCode>
                <c:ptCount val="12"/>
                <c:pt idx="0">
                  <c:v>210311.22862000001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İHR'!$C$21:$N$21</c:f>
              <c:numCache>
                <c:formatCode>#,##0</c:formatCode>
                <c:ptCount val="12"/>
                <c:pt idx="0">
                  <c:v>171195.693</c:v>
                </c:pt>
                <c:pt idx="1">
                  <c:v>148748.24900000001</c:v>
                </c:pt>
                <c:pt idx="2">
                  <c:v>145990.75099999999</c:v>
                </c:pt>
                <c:pt idx="3">
                  <c:v>154505.486</c:v>
                </c:pt>
                <c:pt idx="4">
                  <c:v>164850.53</c:v>
                </c:pt>
                <c:pt idx="5">
                  <c:v>157449.19200000001</c:v>
                </c:pt>
                <c:pt idx="6">
                  <c:v>164940.427</c:v>
                </c:pt>
                <c:pt idx="7">
                  <c:v>158340.29500000001</c:v>
                </c:pt>
                <c:pt idx="8">
                  <c:v>171377.46100000001</c:v>
                </c:pt>
                <c:pt idx="9">
                  <c:v>172660.97700000001</c:v>
                </c:pt>
                <c:pt idx="10">
                  <c:v>193388.829</c:v>
                </c:pt>
                <c:pt idx="11">
                  <c:v>185228.02299999999</c:v>
                </c:pt>
              </c:numCache>
            </c:numRef>
          </c:val>
        </c:ser>
        <c:marker val="1"/>
        <c:axId val="52214784"/>
        <c:axId val="52257920"/>
      </c:lineChart>
      <c:catAx>
        <c:axId val="5221478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57920"/>
        <c:crosses val="autoZero"/>
        <c:auto val="1"/>
        <c:lblAlgn val="ctr"/>
        <c:lblOffset val="100"/>
        <c:tickLblSkip val="1"/>
        <c:tickMarkSkip val="1"/>
      </c:catAx>
      <c:valAx>
        <c:axId val="52257920"/>
        <c:scaling>
          <c:orientation val="minMax"/>
          <c:max val="2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14784"/>
        <c:crosses val="autoZero"/>
        <c:crossBetween val="between"/>
        <c:majorUnit val="25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66940451745378E-2"/>
          <c:y val="0.8476935326904369"/>
          <c:w val="0.13963060572253932"/>
          <c:h val="0.1410740511368663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20597733925234"/>
          <c:y val="0.15808823529411775"/>
          <c:w val="0.7942402790643468"/>
          <c:h val="0.56985294117647067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İHR'!$C$22:$N$22</c:f>
              <c:numCache>
                <c:formatCode>#,##0</c:formatCode>
                <c:ptCount val="12"/>
                <c:pt idx="0">
                  <c:v>362734.8296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İHR'!$C$23:$N$23</c:f>
              <c:numCache>
                <c:formatCode>#,##0</c:formatCode>
                <c:ptCount val="12"/>
                <c:pt idx="0">
                  <c:v>308442.913</c:v>
                </c:pt>
                <c:pt idx="1">
                  <c:v>312886.18400000001</c:v>
                </c:pt>
                <c:pt idx="2">
                  <c:v>361373.55900000001</c:v>
                </c:pt>
                <c:pt idx="3">
                  <c:v>361138.326</c:v>
                </c:pt>
                <c:pt idx="4">
                  <c:v>381482.92</c:v>
                </c:pt>
                <c:pt idx="5">
                  <c:v>354149.55499999999</c:v>
                </c:pt>
                <c:pt idx="6">
                  <c:v>389852.05800000002</c:v>
                </c:pt>
                <c:pt idx="7">
                  <c:v>330627.78000000003</c:v>
                </c:pt>
                <c:pt idx="8">
                  <c:v>402293.90299999999</c:v>
                </c:pt>
                <c:pt idx="9">
                  <c:v>363966.30800000002</c:v>
                </c:pt>
                <c:pt idx="10">
                  <c:v>451584.05499999999</c:v>
                </c:pt>
                <c:pt idx="11">
                  <c:v>440841.16899999999</c:v>
                </c:pt>
              </c:numCache>
            </c:numRef>
          </c:val>
        </c:ser>
        <c:marker val="1"/>
        <c:axId val="52282496"/>
        <c:axId val="52284416"/>
      </c:lineChart>
      <c:catAx>
        <c:axId val="5228249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84416"/>
        <c:crosses val="autoZero"/>
        <c:auto val="1"/>
        <c:lblAlgn val="ctr"/>
        <c:lblOffset val="100"/>
        <c:tickLblSkip val="1"/>
        <c:tickMarkSkip val="1"/>
      </c:catAx>
      <c:valAx>
        <c:axId val="52284416"/>
        <c:scaling>
          <c:orientation val="minMax"/>
          <c:max val="5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28249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7009803921568685"/>
          <c:w val="0.13991791149563143"/>
          <c:h val="0.1188725490196078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TEKSTİL VE HAMMADDELERİ İHRACATI (Bin $)</a:t>
            </a:r>
          </a:p>
        </c:rich>
      </c:tx>
      <c:layout>
        <c:manualLayout>
          <c:xMode val="edge"/>
          <c:yMode val="edge"/>
          <c:x val="0.17959205099362591"/>
          <c:y val="5.18518518518518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074"/>
          <c:y val="0.20740815758158893"/>
          <c:w val="0.79387834211410213"/>
          <c:h val="0.52592782815331363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İHR'!$C$26:$N$26</c:f>
              <c:numCache>
                <c:formatCode>#,##0</c:formatCode>
                <c:ptCount val="12"/>
                <c:pt idx="0">
                  <c:v>769217.41570000001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İHR'!$C$27:$N$27</c:f>
              <c:numCache>
                <c:formatCode>#,##0</c:formatCode>
                <c:ptCount val="12"/>
                <c:pt idx="0">
                  <c:v>682176.95900000003</c:v>
                </c:pt>
                <c:pt idx="1">
                  <c:v>649400.50800000003</c:v>
                </c:pt>
                <c:pt idx="2">
                  <c:v>733948.55</c:v>
                </c:pt>
                <c:pt idx="3">
                  <c:v>700840.12</c:v>
                </c:pt>
                <c:pt idx="4">
                  <c:v>748743.66399999999</c:v>
                </c:pt>
                <c:pt idx="5">
                  <c:v>644757.77500000002</c:v>
                </c:pt>
                <c:pt idx="6">
                  <c:v>675893.70200000005</c:v>
                </c:pt>
                <c:pt idx="7">
                  <c:v>616072.78599999996</c:v>
                </c:pt>
                <c:pt idx="8">
                  <c:v>754232.75800000003</c:v>
                </c:pt>
                <c:pt idx="9">
                  <c:v>708228.19700000004</c:v>
                </c:pt>
                <c:pt idx="10">
                  <c:v>814073.66799999995</c:v>
                </c:pt>
                <c:pt idx="11">
                  <c:v>663029.33700000006</c:v>
                </c:pt>
              </c:numCache>
            </c:numRef>
          </c:val>
        </c:ser>
        <c:marker val="1"/>
        <c:axId val="52477312"/>
        <c:axId val="52487680"/>
      </c:lineChart>
      <c:catAx>
        <c:axId val="5247731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487680"/>
        <c:crosses val="autoZero"/>
        <c:auto val="1"/>
        <c:lblAlgn val="ctr"/>
        <c:lblOffset val="100"/>
        <c:tickLblSkip val="1"/>
        <c:tickMarkSkip val="1"/>
      </c:catAx>
      <c:valAx>
        <c:axId val="524876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477312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2963274035190049"/>
          <c:w val="0.13877572446301337"/>
          <c:h val="0.159259648099543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62"/>
          <c:y val="3.70370370370370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63283405695371"/>
          <c:y val="0.19629700628257479"/>
          <c:w val="0.77142934015200504"/>
          <c:h val="0.48889065715660235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İHR'!$C$28:$N$28</c:f>
              <c:numCache>
                <c:formatCode>#,##0</c:formatCode>
                <c:ptCount val="12"/>
                <c:pt idx="0">
                  <c:v>123976.50598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İHR'!$C$29:$N$29</c:f>
              <c:numCache>
                <c:formatCode>#,##0</c:formatCode>
                <c:ptCount val="12"/>
                <c:pt idx="0">
                  <c:v>115044.90399999999</c:v>
                </c:pt>
                <c:pt idx="1">
                  <c:v>129821.348</c:v>
                </c:pt>
                <c:pt idx="2">
                  <c:v>153561.72</c:v>
                </c:pt>
                <c:pt idx="3">
                  <c:v>145413.28</c:v>
                </c:pt>
                <c:pt idx="4">
                  <c:v>155628.59099999999</c:v>
                </c:pt>
                <c:pt idx="5">
                  <c:v>146139.55900000001</c:v>
                </c:pt>
                <c:pt idx="6">
                  <c:v>183398.71</c:v>
                </c:pt>
                <c:pt idx="7">
                  <c:v>178285.495</c:v>
                </c:pt>
                <c:pt idx="8">
                  <c:v>176004.43400000001</c:v>
                </c:pt>
                <c:pt idx="9">
                  <c:v>161927.92300000001</c:v>
                </c:pt>
                <c:pt idx="10">
                  <c:v>176646.171</c:v>
                </c:pt>
                <c:pt idx="11">
                  <c:v>179531.416</c:v>
                </c:pt>
              </c:numCache>
            </c:numRef>
          </c:val>
        </c:ser>
        <c:marker val="1"/>
        <c:axId val="52516352"/>
        <c:axId val="52518272"/>
      </c:lineChart>
      <c:catAx>
        <c:axId val="5251635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18272"/>
        <c:crosses val="autoZero"/>
        <c:auto val="1"/>
        <c:lblAlgn val="ctr"/>
        <c:lblOffset val="100"/>
        <c:tickLblSkip val="1"/>
        <c:tickMarkSkip val="1"/>
      </c:catAx>
      <c:valAx>
        <c:axId val="5251827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1635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2592903664820128"/>
          <c:w val="0.13877572446301337"/>
          <c:h val="0.1592596480995432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HALI İHRACATI (Bin $)</a:t>
            </a:r>
          </a:p>
        </c:rich>
      </c:tx>
      <c:layout>
        <c:manualLayout>
          <c:xMode val="edge"/>
          <c:yMode val="edge"/>
          <c:x val="0.32040837752423962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979610749771625"/>
          <c:y val="0.19403020425862189"/>
          <c:w val="0.77142934015200504"/>
          <c:h val="0.50746361113793215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İHR'!$C$30:$N$30</c:f>
              <c:numCache>
                <c:formatCode>#,##0</c:formatCode>
                <c:ptCount val="12"/>
                <c:pt idx="0">
                  <c:v>178413.80095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İHR'!$C$31:$N$31</c:f>
              <c:numCache>
                <c:formatCode>#,##0</c:formatCode>
                <c:ptCount val="12"/>
                <c:pt idx="0">
                  <c:v>165998.10999999999</c:v>
                </c:pt>
                <c:pt idx="1">
                  <c:v>161550.14600000001</c:v>
                </c:pt>
                <c:pt idx="2">
                  <c:v>169936.27600000001</c:v>
                </c:pt>
                <c:pt idx="3">
                  <c:v>190124.82500000001</c:v>
                </c:pt>
                <c:pt idx="4">
                  <c:v>192843.37700000001</c:v>
                </c:pt>
                <c:pt idx="5">
                  <c:v>183849.79300000001</c:v>
                </c:pt>
                <c:pt idx="6">
                  <c:v>178911.50899999999</c:v>
                </c:pt>
                <c:pt idx="7">
                  <c:v>144298.25700000001</c:v>
                </c:pt>
                <c:pt idx="8">
                  <c:v>182078.55900000001</c:v>
                </c:pt>
                <c:pt idx="9">
                  <c:v>193754.09899999999</c:v>
                </c:pt>
                <c:pt idx="10">
                  <c:v>229981.38800000001</c:v>
                </c:pt>
                <c:pt idx="11">
                  <c:v>202940.848</c:v>
                </c:pt>
              </c:numCache>
            </c:numRef>
          </c:val>
        </c:ser>
        <c:marker val="1"/>
        <c:axId val="52534656"/>
        <c:axId val="52545024"/>
      </c:lineChart>
      <c:catAx>
        <c:axId val="5253465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45024"/>
        <c:crosses val="autoZero"/>
        <c:auto val="1"/>
        <c:lblAlgn val="ctr"/>
        <c:lblOffset val="100"/>
        <c:tickLblSkip val="1"/>
        <c:tickMarkSkip val="1"/>
      </c:catAx>
      <c:valAx>
        <c:axId val="5254502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53465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2835977592353183"/>
          <c:w val="0.13877572446301337"/>
          <c:h val="0.160448152936107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İHRACATI, </a:t>
            </a:r>
            <a:r>
              <a:rPr lang="en-US" sz="1000" b="1" i="0" u="none" strike="noStrike" baseline="0"/>
              <a:t>20</a:t>
            </a:r>
            <a:r>
              <a:rPr lang="tr-TR" sz="1000" b="1" i="0" u="none" strike="noStrike" baseline="0"/>
              <a:t>13</a:t>
            </a:r>
            <a:r>
              <a:rPr lang="en-US" sz="1000" b="1" i="0" u="none" strike="noStrike" baseline="0"/>
              <a:t>-20</a:t>
            </a:r>
            <a:r>
              <a:rPr lang="tr-TR" sz="1000" b="1" i="0" u="none" strike="noStrike" baseline="0"/>
              <a:t>14</a:t>
            </a:r>
            <a:endParaRPr lang="en-US"/>
          </a:p>
        </c:rich>
      </c:tx>
      <c:layout>
        <c:manualLayout>
          <c:xMode val="edge"/>
          <c:yMode val="edge"/>
          <c:x val="0.12614702978641429"/>
          <c:y val="3.74531835205993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95"/>
        </c:manualLayout>
      </c:layout>
      <c:lineChart>
        <c:grouping val="standard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İHR'!$C$59:$N$59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</c:ser>
        <c:ser>
          <c:idx val="1"/>
          <c:order val="1"/>
          <c:tx>
            <c:strRef>
              <c:f>'2002-2014 AYLIK İHR'!$A$58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İHR'!$C$58:$N$58</c:f>
              <c:numCache>
                <c:formatCode>#,##0</c:formatCode>
                <c:ptCount val="12"/>
                <c:pt idx="0">
                  <c:v>402713.33726</c:v>
                </c:pt>
              </c:numCache>
            </c:numRef>
          </c:val>
        </c:ser>
        <c:marker val="1"/>
        <c:axId val="50882048"/>
        <c:axId val="50893568"/>
      </c:lineChart>
      <c:catAx>
        <c:axId val="5088204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93568"/>
        <c:crosses val="autoZero"/>
        <c:auto val="1"/>
        <c:lblAlgn val="ctr"/>
        <c:lblOffset val="100"/>
        <c:tickLblSkip val="1"/>
        <c:tickMarkSkip val="1"/>
      </c:catAx>
      <c:valAx>
        <c:axId val="508935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08820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743119266055051E-3"/>
          <c:y val="0.83520913818357256"/>
          <c:w val="0.14788990825688073"/>
          <c:h val="0.151088304973114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57"/>
          <c:y val="3.8759689922480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283993821759941"/>
          <c:y val="0.1627915115261756"/>
          <c:w val="0.77366410603159408"/>
          <c:h val="0.51162984356015373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İHR'!$C$32:$N$32</c:f>
              <c:numCache>
                <c:formatCode>#,##0</c:formatCode>
                <c:ptCount val="12"/>
                <c:pt idx="0">
                  <c:v>1404824.4294799999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İHR'!$C$33:$N$33</c:f>
              <c:numCache>
                <c:formatCode>#,##0</c:formatCode>
                <c:ptCount val="12"/>
                <c:pt idx="0">
                  <c:v>1315981.3659999999</c:v>
                </c:pt>
                <c:pt idx="1">
                  <c:v>1429465.4480000001</c:v>
                </c:pt>
                <c:pt idx="2">
                  <c:v>1452149.138</c:v>
                </c:pt>
                <c:pt idx="3">
                  <c:v>1421075.07</c:v>
                </c:pt>
                <c:pt idx="4">
                  <c:v>1568850.648</c:v>
                </c:pt>
                <c:pt idx="5">
                  <c:v>1328744.625</c:v>
                </c:pt>
                <c:pt idx="6">
                  <c:v>1529719.121</c:v>
                </c:pt>
                <c:pt idx="7">
                  <c:v>1424832.825</c:v>
                </c:pt>
                <c:pt idx="8">
                  <c:v>1402120.8389999999</c:v>
                </c:pt>
                <c:pt idx="9">
                  <c:v>1395030.93</c:v>
                </c:pt>
                <c:pt idx="10">
                  <c:v>1569879.44</c:v>
                </c:pt>
                <c:pt idx="11">
                  <c:v>1603246.3259999999</c:v>
                </c:pt>
              </c:numCache>
            </c:numRef>
          </c:val>
        </c:ser>
        <c:marker val="1"/>
        <c:axId val="52606464"/>
        <c:axId val="52608384"/>
      </c:lineChart>
      <c:catAx>
        <c:axId val="5260646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608384"/>
        <c:crosses val="autoZero"/>
        <c:auto val="1"/>
        <c:lblAlgn val="ctr"/>
        <c:lblOffset val="100"/>
        <c:tickLblSkip val="1"/>
        <c:tickMarkSkip val="1"/>
      </c:catAx>
      <c:valAx>
        <c:axId val="52608384"/>
        <c:scaling>
          <c:orientation val="minMax"/>
          <c:max val="2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60646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88065843621401E-2"/>
          <c:y val="0.84238051638893985"/>
          <c:w val="0.13991791149563143"/>
          <c:h val="0.145995645893100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074"/>
          <c:y val="0.17537345384913924"/>
          <c:w val="0.78571506867333862"/>
          <c:h val="0.56343386236638282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İHR'!$C$42:$N$42</c:f>
              <c:numCache>
                <c:formatCode>#,##0</c:formatCode>
                <c:ptCount val="12"/>
                <c:pt idx="0">
                  <c:v>477784.78405000002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İHR'!$C$43:$N$43</c:f>
              <c:numCache>
                <c:formatCode>#,##0</c:formatCode>
                <c:ptCount val="12"/>
                <c:pt idx="0">
                  <c:v>430056.61800000002</c:v>
                </c:pt>
                <c:pt idx="1">
                  <c:v>435630.61499999999</c:v>
                </c:pt>
                <c:pt idx="2">
                  <c:v>512178.53399999999</c:v>
                </c:pt>
                <c:pt idx="3">
                  <c:v>501862.07699999999</c:v>
                </c:pt>
                <c:pt idx="4">
                  <c:v>518962.386</c:v>
                </c:pt>
                <c:pt idx="5">
                  <c:v>465580.73499999999</c:v>
                </c:pt>
                <c:pt idx="6">
                  <c:v>509350.50799999997</c:v>
                </c:pt>
                <c:pt idx="7">
                  <c:v>387831.31300000002</c:v>
                </c:pt>
                <c:pt idx="8">
                  <c:v>480742.69300000003</c:v>
                </c:pt>
                <c:pt idx="9">
                  <c:v>452007.7</c:v>
                </c:pt>
                <c:pt idx="10">
                  <c:v>535082.41099999996</c:v>
                </c:pt>
                <c:pt idx="11">
                  <c:v>572684.82299999997</c:v>
                </c:pt>
              </c:numCache>
            </c:numRef>
          </c:val>
        </c:ser>
        <c:marker val="1"/>
        <c:axId val="52830208"/>
        <c:axId val="52832128"/>
      </c:lineChart>
      <c:catAx>
        <c:axId val="5283020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832128"/>
        <c:crosses val="autoZero"/>
        <c:auto val="1"/>
        <c:lblAlgn val="ctr"/>
        <c:lblOffset val="100"/>
        <c:tickLblSkip val="1"/>
        <c:tickMarkSkip val="1"/>
      </c:catAx>
      <c:valAx>
        <c:axId val="52832128"/>
        <c:scaling>
          <c:orientation val="minMax"/>
          <c:max val="1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830208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619047619047623E-3"/>
          <c:y val="0.82835977592353172"/>
          <c:w val="0.13877572446301337"/>
          <c:h val="0.1604481529361072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27142878568750489"/>
          <c:y val="2.4968789013732756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231313942900007"/>
          <c:y val="0.17603074896536819"/>
          <c:w val="0.78367425031315074"/>
          <c:h val="0.54307314735906542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İHR'!$C$36:$N$36</c:f>
              <c:numCache>
                <c:formatCode>#,##0</c:formatCode>
                <c:ptCount val="12"/>
                <c:pt idx="0">
                  <c:v>1587011.5270499999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İHR'!$C$37:$N$37</c:f>
              <c:numCache>
                <c:formatCode>#,##0</c:formatCode>
                <c:ptCount val="12"/>
                <c:pt idx="0">
                  <c:v>1485459.331</c:v>
                </c:pt>
                <c:pt idx="1">
                  <c:v>1783951.888</c:v>
                </c:pt>
                <c:pt idx="2">
                  <c:v>1863298.6769999999</c:v>
                </c:pt>
                <c:pt idx="3">
                  <c:v>1766375.534</c:v>
                </c:pt>
                <c:pt idx="4">
                  <c:v>1843127.797</c:v>
                </c:pt>
                <c:pt idx="5">
                  <c:v>1800491.0260000001</c:v>
                </c:pt>
                <c:pt idx="6">
                  <c:v>1952634.0519999999</c:v>
                </c:pt>
                <c:pt idx="7">
                  <c:v>1263251.1710000001</c:v>
                </c:pt>
                <c:pt idx="8">
                  <c:v>1956484.3770000001</c:v>
                </c:pt>
                <c:pt idx="9">
                  <c:v>1749693.709</c:v>
                </c:pt>
                <c:pt idx="10">
                  <c:v>2075749.6410000001</c:v>
                </c:pt>
                <c:pt idx="11">
                  <c:v>1764586.4669999999</c:v>
                </c:pt>
              </c:numCache>
            </c:numRef>
          </c:val>
        </c:ser>
        <c:marker val="1"/>
        <c:axId val="52861184"/>
        <c:axId val="52953472"/>
      </c:lineChart>
      <c:catAx>
        <c:axId val="52861184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953472"/>
        <c:crosses val="autoZero"/>
        <c:auto val="1"/>
        <c:lblAlgn val="ctr"/>
        <c:lblOffset val="100"/>
        <c:tickLblSkip val="1"/>
        <c:tickMarkSkip val="1"/>
      </c:catAx>
      <c:valAx>
        <c:axId val="52953472"/>
        <c:scaling>
          <c:orientation val="minMax"/>
          <c:max val="3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2861184"/>
        <c:crosses val="autoZero"/>
        <c:crossBetween val="between"/>
        <c:majorUnit val="5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2771850147944992"/>
          <c:w val="0.13877572446301337"/>
          <c:h val="0.161049082347852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ELEKTRİK ELEKTRONİK </a:t>
            </a:r>
            <a:r>
              <a:rPr lang="tr-TR" baseline="0"/>
              <a:t>VE HİZMET </a:t>
            </a:r>
            <a:r>
              <a:rPr lang="en-US"/>
              <a:t>İHRACATI </a:t>
            </a:r>
            <a:r>
              <a:rPr lang="tr-TR"/>
              <a:t> </a:t>
            </a:r>
            <a:r>
              <a:rPr lang="en-US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836440432564131"/>
          <c:y val="0.1890909090909095"/>
          <c:w val="0.74233277082688442"/>
          <c:h val="0.53818181818181865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İHR'!$C$40:$N$40</c:f>
              <c:numCache>
                <c:formatCode>#,##0</c:formatCode>
                <c:ptCount val="12"/>
                <c:pt idx="0">
                  <c:v>904663.27167000005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İHR'!$C$41:$N$41</c:f>
              <c:numCache>
                <c:formatCode>#,##0</c:formatCode>
                <c:ptCount val="12"/>
                <c:pt idx="0">
                  <c:v>830058.66099999996</c:v>
                </c:pt>
                <c:pt idx="1">
                  <c:v>838432.59600000002</c:v>
                </c:pt>
                <c:pt idx="2">
                  <c:v>909520.10199999996</c:v>
                </c:pt>
                <c:pt idx="3">
                  <c:v>916404.33499999996</c:v>
                </c:pt>
                <c:pt idx="4">
                  <c:v>1026587.107</c:v>
                </c:pt>
                <c:pt idx="5">
                  <c:v>920199.36</c:v>
                </c:pt>
                <c:pt idx="6">
                  <c:v>1038797.394</c:v>
                </c:pt>
                <c:pt idx="7">
                  <c:v>884379.68400000001</c:v>
                </c:pt>
                <c:pt idx="8">
                  <c:v>1034960.887</c:v>
                </c:pt>
                <c:pt idx="9">
                  <c:v>1055646.5249999999</c:v>
                </c:pt>
                <c:pt idx="10">
                  <c:v>1129893.7109999999</c:v>
                </c:pt>
                <c:pt idx="11">
                  <c:v>1116601.6499999999</c:v>
                </c:pt>
              </c:numCache>
            </c:numRef>
          </c:val>
        </c:ser>
        <c:marker val="1"/>
        <c:axId val="53006720"/>
        <c:axId val="53008640"/>
      </c:lineChart>
      <c:catAx>
        <c:axId val="5300672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008640"/>
        <c:crosses val="autoZero"/>
        <c:auto val="1"/>
        <c:lblAlgn val="ctr"/>
        <c:lblOffset val="100"/>
        <c:tickLblSkip val="1"/>
        <c:tickMarkSkip val="1"/>
      </c:catAx>
      <c:valAx>
        <c:axId val="53008640"/>
        <c:scaling>
          <c:orientation val="minMax"/>
          <c:max val="15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006720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3272727272727365"/>
          <c:w val="0.13905951940056568"/>
          <c:h val="0.15636363636363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3670791195"/>
          <c:y val="2.788844621513944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734710553562074"/>
          <c:y val="0.18326693227091678"/>
          <c:w val="0.79387834211410213"/>
          <c:h val="0.50199203187250996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İHR'!$C$34:$N$34</c:f>
              <c:numCache>
                <c:formatCode>#,##0</c:formatCode>
                <c:ptCount val="12"/>
                <c:pt idx="0">
                  <c:v>1589827.6141600001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'2002-2014 AYLIK İHR'!$C$35:$N$35</c:f>
              <c:numCache>
                <c:formatCode>#,##0</c:formatCode>
                <c:ptCount val="12"/>
                <c:pt idx="0">
                  <c:v>1392631.8389999999</c:v>
                </c:pt>
                <c:pt idx="1">
                  <c:v>1389526.74</c:v>
                </c:pt>
                <c:pt idx="2">
                  <c:v>1509895.94</c:v>
                </c:pt>
                <c:pt idx="3">
                  <c:v>1316522.5319999999</c:v>
                </c:pt>
                <c:pt idx="4">
                  <c:v>1364085.9779999999</c:v>
                </c:pt>
                <c:pt idx="5">
                  <c:v>1442920.192</c:v>
                </c:pt>
                <c:pt idx="6">
                  <c:v>1620323.415</c:v>
                </c:pt>
                <c:pt idx="7">
                  <c:v>1398212.5020000001</c:v>
                </c:pt>
                <c:pt idx="8">
                  <c:v>1516878.0020000001</c:v>
                </c:pt>
                <c:pt idx="9">
                  <c:v>1336844.574</c:v>
                </c:pt>
                <c:pt idx="10">
                  <c:v>1659815.5759999999</c:v>
                </c:pt>
                <c:pt idx="11">
                  <c:v>1424976.075</c:v>
                </c:pt>
              </c:numCache>
            </c:numRef>
          </c:val>
        </c:ser>
        <c:marker val="1"/>
        <c:axId val="53102848"/>
        <c:axId val="53105024"/>
      </c:lineChart>
      <c:catAx>
        <c:axId val="5310284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105024"/>
        <c:crosses val="autoZero"/>
        <c:auto val="1"/>
        <c:lblAlgn val="ctr"/>
        <c:lblOffset val="100"/>
        <c:tickLblSkip val="1"/>
        <c:tickMarkSkip val="1"/>
      </c:catAx>
      <c:valAx>
        <c:axId val="53105024"/>
        <c:scaling>
          <c:orientation val="minMax"/>
          <c:max val="2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102848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5646258503401362E-2"/>
          <c:y val="0.80345285524568399"/>
          <c:w val="0.12653082650382988"/>
          <c:h val="0.155378486055777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
(Bin $)</a:t>
            </a:r>
          </a:p>
        </c:rich>
      </c:tx>
      <c:layout>
        <c:manualLayout>
          <c:xMode val="edge"/>
          <c:yMode val="edge"/>
          <c:x val="0.27142878568750489"/>
          <c:y val="3.731343283582089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714307140178915"/>
          <c:y val="0.21019939671720156"/>
          <c:w val="0.80612325227524362"/>
          <c:h val="0.4850755106465548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İHR'!$C$44:$N$44</c:f>
              <c:numCache>
                <c:formatCode>#,##0</c:formatCode>
                <c:ptCount val="12"/>
                <c:pt idx="0">
                  <c:v>595398.57539999997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İHR'!$C$45:$N$45</c:f>
              <c:numCache>
                <c:formatCode>#,##0</c:formatCode>
                <c:ptCount val="12"/>
                <c:pt idx="0">
                  <c:v>519510.93900000001</c:v>
                </c:pt>
                <c:pt idx="1">
                  <c:v>545252.58400000003</c:v>
                </c:pt>
                <c:pt idx="2">
                  <c:v>593049.04099999997</c:v>
                </c:pt>
                <c:pt idx="3">
                  <c:v>558747.25399999996</c:v>
                </c:pt>
                <c:pt idx="4">
                  <c:v>617249.64</c:v>
                </c:pt>
                <c:pt idx="5">
                  <c:v>553151.41299999994</c:v>
                </c:pt>
                <c:pt idx="6">
                  <c:v>584799.06700000004</c:v>
                </c:pt>
                <c:pt idx="7">
                  <c:v>506461.533</c:v>
                </c:pt>
                <c:pt idx="8">
                  <c:v>593262.96299999999</c:v>
                </c:pt>
                <c:pt idx="9">
                  <c:v>535440.18799999997</c:v>
                </c:pt>
                <c:pt idx="10">
                  <c:v>652396.80000000005</c:v>
                </c:pt>
                <c:pt idx="11">
                  <c:v>575139.52300000004</c:v>
                </c:pt>
              </c:numCache>
            </c:numRef>
          </c:val>
        </c:ser>
        <c:marker val="1"/>
        <c:axId val="53170176"/>
        <c:axId val="53172096"/>
      </c:lineChart>
      <c:catAx>
        <c:axId val="53170176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172096"/>
        <c:crosses val="autoZero"/>
        <c:auto val="1"/>
        <c:lblAlgn val="ctr"/>
        <c:lblOffset val="100"/>
        <c:tickLblSkip val="1"/>
        <c:tickMarkSkip val="1"/>
      </c:catAx>
      <c:valAx>
        <c:axId val="5317209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170176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5572296000313375"/>
          <c:w val="0.13877572446301337"/>
          <c:h val="0.125622282289340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2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(Bin $)</a:t>
            </a:r>
            <a:endParaRPr lang="tr-TR"/>
          </a:p>
        </c:rich>
      </c:tx>
      <c:layout>
        <c:manualLayout>
          <c:xMode val="edge"/>
          <c:yMode val="edge"/>
          <c:x val="0.14693898976913669"/>
          <c:y val="1.741293532338308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37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İHR'!$C$48:$N$48</c:f>
              <c:numCache>
                <c:formatCode>#,##0</c:formatCode>
                <c:ptCount val="12"/>
                <c:pt idx="0">
                  <c:v>246088.894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İHR'!$C$49:$N$49</c:f>
              <c:numCache>
                <c:formatCode>#,##0</c:formatCode>
                <c:ptCount val="12"/>
                <c:pt idx="0">
                  <c:v>232432.56899999999</c:v>
                </c:pt>
                <c:pt idx="1">
                  <c:v>236027.054</c:v>
                </c:pt>
                <c:pt idx="2">
                  <c:v>286631.21799999999</c:v>
                </c:pt>
                <c:pt idx="3">
                  <c:v>290672.978</c:v>
                </c:pt>
                <c:pt idx="4">
                  <c:v>298364.46799999999</c:v>
                </c:pt>
                <c:pt idx="5">
                  <c:v>263835.68599999999</c:v>
                </c:pt>
                <c:pt idx="6">
                  <c:v>277557.429</c:v>
                </c:pt>
                <c:pt idx="7">
                  <c:v>250243.50399999999</c:v>
                </c:pt>
                <c:pt idx="8">
                  <c:v>264241.80200000003</c:v>
                </c:pt>
                <c:pt idx="9">
                  <c:v>241304.70499999999</c:v>
                </c:pt>
                <c:pt idx="10">
                  <c:v>263926.94900000002</c:v>
                </c:pt>
                <c:pt idx="11">
                  <c:v>248498.158</c:v>
                </c:pt>
              </c:numCache>
            </c:numRef>
          </c:val>
        </c:ser>
        <c:marker val="1"/>
        <c:axId val="53180672"/>
        <c:axId val="53223808"/>
      </c:lineChart>
      <c:catAx>
        <c:axId val="5318067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223808"/>
        <c:crosses val="autoZero"/>
        <c:auto val="1"/>
        <c:lblAlgn val="ctr"/>
        <c:lblOffset val="100"/>
        <c:tickLblSkip val="1"/>
        <c:tickMarkSkip val="1"/>
      </c:catAx>
      <c:valAx>
        <c:axId val="5322380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180672"/>
        <c:crosses val="autoZero"/>
        <c:crossBetween val="between"/>
        <c:majorUnit val="4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5945430328671601"/>
          <c:w val="0.13877572446301337"/>
          <c:h val="0.1256222822893406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MÜCEVHER İHRACATI (1000 $)</a:t>
            </a:r>
          </a:p>
        </c:rich>
      </c:tx>
      <c:layout>
        <c:manualLayout>
          <c:xMode val="edge"/>
          <c:yMode val="edge"/>
          <c:x val="0.1947795380999062"/>
          <c:y val="4.074074074074077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ser>
          <c:idx val="1"/>
          <c:order val="0"/>
          <c:tx>
            <c:strRef>
              <c:f>'2002-2014 AYLIK İHR'!$A$50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İHR'!$C$50:$N$50</c:f>
              <c:numCache>
                <c:formatCode>#,##0</c:formatCode>
                <c:ptCount val="12"/>
                <c:pt idx="0">
                  <c:v>195349.02173000001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İHR'!$C$51:$N$51</c:f>
              <c:numCache>
                <c:formatCode>#,##0</c:formatCode>
                <c:ptCount val="12"/>
                <c:pt idx="0">
                  <c:v>154262.28700000001</c:v>
                </c:pt>
                <c:pt idx="1">
                  <c:v>192587.215</c:v>
                </c:pt>
                <c:pt idx="2">
                  <c:v>191263.864</c:v>
                </c:pt>
                <c:pt idx="3">
                  <c:v>166202.21599999999</c:v>
                </c:pt>
                <c:pt idx="4">
                  <c:v>193247.432</c:v>
                </c:pt>
                <c:pt idx="5">
                  <c:v>168991.027</c:v>
                </c:pt>
                <c:pt idx="6">
                  <c:v>173492.55</c:v>
                </c:pt>
                <c:pt idx="7">
                  <c:v>187327.40599999999</c:v>
                </c:pt>
                <c:pt idx="8">
                  <c:v>205943.32800000001</c:v>
                </c:pt>
                <c:pt idx="9">
                  <c:v>194407.42</c:v>
                </c:pt>
                <c:pt idx="10">
                  <c:v>240729.628</c:v>
                </c:pt>
                <c:pt idx="11">
                  <c:v>184548.40700000001</c:v>
                </c:pt>
              </c:numCache>
            </c:numRef>
          </c:val>
        </c:ser>
        <c:marker val="1"/>
        <c:axId val="53268480"/>
        <c:axId val="53270400"/>
      </c:lineChart>
      <c:catAx>
        <c:axId val="5326848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270400"/>
        <c:crosses val="autoZero"/>
        <c:auto val="1"/>
        <c:lblAlgn val="ctr"/>
        <c:lblOffset val="100"/>
        <c:tickLblSkip val="1"/>
        <c:tickMarkSkip val="1"/>
      </c:catAx>
      <c:valAx>
        <c:axId val="53270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2684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40160642570316E-2"/>
          <c:y val="0.84691669096918465"/>
          <c:w val="0.14859458832706213"/>
          <c:h val="0.1419760863225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 
(Bin $)</a:t>
            </a:r>
          </a:p>
        </c:rich>
      </c:tx>
      <c:layout>
        <c:manualLayout>
          <c:xMode val="edge"/>
          <c:yMode val="edge"/>
          <c:x val="0.42566191446028512"/>
          <c:y val="3.690036900369005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682281059063141"/>
          <c:y val="0.19926238002537519"/>
          <c:w val="0.80651731160896056"/>
          <c:h val="0.5387463581540417"/>
        </c:manualLayout>
      </c:layout>
      <c:lineChart>
        <c:grouping val="standard"/>
        <c:ser>
          <c:idx val="1"/>
          <c:order val="0"/>
          <c:tx>
            <c:strRef>
              <c:f>'2002-2014 AYLIK İHR'!$A$56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İHR'!$C$46:$N$46</c:f>
              <c:numCache>
                <c:formatCode>#,##0</c:formatCode>
                <c:ptCount val="12"/>
                <c:pt idx="0">
                  <c:v>1108056.94814</c:v>
                </c:pt>
              </c:numCache>
            </c:numRef>
          </c:val>
        </c:ser>
        <c:ser>
          <c:idx val="0"/>
          <c:order val="1"/>
          <c:tx>
            <c:strRef>
              <c:f>'2002-2014 AYLIK İHR'!$A$47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İHR'!$C$47:$N$47</c:f>
              <c:numCache>
                <c:formatCode>#,##0</c:formatCode>
                <c:ptCount val="12"/>
                <c:pt idx="0">
                  <c:v>1144613.557</c:v>
                </c:pt>
                <c:pt idx="1">
                  <c:v>1224777.6399999999</c:v>
                </c:pt>
                <c:pt idx="2">
                  <c:v>1449849.35</c:v>
                </c:pt>
                <c:pt idx="3">
                  <c:v>1224395.9450000001</c:v>
                </c:pt>
                <c:pt idx="4">
                  <c:v>1262968.138</c:v>
                </c:pt>
                <c:pt idx="5">
                  <c:v>1111722.7590000001</c:v>
                </c:pt>
                <c:pt idx="6">
                  <c:v>1092640.4939999999</c:v>
                </c:pt>
                <c:pt idx="7">
                  <c:v>927142.76500000001</c:v>
                </c:pt>
                <c:pt idx="8">
                  <c:v>1018114.581</c:v>
                </c:pt>
                <c:pt idx="9">
                  <c:v>1044376.713</c:v>
                </c:pt>
                <c:pt idx="10">
                  <c:v>1137162.7080000001</c:v>
                </c:pt>
                <c:pt idx="11">
                  <c:v>1197415.118</c:v>
                </c:pt>
              </c:numCache>
            </c:numRef>
          </c:val>
        </c:ser>
        <c:marker val="1"/>
        <c:axId val="53282688"/>
        <c:axId val="53288960"/>
      </c:lineChart>
      <c:catAx>
        <c:axId val="5328268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288960"/>
        <c:crosses val="autoZero"/>
        <c:auto val="1"/>
        <c:lblAlgn val="ctr"/>
        <c:lblOffset val="100"/>
        <c:tickLblSkip val="1"/>
        <c:tickMarkSkip val="1"/>
      </c:catAx>
      <c:valAx>
        <c:axId val="53288960"/>
        <c:scaling>
          <c:orientation val="minMax"/>
          <c:max val="3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282688"/>
        <c:crosses val="autoZero"/>
        <c:crossBetween val="between"/>
        <c:majorUnit val="2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522063815342887E-3"/>
          <c:y val="0.84994004900678966"/>
          <c:w val="0.13849287169042818"/>
          <c:h val="0.1389917773193479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34"/>
        </c:manualLayout>
      </c:layout>
      <c:lineChart>
        <c:grouping val="standard"/>
        <c:ser>
          <c:idx val="1"/>
          <c:order val="0"/>
          <c:tx>
            <c:strRef>
              <c:f>'2002-2014 AYLIK İHR'!$A$60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İHR'!$C$60:$N$60</c:f>
              <c:numCache>
                <c:formatCode>#,##0</c:formatCode>
                <c:ptCount val="12"/>
                <c:pt idx="0">
                  <c:v>402713.33726</c:v>
                </c:pt>
              </c:numCache>
            </c:numRef>
          </c:val>
        </c:ser>
        <c:ser>
          <c:idx val="0"/>
          <c:order val="1"/>
          <c:tx>
            <c:strRef>
              <c:f>'2002-2014 AYLIK İHR'!$A$61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İHR'!$C$61:$N$61</c:f>
              <c:numCache>
                <c:formatCode>#,##0</c:formatCode>
                <c:ptCount val="12"/>
                <c:pt idx="0">
                  <c:v>394546.73300000001</c:v>
                </c:pt>
                <c:pt idx="1">
                  <c:v>398684.74200000003</c:v>
                </c:pt>
                <c:pt idx="2">
                  <c:v>369661.43300000002</c:v>
                </c:pt>
                <c:pt idx="3">
                  <c:v>401154.97700000001</c:v>
                </c:pt>
                <c:pt idx="4">
                  <c:v>507825.64299999998</c:v>
                </c:pt>
                <c:pt idx="5">
                  <c:v>431230.647</c:v>
                </c:pt>
                <c:pt idx="6">
                  <c:v>445649.38</c:v>
                </c:pt>
                <c:pt idx="7">
                  <c:v>400052.76799999998</c:v>
                </c:pt>
                <c:pt idx="8">
                  <c:v>442063.02799999999</c:v>
                </c:pt>
                <c:pt idx="9">
                  <c:v>386178.47700000001</c:v>
                </c:pt>
                <c:pt idx="10">
                  <c:v>439526.076</c:v>
                </c:pt>
                <c:pt idx="11">
                  <c:v>425748.18800000002</c:v>
                </c:pt>
              </c:numCache>
            </c:numRef>
          </c:val>
        </c:ser>
        <c:marker val="1"/>
        <c:axId val="53321728"/>
        <c:axId val="53323648"/>
      </c:lineChart>
      <c:catAx>
        <c:axId val="5332172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323648"/>
        <c:crosses val="autoZero"/>
        <c:auto val="1"/>
        <c:lblAlgn val="ctr"/>
        <c:lblOffset val="100"/>
        <c:tickLblSkip val="1"/>
        <c:tickMarkSkip val="1"/>
      </c:catAx>
      <c:valAx>
        <c:axId val="53323648"/>
        <c:scaling>
          <c:orientation val="minMax"/>
          <c:max val="55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321728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620472440944885"/>
          <c:w val="0.14800000000000021"/>
          <c:h val="0.12256312788487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AYLAR BAZINDA TOPLAM İHRACAT, 2013-2014
</a:t>
            </a:r>
          </a:p>
        </c:rich>
      </c:tx>
      <c:layout>
        <c:manualLayout>
          <c:xMode val="edge"/>
          <c:yMode val="edge"/>
          <c:x val="0.16475972540045766"/>
          <c:y val="3.66300366300366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45"/>
          <c:h val="0.51648536403017697"/>
        </c:manualLayout>
      </c:layout>
      <c:lineChart>
        <c:grouping val="standard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İHR'!$C$73:$N$73</c:f>
              <c:numCache>
                <c:formatCode>#,##0</c:formatCode>
                <c:ptCount val="12"/>
                <c:pt idx="0">
                  <c:v>11482627.118000001</c:v>
                </c:pt>
                <c:pt idx="1">
                  <c:v>12386832.069</c:v>
                </c:pt>
                <c:pt idx="2">
                  <c:v>13123123.444</c:v>
                </c:pt>
                <c:pt idx="3">
                  <c:v>12470142.986</c:v>
                </c:pt>
                <c:pt idx="4">
                  <c:v>13278247.863</c:v>
                </c:pt>
                <c:pt idx="5">
                  <c:v>12393442.208000001</c:v>
                </c:pt>
                <c:pt idx="6">
                  <c:v>13061587.055</c:v>
                </c:pt>
                <c:pt idx="7">
                  <c:v>11118723.848999999</c:v>
                </c:pt>
                <c:pt idx="8">
                  <c:v>13060371.105</c:v>
                </c:pt>
                <c:pt idx="9">
                  <c:v>12060738.155999999</c:v>
                </c:pt>
                <c:pt idx="10">
                  <c:v>14212252.206</c:v>
                </c:pt>
                <c:pt idx="11">
                  <c:v>13220462.501</c:v>
                </c:pt>
              </c:numCache>
            </c:numRef>
          </c:val>
        </c:ser>
        <c:ser>
          <c:idx val="1"/>
          <c:order val="1"/>
          <c:tx>
            <c:strRef>
              <c:f>'2002-2014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İHR'!$C$74:$N$74</c:f>
              <c:numCache>
                <c:formatCode>#,##0</c:formatCode>
                <c:ptCount val="12"/>
                <c:pt idx="0">
                  <c:v>12015155.51736</c:v>
                </c:pt>
              </c:numCache>
            </c:numRef>
          </c:val>
        </c:ser>
        <c:marker val="1"/>
        <c:axId val="106180992"/>
        <c:axId val="51302400"/>
      </c:lineChart>
      <c:catAx>
        <c:axId val="10618099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302400"/>
        <c:crosses val="autoZero"/>
        <c:auto val="1"/>
        <c:lblAlgn val="ctr"/>
        <c:lblOffset val="100"/>
        <c:tickLblSkip val="1"/>
        <c:tickMarkSkip val="1"/>
      </c:catAx>
      <c:valAx>
        <c:axId val="513024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0618099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8306636155606407E-2"/>
          <c:y val="0.84615692269235576"/>
          <c:w val="0.14144927536231947"/>
          <c:h val="0.1380488977339374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GEMİ</a:t>
            </a:r>
            <a:r>
              <a:rPr lang="tr-TR" baseline="0"/>
              <a:t> VE YAT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31400000000000072"/>
          <c:y val="4.244694132334591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56"/>
        </c:manualLayout>
      </c:layout>
      <c:lineChart>
        <c:grouping val="standard"/>
        <c:ser>
          <c:idx val="1"/>
          <c:order val="0"/>
          <c:tx>
            <c:strRef>
              <c:f>'2002-2014 AYLIK İHR'!$A$38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İHR'!$C$38:$N$38</c:f>
              <c:numCache>
                <c:formatCode>#,##0</c:formatCode>
                <c:ptCount val="12"/>
                <c:pt idx="0">
                  <c:v>54471.323920000003</c:v>
                </c:pt>
              </c:numCache>
            </c:numRef>
          </c:val>
        </c:ser>
        <c:ser>
          <c:idx val="0"/>
          <c:order val="1"/>
          <c:tx>
            <c:strRef>
              <c:f>'2002-2014 AYLIK İHR'!$A$39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İHR'!$C$39:$N$39</c:f>
              <c:numCache>
                <c:formatCode>#,##0</c:formatCode>
                <c:ptCount val="12"/>
                <c:pt idx="0">
                  <c:v>48952.629000000001</c:v>
                </c:pt>
                <c:pt idx="1">
                  <c:v>162402.31299999999</c:v>
                </c:pt>
                <c:pt idx="2">
                  <c:v>92520.589000000007</c:v>
                </c:pt>
                <c:pt idx="3">
                  <c:v>29250.645</c:v>
                </c:pt>
                <c:pt idx="4">
                  <c:v>90162.293000000005</c:v>
                </c:pt>
                <c:pt idx="5">
                  <c:v>137339.94200000001</c:v>
                </c:pt>
                <c:pt idx="6">
                  <c:v>132087.47899999999</c:v>
                </c:pt>
                <c:pt idx="7">
                  <c:v>139231.01</c:v>
                </c:pt>
                <c:pt idx="8">
                  <c:v>129271.49400000001</c:v>
                </c:pt>
                <c:pt idx="9">
                  <c:v>47933.184999999998</c:v>
                </c:pt>
                <c:pt idx="10">
                  <c:v>58766.616999999998</c:v>
                </c:pt>
                <c:pt idx="11">
                  <c:v>95673.191999999995</c:v>
                </c:pt>
              </c:numCache>
            </c:numRef>
          </c:val>
        </c:ser>
        <c:marker val="1"/>
        <c:axId val="53393280"/>
        <c:axId val="55533568"/>
      </c:lineChart>
      <c:catAx>
        <c:axId val="5339328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5533568"/>
        <c:crosses val="autoZero"/>
        <c:auto val="1"/>
        <c:lblAlgn val="ctr"/>
        <c:lblOffset val="100"/>
        <c:tickLblSkip val="1"/>
        <c:tickMarkSkip val="1"/>
      </c:catAx>
      <c:valAx>
        <c:axId val="55533568"/>
        <c:scaling>
          <c:orientation val="minMax"/>
          <c:max val="4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3393280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019041159180986"/>
          <c:w val="0.14800000000000021"/>
          <c:h val="0.1385775654447688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SAVUNMA</a:t>
            </a:r>
            <a:r>
              <a:rPr lang="tr-TR" baseline="0"/>
              <a:t> VE HAVACILIK SANAYİİ</a:t>
            </a:r>
            <a:r>
              <a:rPr lang="en-US"/>
              <a:t> İHRACATI (Bin $)</a:t>
            </a:r>
          </a:p>
        </c:rich>
      </c:tx>
      <c:layout>
        <c:manualLayout>
          <c:xMode val="edge"/>
          <c:yMode val="edge"/>
          <c:x val="0.23400000000000001"/>
          <c:y val="4.744069912609242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34"/>
        </c:manualLayout>
      </c:layout>
      <c:lineChart>
        <c:grouping val="standard"/>
        <c:ser>
          <c:idx val="1"/>
          <c:order val="0"/>
          <c:tx>
            <c:strRef>
              <c:f>'2002-2014 AYLIK İHR'!$A$52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İHR'!$C$52:$N$52</c:f>
              <c:numCache>
                <c:formatCode>#,##0</c:formatCode>
                <c:ptCount val="12"/>
                <c:pt idx="0">
                  <c:v>107513.8988</c:v>
                </c:pt>
              </c:numCache>
            </c:numRef>
          </c:val>
        </c:ser>
        <c:ser>
          <c:idx val="0"/>
          <c:order val="1"/>
          <c:tx>
            <c:strRef>
              <c:f>'2002-2014 AYLIK İHR'!$A$53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İHR'!$C$53:$N$53</c:f>
              <c:numCache>
                <c:formatCode>#,##0</c:formatCode>
                <c:ptCount val="12"/>
                <c:pt idx="0">
                  <c:v>72558.025999999998</c:v>
                </c:pt>
                <c:pt idx="1">
                  <c:v>90844.455000000002</c:v>
                </c:pt>
                <c:pt idx="2">
                  <c:v>106723.235</c:v>
                </c:pt>
                <c:pt idx="3">
                  <c:v>113262.235</c:v>
                </c:pt>
                <c:pt idx="4">
                  <c:v>126939.52800000001</c:v>
                </c:pt>
                <c:pt idx="5">
                  <c:v>171486.93799999999</c:v>
                </c:pt>
                <c:pt idx="6">
                  <c:v>99144.585000000006</c:v>
                </c:pt>
                <c:pt idx="7">
                  <c:v>90827.187000000005</c:v>
                </c:pt>
                <c:pt idx="8">
                  <c:v>114505.41800000001</c:v>
                </c:pt>
                <c:pt idx="9">
                  <c:v>129968.928</c:v>
                </c:pt>
                <c:pt idx="10">
                  <c:v>109259.065</c:v>
                </c:pt>
                <c:pt idx="11">
                  <c:v>166083.046</c:v>
                </c:pt>
              </c:numCache>
            </c:numRef>
          </c:val>
        </c:ser>
        <c:marker val="1"/>
        <c:axId val="55570432"/>
        <c:axId val="55572352"/>
      </c:lineChart>
      <c:catAx>
        <c:axId val="5557043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5572352"/>
        <c:crosses val="autoZero"/>
        <c:auto val="1"/>
        <c:lblAlgn val="ctr"/>
        <c:lblOffset val="100"/>
        <c:tickLblSkip val="1"/>
        <c:tickMarkSkip val="1"/>
      </c:catAx>
      <c:valAx>
        <c:axId val="55572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557043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6517168500004915"/>
          <c:w val="0.13578666666666669"/>
          <c:h val="0.1188011049180650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İKLİMLENDİRME</a:t>
            </a:r>
            <a:r>
              <a:rPr lang="tr-TR" baseline="0"/>
              <a:t> SANAYİ </a:t>
            </a:r>
          </a:p>
          <a:p>
            <a:pPr>
              <a:defRPr sz="102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İHRACATI (Bin $)</a:t>
            </a:r>
          </a:p>
        </c:rich>
      </c:tx>
      <c:layout>
        <c:manualLayout>
          <c:xMode val="edge"/>
          <c:yMode val="edge"/>
          <c:x val="0.29000000000000015"/>
          <c:y val="4.74406991260924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ser>
          <c:idx val="1"/>
          <c:order val="0"/>
          <c:tx>
            <c:strRef>
              <c:f>'2002-2014 AYLIK İHR'!$A$54</c:f>
              <c:strCache>
                <c:ptCount val="1"/>
                <c:pt idx="0">
                  <c:v>2014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İHR'!$C$54:$N$54</c:f>
              <c:numCache>
                <c:formatCode>#,##0</c:formatCode>
                <c:ptCount val="12"/>
                <c:pt idx="0">
                  <c:v>330050.45753000001</c:v>
                </c:pt>
              </c:numCache>
            </c:numRef>
          </c:val>
        </c:ser>
        <c:ser>
          <c:idx val="0"/>
          <c:order val="1"/>
          <c:tx>
            <c:strRef>
              <c:f>'2002-2014 AYLIK İHR'!$A$55</c:f>
              <c:strCache>
                <c:ptCount val="1"/>
                <c:pt idx="0">
                  <c:v>2013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İHR'!$C$55:$N$55</c:f>
              <c:numCache>
                <c:formatCode>#,##0</c:formatCode>
                <c:ptCount val="12"/>
                <c:pt idx="0">
                  <c:v>275661.76899999997</c:v>
                </c:pt>
                <c:pt idx="1">
                  <c:v>301565.69799999997</c:v>
                </c:pt>
                <c:pt idx="2">
                  <c:v>348687.11599999998</c:v>
                </c:pt>
                <c:pt idx="3">
                  <c:v>357882.09399999998</c:v>
                </c:pt>
                <c:pt idx="4">
                  <c:v>379190.42099999997</c:v>
                </c:pt>
                <c:pt idx="5">
                  <c:v>335231.13199999998</c:v>
                </c:pt>
                <c:pt idx="6">
                  <c:v>364910.07</c:v>
                </c:pt>
                <c:pt idx="7">
                  <c:v>311691.00099999999</c:v>
                </c:pt>
                <c:pt idx="8">
                  <c:v>382285.34899999999</c:v>
                </c:pt>
                <c:pt idx="9">
                  <c:v>362305.28499999997</c:v>
                </c:pt>
                <c:pt idx="10">
                  <c:v>419601.19900000002</c:v>
                </c:pt>
                <c:pt idx="11">
                  <c:v>361531.57799999998</c:v>
                </c:pt>
              </c:numCache>
            </c:numRef>
          </c:val>
        </c:ser>
        <c:marker val="1"/>
        <c:axId val="55699328"/>
        <c:axId val="81162240"/>
      </c:lineChart>
      <c:catAx>
        <c:axId val="55699328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1162240"/>
        <c:crosses val="autoZero"/>
        <c:auto val="1"/>
        <c:lblAlgn val="ctr"/>
        <c:lblOffset val="100"/>
        <c:tickLblSkip val="1"/>
        <c:tickMarkSkip val="1"/>
      </c:catAx>
      <c:valAx>
        <c:axId val="81162240"/>
        <c:scaling>
          <c:orientation val="minMax"/>
          <c:max val="5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5699328"/>
        <c:crosses val="autoZero"/>
        <c:crossBetween val="between"/>
        <c:majorUnit val="5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000000000000005E-2"/>
          <c:y val="0.85518416939455599"/>
          <c:w val="0.13578666666666669"/>
          <c:h val="0.1287886205235580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TARIM İHRACATI, </a:t>
            </a:r>
            <a:r>
              <a:rPr lang="en-US" sz="1075" b="1" i="0" u="none" strike="noStrike" baseline="0"/>
              <a:t>20</a:t>
            </a:r>
            <a:r>
              <a:rPr lang="tr-TR" sz="1075" b="1" i="0" u="none" strike="noStrike" baseline="0"/>
              <a:t>13</a:t>
            </a:r>
            <a:r>
              <a:rPr lang="en-US" sz="1075" b="1" i="0" u="none" strike="noStrike" baseline="0"/>
              <a:t>-20</a:t>
            </a:r>
            <a:r>
              <a:rPr lang="tr-TR" sz="1075" b="1" i="0" u="none" strike="noStrike" baseline="0"/>
              <a:t>14</a:t>
            </a:r>
          </a:p>
        </c:rich>
      </c:tx>
      <c:layout>
        <c:manualLayout>
          <c:xMode val="edge"/>
          <c:yMode val="edge"/>
          <c:x val="0.14942552870546374"/>
          <c:y val="3.952569169960474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390845884621773"/>
          <c:y val="0.18972368631825576"/>
          <c:w val="0.7540246812694914"/>
          <c:h val="0.54940817496328231"/>
        </c:manualLayout>
      </c:layout>
      <c:lineChart>
        <c:grouping val="standard"/>
        <c:ser>
          <c:idx val="0"/>
          <c:order val="0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İHR'!$C$3:$N$3</c:f>
              <c:numCache>
                <c:formatCode>#,##0</c:formatCode>
                <c:ptCount val="12"/>
                <c:pt idx="0">
                  <c:v>1699673.145</c:v>
                </c:pt>
                <c:pt idx="1">
                  <c:v>1613307.2549999999</c:v>
                </c:pt>
                <c:pt idx="2">
                  <c:v>1721276.5919999999</c:v>
                </c:pt>
                <c:pt idx="3">
                  <c:v>1687309.8570000001</c:v>
                </c:pt>
                <c:pt idx="4">
                  <c:v>1769584.915</c:v>
                </c:pt>
                <c:pt idx="5">
                  <c:v>1649695.665</c:v>
                </c:pt>
                <c:pt idx="6">
                  <c:v>1685986.939</c:v>
                </c:pt>
                <c:pt idx="7">
                  <c:v>1409258.2560000001</c:v>
                </c:pt>
                <c:pt idx="8">
                  <c:v>1832004.787</c:v>
                </c:pt>
                <c:pt idx="9">
                  <c:v>1824535.5079999999</c:v>
                </c:pt>
                <c:pt idx="10">
                  <c:v>2254318.5830000001</c:v>
                </c:pt>
                <c:pt idx="11">
                  <c:v>2205856.4840000002</c:v>
                </c:pt>
              </c:numCache>
            </c:numRef>
          </c:val>
        </c:ser>
        <c:ser>
          <c:idx val="1"/>
          <c:order val="1"/>
          <c:tx>
            <c:strRef>
              <c:f>'2002-2014 AYLIK İHR'!$A$2</c:f>
              <c:strCache>
                <c:ptCount val="1"/>
                <c:pt idx="0">
                  <c:v>2014</c:v>
                </c:pt>
              </c:strCache>
            </c:strRef>
          </c:tx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İHR'!$C$2:$N$2</c:f>
              <c:numCache>
                <c:formatCode>#,##0</c:formatCode>
                <c:ptCount val="12"/>
                <c:pt idx="0">
                  <c:v>1932835.14967</c:v>
                </c:pt>
              </c:numCache>
            </c:numRef>
          </c:val>
        </c:ser>
        <c:marker val="1"/>
        <c:axId val="51327360"/>
        <c:axId val="51328896"/>
      </c:lineChart>
      <c:catAx>
        <c:axId val="5132736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328896"/>
        <c:crosses val="autoZero"/>
        <c:auto val="1"/>
        <c:lblAlgn val="ctr"/>
        <c:lblOffset val="100"/>
        <c:tickLblSkip val="1"/>
        <c:tickMarkSkip val="1"/>
      </c:catAx>
      <c:valAx>
        <c:axId val="5132889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32736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494252873563218E-2"/>
          <c:y val="0.82608861639330933"/>
          <c:w val="0.14681992337164751"/>
          <c:h val="0.15704957828887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2007-2013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5053783200215312"/>
          <c:y val="0.16477295583961588"/>
          <c:w val="0.73656010658196058"/>
          <c:h val="0.60795538878754851"/>
        </c:manualLayout>
      </c:layout>
      <c:lineChart>
        <c:grouping val="standard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İHR'!$C$69:$N$69</c:f>
              <c:numCache>
                <c:formatCode>#,##0</c:formatCode>
                <c:ptCount val="12"/>
                <c:pt idx="0">
                  <c:v>7884493.5240000021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7561696.282999998</c:v>
                </c:pt>
                <c:pt idx="4">
                  <c:v>7346407.5280000027</c:v>
                </c:pt>
                <c:pt idx="5">
                  <c:v>8329692.782999998</c:v>
                </c:pt>
                <c:pt idx="6">
                  <c:v>9055733.6709999945</c:v>
                </c:pt>
                <c:pt idx="7">
                  <c:v>7839908.8419999983</c:v>
                </c:pt>
                <c:pt idx="8">
                  <c:v>8480708.3870000001</c:v>
                </c:pt>
                <c:pt idx="9">
                  <c:v>10095768.030000005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</c:ser>
        <c:ser>
          <c:idx val="6"/>
          <c:order val="1"/>
          <c:tx>
            <c:strRef>
              <c:f>'2002-2014 AYLIK İHR'!$A$70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'2002-2014 AYLIK İHR'!$C$70:$N$70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</c:ser>
        <c:ser>
          <c:idx val="7"/>
          <c:order val="2"/>
          <c:tx>
            <c:strRef>
              <c:f>'2002-2014 AYLIK İHR'!$A$71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'2002-2014 AYLIK İHR'!$C$71:$N$71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</c:ser>
        <c:ser>
          <c:idx val="0"/>
          <c:order val="3"/>
          <c:tx>
            <c:strRef>
              <c:f>'2002-2014 AYLIK İHR'!$A$72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'2002-2014 AYLIK İHR'!$C$72:$N$72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</c:ser>
        <c:ser>
          <c:idx val="3"/>
          <c:order val="4"/>
          <c:tx>
            <c:strRef>
              <c:f>'2002-2014 AYLIK İHR'!$A$73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'2002-2014 AYLIK İHR'!$C$73:$N$73</c:f>
              <c:numCache>
                <c:formatCode>#,##0</c:formatCode>
                <c:ptCount val="12"/>
                <c:pt idx="0">
                  <c:v>11482627.118000001</c:v>
                </c:pt>
                <c:pt idx="1">
                  <c:v>12386832.069</c:v>
                </c:pt>
                <c:pt idx="2">
                  <c:v>13123123.444</c:v>
                </c:pt>
                <c:pt idx="3">
                  <c:v>12470142.986</c:v>
                </c:pt>
                <c:pt idx="4">
                  <c:v>13278247.863</c:v>
                </c:pt>
                <c:pt idx="5">
                  <c:v>12393442.208000001</c:v>
                </c:pt>
                <c:pt idx="6">
                  <c:v>13061587.055</c:v>
                </c:pt>
                <c:pt idx="7">
                  <c:v>11118723.848999999</c:v>
                </c:pt>
                <c:pt idx="8">
                  <c:v>13060371.105</c:v>
                </c:pt>
                <c:pt idx="9">
                  <c:v>12060738.155999999</c:v>
                </c:pt>
                <c:pt idx="10">
                  <c:v>14212252.206</c:v>
                </c:pt>
                <c:pt idx="11">
                  <c:v>13220462.501</c:v>
                </c:pt>
              </c:numCache>
            </c:numRef>
          </c:val>
        </c:ser>
        <c:ser>
          <c:idx val="4"/>
          <c:order val="5"/>
          <c:tx>
            <c:strRef>
              <c:f>'2002-2014 AYLIK İHR'!$A$74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'2002-2014 AYLIK İHR'!$C$74:$N$74</c:f>
              <c:numCache>
                <c:formatCode>#,##0</c:formatCode>
                <c:ptCount val="12"/>
                <c:pt idx="0">
                  <c:v>12015155.51736</c:v>
                </c:pt>
              </c:numCache>
            </c:numRef>
          </c:val>
        </c:ser>
        <c:marker val="1"/>
        <c:axId val="51370240"/>
        <c:axId val="51392512"/>
      </c:lineChart>
      <c:catAx>
        <c:axId val="51370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392512"/>
        <c:crosses val="autoZero"/>
        <c:auto val="1"/>
        <c:lblAlgn val="ctr"/>
        <c:lblOffset val="100"/>
        <c:tickLblSkip val="1"/>
        <c:tickMarkSkip val="1"/>
      </c:catAx>
      <c:valAx>
        <c:axId val="513925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37024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87"/>
          <c:w val="8.6666666666666781E-2"/>
          <c:h val="0.343811739441660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2002-2013 (1000 $)</a:t>
            </a:r>
          </a:p>
        </c:rich>
      </c:tx>
      <c:layout>
        <c:manualLayout>
          <c:xMode val="edge"/>
          <c:yMode val="edge"/>
          <c:x val="0.19840230689799665"/>
          <c:y val="3.2911392405063473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ser>
          <c:idx val="0"/>
          <c:order val="0"/>
          <c:tx>
            <c:strRef>
              <c:f>'2002-2014 AYLIK İHR'!$A$62:$A$74</c:f>
              <c:strCache>
                <c:ptCount val="1"/>
                <c:pt idx="0">
                  <c:v>2002 2003 2004 2005 2006 2007 2008 2009 2010 2011 2012 2013 2014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10"/>
              <c:layout>
                <c:manualLayout>
                  <c:x val="-5.0505050505050483E-3"/>
                  <c:y val="1.6877371341240583E-2"/>
                </c:manualLayout>
              </c:layout>
              <c:dLblPos val="outEnd"/>
              <c:showVal val="1"/>
            </c:dLbl>
            <c:dLbl>
              <c:idx val="11"/>
              <c:layout>
                <c:manualLayout>
                  <c:x val="3.0302897743842625E-2"/>
                  <c:y val="1.6877637130801686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Val val="1"/>
          </c:dLbls>
          <c:cat>
            <c:numRef>
              <c:f>'2002-2014 AYLIK İHR'!$A$62:$A$74</c:f>
              <c:numCache>
                <c:formatCode>General</c:formatCode>
                <c:ptCount val="13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</c:numCache>
            </c:numRef>
          </c:cat>
          <c:val>
            <c:numRef>
              <c:f>'2002-2014 AYLIK İHR'!$O$62:$O$74</c:f>
              <c:numCache>
                <c:formatCode>#,##0</c:formatCode>
                <c:ptCount val="13"/>
                <c:pt idx="0">
                  <c:v>36059089.028999999</c:v>
                </c:pt>
                <c:pt idx="1">
                  <c:v>47252836.302000016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85534675.518000007</c:v>
                </c:pt>
                <c:pt idx="5">
                  <c:v>107271749.904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151868550.56</c:v>
                </c:pt>
                <c:pt idx="12">
                  <c:v>12015155.51736</c:v>
                </c:pt>
              </c:numCache>
            </c:numRef>
          </c:val>
        </c:ser>
        <c:axId val="51405184"/>
        <c:axId val="51406720"/>
      </c:barChart>
      <c:catAx>
        <c:axId val="514051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406720"/>
        <c:crosses val="autoZero"/>
        <c:auto val="1"/>
        <c:lblAlgn val="ctr"/>
        <c:lblOffset val="100"/>
        <c:tickLblSkip val="1"/>
        <c:tickMarkSkip val="1"/>
      </c:catAx>
      <c:valAx>
        <c:axId val="51406720"/>
        <c:scaling>
          <c:orientation val="minMax"/>
          <c:max val="160000000"/>
          <c:min val="0"/>
        </c:scaling>
        <c:axPos val="l"/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405184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      (Bin $)</a:t>
            </a:r>
          </a:p>
        </c:rich>
      </c:tx>
      <c:layout>
        <c:manualLayout>
          <c:xMode val="edge"/>
          <c:yMode val="edge"/>
          <c:x val="0.15337444782592427"/>
          <c:y val="3.93700787401574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701458855482487"/>
          <c:y val="0.2178477690288714"/>
          <c:w val="0.82208753132894641"/>
          <c:h val="0.5031322462644926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İHR'!$C$4:$N$4</c:f>
              <c:numCache>
                <c:formatCode>#,##0</c:formatCode>
                <c:ptCount val="12"/>
                <c:pt idx="0">
                  <c:v>615412.18814999994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'2002-2014 AYLIK İHR'!$C$5:$N$5</c:f>
              <c:numCache>
                <c:formatCode>#,##0</c:formatCode>
                <c:ptCount val="12"/>
                <c:pt idx="0">
                  <c:v>500356.07299999997</c:v>
                </c:pt>
                <c:pt idx="1">
                  <c:v>471153.27600000001</c:v>
                </c:pt>
                <c:pt idx="2">
                  <c:v>532314.25</c:v>
                </c:pt>
                <c:pt idx="3">
                  <c:v>519233.696</c:v>
                </c:pt>
                <c:pt idx="4">
                  <c:v>586423.34199999995</c:v>
                </c:pt>
                <c:pt idx="5">
                  <c:v>541613.93799999997</c:v>
                </c:pt>
                <c:pt idx="6">
                  <c:v>550415.77099999995</c:v>
                </c:pt>
                <c:pt idx="7">
                  <c:v>452134.76199999999</c:v>
                </c:pt>
                <c:pt idx="8">
                  <c:v>552542.80700000003</c:v>
                </c:pt>
                <c:pt idx="9">
                  <c:v>533845.59100000001</c:v>
                </c:pt>
                <c:pt idx="10">
                  <c:v>672801.73100000003</c:v>
                </c:pt>
                <c:pt idx="11">
                  <c:v>673321.68099999998</c:v>
                </c:pt>
              </c:numCache>
            </c:numRef>
          </c:val>
        </c:ser>
        <c:marker val="1"/>
        <c:axId val="51484544"/>
        <c:axId val="51503104"/>
      </c:lineChart>
      <c:catAx>
        <c:axId val="51484544"/>
        <c:scaling>
          <c:orientation val="minMax"/>
        </c:scaling>
        <c:axPos val="b"/>
        <c:numFmt formatCode="#\ ?/?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503104"/>
        <c:crosses val="autoZero"/>
        <c:auto val="1"/>
        <c:lblAlgn val="ctr"/>
        <c:lblOffset val="100"/>
        <c:tickLblSkip val="1"/>
        <c:tickMarkSkip val="1"/>
      </c:catAx>
      <c:valAx>
        <c:axId val="51503104"/>
        <c:scaling>
          <c:orientation val="minMax"/>
          <c:max val="1000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484544"/>
        <c:crosses val="autoZero"/>
        <c:crossBetween val="between"/>
        <c:majorUnit val="100000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0449897750511335E-2"/>
          <c:y val="0.87795275590551181"/>
          <c:w val="0.13905930470347649"/>
          <c:h val="0.1102362204724410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YAŞ MEYVE VE SEBZE İHRACATI (Bin $)</a:t>
            </a:r>
          </a:p>
        </c:rich>
      </c:tx>
      <c:layout>
        <c:manualLayout>
          <c:xMode val="edge"/>
          <c:yMode val="edge"/>
          <c:x val="0.2061226632385233"/>
          <c:y val="3.77358490566039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İHR'!$C$6:$N$6</c:f>
              <c:numCache>
                <c:formatCode>#,##0</c:formatCode>
                <c:ptCount val="12"/>
                <c:pt idx="0">
                  <c:v>220050.24488000001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İHR'!$C$7:$N$7</c:f>
              <c:numCache>
                <c:formatCode>#,##0</c:formatCode>
                <c:ptCount val="12"/>
                <c:pt idx="0">
                  <c:v>223137.13500000001</c:v>
                </c:pt>
                <c:pt idx="1">
                  <c:v>181369.864</c:v>
                </c:pt>
                <c:pt idx="2">
                  <c:v>172416.70600000001</c:v>
                </c:pt>
                <c:pt idx="3">
                  <c:v>160135.041</c:v>
                </c:pt>
                <c:pt idx="4">
                  <c:v>181562.63200000001</c:v>
                </c:pt>
                <c:pt idx="5">
                  <c:v>178025.77</c:v>
                </c:pt>
                <c:pt idx="6">
                  <c:v>115872.15399999999</c:v>
                </c:pt>
                <c:pt idx="7">
                  <c:v>95406.588000000003</c:v>
                </c:pt>
                <c:pt idx="8">
                  <c:v>126599.36199999999</c:v>
                </c:pt>
                <c:pt idx="9">
                  <c:v>217672.26800000001</c:v>
                </c:pt>
                <c:pt idx="10">
                  <c:v>335971.37300000002</c:v>
                </c:pt>
                <c:pt idx="11">
                  <c:v>363610.79800000001</c:v>
                </c:pt>
              </c:numCache>
            </c:numRef>
          </c:val>
        </c:ser>
        <c:marker val="1"/>
        <c:axId val="51527680"/>
        <c:axId val="51529600"/>
      </c:lineChart>
      <c:catAx>
        <c:axId val="51527680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529600"/>
        <c:crosses val="autoZero"/>
        <c:auto val="1"/>
        <c:lblAlgn val="ctr"/>
        <c:lblOffset val="100"/>
        <c:tickLblSkip val="1"/>
        <c:tickMarkSkip val="1"/>
      </c:catAx>
      <c:valAx>
        <c:axId val="515296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5276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04081632653099E-2"/>
          <c:y val="0.87673114445599964"/>
          <c:w val="0.13673490813648334"/>
          <c:h val="0.111950081711484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232"/>
          <c:y val="3.891050583657587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633286636716424"/>
          <c:y val="0.14785992217898833"/>
          <c:w val="0.83435749448311158"/>
          <c:h val="0.57587548638132446"/>
        </c:manualLayout>
      </c:layout>
      <c:lineChart>
        <c:grouping val="standard"/>
        <c:ser>
          <c:idx val="1"/>
          <c:order val="0"/>
          <c:tx>
            <c:v>2014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'2002-2014 AYLIK İHR'!$C$1:$N$1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'2002-2014 AYLIK İHR'!$C$8:$N$8</c:f>
              <c:numCache>
                <c:formatCode>#,##0</c:formatCode>
                <c:ptCount val="12"/>
                <c:pt idx="0">
                  <c:v>111598.58782</c:v>
                </c:pt>
              </c:numCache>
            </c:numRef>
          </c:val>
        </c:ser>
        <c:ser>
          <c:idx val="0"/>
          <c:order val="1"/>
          <c:tx>
            <c:v>2013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'2002-2014 AYLIK İHR'!$C$9:$N$9</c:f>
              <c:numCache>
                <c:formatCode>#,##0</c:formatCode>
                <c:ptCount val="12"/>
                <c:pt idx="0">
                  <c:v>94905.948000000004</c:v>
                </c:pt>
                <c:pt idx="1">
                  <c:v>94116.08</c:v>
                </c:pt>
                <c:pt idx="2">
                  <c:v>95501.997000000003</c:v>
                </c:pt>
                <c:pt idx="3">
                  <c:v>100788.325</c:v>
                </c:pt>
                <c:pt idx="4">
                  <c:v>112882.94</c:v>
                </c:pt>
                <c:pt idx="5">
                  <c:v>100335.58100000001</c:v>
                </c:pt>
                <c:pt idx="6">
                  <c:v>109284.296</c:v>
                </c:pt>
                <c:pt idx="7">
                  <c:v>107879.761</c:v>
                </c:pt>
                <c:pt idx="8">
                  <c:v>126916.215</c:v>
                </c:pt>
                <c:pt idx="9">
                  <c:v>122321.38</c:v>
                </c:pt>
                <c:pt idx="10">
                  <c:v>145498.478</c:v>
                </c:pt>
                <c:pt idx="11">
                  <c:v>120985.576</c:v>
                </c:pt>
              </c:numCache>
            </c:numRef>
          </c:val>
        </c:ser>
        <c:marker val="1"/>
        <c:axId val="51558272"/>
        <c:axId val="51580928"/>
      </c:lineChart>
      <c:catAx>
        <c:axId val="51558272"/>
        <c:scaling>
          <c:orientation val="minMax"/>
        </c:scaling>
        <c:axPos val="b"/>
        <c:numFmt formatCode="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580928"/>
        <c:crosses val="autoZero"/>
        <c:auto val="1"/>
        <c:lblAlgn val="ctr"/>
        <c:lblOffset val="100"/>
        <c:tickLblSkip val="1"/>
        <c:tickMarkSkip val="1"/>
      </c:catAx>
      <c:valAx>
        <c:axId val="5158092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51558272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224948875255619E-2"/>
          <c:y val="0.86770428015564205"/>
          <c:w val="0.13701452962551419"/>
          <c:h val="0.120622568093385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55" r="0.750000000000001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66675</xdr:rowOff>
    </xdr:from>
    <xdr:to>
      <xdr:col>6</xdr:col>
      <xdr:colOff>114300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83</xdr:row>
      <xdr:rowOff>19050</xdr:rowOff>
    </xdr:from>
    <xdr:to>
      <xdr:col>6</xdr:col>
      <xdr:colOff>219075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152400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66</xdr:row>
      <xdr:rowOff>19050</xdr:rowOff>
    </xdr:from>
    <xdr:to>
      <xdr:col>6</xdr:col>
      <xdr:colOff>295275</xdr:colOff>
      <xdr:row>82</xdr:row>
      <xdr:rowOff>47625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18</xdr:row>
      <xdr:rowOff>19050</xdr:rowOff>
    </xdr:from>
    <xdr:to>
      <xdr:col>6</xdr:col>
      <xdr:colOff>161925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133350</xdr:colOff>
      <xdr:row>133</xdr:row>
      <xdr:rowOff>38100</xdr:rowOff>
    </xdr:from>
    <xdr:to>
      <xdr:col>6</xdr:col>
      <xdr:colOff>266700</xdr:colOff>
      <xdr:row>149</xdr:row>
      <xdr:rowOff>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133350</xdr:colOff>
      <xdr:row>149</xdr:row>
      <xdr:rowOff>133350</xdr:rowOff>
    </xdr:from>
    <xdr:to>
      <xdr:col>6</xdr:col>
      <xdr:colOff>342900</xdr:colOff>
      <xdr:row>165</xdr:row>
      <xdr:rowOff>114300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133350</xdr:colOff>
      <xdr:row>116</xdr:row>
      <xdr:rowOff>66675</xdr:rowOff>
    </xdr:from>
    <xdr:to>
      <xdr:col>6</xdr:col>
      <xdr:colOff>276225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199</xdr:row>
      <xdr:rowOff>66675</xdr:rowOff>
    </xdr:from>
    <xdr:to>
      <xdr:col>6</xdr:col>
      <xdr:colOff>323850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47625</xdr:colOff>
      <xdr:row>49</xdr:row>
      <xdr:rowOff>114300</xdr:rowOff>
    </xdr:from>
    <xdr:to>
      <xdr:col>6</xdr:col>
      <xdr:colOff>276225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166</xdr:row>
      <xdr:rowOff>47625</xdr:rowOff>
    </xdr:from>
    <xdr:to>
      <xdr:col>6</xdr:col>
      <xdr:colOff>381000</xdr:colOff>
      <xdr:row>182</xdr:row>
      <xdr:rowOff>0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182</xdr:row>
      <xdr:rowOff>114300</xdr:rowOff>
    </xdr:from>
    <xdr:to>
      <xdr:col>6</xdr:col>
      <xdr:colOff>314325</xdr:colOff>
      <xdr:row>198</xdr:row>
      <xdr:rowOff>66675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8</xdr:col>
      <xdr:colOff>504825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8</xdr:col>
      <xdr:colOff>495300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8</xdr:col>
      <xdr:colOff>523875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8</xdr:col>
      <xdr:colOff>504825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716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18</xdr:row>
      <xdr:rowOff>66675</xdr:rowOff>
    </xdr:from>
    <xdr:to>
      <xdr:col>7</xdr:col>
      <xdr:colOff>323850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34</xdr:row>
      <xdr:rowOff>95250</xdr:rowOff>
    </xdr:from>
    <xdr:to>
      <xdr:col>7</xdr:col>
      <xdr:colOff>314325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50</xdr:row>
      <xdr:rowOff>9525</xdr:rowOff>
    </xdr:from>
    <xdr:to>
      <xdr:col>7</xdr:col>
      <xdr:colOff>323850</xdr:colOff>
      <xdr:row>64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447675</xdr:colOff>
      <xdr:row>32</xdr:row>
      <xdr:rowOff>133350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33</xdr:row>
      <xdr:rowOff>0</xdr:rowOff>
    </xdr:from>
    <xdr:to>
      <xdr:col>6</xdr:col>
      <xdr:colOff>400050</xdr:colOff>
      <xdr:row>47</xdr:row>
      <xdr:rowOff>104775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49</xdr:row>
      <xdr:rowOff>19050</xdr:rowOff>
    </xdr:from>
    <xdr:to>
      <xdr:col>6</xdr:col>
      <xdr:colOff>428625</xdr:colOff>
      <xdr:row>64</xdr:row>
      <xdr:rowOff>133350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28575</xdr:rowOff>
    </xdr:from>
    <xdr:to>
      <xdr:col>7</xdr:col>
      <xdr:colOff>419100</xdr:colOff>
      <xdr:row>18</xdr:row>
      <xdr:rowOff>142875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22</xdr:row>
      <xdr:rowOff>9525</xdr:rowOff>
    </xdr:from>
    <xdr:to>
      <xdr:col>7</xdr:col>
      <xdr:colOff>419100</xdr:colOff>
      <xdr:row>38</xdr:row>
      <xdr:rowOff>9525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0"/>
  <sheetViews>
    <sheetView showGridLines="0" tabSelected="1" zoomScale="80" zoomScaleNormal="80" workbookViewId="0">
      <pane xSplit="1" ySplit="7" topLeftCell="B15" activePane="bottomRight" state="frozen"/>
      <selection activeCell="B16" sqref="B16"/>
      <selection pane="topRight" activeCell="B16" sqref="B16"/>
      <selection pane="bottomLeft" activeCell="B16" sqref="B16"/>
      <selection pane="bottomRight" activeCell="D45" sqref="D45"/>
    </sheetView>
  </sheetViews>
  <sheetFormatPr defaultColWidth="9.109375" defaultRowHeight="13.2"/>
  <cols>
    <col min="1" max="1" width="49.33203125" style="1" bestFit="1" customWidth="1"/>
    <col min="2" max="2" width="17.88671875" style="1" customWidth="1"/>
    <col min="3" max="3" width="17" style="1" bestFit="1" customWidth="1"/>
    <col min="4" max="4" width="9.44140625" style="1" bestFit="1" customWidth="1"/>
    <col min="5" max="5" width="13.5546875" style="1" bestFit="1" customWidth="1"/>
    <col min="6" max="6" width="18.88671875" style="1" bestFit="1" customWidth="1"/>
    <col min="7" max="7" width="18.88671875" style="1" customWidth="1"/>
    <col min="8" max="8" width="9.44140625" style="1" bestFit="1" customWidth="1"/>
    <col min="9" max="9" width="13.5546875" style="1" bestFit="1" customWidth="1"/>
    <col min="10" max="16384" width="9.109375" style="1"/>
  </cols>
  <sheetData>
    <row r="1" spans="1:9" ht="24.6">
      <c r="B1" s="2" t="s">
        <v>189</v>
      </c>
      <c r="D1" s="3"/>
      <c r="F1" s="3"/>
    </row>
    <row r="2" spans="1:9">
      <c r="D2" s="3"/>
      <c r="F2" s="3"/>
    </row>
    <row r="3" spans="1:9">
      <c r="D3" s="3"/>
      <c r="F3" s="3"/>
    </row>
    <row r="4" spans="1:9">
      <c r="B4" s="3"/>
      <c r="C4" s="3"/>
      <c r="D4" s="3"/>
      <c r="E4" s="3"/>
      <c r="F4" s="3"/>
    </row>
    <row r="5" spans="1:9" ht="24.6">
      <c r="A5" s="172" t="s">
        <v>0</v>
      </c>
      <c r="B5" s="172"/>
      <c r="C5" s="172"/>
      <c r="D5" s="172"/>
      <c r="E5" s="172"/>
      <c r="F5" s="172"/>
      <c r="G5" s="172"/>
      <c r="H5" s="172"/>
      <c r="I5" s="172"/>
    </row>
    <row r="6" spans="1:9" ht="17.399999999999999">
      <c r="A6" s="4"/>
      <c r="B6" s="173" t="s">
        <v>68</v>
      </c>
      <c r="C6" s="173"/>
      <c r="D6" s="173"/>
      <c r="E6" s="173"/>
      <c r="F6" s="173" t="s">
        <v>2</v>
      </c>
      <c r="G6" s="173"/>
      <c r="H6" s="173"/>
      <c r="I6" s="173"/>
    </row>
    <row r="7" spans="1:9" ht="28.2">
      <c r="A7" s="5" t="s">
        <v>3</v>
      </c>
      <c r="B7" s="6">
        <v>2013</v>
      </c>
      <c r="C7" s="7">
        <v>2014</v>
      </c>
      <c r="D7" s="8" t="s">
        <v>190</v>
      </c>
      <c r="E7" s="8" t="s">
        <v>191</v>
      </c>
      <c r="F7" s="6" t="s">
        <v>4</v>
      </c>
      <c r="G7" s="7" t="s">
        <v>192</v>
      </c>
      <c r="H7" s="8" t="s">
        <v>190</v>
      </c>
      <c r="I7" s="8" t="s">
        <v>191</v>
      </c>
    </row>
    <row r="8" spans="1:9" ht="16.8">
      <c r="A8" s="142" t="s">
        <v>5</v>
      </c>
      <c r="B8" s="143">
        <v>1699673.14457</v>
      </c>
      <c r="C8" s="143">
        <v>1932835.14967</v>
      </c>
      <c r="D8" s="141">
        <f t="shared" ref="D8:D44" si="0">(C8-B8)/B8*100</f>
        <v>13.718049605295585</v>
      </c>
      <c r="E8" s="141">
        <f>C8/C$44*100</f>
        <v>16.086642797734569</v>
      </c>
      <c r="F8" s="143">
        <v>19320084.397</v>
      </c>
      <c r="G8" s="143">
        <v>21579367.554669999</v>
      </c>
      <c r="H8" s="141">
        <f t="shared" ref="H8:H46" si="1">(G8-F8)/F8*100</f>
        <v>11.693961119656484</v>
      </c>
      <c r="I8" s="141">
        <f>G8/G$46*100</f>
        <v>14.1595897496398</v>
      </c>
    </row>
    <row r="9" spans="1:9" ht="15.6">
      <c r="A9" s="10" t="s">
        <v>6</v>
      </c>
      <c r="B9" s="143">
        <v>1220034.5390399999</v>
      </c>
      <c r="C9" s="143">
        <v>1359789.0914499999</v>
      </c>
      <c r="D9" s="141">
        <f t="shared" si="0"/>
        <v>11.454966883148053</v>
      </c>
      <c r="E9" s="141">
        <f t="shared" ref="E9:E46" si="2">C9/C$44*100</f>
        <v>11.31728248948022</v>
      </c>
      <c r="F9" s="143">
        <v>13730001.495999999</v>
      </c>
      <c r="G9" s="143">
        <v>15039848.688449999</v>
      </c>
      <c r="H9" s="141">
        <f t="shared" si="1"/>
        <v>9.5400367788131817</v>
      </c>
      <c r="I9" s="141">
        <f t="shared" ref="I9:I46" si="3">G9/G$46*100</f>
        <v>9.8685972508505646</v>
      </c>
    </row>
    <row r="10" spans="1:9" ht="13.8">
      <c r="A10" s="12" t="s">
        <v>7</v>
      </c>
      <c r="B10" s="13">
        <v>500356.07277999999</v>
      </c>
      <c r="C10" s="13">
        <v>615412.18814999994</v>
      </c>
      <c r="D10" s="14">
        <f t="shared" si="0"/>
        <v>22.994847395524392</v>
      </c>
      <c r="E10" s="14">
        <f t="shared" si="2"/>
        <v>5.1219660641164957</v>
      </c>
      <c r="F10" s="13">
        <v>5912890.5140000004</v>
      </c>
      <c r="G10" s="13">
        <v>6700387.127150001</v>
      </c>
      <c r="H10" s="14">
        <f t="shared" si="1"/>
        <v>13.318301958837869</v>
      </c>
      <c r="I10" s="14">
        <f t="shared" si="3"/>
        <v>4.3965483531365015</v>
      </c>
    </row>
    <row r="11" spans="1:9" ht="13.8">
      <c r="A11" s="12" t="s">
        <v>206</v>
      </c>
      <c r="B11" s="13">
        <v>223137.13498</v>
      </c>
      <c r="C11" s="13">
        <v>220050.24488000001</v>
      </c>
      <c r="D11" s="14">
        <f t="shared" si="0"/>
        <v>-1.3834049183595867</v>
      </c>
      <c r="E11" s="14">
        <f t="shared" si="2"/>
        <v>1.8314390068614776</v>
      </c>
      <c r="F11" s="13">
        <v>2209840.0829999996</v>
      </c>
      <c r="G11" s="13">
        <v>2348474.6438799999</v>
      </c>
      <c r="H11" s="14">
        <f t="shared" si="1"/>
        <v>6.273511008624431</v>
      </c>
      <c r="I11" s="14">
        <f t="shared" si="3"/>
        <v>1.5409829509843926</v>
      </c>
    </row>
    <row r="12" spans="1:9" ht="13.8">
      <c r="A12" s="12" t="s">
        <v>8</v>
      </c>
      <c r="B12" s="13">
        <v>94905.948069999999</v>
      </c>
      <c r="C12" s="13">
        <v>111598.58782</v>
      </c>
      <c r="D12" s="14">
        <f t="shared" si="0"/>
        <v>17.588612820861314</v>
      </c>
      <c r="E12" s="14">
        <f t="shared" si="2"/>
        <v>0.92881517562346738</v>
      </c>
      <c r="F12" s="13">
        <v>1262021.22</v>
      </c>
      <c r="G12" s="13">
        <v>1346836.6818199998</v>
      </c>
      <c r="H12" s="14">
        <f t="shared" si="1"/>
        <v>6.7206050481464841</v>
      </c>
      <c r="I12" s="14">
        <f t="shared" si="3"/>
        <v>0.88374484683218935</v>
      </c>
    </row>
    <row r="13" spans="1:9" ht="13.8">
      <c r="A13" s="12" t="s">
        <v>9</v>
      </c>
      <c r="B13" s="13">
        <v>106856.59821</v>
      </c>
      <c r="C13" s="13">
        <v>116496.49463</v>
      </c>
      <c r="D13" s="14">
        <f t="shared" si="0"/>
        <v>9.0213394226299375</v>
      </c>
      <c r="E13" s="14">
        <f t="shared" si="2"/>
        <v>0.96957958190121618</v>
      </c>
      <c r="F13" s="13">
        <v>1365975.1460000002</v>
      </c>
      <c r="G13" s="13">
        <v>1448166.08063</v>
      </c>
      <c r="H13" s="14">
        <f t="shared" si="1"/>
        <v>6.0170153806004745</v>
      </c>
      <c r="I13" s="14">
        <f t="shared" si="3"/>
        <v>0.95023348293759446</v>
      </c>
    </row>
    <row r="14" spans="1:9" ht="13.8">
      <c r="A14" s="12" t="s">
        <v>10</v>
      </c>
      <c r="B14" s="13">
        <v>178057.44443</v>
      </c>
      <c r="C14" s="13">
        <v>154800.60639</v>
      </c>
      <c r="D14" s="14">
        <f t="shared" si="0"/>
        <v>-13.061424145702032</v>
      </c>
      <c r="E14" s="14">
        <f t="shared" si="2"/>
        <v>1.2883778838013176</v>
      </c>
      <c r="F14" s="13">
        <v>1855051.3139999998</v>
      </c>
      <c r="G14" s="13">
        <v>1747937.5923900001</v>
      </c>
      <c r="H14" s="14">
        <f t="shared" si="1"/>
        <v>-5.774164887063586</v>
      </c>
      <c r="I14" s="14">
        <f t="shared" si="3"/>
        <v>1.1469325573843958</v>
      </c>
    </row>
    <row r="15" spans="1:9" ht="13.8">
      <c r="A15" s="12" t="s">
        <v>11</v>
      </c>
      <c r="B15" s="13">
        <v>44842.038370000002</v>
      </c>
      <c r="C15" s="13">
        <v>24538.396410000001</v>
      </c>
      <c r="D15" s="14">
        <f t="shared" si="0"/>
        <v>-45.278142337042922</v>
      </c>
      <c r="E15" s="14">
        <f t="shared" si="2"/>
        <v>0.20422870411078656</v>
      </c>
      <c r="F15" s="13">
        <v>231030.09599999999</v>
      </c>
      <c r="G15" s="13">
        <v>419264.14841000002</v>
      </c>
      <c r="H15" s="14">
        <f t="shared" si="1"/>
        <v>81.475987617647888</v>
      </c>
      <c r="I15" s="14">
        <f t="shared" si="3"/>
        <v>0.2751057612405769</v>
      </c>
    </row>
    <row r="16" spans="1:9" ht="13.8">
      <c r="A16" s="12" t="s">
        <v>207</v>
      </c>
      <c r="B16" s="13">
        <v>66631.066810000004</v>
      </c>
      <c r="C16" s="13">
        <v>109533.84698</v>
      </c>
      <c r="D16" s="14">
        <f t="shared" si="0"/>
        <v>64.388553604189241</v>
      </c>
      <c r="E16" s="14">
        <f t="shared" si="2"/>
        <v>0.91163070525172063</v>
      </c>
      <c r="F16" s="13">
        <v>819548.90100000007</v>
      </c>
      <c r="G16" s="13">
        <v>949600.03198000009</v>
      </c>
      <c r="H16" s="14">
        <f t="shared" si="1"/>
        <v>15.868623680821702</v>
      </c>
      <c r="I16" s="14">
        <f t="shared" si="3"/>
        <v>0.623092722482119</v>
      </c>
    </row>
    <row r="17" spans="1:9" ht="13.8">
      <c r="A17" s="12" t="s">
        <v>208</v>
      </c>
      <c r="B17" s="13">
        <v>5248.2353899999998</v>
      </c>
      <c r="C17" s="13">
        <v>7358.7261900000003</v>
      </c>
      <c r="D17" s="14">
        <f t="shared" si="0"/>
        <v>40.213341116927317</v>
      </c>
      <c r="E17" s="14">
        <f t="shared" si="2"/>
        <v>6.1245367813739945E-2</v>
      </c>
      <c r="F17" s="13">
        <v>73644.22</v>
      </c>
      <c r="G17" s="13">
        <v>79182.38119</v>
      </c>
      <c r="H17" s="14">
        <f t="shared" si="1"/>
        <v>7.5201573049453154</v>
      </c>
      <c r="I17" s="14">
        <f t="shared" si="3"/>
        <v>5.1956575196633062E-2</v>
      </c>
    </row>
    <row r="18" spans="1:9" ht="15.6">
      <c r="A18" s="10" t="s">
        <v>12</v>
      </c>
      <c r="B18" s="143">
        <v>171195.69291000001</v>
      </c>
      <c r="C18" s="143">
        <v>210311.22862000001</v>
      </c>
      <c r="D18" s="141">
        <f t="shared" si="0"/>
        <v>22.848434469997787</v>
      </c>
      <c r="E18" s="141">
        <f t="shared" si="2"/>
        <v>1.7503829086201468</v>
      </c>
      <c r="F18" s="143">
        <v>1685910.1719999998</v>
      </c>
      <c r="G18" s="143">
        <v>2027661.83262</v>
      </c>
      <c r="H18" s="141">
        <f t="shared" si="1"/>
        <v>20.271048024734277</v>
      </c>
      <c r="I18" s="141">
        <f t="shared" si="3"/>
        <v>1.3304773473163571</v>
      </c>
    </row>
    <row r="19" spans="1:9" ht="13.8">
      <c r="A19" s="12" t="s">
        <v>13</v>
      </c>
      <c r="B19" s="13">
        <v>171195.69291000001</v>
      </c>
      <c r="C19" s="13">
        <v>210311.22862000001</v>
      </c>
      <c r="D19" s="14">
        <f t="shared" si="0"/>
        <v>22.848434469997787</v>
      </c>
      <c r="E19" s="14">
        <f t="shared" si="2"/>
        <v>1.7503829086201468</v>
      </c>
      <c r="F19" s="13">
        <v>1685910.1719999998</v>
      </c>
      <c r="G19" s="13">
        <v>2027661.83262</v>
      </c>
      <c r="H19" s="14">
        <f t="shared" si="1"/>
        <v>20.271048024734277</v>
      </c>
      <c r="I19" s="14">
        <f t="shared" si="3"/>
        <v>1.3304773473163571</v>
      </c>
    </row>
    <row r="20" spans="1:9" ht="15.6">
      <c r="A20" s="10" t="s">
        <v>14</v>
      </c>
      <c r="B20" s="9">
        <v>308442.91262000002</v>
      </c>
      <c r="C20" s="9">
        <v>362734.8296</v>
      </c>
      <c r="D20" s="11">
        <f t="shared" si="0"/>
        <v>17.601933699441922</v>
      </c>
      <c r="E20" s="11">
        <f t="shared" si="2"/>
        <v>3.0189773996342</v>
      </c>
      <c r="F20" s="9">
        <v>3904172.7290000012</v>
      </c>
      <c r="G20" s="9">
        <v>4511857.0356000001</v>
      </c>
      <c r="H20" s="11">
        <f t="shared" si="1"/>
        <v>15.564995423643785</v>
      </c>
      <c r="I20" s="11">
        <f t="shared" si="3"/>
        <v>2.9605151527852063</v>
      </c>
    </row>
    <row r="21" spans="1:9" ht="13.8">
      <c r="A21" s="12" t="s">
        <v>15</v>
      </c>
      <c r="B21" s="13">
        <v>308442.91262000002</v>
      </c>
      <c r="C21" s="13">
        <v>362734.8296</v>
      </c>
      <c r="D21" s="14">
        <f t="shared" si="0"/>
        <v>17.601933699441922</v>
      </c>
      <c r="E21" s="14">
        <f t="shared" si="2"/>
        <v>3.0189773996342</v>
      </c>
      <c r="F21" s="13">
        <v>3904172.7290000012</v>
      </c>
      <c r="G21" s="13">
        <v>4511857.0356000001</v>
      </c>
      <c r="H21" s="14">
        <f t="shared" si="1"/>
        <v>15.564995423643785</v>
      </c>
      <c r="I21" s="14">
        <f t="shared" si="3"/>
        <v>2.9605151527852063</v>
      </c>
    </row>
    <row r="22" spans="1:9" ht="16.8">
      <c r="A22" s="142" t="s">
        <v>16</v>
      </c>
      <c r="B22" s="143">
        <v>8872407.6748600006</v>
      </c>
      <c r="C22" s="143">
        <f>C23+C27+C29</f>
        <v>9679609.0304300003</v>
      </c>
      <c r="D22" s="141">
        <f t="shared" si="0"/>
        <v>9.0978839696152338</v>
      </c>
      <c r="E22" s="141">
        <f t="shared" si="2"/>
        <v>80.561662447435623</v>
      </c>
      <c r="F22" s="143">
        <v>114437366.86499999</v>
      </c>
      <c r="G22" s="143">
        <v>119856733.53343</v>
      </c>
      <c r="H22" s="141">
        <f t="shared" si="1"/>
        <v>4.7356618007675273</v>
      </c>
      <c r="I22" s="141">
        <f t="shared" si="3"/>
        <v>78.645593818526422</v>
      </c>
    </row>
    <row r="23" spans="1:9" ht="15.6">
      <c r="A23" s="10" t="s">
        <v>17</v>
      </c>
      <c r="B23" s="143">
        <v>963199.06301000004</v>
      </c>
      <c r="C23" s="143">
        <f>SUM(C24:C26)</f>
        <v>1071607.72263</v>
      </c>
      <c r="D23" s="141">
        <f t="shared" si="0"/>
        <v>11.255062819644211</v>
      </c>
      <c r="E23" s="141">
        <f t="shared" si="2"/>
        <v>8.9188002692241177</v>
      </c>
      <c r="F23" s="143">
        <v>11639062.390999999</v>
      </c>
      <c r="G23" s="143">
        <v>12632614.761629999</v>
      </c>
      <c r="H23" s="141">
        <f t="shared" si="1"/>
        <v>8.5363608962030515</v>
      </c>
      <c r="I23" s="141">
        <f t="shared" si="3"/>
        <v>8.2890586128977937</v>
      </c>
    </row>
    <row r="24" spans="1:9" ht="13.8">
      <c r="A24" s="12" t="s">
        <v>18</v>
      </c>
      <c r="B24" s="13">
        <v>682156.04952999996</v>
      </c>
      <c r="C24" s="13">
        <v>769217.41570000001</v>
      </c>
      <c r="D24" s="14">
        <f t="shared" si="0"/>
        <v>12.762675963950571</v>
      </c>
      <c r="E24" s="14">
        <f t="shared" si="2"/>
        <v>6.4020595870657058</v>
      </c>
      <c r="F24" s="13">
        <v>7936291.9059999995</v>
      </c>
      <c r="G24" s="13">
        <v>8477031.6197000016</v>
      </c>
      <c r="H24" s="14">
        <f t="shared" si="1"/>
        <v>6.8135058551864986</v>
      </c>
      <c r="I24" s="14">
        <f t="shared" si="3"/>
        <v>5.5623173258245284</v>
      </c>
    </row>
    <row r="25" spans="1:9" ht="13.8">
      <c r="A25" s="12" t="s">
        <v>19</v>
      </c>
      <c r="B25" s="13">
        <v>115044.90376</v>
      </c>
      <c r="C25" s="13">
        <v>123976.50598</v>
      </c>
      <c r="D25" s="14">
        <f t="shared" si="0"/>
        <v>7.7635792008941049</v>
      </c>
      <c r="E25" s="14">
        <f t="shared" si="2"/>
        <v>1.0318343845060811</v>
      </c>
      <c r="F25" s="13">
        <v>1659251.46</v>
      </c>
      <c r="G25" s="13">
        <v>1947360.4469799998</v>
      </c>
      <c r="H25" s="14">
        <f t="shared" si="1"/>
        <v>17.363792886462175</v>
      </c>
      <c r="I25" s="14">
        <f t="shared" si="3"/>
        <v>1.277786522429603</v>
      </c>
    </row>
    <row r="26" spans="1:9" ht="13.8">
      <c r="A26" s="12" t="s">
        <v>20</v>
      </c>
      <c r="B26" s="13">
        <v>165998.10972000001</v>
      </c>
      <c r="C26" s="13">
        <v>178413.80095</v>
      </c>
      <c r="D26" s="14">
        <f t="shared" si="0"/>
        <v>7.4794172361012805</v>
      </c>
      <c r="E26" s="14">
        <f t="shared" si="2"/>
        <v>1.4849062976523297</v>
      </c>
      <c r="F26" s="13">
        <v>2043519.0279999999</v>
      </c>
      <c r="G26" s="13">
        <v>2208222.6919499999</v>
      </c>
      <c r="H26" s="14">
        <f t="shared" si="1"/>
        <v>8.059805741627768</v>
      </c>
      <c r="I26" s="14">
        <f t="shared" si="3"/>
        <v>1.4489547626751744</v>
      </c>
    </row>
    <row r="27" spans="1:9" ht="15.6">
      <c r="A27" s="10" t="s">
        <v>21</v>
      </c>
      <c r="B27" s="143">
        <v>1315973.8655600001</v>
      </c>
      <c r="C27" s="143">
        <v>1404824.4294799999</v>
      </c>
      <c r="D27" s="141">
        <f t="shared" si="0"/>
        <v>6.7516966898267663</v>
      </c>
      <c r="E27" s="141">
        <f t="shared" si="2"/>
        <v>11.692103589090051</v>
      </c>
      <c r="F27" s="143">
        <v>17525494.629999999</v>
      </c>
      <c r="G27" s="143">
        <v>17525336.257480003</v>
      </c>
      <c r="H27" s="141">
        <f t="shared" si="1"/>
        <v>-9.036693305358493E-4</v>
      </c>
      <c r="I27" s="141">
        <f t="shared" si="3"/>
        <v>11.499483059534896</v>
      </c>
    </row>
    <row r="28" spans="1:9" ht="15">
      <c r="A28" s="12" t="s">
        <v>22</v>
      </c>
      <c r="B28" s="13">
        <v>1315973.8655600001</v>
      </c>
      <c r="C28" s="13">
        <v>1404824.4294799999</v>
      </c>
      <c r="D28" s="14">
        <f t="shared" si="0"/>
        <v>6.7516966898267663</v>
      </c>
      <c r="E28" s="14">
        <f t="shared" si="2"/>
        <v>11.692103589090051</v>
      </c>
      <c r="F28" s="13">
        <v>17525494.629999999</v>
      </c>
      <c r="G28" s="15">
        <v>17525336.257480003</v>
      </c>
      <c r="H28" s="14">
        <f t="shared" si="1"/>
        <v>-9.036693305358493E-4</v>
      </c>
      <c r="I28" s="14">
        <f t="shared" si="3"/>
        <v>11.499483059534896</v>
      </c>
    </row>
    <row r="29" spans="1:9" ht="15.6">
      <c r="A29" s="10" t="s">
        <v>23</v>
      </c>
      <c r="B29" s="143">
        <v>6593234.7462900002</v>
      </c>
      <c r="C29" s="143">
        <f>SUM(C30:C41)</f>
        <v>7203176.8783200001</v>
      </c>
      <c r="D29" s="191">
        <f t="shared" si="0"/>
        <v>9.2510301164874065</v>
      </c>
      <c r="E29" s="141">
        <f t="shared" si="2"/>
        <v>59.950758589121456</v>
      </c>
      <c r="F29" s="143">
        <v>85272809.846000016</v>
      </c>
      <c r="G29" s="143">
        <v>89698782.517319992</v>
      </c>
      <c r="H29" s="141">
        <f t="shared" si="1"/>
        <v>5.1903680426540912</v>
      </c>
      <c r="I29" s="141">
        <f t="shared" si="3"/>
        <v>58.857052148062216</v>
      </c>
    </row>
    <row r="30" spans="1:9" ht="13.8">
      <c r="A30" s="12" t="s">
        <v>24</v>
      </c>
      <c r="B30" s="13">
        <v>1392631.83928</v>
      </c>
      <c r="C30" s="13">
        <v>1589827.6141600001</v>
      </c>
      <c r="D30" s="14">
        <f t="shared" si="0"/>
        <v>14.15993583644847</v>
      </c>
      <c r="E30" s="14">
        <f t="shared" si="2"/>
        <v>13.231852154247614</v>
      </c>
      <c r="F30" s="13">
        <v>16204221.236</v>
      </c>
      <c r="G30" s="13">
        <v>17564981.92616</v>
      </c>
      <c r="H30" s="14">
        <f t="shared" si="1"/>
        <v>8.3975691910258288</v>
      </c>
      <c r="I30" s="14">
        <f t="shared" si="3"/>
        <v>11.525497093655067</v>
      </c>
    </row>
    <row r="31" spans="1:9" ht="13.8">
      <c r="A31" s="12" t="s">
        <v>25</v>
      </c>
      <c r="B31" s="13">
        <v>1485459.3308900001</v>
      </c>
      <c r="C31" s="13">
        <v>1587011.5270499999</v>
      </c>
      <c r="D31" s="14">
        <f t="shared" si="0"/>
        <v>6.8364171302593455</v>
      </c>
      <c r="E31" s="14">
        <f t="shared" si="2"/>
        <v>13.208414362652396</v>
      </c>
      <c r="F31" s="13">
        <v>18960326.367000002</v>
      </c>
      <c r="G31" s="13">
        <v>21404901.479049999</v>
      </c>
      <c r="H31" s="14">
        <f t="shared" si="1"/>
        <v>12.893106715213099</v>
      </c>
      <c r="I31" s="14">
        <f t="shared" si="3"/>
        <v>14.04511150787714</v>
      </c>
    </row>
    <row r="32" spans="1:9" ht="13.8">
      <c r="A32" s="12" t="s">
        <v>26</v>
      </c>
      <c r="B32" s="13">
        <v>48952.629200000003</v>
      </c>
      <c r="C32" s="13">
        <v>54471.323920000003</v>
      </c>
      <c r="D32" s="14">
        <f t="shared" si="0"/>
        <v>11.273540992972855</v>
      </c>
      <c r="E32" s="14">
        <f t="shared" si="2"/>
        <v>0.45335513003803868</v>
      </c>
      <c r="F32" s="13">
        <v>823847.42600000009</v>
      </c>
      <c r="G32" s="13">
        <v>1169110.08292</v>
      </c>
      <c r="H32" s="14">
        <f t="shared" si="1"/>
        <v>41.908567778908107</v>
      </c>
      <c r="I32" s="14">
        <f t="shared" si="3"/>
        <v>0.76712716924514712</v>
      </c>
    </row>
    <row r="33" spans="1:9" ht="13.8">
      <c r="A33" s="12" t="s">
        <v>209</v>
      </c>
      <c r="B33" s="13">
        <v>830058.37760000001</v>
      </c>
      <c r="C33" s="13">
        <v>904663.27167000005</v>
      </c>
      <c r="D33" s="14">
        <f t="shared" si="0"/>
        <v>8.987909294489608</v>
      </c>
      <c r="E33" s="14">
        <f t="shared" si="2"/>
        <v>7.5293513293515399</v>
      </c>
      <c r="F33" s="13">
        <v>11804927.630999999</v>
      </c>
      <c r="G33" s="13">
        <v>11771640.03967</v>
      </c>
      <c r="H33" s="14">
        <f t="shared" si="1"/>
        <v>-0.28198047773359763</v>
      </c>
      <c r="I33" s="14">
        <f t="shared" si="3"/>
        <v>7.7241185692714698</v>
      </c>
    </row>
    <row r="34" spans="1:9" ht="13.8">
      <c r="A34" s="12" t="s">
        <v>27</v>
      </c>
      <c r="B34" s="13">
        <v>430048.80273</v>
      </c>
      <c r="C34" s="13">
        <v>477784.78405000002</v>
      </c>
      <c r="D34" s="14">
        <f t="shared" si="0"/>
        <v>11.10013119835852</v>
      </c>
      <c r="E34" s="14">
        <f t="shared" si="2"/>
        <v>3.9765176851824893</v>
      </c>
      <c r="F34" s="13">
        <v>5363180.199000001</v>
      </c>
      <c r="G34" s="13">
        <v>5843744.5490500005</v>
      </c>
      <c r="H34" s="14">
        <f t="shared" si="1"/>
        <v>8.9604363869706223</v>
      </c>
      <c r="I34" s="14">
        <f t="shared" si="3"/>
        <v>3.8344509034665832</v>
      </c>
    </row>
    <row r="35" spans="1:9" ht="13.8">
      <c r="A35" s="12" t="s">
        <v>28</v>
      </c>
      <c r="B35" s="13">
        <v>519510.93939000001</v>
      </c>
      <c r="C35" s="13">
        <v>595398.57539999997</v>
      </c>
      <c r="D35" s="14">
        <f t="shared" si="0"/>
        <v>14.607514540330142</v>
      </c>
      <c r="E35" s="14">
        <f t="shared" si="2"/>
        <v>4.9553963287428378</v>
      </c>
      <c r="F35" s="13">
        <v>6496394.5609999998</v>
      </c>
      <c r="G35" s="13">
        <v>6908026.0693999995</v>
      </c>
      <c r="H35" s="14">
        <f t="shared" si="1"/>
        <v>6.3363070782547517</v>
      </c>
      <c r="I35" s="14">
        <f t="shared" si="3"/>
        <v>4.5327934136490766</v>
      </c>
    </row>
    <row r="36" spans="1:9" ht="13.8">
      <c r="A36" s="12" t="s">
        <v>29</v>
      </c>
      <c r="B36" s="13">
        <v>1144613.5572599999</v>
      </c>
      <c r="C36" s="13">
        <v>1108056.94814</v>
      </c>
      <c r="D36" s="14">
        <f t="shared" si="0"/>
        <v>-3.1937948740979363</v>
      </c>
      <c r="E36" s="14">
        <f t="shared" si="2"/>
        <v>9.2221606831391654</v>
      </c>
      <c r="F36" s="13">
        <v>15370235.148</v>
      </c>
      <c r="G36" s="13">
        <v>13789284.354140002</v>
      </c>
      <c r="H36" s="14">
        <f t="shared" si="1"/>
        <v>-10.285794450358255</v>
      </c>
      <c r="I36" s="14">
        <f t="shared" si="3"/>
        <v>9.0480227884850599</v>
      </c>
    </row>
    <row r="37" spans="1:9" ht="13.8">
      <c r="A37" s="16" t="s">
        <v>210</v>
      </c>
      <c r="B37" s="13">
        <v>232432.56898000001</v>
      </c>
      <c r="C37" s="13">
        <v>246088.894</v>
      </c>
      <c r="D37" s="14">
        <f t="shared" si="0"/>
        <v>5.8753921965105791</v>
      </c>
      <c r="E37" s="14">
        <f t="shared" si="2"/>
        <v>2.0481540471485404</v>
      </c>
      <c r="F37" s="13">
        <v>3122242.5199999996</v>
      </c>
      <c r="G37" s="13">
        <v>3166742.7409999995</v>
      </c>
      <c r="H37" s="14">
        <f t="shared" si="1"/>
        <v>1.4252647164641108</v>
      </c>
      <c r="I37" s="14">
        <f t="shared" si="3"/>
        <v>2.0779004732928814</v>
      </c>
    </row>
    <row r="38" spans="1:9" ht="13.8">
      <c r="A38" s="12" t="s">
        <v>30</v>
      </c>
      <c r="B38" s="13">
        <v>154262.28688</v>
      </c>
      <c r="C38" s="13">
        <v>195349.02173000001</v>
      </c>
      <c r="D38" s="14">
        <f t="shared" si="0"/>
        <v>26.634335378394336</v>
      </c>
      <c r="E38" s="14">
        <f t="shared" si="2"/>
        <v>1.6258551247859552</v>
      </c>
      <c r="F38" s="13">
        <v>1956591.0019999999</v>
      </c>
      <c r="G38" s="13">
        <v>2298143.3977299999</v>
      </c>
      <c r="H38" s="14">
        <f t="shared" si="1"/>
        <v>17.456504470319548</v>
      </c>
      <c r="I38" s="14">
        <f t="shared" si="3"/>
        <v>1.5079574327310594</v>
      </c>
    </row>
    <row r="39" spans="1:9" ht="13.8">
      <c r="A39" s="12" t="s">
        <v>211</v>
      </c>
      <c r="B39" s="13">
        <v>72558.026089999999</v>
      </c>
      <c r="C39" s="13">
        <v>107513.8988</v>
      </c>
      <c r="D39" s="14">
        <f>(C39-B39)/B39*100</f>
        <v>48.176438353823464</v>
      </c>
      <c r="E39" s="14">
        <f t="shared" si="2"/>
        <v>0.89481903621355052</v>
      </c>
      <c r="F39" s="13">
        <v>1273492.5120000001</v>
      </c>
      <c r="G39" s="13">
        <v>1423965.7338</v>
      </c>
      <c r="H39" s="14">
        <f t="shared" si="1"/>
        <v>11.81579164244037</v>
      </c>
      <c r="I39" s="14">
        <f t="shared" si="3"/>
        <v>0.93435410268960206</v>
      </c>
    </row>
    <row r="40" spans="1:9" ht="13.8">
      <c r="A40" s="12" t="s">
        <v>31</v>
      </c>
      <c r="B40" s="13">
        <v>275661.76870000002</v>
      </c>
      <c r="C40" s="13">
        <v>330050.45753000001</v>
      </c>
      <c r="D40" s="14">
        <f>(C40-B40)/B40*100</f>
        <v>19.730225590038447</v>
      </c>
      <c r="E40" s="14">
        <f t="shared" si="2"/>
        <v>2.7469511905453849</v>
      </c>
      <c r="F40" s="13">
        <v>3813568.5629999996</v>
      </c>
      <c r="G40" s="13">
        <v>4253724.9255299997</v>
      </c>
      <c r="H40" s="14">
        <f t="shared" si="1"/>
        <v>11.541849982729682</v>
      </c>
      <c r="I40" s="14">
        <f t="shared" si="3"/>
        <v>2.7911383269565424</v>
      </c>
    </row>
    <row r="41" spans="1:9" ht="13.8">
      <c r="A41" s="12" t="s">
        <v>32</v>
      </c>
      <c r="B41" s="13">
        <v>7044.6192899999996</v>
      </c>
      <c r="C41" s="13">
        <v>6960.5618700000005</v>
      </c>
      <c r="D41" s="14">
        <f t="shared" si="0"/>
        <v>-1.1932145164937533</v>
      </c>
      <c r="E41" s="14">
        <f t="shared" si="2"/>
        <v>5.7931517073941237E-2</v>
      </c>
      <c r="F41" s="13">
        <v>83782.671999999991</v>
      </c>
      <c r="G41" s="13">
        <v>104574.22086999999</v>
      </c>
      <c r="H41" s="14">
        <f t="shared" si="1"/>
        <v>24.816048919996252</v>
      </c>
      <c r="I41" s="14">
        <f t="shared" si="3"/>
        <v>6.8617769364930969E-2</v>
      </c>
    </row>
    <row r="42" spans="1:9" ht="15.6">
      <c r="A42" s="144" t="s">
        <v>33</v>
      </c>
      <c r="B42" s="143">
        <v>394546.73297999997</v>
      </c>
      <c r="C42" s="143">
        <v>402713.33726</v>
      </c>
      <c r="D42" s="141">
        <f t="shared" si="0"/>
        <v>2.0698699538880745</v>
      </c>
      <c r="E42" s="141">
        <f t="shared" si="2"/>
        <v>3.3517114004737012</v>
      </c>
      <c r="F42" s="143">
        <v>4302439.7460000003</v>
      </c>
      <c r="G42" s="143">
        <v>5049111.2562600002</v>
      </c>
      <c r="H42" s="141">
        <f t="shared" si="1"/>
        <v>17.354607021613354</v>
      </c>
      <c r="I42" s="141">
        <f t="shared" si="3"/>
        <v>3.3130416731540464</v>
      </c>
    </row>
    <row r="43" spans="1:9" ht="13.8">
      <c r="A43" s="12" t="s">
        <v>34</v>
      </c>
      <c r="B43" s="13">
        <v>394546.73297999997</v>
      </c>
      <c r="C43" s="13">
        <v>402713.33726</v>
      </c>
      <c r="D43" s="14">
        <f t="shared" si="0"/>
        <v>2.0698699538880745</v>
      </c>
      <c r="E43" s="14">
        <f t="shared" si="2"/>
        <v>3.3517114004737012</v>
      </c>
      <c r="F43" s="13">
        <v>4302439.7460000003</v>
      </c>
      <c r="G43" s="13">
        <v>5049111.2562600002</v>
      </c>
      <c r="H43" s="14">
        <f t="shared" si="1"/>
        <v>17.354607021613354</v>
      </c>
      <c r="I43" s="14">
        <f t="shared" si="3"/>
        <v>3.3130416731540464</v>
      </c>
    </row>
    <row r="44" spans="1:9" ht="15.6">
      <c r="A44" s="10" t="s">
        <v>35</v>
      </c>
      <c r="B44" s="9">
        <v>10966627.552409999</v>
      </c>
      <c r="C44" s="9">
        <v>12015155.51736</v>
      </c>
      <c r="D44" s="11">
        <f t="shared" si="0"/>
        <v>9.5610793741197035</v>
      </c>
      <c r="E44" s="11">
        <f t="shared" si="2"/>
        <v>100</v>
      </c>
      <c r="F44" s="17">
        <v>138059891.00599998</v>
      </c>
      <c r="G44" s="17">
        <v>146485267.34336001</v>
      </c>
      <c r="H44" s="18">
        <f>(G44-F44)/F44*100</f>
        <v>6.1026966456129275</v>
      </c>
      <c r="I44" s="18">
        <f t="shared" si="3"/>
        <v>96.118261329647453</v>
      </c>
    </row>
    <row r="45" spans="1:9" ht="15">
      <c r="A45" s="145" t="s">
        <v>36</v>
      </c>
      <c r="B45" s="146"/>
      <c r="C45" s="146"/>
      <c r="D45" s="147"/>
      <c r="E45" s="147"/>
      <c r="F45" s="148">
        <f>(F46-F44)</f>
        <v>15020285.936000019</v>
      </c>
      <c r="G45" s="148">
        <f>(G46-G44)</f>
        <v>5915811.6159999967</v>
      </c>
      <c r="H45" s="149">
        <f t="shared" si="1"/>
        <v>-60.61452064756493</v>
      </c>
      <c r="I45" s="149">
        <f t="shared" si="3"/>
        <v>3.8817386703525472</v>
      </c>
    </row>
    <row r="46" spans="1:9" s="20" customFormat="1" ht="22.5" customHeight="1">
      <c r="A46" s="19" t="s">
        <v>37</v>
      </c>
      <c r="B46" s="150">
        <v>10966627.552409999</v>
      </c>
      <c r="C46" s="150">
        <v>12015155.51736</v>
      </c>
      <c r="D46" s="151">
        <f>(C46-B46)/B46*100</f>
        <v>9.5610793741197035</v>
      </c>
      <c r="E46" s="151">
        <f t="shared" si="2"/>
        <v>100</v>
      </c>
      <c r="F46" s="152">
        <v>153080176.942</v>
      </c>
      <c r="G46" s="152">
        <v>152401078.95936</v>
      </c>
      <c r="H46" s="153">
        <f t="shared" si="1"/>
        <v>-0.44362241813797954</v>
      </c>
      <c r="I46" s="153">
        <f t="shared" si="3"/>
        <v>100</v>
      </c>
    </row>
    <row r="47" spans="1:9" ht="20.25" hidden="1" customHeight="1">
      <c r="F47" s="21">
        <v>134018670.49699998</v>
      </c>
      <c r="G47" s="21">
        <v>136770401.61351001</v>
      </c>
    </row>
    <row r="48" spans="1:9" ht="9" customHeight="1"/>
    <row r="49" spans="1:7">
      <c r="A49" s="1" t="s">
        <v>193</v>
      </c>
      <c r="G49" s="22"/>
    </row>
    <row r="50" spans="1:7">
      <c r="A50" s="1" t="s">
        <v>38</v>
      </c>
      <c r="G50" s="22"/>
    </row>
  </sheetData>
  <mergeCells count="3">
    <mergeCell ref="A5:I5"/>
    <mergeCell ref="B6:E6"/>
    <mergeCell ref="F6:I6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horizontalDpi="4294967294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2:A76"/>
  <sheetViews>
    <sheetView showGridLines="0" topLeftCell="A47" workbookViewId="0">
      <selection activeCell="H15" sqref="H15"/>
    </sheetView>
  </sheetViews>
  <sheetFormatPr defaultColWidth="9.109375" defaultRowHeight="13.2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/>
    <row r="14" ht="12.75" customHeight="1"/>
    <row r="25" ht="12.75" customHeight="1"/>
    <row r="29" ht="12.75" customHeight="1"/>
    <row r="43" ht="12.75" customHeight="1"/>
    <row r="45" ht="12.75" customHeight="1"/>
    <row r="59" spans="1:1" ht="12.75" customHeight="1"/>
    <row r="61" spans="1:1" ht="12.75" customHeight="1">
      <c r="A61" s="100"/>
    </row>
    <row r="76" ht="12.75" customHeight="1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66"/>
  <sheetViews>
    <sheetView showGridLines="0" topLeftCell="A25" workbookViewId="0">
      <selection activeCell="I9" sqref="I9"/>
    </sheetView>
  </sheetViews>
  <sheetFormatPr defaultColWidth="9.109375" defaultRowHeight="13.2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>
      <c r="C2" s="114" t="s">
        <v>121</v>
      </c>
    </row>
    <row r="14" spans="3:3" ht="12.75" customHeight="1"/>
    <row r="16" spans="3:3" ht="12.75" customHeight="1"/>
    <row r="21" spans="3:3" ht="13.8">
      <c r="C21" s="114" t="s">
        <v>122</v>
      </c>
    </row>
    <row r="34" ht="12.75" customHeight="1"/>
    <row r="50" spans="2:2" ht="12.75" customHeight="1"/>
    <row r="51" spans="2:2">
      <c r="B51" s="100"/>
    </row>
    <row r="66" ht="12.75" customHeight="1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82"/>
  <sheetViews>
    <sheetView showGridLines="0" topLeftCell="A35" workbookViewId="0">
      <selection activeCell="T46" sqref="T46"/>
    </sheetView>
  </sheetViews>
  <sheetFormatPr defaultColWidth="9.109375" defaultRowHeight="13.2"/>
  <cols>
    <col min="4" max="4" width="17.44140625" customWidth="1"/>
  </cols>
  <sheetData>
    <row r="1" spans="2:2" ht="13.8">
      <c r="B1" s="114" t="s">
        <v>16</v>
      </c>
    </row>
    <row r="2" spans="2:2" ht="13.8">
      <c r="B2" s="114" t="s">
        <v>123</v>
      </c>
    </row>
    <row r="11" spans="2:2" ht="12.75" customHeight="1"/>
    <row r="14" spans="2:2" ht="12.75" customHeight="1"/>
    <row r="25" ht="12.75" customHeight="1"/>
    <row r="31" ht="12.75" customHeight="1"/>
    <row r="40" spans="1:1" ht="12.75" customHeight="1"/>
    <row r="45" spans="1:1">
      <c r="A45" s="100"/>
    </row>
    <row r="47" spans="1:1" ht="12.75" customHeight="1"/>
    <row r="54" ht="12.75" customHeight="1"/>
    <row r="69" ht="12.75" customHeight="1"/>
    <row r="71" ht="12.75" customHeight="1"/>
    <row r="82" ht="12.75" customHeight="1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47"/>
  <sheetViews>
    <sheetView showGridLines="0" topLeftCell="A190" workbookViewId="0">
      <selection activeCell="I68" sqref="I68"/>
    </sheetView>
  </sheetViews>
  <sheetFormatPr defaultColWidth="9.109375" defaultRowHeight="13.2"/>
  <cols>
    <col min="4" max="4" width="22.33203125" customWidth="1"/>
    <col min="9" max="9" width="17.88671875" customWidth="1"/>
  </cols>
  <sheetData>
    <row r="1" spans="2:2" ht="13.8">
      <c r="B1" s="114" t="s">
        <v>124</v>
      </c>
    </row>
    <row r="10" spans="2:2" ht="12.75" customHeight="1"/>
    <row r="13" spans="2:2" ht="12.75" customHeight="1"/>
    <row r="18" spans="2:2" ht="13.8">
      <c r="B18" s="114" t="s">
        <v>125</v>
      </c>
    </row>
    <row r="19" spans="2:2" ht="13.8">
      <c r="B19" s="114"/>
    </row>
    <row r="20" spans="2:2" ht="13.8">
      <c r="B20" s="114"/>
    </row>
    <row r="21" spans="2:2" ht="13.8">
      <c r="B21" s="114"/>
    </row>
    <row r="26" spans="2:2" ht="12.75" customHeight="1"/>
    <row r="29" spans="2:2" ht="12.75" customHeight="1"/>
    <row r="40" ht="12.75" customHeight="1"/>
    <row r="42" ht="12.75" customHeight="1"/>
    <row r="44" ht="12.75" customHeight="1"/>
    <row r="51" spans="1:1">
      <c r="A51" s="100"/>
    </row>
    <row r="53" spans="1:1" ht="12.75" customHeight="1"/>
    <row r="54" spans="1:1" ht="12.75" customHeight="1"/>
    <row r="57" spans="1:1" ht="12.75" customHeight="1"/>
    <row r="64" spans="1:1" ht="12.75" customHeight="1"/>
    <row r="67" ht="12.75" customHeight="1"/>
    <row r="69" ht="12.75" customHeight="1"/>
    <row r="77" ht="12.75" customHeight="1"/>
    <row r="96" ht="12.75" customHeight="1"/>
    <row r="114" ht="12.75" customHeight="1"/>
    <row r="127" ht="12.75" customHeight="1"/>
    <row r="147" ht="12.75" customHeight="1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7"/>
  <sheetViews>
    <sheetView showGridLines="0" topLeftCell="A49" zoomScale="90" zoomScaleNormal="90" workbookViewId="0">
      <selection activeCell="H83" sqref="H83"/>
    </sheetView>
  </sheetViews>
  <sheetFormatPr defaultColWidth="9.109375" defaultRowHeight="13.2"/>
  <cols>
    <col min="1" max="1" width="7" customWidth="1"/>
    <col min="2" max="2" width="40.33203125" customWidth="1"/>
    <col min="3" max="4" width="11" style="138" bestFit="1" customWidth="1"/>
    <col min="5" max="5" width="12.33203125" style="139" bestFit="1" customWidth="1"/>
    <col min="6" max="6" width="11" style="139" bestFit="1" customWidth="1"/>
    <col min="7" max="7" width="12.33203125" style="139" bestFit="1" customWidth="1"/>
    <col min="8" max="8" width="11.44140625" style="139" bestFit="1" customWidth="1"/>
    <col min="9" max="9" width="12.33203125" style="139" bestFit="1" customWidth="1"/>
    <col min="10" max="10" width="12.6640625" style="139" bestFit="1" customWidth="1"/>
    <col min="11" max="11" width="12.33203125" style="139" bestFit="1" customWidth="1"/>
    <col min="12" max="12" width="11" style="139" customWidth="1"/>
    <col min="13" max="13" width="12.33203125" style="139" bestFit="1" customWidth="1"/>
    <col min="14" max="14" width="11" style="139" bestFit="1" customWidth="1"/>
    <col min="15" max="15" width="13.5546875" style="138" bestFit="1" customWidth="1"/>
  </cols>
  <sheetData>
    <row r="1" spans="1:15" ht="16.2" thickBot="1">
      <c r="B1" s="115" t="s">
        <v>126</v>
      </c>
      <c r="C1" s="116" t="s">
        <v>68</v>
      </c>
      <c r="D1" s="116" t="s">
        <v>69</v>
      </c>
      <c r="E1" s="116" t="s">
        <v>70</v>
      </c>
      <c r="F1" s="116" t="s">
        <v>71</v>
      </c>
      <c r="G1" s="116" t="s">
        <v>72</v>
      </c>
      <c r="H1" s="116" t="s">
        <v>73</v>
      </c>
      <c r="I1" s="116" t="s">
        <v>1</v>
      </c>
      <c r="J1" s="116" t="s">
        <v>127</v>
      </c>
      <c r="K1" s="116" t="s">
        <v>75</v>
      </c>
      <c r="L1" s="116" t="s">
        <v>76</v>
      </c>
      <c r="M1" s="116" t="s">
        <v>77</v>
      </c>
      <c r="N1" s="116" t="s">
        <v>78</v>
      </c>
      <c r="O1" s="117" t="s">
        <v>65</v>
      </c>
    </row>
    <row r="2" spans="1:15" s="122" customFormat="1" ht="15" thickTop="1" thickBot="1">
      <c r="A2" s="118">
        <v>2014</v>
      </c>
      <c r="B2" s="119" t="s">
        <v>5</v>
      </c>
      <c r="C2" s="120">
        <v>1932835.14967</v>
      </c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>
        <f t="shared" ref="O2:O65" si="0">SUM(C2:N2)</f>
        <v>1932835.14967</v>
      </c>
    </row>
    <row r="3" spans="1:15" ht="15" thickTop="1" thickBot="1">
      <c r="A3" s="123">
        <v>2013</v>
      </c>
      <c r="B3" s="119" t="s">
        <v>5</v>
      </c>
      <c r="C3" s="120">
        <v>1699673.145</v>
      </c>
      <c r="D3" s="120">
        <v>1613307.2549999999</v>
      </c>
      <c r="E3" s="120">
        <v>1721276.5919999999</v>
      </c>
      <c r="F3" s="120">
        <v>1687309.8570000001</v>
      </c>
      <c r="G3" s="120">
        <v>1769584.915</v>
      </c>
      <c r="H3" s="120">
        <v>1649695.665</v>
      </c>
      <c r="I3" s="120">
        <v>1685986.939</v>
      </c>
      <c r="J3" s="120">
        <v>1409258.2560000001</v>
      </c>
      <c r="K3" s="120">
        <v>1832004.787</v>
      </c>
      <c r="L3" s="120">
        <v>1824535.5079999999</v>
      </c>
      <c r="M3" s="120">
        <v>2254318.5830000001</v>
      </c>
      <c r="N3" s="120">
        <v>2205856.4840000002</v>
      </c>
      <c r="O3" s="121">
        <f t="shared" si="0"/>
        <v>21352807.986000001</v>
      </c>
    </row>
    <row r="4" spans="1:15" s="122" customFormat="1" ht="15" thickTop="1" thickBot="1">
      <c r="A4" s="118">
        <v>2014</v>
      </c>
      <c r="B4" s="124" t="s">
        <v>128</v>
      </c>
      <c r="C4" s="125">
        <v>615412.18814999994</v>
      </c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1">
        <f t="shared" si="0"/>
        <v>615412.18814999994</v>
      </c>
    </row>
    <row r="5" spans="1:15" ht="14.4" thickTop="1">
      <c r="A5" s="123">
        <v>2013</v>
      </c>
      <c r="B5" s="124" t="s">
        <v>128</v>
      </c>
      <c r="C5" s="125">
        <v>500356.07299999997</v>
      </c>
      <c r="D5" s="125">
        <v>471153.27600000001</v>
      </c>
      <c r="E5" s="125">
        <v>532314.25</v>
      </c>
      <c r="F5" s="125">
        <v>519233.696</v>
      </c>
      <c r="G5" s="125">
        <v>586423.34199999995</v>
      </c>
      <c r="H5" s="125">
        <v>541613.93799999997</v>
      </c>
      <c r="I5" s="125">
        <v>550415.77099999995</v>
      </c>
      <c r="J5" s="125">
        <v>452134.76199999999</v>
      </c>
      <c r="K5" s="125">
        <v>552542.80700000003</v>
      </c>
      <c r="L5" s="125">
        <v>533845.59100000001</v>
      </c>
      <c r="M5" s="125">
        <v>672801.73100000003</v>
      </c>
      <c r="N5" s="125">
        <v>673321.68099999998</v>
      </c>
      <c r="O5" s="121">
        <f t="shared" si="0"/>
        <v>6586156.9179999996</v>
      </c>
    </row>
    <row r="6" spans="1:15" s="122" customFormat="1" ht="13.8">
      <c r="A6" s="118">
        <v>2014</v>
      </c>
      <c r="B6" s="124" t="s">
        <v>201</v>
      </c>
      <c r="C6" s="125">
        <v>220050.24488000001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6">
        <f t="shared" si="0"/>
        <v>220050.24488000001</v>
      </c>
    </row>
    <row r="7" spans="1:15" ht="13.8">
      <c r="A7" s="123">
        <v>2013</v>
      </c>
      <c r="B7" s="124" t="s">
        <v>201</v>
      </c>
      <c r="C7" s="125">
        <v>223137.13500000001</v>
      </c>
      <c r="D7" s="125">
        <v>181369.864</v>
      </c>
      <c r="E7" s="125">
        <v>172416.70600000001</v>
      </c>
      <c r="F7" s="125">
        <v>160135.041</v>
      </c>
      <c r="G7" s="125">
        <v>181562.63200000001</v>
      </c>
      <c r="H7" s="125">
        <v>178025.77</v>
      </c>
      <c r="I7" s="125">
        <v>115872.15399999999</v>
      </c>
      <c r="J7" s="125">
        <v>95406.588000000003</v>
      </c>
      <c r="K7" s="125">
        <v>126599.36199999999</v>
      </c>
      <c r="L7" s="125">
        <v>217672.26800000001</v>
      </c>
      <c r="M7" s="125">
        <v>335971.37300000002</v>
      </c>
      <c r="N7" s="125">
        <v>363610.79800000001</v>
      </c>
      <c r="O7" s="126">
        <f t="shared" si="0"/>
        <v>2351779.6910000001</v>
      </c>
    </row>
    <row r="8" spans="1:15" s="122" customFormat="1" ht="13.8">
      <c r="A8" s="118">
        <v>2014</v>
      </c>
      <c r="B8" s="124" t="s">
        <v>129</v>
      </c>
      <c r="C8" s="125">
        <v>111598.58782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6">
        <f t="shared" si="0"/>
        <v>111598.58782</v>
      </c>
    </row>
    <row r="9" spans="1:15" ht="13.8">
      <c r="A9" s="123">
        <v>2013</v>
      </c>
      <c r="B9" s="124" t="s">
        <v>129</v>
      </c>
      <c r="C9" s="125">
        <v>94905.948000000004</v>
      </c>
      <c r="D9" s="125">
        <v>94116.08</v>
      </c>
      <c r="E9" s="125">
        <v>95501.997000000003</v>
      </c>
      <c r="F9" s="125">
        <v>100788.325</v>
      </c>
      <c r="G9" s="125">
        <v>112882.94</v>
      </c>
      <c r="H9" s="125">
        <v>100335.58100000001</v>
      </c>
      <c r="I9" s="125">
        <v>109284.296</v>
      </c>
      <c r="J9" s="125">
        <v>107879.761</v>
      </c>
      <c r="K9" s="125">
        <v>126916.215</v>
      </c>
      <c r="L9" s="125">
        <v>122321.38</v>
      </c>
      <c r="M9" s="125">
        <v>145498.478</v>
      </c>
      <c r="N9" s="125">
        <v>120985.576</v>
      </c>
      <c r="O9" s="126">
        <f t="shared" si="0"/>
        <v>1331416.577</v>
      </c>
    </row>
    <row r="10" spans="1:15" s="122" customFormat="1" ht="13.8">
      <c r="A10" s="118">
        <v>2014</v>
      </c>
      <c r="B10" s="124" t="s">
        <v>130</v>
      </c>
      <c r="C10" s="125">
        <v>116496.49463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6">
        <f t="shared" si="0"/>
        <v>116496.49463</v>
      </c>
    </row>
    <row r="11" spans="1:15" ht="13.8">
      <c r="A11" s="123">
        <v>2013</v>
      </c>
      <c r="B11" s="124" t="s">
        <v>130</v>
      </c>
      <c r="C11" s="125">
        <v>106856.598</v>
      </c>
      <c r="D11" s="125">
        <v>108712.61599999999</v>
      </c>
      <c r="E11" s="125">
        <v>113139.69100000001</v>
      </c>
      <c r="F11" s="125">
        <v>104112.96400000001</v>
      </c>
      <c r="G11" s="125">
        <v>112100.792</v>
      </c>
      <c r="H11" s="125">
        <v>96319.293000000005</v>
      </c>
      <c r="I11" s="125">
        <v>96080.379000000001</v>
      </c>
      <c r="J11" s="125">
        <v>95010.244000000006</v>
      </c>
      <c r="K11" s="125">
        <v>156917.41099999999</v>
      </c>
      <c r="L11" s="125">
        <v>153097.658</v>
      </c>
      <c r="M11" s="125">
        <v>166194.008</v>
      </c>
      <c r="N11" s="125">
        <v>130665.397</v>
      </c>
      <c r="O11" s="126">
        <f t="shared" si="0"/>
        <v>1439207.0509999995</v>
      </c>
    </row>
    <row r="12" spans="1:15" s="122" customFormat="1" ht="13.8">
      <c r="A12" s="118">
        <v>2014</v>
      </c>
      <c r="B12" s="124" t="s">
        <v>131</v>
      </c>
      <c r="C12" s="125">
        <v>154800.60639</v>
      </c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6">
        <f t="shared" si="0"/>
        <v>154800.60639</v>
      </c>
    </row>
    <row r="13" spans="1:15" ht="13.8">
      <c r="A13" s="123">
        <v>2013</v>
      </c>
      <c r="B13" s="124" t="s">
        <v>131</v>
      </c>
      <c r="C13" s="125">
        <v>178057.44399999999</v>
      </c>
      <c r="D13" s="125">
        <v>133840.92199999999</v>
      </c>
      <c r="E13" s="125">
        <v>135662.81400000001</v>
      </c>
      <c r="F13" s="125">
        <v>133846.01300000001</v>
      </c>
      <c r="G13" s="125">
        <v>105018.59</v>
      </c>
      <c r="H13" s="125">
        <v>105651.111</v>
      </c>
      <c r="I13" s="125">
        <v>132908.06899999999</v>
      </c>
      <c r="J13" s="125">
        <v>87161.603000000003</v>
      </c>
      <c r="K13" s="125">
        <v>206198.68700000001</v>
      </c>
      <c r="L13" s="125">
        <v>182983.52900000001</v>
      </c>
      <c r="M13" s="125">
        <v>204338.91500000001</v>
      </c>
      <c r="N13" s="125">
        <v>167617.09400000001</v>
      </c>
      <c r="O13" s="126">
        <f t="shared" si="0"/>
        <v>1773284.7910000002</v>
      </c>
    </row>
    <row r="14" spans="1:15" s="122" customFormat="1" ht="13.8">
      <c r="A14" s="118">
        <v>2014</v>
      </c>
      <c r="B14" s="124" t="s">
        <v>132</v>
      </c>
      <c r="C14" s="125">
        <v>24538.396410000001</v>
      </c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6">
        <f t="shared" si="0"/>
        <v>24538.396410000001</v>
      </c>
    </row>
    <row r="15" spans="1:15" ht="13.8">
      <c r="A15" s="123">
        <v>2013</v>
      </c>
      <c r="B15" s="124" t="s">
        <v>132</v>
      </c>
      <c r="C15" s="125">
        <v>44842.038</v>
      </c>
      <c r="D15" s="125">
        <v>52403.663</v>
      </c>
      <c r="E15" s="125">
        <v>62002.927000000003</v>
      </c>
      <c r="F15" s="125">
        <v>38388.413</v>
      </c>
      <c r="G15" s="125">
        <v>38035.659</v>
      </c>
      <c r="H15" s="125">
        <v>36239.686999999998</v>
      </c>
      <c r="I15" s="125">
        <v>32745.501</v>
      </c>
      <c r="J15" s="125">
        <v>28125.712</v>
      </c>
      <c r="K15" s="125">
        <v>30890.239000000001</v>
      </c>
      <c r="L15" s="125">
        <v>23072.487000000001</v>
      </c>
      <c r="M15" s="125">
        <v>26041.86</v>
      </c>
      <c r="N15" s="125">
        <v>26953.991000000002</v>
      </c>
      <c r="O15" s="126">
        <f t="shared" si="0"/>
        <v>439742.17699999997</v>
      </c>
    </row>
    <row r="16" spans="1:15" ht="13.8">
      <c r="A16" s="118">
        <v>2014</v>
      </c>
      <c r="B16" s="124" t="s">
        <v>133</v>
      </c>
      <c r="C16" s="125">
        <v>109533.84698</v>
      </c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6">
        <f t="shared" si="0"/>
        <v>109533.84698</v>
      </c>
    </row>
    <row r="17" spans="1:15" ht="13.8">
      <c r="A17" s="123">
        <v>2013</v>
      </c>
      <c r="B17" s="124" t="s">
        <v>133</v>
      </c>
      <c r="C17" s="125">
        <v>66631.066999999995</v>
      </c>
      <c r="D17" s="125">
        <v>101106.59600000001</v>
      </c>
      <c r="E17" s="125">
        <v>93632.384000000005</v>
      </c>
      <c r="F17" s="125">
        <v>104726.342</v>
      </c>
      <c r="G17" s="125">
        <v>80015.084000000003</v>
      </c>
      <c r="H17" s="125">
        <v>76117.297000000006</v>
      </c>
      <c r="I17" s="125">
        <v>90331.686000000002</v>
      </c>
      <c r="J17" s="125">
        <v>49399.682999999997</v>
      </c>
      <c r="K17" s="125">
        <v>52908.788999999997</v>
      </c>
      <c r="L17" s="125">
        <v>50203.27</v>
      </c>
      <c r="M17" s="125">
        <v>52084.074000000001</v>
      </c>
      <c r="N17" s="125">
        <v>89657.403999999995</v>
      </c>
      <c r="O17" s="126">
        <f t="shared" si="0"/>
        <v>906813.67599999998</v>
      </c>
    </row>
    <row r="18" spans="1:15" ht="13.8">
      <c r="A18" s="118">
        <v>2014</v>
      </c>
      <c r="B18" s="124" t="s">
        <v>202</v>
      </c>
      <c r="C18" s="125">
        <v>7358.7261900000003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6">
        <f t="shared" si="0"/>
        <v>7358.7261900000003</v>
      </c>
    </row>
    <row r="19" spans="1:15" ht="13.8">
      <c r="A19" s="123">
        <v>2013</v>
      </c>
      <c r="B19" s="124" t="s">
        <v>202</v>
      </c>
      <c r="C19" s="125">
        <v>5248.2349999999997</v>
      </c>
      <c r="D19" s="125">
        <v>8969.8040000000001</v>
      </c>
      <c r="E19" s="125">
        <v>9241.5139999999992</v>
      </c>
      <c r="F19" s="125">
        <v>10435.252</v>
      </c>
      <c r="G19" s="125">
        <v>7212.4260000000004</v>
      </c>
      <c r="H19" s="125">
        <v>3794.241</v>
      </c>
      <c r="I19" s="125">
        <v>3556.596</v>
      </c>
      <c r="J19" s="125">
        <v>5171.8289999999997</v>
      </c>
      <c r="K19" s="125">
        <v>5359.9139999999998</v>
      </c>
      <c r="L19" s="125">
        <v>4712.04</v>
      </c>
      <c r="M19" s="125">
        <v>6415.26</v>
      </c>
      <c r="N19" s="125">
        <v>6975.3509999999997</v>
      </c>
      <c r="O19" s="126">
        <f t="shared" si="0"/>
        <v>77092.461999999985</v>
      </c>
    </row>
    <row r="20" spans="1:15" ht="13.8">
      <c r="A20" s="118">
        <v>2014</v>
      </c>
      <c r="B20" s="124" t="s">
        <v>134</v>
      </c>
      <c r="C20" s="125">
        <v>210311.22862000001</v>
      </c>
      <c r="D20" s="125"/>
      <c r="E20" s="125"/>
      <c r="F20" s="125"/>
      <c r="G20" s="125"/>
      <c r="H20" s="125"/>
      <c r="I20" s="125"/>
      <c r="J20" s="125"/>
      <c r="K20" s="125"/>
      <c r="L20" s="125"/>
      <c r="M20" s="125"/>
      <c r="N20" s="125"/>
      <c r="O20" s="126">
        <f t="shared" si="0"/>
        <v>210311.22862000001</v>
      </c>
    </row>
    <row r="21" spans="1:15" ht="13.8">
      <c r="A21" s="123">
        <v>2013</v>
      </c>
      <c r="B21" s="124" t="s">
        <v>134</v>
      </c>
      <c r="C21" s="125">
        <v>171195.693</v>
      </c>
      <c r="D21" s="125">
        <v>148748.24900000001</v>
      </c>
      <c r="E21" s="125">
        <v>145990.75099999999</v>
      </c>
      <c r="F21" s="125">
        <v>154505.486</v>
      </c>
      <c r="G21" s="125">
        <v>164850.53</v>
      </c>
      <c r="H21" s="125">
        <v>157449.19200000001</v>
      </c>
      <c r="I21" s="125">
        <v>164940.427</v>
      </c>
      <c r="J21" s="125">
        <v>158340.29500000001</v>
      </c>
      <c r="K21" s="125">
        <v>171377.46100000001</v>
      </c>
      <c r="L21" s="125">
        <v>172660.97700000001</v>
      </c>
      <c r="M21" s="125">
        <v>193388.829</v>
      </c>
      <c r="N21" s="125">
        <v>185228.02299999999</v>
      </c>
      <c r="O21" s="126">
        <f t="shared" si="0"/>
        <v>1988675.9129999997</v>
      </c>
    </row>
    <row r="22" spans="1:15" ht="13.8">
      <c r="A22" s="118">
        <v>2014</v>
      </c>
      <c r="B22" s="124" t="s">
        <v>135</v>
      </c>
      <c r="C22" s="125">
        <v>362734.8296</v>
      </c>
      <c r="D22" s="127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6">
        <f t="shared" si="0"/>
        <v>362734.8296</v>
      </c>
    </row>
    <row r="23" spans="1:15" ht="13.8">
      <c r="A23" s="123">
        <v>2013</v>
      </c>
      <c r="B23" s="124" t="s">
        <v>135</v>
      </c>
      <c r="C23" s="125">
        <v>308442.913</v>
      </c>
      <c r="D23" s="127">
        <v>312886.18400000001</v>
      </c>
      <c r="E23" s="125">
        <v>361373.55900000001</v>
      </c>
      <c r="F23" s="125">
        <v>361138.326</v>
      </c>
      <c r="G23" s="125">
        <v>381482.92</v>
      </c>
      <c r="H23" s="125">
        <v>354149.55499999999</v>
      </c>
      <c r="I23" s="125">
        <v>389852.05800000002</v>
      </c>
      <c r="J23" s="125">
        <v>330627.78000000003</v>
      </c>
      <c r="K23" s="125">
        <v>402293.90299999999</v>
      </c>
      <c r="L23" s="125">
        <v>363966.30800000002</v>
      </c>
      <c r="M23" s="125">
        <v>451584.05499999999</v>
      </c>
      <c r="N23" s="125">
        <v>440841.16899999999</v>
      </c>
      <c r="O23" s="126">
        <f t="shared" si="0"/>
        <v>4458638.7300000004</v>
      </c>
    </row>
    <row r="24" spans="1:15" ht="13.8">
      <c r="A24" s="118">
        <v>2014</v>
      </c>
      <c r="B24" s="119" t="s">
        <v>16</v>
      </c>
      <c r="C24" s="128">
        <v>9679552.0304300003</v>
      </c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6">
        <f t="shared" si="0"/>
        <v>9679552.0304300003</v>
      </c>
    </row>
    <row r="25" spans="1:15" ht="13.8">
      <c r="A25" s="123">
        <v>2013</v>
      </c>
      <c r="B25" s="119" t="s">
        <v>16</v>
      </c>
      <c r="C25" s="128">
        <v>8872444.1830000002</v>
      </c>
      <c r="D25" s="128">
        <v>9580009.5989999995</v>
      </c>
      <c r="E25" s="128">
        <v>10385332.239</v>
      </c>
      <c r="F25" s="128">
        <v>9709214.2219999991</v>
      </c>
      <c r="G25" s="128">
        <v>10399687.09</v>
      </c>
      <c r="H25" s="128">
        <v>9682574.7679999992</v>
      </c>
      <c r="I25" s="128">
        <v>10422297.291999999</v>
      </c>
      <c r="J25" s="128">
        <v>8716473.9470000006</v>
      </c>
      <c r="K25" s="128">
        <v>10219746.091</v>
      </c>
      <c r="L25" s="128">
        <v>9615420.2090000007</v>
      </c>
      <c r="M25" s="128">
        <v>11079979.49</v>
      </c>
      <c r="N25" s="128">
        <v>10364951.095000001</v>
      </c>
      <c r="O25" s="126">
        <f t="shared" si="0"/>
        <v>119048130.22500001</v>
      </c>
    </row>
    <row r="26" spans="1:15" ht="13.8">
      <c r="A26" s="118">
        <v>2014</v>
      </c>
      <c r="B26" s="124" t="s">
        <v>136</v>
      </c>
      <c r="C26" s="125">
        <v>769217.41570000001</v>
      </c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6">
        <f t="shared" si="0"/>
        <v>769217.41570000001</v>
      </c>
    </row>
    <row r="27" spans="1:15" ht="13.8">
      <c r="A27" s="123">
        <v>2013</v>
      </c>
      <c r="B27" s="124" t="s">
        <v>136</v>
      </c>
      <c r="C27" s="125">
        <v>682176.95900000003</v>
      </c>
      <c r="D27" s="125">
        <v>649400.50800000003</v>
      </c>
      <c r="E27" s="125">
        <v>733948.55</v>
      </c>
      <c r="F27" s="125">
        <v>700840.12</v>
      </c>
      <c r="G27" s="125">
        <v>748743.66399999999</v>
      </c>
      <c r="H27" s="125">
        <v>644757.77500000002</v>
      </c>
      <c r="I27" s="125">
        <v>675893.70200000005</v>
      </c>
      <c r="J27" s="125">
        <v>616072.78599999996</v>
      </c>
      <c r="K27" s="125">
        <v>754232.75800000003</v>
      </c>
      <c r="L27" s="125">
        <v>708228.19700000004</v>
      </c>
      <c r="M27" s="125">
        <v>814073.66799999995</v>
      </c>
      <c r="N27" s="125">
        <v>663029.33700000006</v>
      </c>
      <c r="O27" s="126">
        <f t="shared" si="0"/>
        <v>8391398.0240000002</v>
      </c>
    </row>
    <row r="28" spans="1:15" ht="13.8">
      <c r="A28" s="118">
        <v>2014</v>
      </c>
      <c r="B28" s="124" t="s">
        <v>137</v>
      </c>
      <c r="C28" s="125">
        <v>123976.50598</v>
      </c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6">
        <f t="shared" si="0"/>
        <v>123976.50598</v>
      </c>
    </row>
    <row r="29" spans="1:15" ht="13.8">
      <c r="A29" s="123">
        <v>2013</v>
      </c>
      <c r="B29" s="124" t="s">
        <v>137</v>
      </c>
      <c r="C29" s="125">
        <v>115044.90399999999</v>
      </c>
      <c r="D29" s="125">
        <v>129821.348</v>
      </c>
      <c r="E29" s="125">
        <v>153561.72</v>
      </c>
      <c r="F29" s="125">
        <v>145413.28</v>
      </c>
      <c r="G29" s="125">
        <v>155628.59099999999</v>
      </c>
      <c r="H29" s="125">
        <v>146139.55900000001</v>
      </c>
      <c r="I29" s="125">
        <v>183398.71</v>
      </c>
      <c r="J29" s="125">
        <v>178285.495</v>
      </c>
      <c r="K29" s="125">
        <v>176004.43400000001</v>
      </c>
      <c r="L29" s="125">
        <v>161927.92300000001</v>
      </c>
      <c r="M29" s="125">
        <v>176646.171</v>
      </c>
      <c r="N29" s="125">
        <v>179531.416</v>
      </c>
      <c r="O29" s="126">
        <f t="shared" si="0"/>
        <v>1901403.5509999997</v>
      </c>
    </row>
    <row r="30" spans="1:15" s="122" customFormat="1" ht="13.8">
      <c r="A30" s="118">
        <v>2014</v>
      </c>
      <c r="B30" s="124" t="s">
        <v>138</v>
      </c>
      <c r="C30" s="125">
        <v>178413.80095</v>
      </c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6">
        <f t="shared" si="0"/>
        <v>178413.80095</v>
      </c>
    </row>
    <row r="31" spans="1:15" ht="13.8">
      <c r="A31" s="123">
        <v>2013</v>
      </c>
      <c r="B31" s="124" t="s">
        <v>138</v>
      </c>
      <c r="C31" s="125">
        <v>165998.10999999999</v>
      </c>
      <c r="D31" s="125">
        <v>161550.14600000001</v>
      </c>
      <c r="E31" s="125">
        <v>169936.27600000001</v>
      </c>
      <c r="F31" s="125">
        <v>190124.82500000001</v>
      </c>
      <c r="G31" s="125">
        <v>192843.37700000001</v>
      </c>
      <c r="H31" s="125">
        <v>183849.79300000001</v>
      </c>
      <c r="I31" s="125">
        <v>178911.50899999999</v>
      </c>
      <c r="J31" s="125">
        <v>144298.25700000001</v>
      </c>
      <c r="K31" s="125">
        <v>182078.55900000001</v>
      </c>
      <c r="L31" s="125">
        <v>193754.09899999999</v>
      </c>
      <c r="M31" s="125">
        <v>229981.38800000001</v>
      </c>
      <c r="N31" s="125">
        <v>202940.848</v>
      </c>
      <c r="O31" s="126">
        <f t="shared" si="0"/>
        <v>2196267.1869999999</v>
      </c>
    </row>
    <row r="32" spans="1:15" ht="13.8">
      <c r="A32" s="118">
        <v>2014</v>
      </c>
      <c r="B32" s="124" t="s">
        <v>203</v>
      </c>
      <c r="C32" s="125">
        <v>1404824.4294799999</v>
      </c>
      <c r="D32" s="125"/>
      <c r="E32" s="125"/>
      <c r="F32" s="127"/>
      <c r="G32" s="127"/>
      <c r="H32" s="127"/>
      <c r="I32" s="127"/>
      <c r="J32" s="127"/>
      <c r="K32" s="127"/>
      <c r="L32" s="127"/>
      <c r="M32" s="127"/>
      <c r="N32" s="127"/>
      <c r="O32" s="126">
        <f t="shared" si="0"/>
        <v>1404824.4294799999</v>
      </c>
    </row>
    <row r="33" spans="1:15" ht="13.8">
      <c r="A33" s="123">
        <v>2013</v>
      </c>
      <c r="B33" s="124" t="s">
        <v>203</v>
      </c>
      <c r="C33" s="125">
        <v>1315981.3659999999</v>
      </c>
      <c r="D33" s="125">
        <v>1429465.4480000001</v>
      </c>
      <c r="E33" s="125">
        <v>1452149.138</v>
      </c>
      <c r="F33" s="127">
        <v>1421075.07</v>
      </c>
      <c r="G33" s="127">
        <v>1568850.648</v>
      </c>
      <c r="H33" s="127">
        <v>1328744.625</v>
      </c>
      <c r="I33" s="127">
        <v>1529719.121</v>
      </c>
      <c r="J33" s="127">
        <v>1424832.825</v>
      </c>
      <c r="K33" s="127">
        <v>1402120.8389999999</v>
      </c>
      <c r="L33" s="127">
        <v>1395030.93</v>
      </c>
      <c r="M33" s="127">
        <v>1569879.44</v>
      </c>
      <c r="N33" s="127">
        <v>1603246.3259999999</v>
      </c>
      <c r="O33" s="126">
        <f t="shared" si="0"/>
        <v>17441095.776000001</v>
      </c>
    </row>
    <row r="34" spans="1:15" ht="13.8">
      <c r="A34" s="118">
        <v>2014</v>
      </c>
      <c r="B34" s="124" t="s">
        <v>139</v>
      </c>
      <c r="C34" s="125">
        <v>1589827.6141600001</v>
      </c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6">
        <f t="shared" si="0"/>
        <v>1589827.6141600001</v>
      </c>
    </row>
    <row r="35" spans="1:15" ht="13.8">
      <c r="A35" s="123">
        <v>2013</v>
      </c>
      <c r="B35" s="124" t="s">
        <v>139</v>
      </c>
      <c r="C35" s="125">
        <v>1392631.8389999999</v>
      </c>
      <c r="D35" s="125">
        <v>1389526.74</v>
      </c>
      <c r="E35" s="125">
        <v>1509895.94</v>
      </c>
      <c r="F35" s="125">
        <v>1316522.5319999999</v>
      </c>
      <c r="G35" s="125">
        <v>1364085.9779999999</v>
      </c>
      <c r="H35" s="125">
        <v>1442920.192</v>
      </c>
      <c r="I35" s="125">
        <v>1620323.415</v>
      </c>
      <c r="J35" s="125">
        <v>1398212.5020000001</v>
      </c>
      <c r="K35" s="125">
        <v>1516878.0020000001</v>
      </c>
      <c r="L35" s="125">
        <v>1336844.574</v>
      </c>
      <c r="M35" s="125">
        <v>1659815.5759999999</v>
      </c>
      <c r="N35" s="125">
        <v>1424976.075</v>
      </c>
      <c r="O35" s="126">
        <f t="shared" si="0"/>
        <v>17372633.365000002</v>
      </c>
    </row>
    <row r="36" spans="1:15" ht="13.8">
      <c r="A36" s="118">
        <v>2014</v>
      </c>
      <c r="B36" s="124" t="s">
        <v>140</v>
      </c>
      <c r="C36" s="125">
        <v>1587011.5270499999</v>
      </c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6">
        <f t="shared" si="0"/>
        <v>1587011.5270499999</v>
      </c>
    </row>
    <row r="37" spans="1:15" ht="13.8">
      <c r="A37" s="123">
        <v>2013</v>
      </c>
      <c r="B37" s="124" t="s">
        <v>140</v>
      </c>
      <c r="C37" s="125">
        <v>1485459.331</v>
      </c>
      <c r="D37" s="125">
        <v>1783951.888</v>
      </c>
      <c r="E37" s="125">
        <v>1863298.6769999999</v>
      </c>
      <c r="F37" s="125">
        <v>1766375.534</v>
      </c>
      <c r="G37" s="125">
        <v>1843127.797</v>
      </c>
      <c r="H37" s="125">
        <v>1800491.0260000001</v>
      </c>
      <c r="I37" s="125">
        <v>1952634.0519999999</v>
      </c>
      <c r="J37" s="125">
        <v>1263251.1710000001</v>
      </c>
      <c r="K37" s="125">
        <v>1956484.3770000001</v>
      </c>
      <c r="L37" s="125">
        <v>1749693.709</v>
      </c>
      <c r="M37" s="125">
        <v>2075749.6410000001</v>
      </c>
      <c r="N37" s="125">
        <v>1764586.4669999999</v>
      </c>
      <c r="O37" s="126">
        <f t="shared" si="0"/>
        <v>21305103.669999998</v>
      </c>
    </row>
    <row r="38" spans="1:15" ht="13.8">
      <c r="A38" s="118">
        <v>2014</v>
      </c>
      <c r="B38" s="124" t="s">
        <v>141</v>
      </c>
      <c r="C38" s="125">
        <v>54471.323920000003</v>
      </c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>
        <f t="shared" si="0"/>
        <v>54471.323920000003</v>
      </c>
    </row>
    <row r="39" spans="1:15" ht="13.8">
      <c r="A39" s="123">
        <v>2013</v>
      </c>
      <c r="B39" s="124" t="s">
        <v>141</v>
      </c>
      <c r="C39" s="125">
        <v>48952.629000000001</v>
      </c>
      <c r="D39" s="125">
        <v>162402.31299999999</v>
      </c>
      <c r="E39" s="125">
        <v>92520.589000000007</v>
      </c>
      <c r="F39" s="125">
        <v>29250.645</v>
      </c>
      <c r="G39" s="125">
        <v>90162.293000000005</v>
      </c>
      <c r="H39" s="125">
        <v>137339.94200000001</v>
      </c>
      <c r="I39" s="125">
        <v>132087.47899999999</v>
      </c>
      <c r="J39" s="125">
        <v>139231.01</v>
      </c>
      <c r="K39" s="125">
        <v>129271.49400000001</v>
      </c>
      <c r="L39" s="125">
        <v>47933.184999999998</v>
      </c>
      <c r="M39" s="125">
        <v>58766.616999999998</v>
      </c>
      <c r="N39" s="125">
        <v>95673.191999999995</v>
      </c>
      <c r="O39" s="126">
        <f t="shared" si="0"/>
        <v>1163591.388</v>
      </c>
    </row>
    <row r="40" spans="1:15" ht="13.8">
      <c r="A40" s="118">
        <v>2014</v>
      </c>
      <c r="B40" s="124" t="s">
        <v>204</v>
      </c>
      <c r="C40" s="125">
        <v>904663.27167000005</v>
      </c>
      <c r="D40" s="125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6">
        <f t="shared" si="0"/>
        <v>904663.27167000005</v>
      </c>
    </row>
    <row r="41" spans="1:15" ht="13.8">
      <c r="A41" s="123">
        <v>2013</v>
      </c>
      <c r="B41" s="124" t="s">
        <v>204</v>
      </c>
      <c r="C41" s="125">
        <v>830058.66099999996</v>
      </c>
      <c r="D41" s="125">
        <v>838432.59600000002</v>
      </c>
      <c r="E41" s="125">
        <v>909520.10199999996</v>
      </c>
      <c r="F41" s="125">
        <v>916404.33499999996</v>
      </c>
      <c r="G41" s="125">
        <v>1026587.107</v>
      </c>
      <c r="H41" s="125">
        <v>920199.36</v>
      </c>
      <c r="I41" s="125">
        <v>1038797.394</v>
      </c>
      <c r="J41" s="125">
        <v>884379.68400000001</v>
      </c>
      <c r="K41" s="125">
        <v>1034960.887</v>
      </c>
      <c r="L41" s="125">
        <v>1055646.5249999999</v>
      </c>
      <c r="M41" s="125">
        <v>1129893.7109999999</v>
      </c>
      <c r="N41" s="125">
        <v>1116601.6499999999</v>
      </c>
      <c r="O41" s="126">
        <f t="shared" si="0"/>
        <v>11701482.012</v>
      </c>
    </row>
    <row r="42" spans="1:15" ht="13.8">
      <c r="A42" s="118">
        <v>2014</v>
      </c>
      <c r="B42" s="124" t="s">
        <v>142</v>
      </c>
      <c r="C42" s="125">
        <v>477784.78405000002</v>
      </c>
      <c r="D42" s="125"/>
      <c r="E42" s="125"/>
      <c r="F42" s="125"/>
      <c r="G42" s="125"/>
      <c r="H42" s="125"/>
      <c r="I42" s="125"/>
      <c r="J42" s="125"/>
      <c r="K42" s="125"/>
      <c r="L42" s="125"/>
      <c r="M42" s="125"/>
      <c r="N42" s="125"/>
      <c r="O42" s="126">
        <f t="shared" si="0"/>
        <v>477784.78405000002</v>
      </c>
    </row>
    <row r="43" spans="1:15" ht="13.8">
      <c r="A43" s="123">
        <v>2013</v>
      </c>
      <c r="B43" s="124" t="s">
        <v>142</v>
      </c>
      <c r="C43" s="125">
        <v>430056.61800000002</v>
      </c>
      <c r="D43" s="125">
        <v>435630.61499999999</v>
      </c>
      <c r="E43" s="125">
        <v>512178.53399999999</v>
      </c>
      <c r="F43" s="125">
        <v>501862.07699999999</v>
      </c>
      <c r="G43" s="125">
        <v>518962.386</v>
      </c>
      <c r="H43" s="125">
        <v>465580.73499999999</v>
      </c>
      <c r="I43" s="125">
        <v>509350.50799999997</v>
      </c>
      <c r="J43" s="125">
        <v>387831.31300000002</v>
      </c>
      <c r="K43" s="125">
        <v>480742.69300000003</v>
      </c>
      <c r="L43" s="125">
        <v>452007.7</v>
      </c>
      <c r="M43" s="125">
        <v>535082.41099999996</v>
      </c>
      <c r="N43" s="125">
        <v>572684.82299999997</v>
      </c>
      <c r="O43" s="126">
        <f t="shared" si="0"/>
        <v>5801970.4130000006</v>
      </c>
    </row>
    <row r="44" spans="1:15" ht="13.8">
      <c r="A44" s="118">
        <v>2014</v>
      </c>
      <c r="B44" s="124" t="s">
        <v>143</v>
      </c>
      <c r="C44" s="125">
        <v>595398.57539999997</v>
      </c>
      <c r="D44" s="125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6">
        <f t="shared" si="0"/>
        <v>595398.57539999997</v>
      </c>
    </row>
    <row r="45" spans="1:15" ht="13.8">
      <c r="A45" s="123">
        <v>2013</v>
      </c>
      <c r="B45" s="124" t="s">
        <v>143</v>
      </c>
      <c r="C45" s="125">
        <v>519510.93900000001</v>
      </c>
      <c r="D45" s="125">
        <v>545252.58400000003</v>
      </c>
      <c r="E45" s="125">
        <v>593049.04099999997</v>
      </c>
      <c r="F45" s="125">
        <v>558747.25399999996</v>
      </c>
      <c r="G45" s="125">
        <v>617249.64</v>
      </c>
      <c r="H45" s="125">
        <v>553151.41299999994</v>
      </c>
      <c r="I45" s="125">
        <v>584799.06700000004</v>
      </c>
      <c r="J45" s="125">
        <v>506461.533</v>
      </c>
      <c r="K45" s="125">
        <v>593262.96299999999</v>
      </c>
      <c r="L45" s="125">
        <v>535440.18799999997</v>
      </c>
      <c r="M45" s="125">
        <v>652396.80000000005</v>
      </c>
      <c r="N45" s="125">
        <v>575139.52300000004</v>
      </c>
      <c r="O45" s="126">
        <f t="shared" si="0"/>
        <v>6834460.9450000003</v>
      </c>
    </row>
    <row r="46" spans="1:15" ht="13.8">
      <c r="A46" s="118">
        <v>2014</v>
      </c>
      <c r="B46" s="124" t="s">
        <v>144</v>
      </c>
      <c r="C46" s="125">
        <v>1108056.94814</v>
      </c>
      <c r="D46" s="125"/>
      <c r="E46" s="125"/>
      <c r="F46" s="125"/>
      <c r="G46" s="125"/>
      <c r="H46" s="125"/>
      <c r="I46" s="125"/>
      <c r="J46" s="125"/>
      <c r="K46" s="125"/>
      <c r="L46" s="125"/>
      <c r="M46" s="125"/>
      <c r="N46" s="125"/>
      <c r="O46" s="126">
        <f t="shared" si="0"/>
        <v>1108056.94814</v>
      </c>
    </row>
    <row r="47" spans="1:15" ht="13.8">
      <c r="A47" s="123">
        <v>2013</v>
      </c>
      <c r="B47" s="124" t="s">
        <v>144</v>
      </c>
      <c r="C47" s="125">
        <v>1144613.557</v>
      </c>
      <c r="D47" s="125">
        <v>1224777.6399999999</v>
      </c>
      <c r="E47" s="125">
        <v>1449849.35</v>
      </c>
      <c r="F47" s="125">
        <v>1224395.9450000001</v>
      </c>
      <c r="G47" s="125">
        <v>1262968.138</v>
      </c>
      <c r="H47" s="125">
        <v>1111722.7590000001</v>
      </c>
      <c r="I47" s="125">
        <v>1092640.4939999999</v>
      </c>
      <c r="J47" s="125">
        <v>927142.76500000001</v>
      </c>
      <c r="K47" s="125">
        <v>1018114.581</v>
      </c>
      <c r="L47" s="125">
        <v>1044376.713</v>
      </c>
      <c r="M47" s="125">
        <v>1137162.7080000001</v>
      </c>
      <c r="N47" s="125">
        <v>1197415.118</v>
      </c>
      <c r="O47" s="126">
        <f t="shared" si="0"/>
        <v>13835179.768000003</v>
      </c>
    </row>
    <row r="48" spans="1:15" ht="13.8">
      <c r="A48" s="118">
        <v>2014</v>
      </c>
      <c r="B48" s="124" t="s">
        <v>205</v>
      </c>
      <c r="C48" s="125">
        <v>246088.894</v>
      </c>
      <c r="D48" s="125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6">
        <f t="shared" si="0"/>
        <v>246088.894</v>
      </c>
    </row>
    <row r="49" spans="1:15" ht="13.8">
      <c r="A49" s="123">
        <v>2013</v>
      </c>
      <c r="B49" s="124" t="s">
        <v>205</v>
      </c>
      <c r="C49" s="125">
        <v>232432.56899999999</v>
      </c>
      <c r="D49" s="125">
        <v>236027.054</v>
      </c>
      <c r="E49" s="125">
        <v>286631.21799999999</v>
      </c>
      <c r="F49" s="125">
        <v>290672.978</v>
      </c>
      <c r="G49" s="125">
        <v>298364.46799999999</v>
      </c>
      <c r="H49" s="125">
        <v>263835.68599999999</v>
      </c>
      <c r="I49" s="125">
        <v>277557.429</v>
      </c>
      <c r="J49" s="125">
        <v>250243.50399999999</v>
      </c>
      <c r="K49" s="125">
        <v>264241.80200000003</v>
      </c>
      <c r="L49" s="125">
        <v>241304.70499999999</v>
      </c>
      <c r="M49" s="125">
        <v>263926.94900000002</v>
      </c>
      <c r="N49" s="125">
        <v>248498.158</v>
      </c>
      <c r="O49" s="126">
        <f t="shared" si="0"/>
        <v>3153736.52</v>
      </c>
    </row>
    <row r="50" spans="1:15" ht="13.8">
      <c r="A50" s="118">
        <v>2014</v>
      </c>
      <c r="B50" s="124" t="s">
        <v>145</v>
      </c>
      <c r="C50" s="125">
        <v>195349.02173000001</v>
      </c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6">
        <f t="shared" si="0"/>
        <v>195349.02173000001</v>
      </c>
    </row>
    <row r="51" spans="1:15" ht="13.8">
      <c r="A51" s="123">
        <v>2013</v>
      </c>
      <c r="B51" s="124" t="s">
        <v>145</v>
      </c>
      <c r="C51" s="125">
        <v>154262.28700000001</v>
      </c>
      <c r="D51" s="125">
        <v>192587.215</v>
      </c>
      <c r="E51" s="125">
        <v>191263.864</v>
      </c>
      <c r="F51" s="125">
        <v>166202.21599999999</v>
      </c>
      <c r="G51" s="125">
        <v>193247.432</v>
      </c>
      <c r="H51" s="125">
        <v>168991.027</v>
      </c>
      <c r="I51" s="125">
        <v>173492.55</v>
      </c>
      <c r="J51" s="125">
        <v>187327.40599999999</v>
      </c>
      <c r="K51" s="125">
        <v>205943.32800000001</v>
      </c>
      <c r="L51" s="125">
        <v>194407.42</v>
      </c>
      <c r="M51" s="125">
        <v>240729.628</v>
      </c>
      <c r="N51" s="125">
        <v>184548.40700000001</v>
      </c>
      <c r="O51" s="126">
        <f t="shared" si="0"/>
        <v>2253002.7799999998</v>
      </c>
    </row>
    <row r="52" spans="1:15" ht="13.8">
      <c r="A52" s="118">
        <v>2014</v>
      </c>
      <c r="B52" s="124" t="s">
        <v>146</v>
      </c>
      <c r="C52" s="125">
        <v>107513.8988</v>
      </c>
      <c r="D52" s="125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6">
        <f t="shared" si="0"/>
        <v>107513.8988</v>
      </c>
    </row>
    <row r="53" spans="1:15" ht="13.8">
      <c r="A53" s="123">
        <v>2013</v>
      </c>
      <c r="B53" s="124" t="s">
        <v>146</v>
      </c>
      <c r="C53" s="125">
        <v>72558.025999999998</v>
      </c>
      <c r="D53" s="125">
        <v>90844.455000000002</v>
      </c>
      <c r="E53" s="125">
        <v>106723.235</v>
      </c>
      <c r="F53" s="125">
        <v>113262.235</v>
      </c>
      <c r="G53" s="125">
        <v>126939.52800000001</v>
      </c>
      <c r="H53" s="125">
        <v>171486.93799999999</v>
      </c>
      <c r="I53" s="125">
        <v>99144.585000000006</v>
      </c>
      <c r="J53" s="125">
        <v>90827.187000000005</v>
      </c>
      <c r="K53" s="125">
        <v>114505.41800000001</v>
      </c>
      <c r="L53" s="125">
        <v>129968.928</v>
      </c>
      <c r="M53" s="125">
        <v>109259.065</v>
      </c>
      <c r="N53" s="125">
        <v>166083.046</v>
      </c>
      <c r="O53" s="126">
        <f t="shared" si="0"/>
        <v>1391602.6460000002</v>
      </c>
    </row>
    <row r="54" spans="1:15" ht="13.8">
      <c r="A54" s="118">
        <v>2014</v>
      </c>
      <c r="B54" s="124" t="s">
        <v>164</v>
      </c>
      <c r="C54" s="125">
        <v>330050.45753000001</v>
      </c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6">
        <f t="shared" si="0"/>
        <v>330050.45753000001</v>
      </c>
    </row>
    <row r="55" spans="1:15" ht="13.8">
      <c r="A55" s="123">
        <v>2013</v>
      </c>
      <c r="B55" s="124" t="s">
        <v>164</v>
      </c>
      <c r="C55" s="125">
        <v>275661.76899999997</v>
      </c>
      <c r="D55" s="125">
        <v>301565.69799999997</v>
      </c>
      <c r="E55" s="125">
        <v>348687.11599999998</v>
      </c>
      <c r="F55" s="125">
        <v>357882.09399999998</v>
      </c>
      <c r="G55" s="125">
        <v>379190.42099999997</v>
      </c>
      <c r="H55" s="125">
        <v>335231.13199999998</v>
      </c>
      <c r="I55" s="125">
        <v>364910.07</v>
      </c>
      <c r="J55" s="125">
        <v>311691.00099999999</v>
      </c>
      <c r="K55" s="125">
        <v>382285.34899999999</v>
      </c>
      <c r="L55" s="125">
        <v>362305.28499999997</v>
      </c>
      <c r="M55" s="125">
        <v>419601.19900000002</v>
      </c>
      <c r="N55" s="125">
        <v>361531.57799999998</v>
      </c>
      <c r="O55" s="126">
        <f t="shared" si="0"/>
        <v>4200542.7120000003</v>
      </c>
    </row>
    <row r="56" spans="1:15" ht="13.8">
      <c r="A56" s="118">
        <v>2014</v>
      </c>
      <c r="B56" s="124" t="s">
        <v>147</v>
      </c>
      <c r="C56" s="125">
        <v>6960.5618700000005</v>
      </c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6">
        <f t="shared" si="0"/>
        <v>6960.5618700000005</v>
      </c>
    </row>
    <row r="57" spans="1:15" ht="13.8">
      <c r="A57" s="123">
        <v>2013</v>
      </c>
      <c r="B57" s="124" t="s">
        <v>147</v>
      </c>
      <c r="C57" s="125">
        <v>7044.6189999999997</v>
      </c>
      <c r="D57" s="125">
        <v>8773.3520000000008</v>
      </c>
      <c r="E57" s="125">
        <v>12118.888999999999</v>
      </c>
      <c r="F57" s="125">
        <v>10183.082</v>
      </c>
      <c r="G57" s="125">
        <v>12735.623</v>
      </c>
      <c r="H57" s="125">
        <v>8132.8059999999996</v>
      </c>
      <c r="I57" s="125">
        <v>8637.2070000000003</v>
      </c>
      <c r="J57" s="125">
        <v>6385.5060000000003</v>
      </c>
      <c r="K57" s="125">
        <v>8618.6049999999996</v>
      </c>
      <c r="L57" s="125">
        <v>6550.1279999999997</v>
      </c>
      <c r="M57" s="125">
        <v>7014.5190000000002</v>
      </c>
      <c r="N57" s="125">
        <v>8465.1319999999996</v>
      </c>
      <c r="O57" s="126">
        <f t="shared" si="0"/>
        <v>104659.46799999998</v>
      </c>
    </row>
    <row r="58" spans="1:15" ht="13.8">
      <c r="A58" s="118">
        <v>2014</v>
      </c>
      <c r="B58" s="119" t="s">
        <v>33</v>
      </c>
      <c r="C58" s="128">
        <v>402713.33726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6">
        <f t="shared" si="0"/>
        <v>402713.33726</v>
      </c>
    </row>
    <row r="59" spans="1:15" ht="13.8">
      <c r="A59" s="123">
        <v>2013</v>
      </c>
      <c r="B59" s="119" t="s">
        <v>33</v>
      </c>
      <c r="C59" s="128">
        <v>394546.73300000001</v>
      </c>
      <c r="D59" s="128">
        <v>398684.74200000003</v>
      </c>
      <c r="E59" s="128">
        <v>369661.43300000002</v>
      </c>
      <c r="F59" s="128">
        <v>401154.97700000001</v>
      </c>
      <c r="G59" s="128">
        <v>507825.64299999998</v>
      </c>
      <c r="H59" s="128">
        <v>431230.647</v>
      </c>
      <c r="I59" s="128">
        <v>445649.38</v>
      </c>
      <c r="J59" s="128">
        <v>400052.76799999998</v>
      </c>
      <c r="K59" s="128">
        <v>442063.02799999999</v>
      </c>
      <c r="L59" s="128">
        <v>386178.47700000001</v>
      </c>
      <c r="M59" s="128">
        <v>439526.076</v>
      </c>
      <c r="N59" s="128">
        <v>425748.18800000002</v>
      </c>
      <c r="O59" s="126">
        <f t="shared" si="0"/>
        <v>5042322.0920000002</v>
      </c>
    </row>
    <row r="60" spans="1:15" ht="13.8">
      <c r="A60" s="118">
        <v>2014</v>
      </c>
      <c r="B60" s="124" t="s">
        <v>148</v>
      </c>
      <c r="C60" s="125">
        <v>402713.33726</v>
      </c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6">
        <f t="shared" si="0"/>
        <v>402713.33726</v>
      </c>
    </row>
    <row r="61" spans="1:15" ht="14.4" thickBot="1">
      <c r="A61" s="123">
        <v>2013</v>
      </c>
      <c r="B61" s="124" t="s">
        <v>148</v>
      </c>
      <c r="C61" s="125">
        <v>394546.73300000001</v>
      </c>
      <c r="D61" s="125">
        <v>398684.74200000003</v>
      </c>
      <c r="E61" s="125">
        <v>369661.43300000002</v>
      </c>
      <c r="F61" s="125">
        <v>401154.97700000001</v>
      </c>
      <c r="G61" s="125">
        <v>507825.64299999998</v>
      </c>
      <c r="H61" s="125">
        <v>431230.647</v>
      </c>
      <c r="I61" s="125">
        <v>445649.38</v>
      </c>
      <c r="J61" s="125">
        <v>400052.76799999998</v>
      </c>
      <c r="K61" s="125">
        <v>442063.02799999999</v>
      </c>
      <c r="L61" s="125">
        <v>386178.47700000001</v>
      </c>
      <c r="M61" s="125">
        <v>439526.076</v>
      </c>
      <c r="N61" s="125">
        <v>425748.18800000002</v>
      </c>
      <c r="O61" s="126">
        <f t="shared" si="0"/>
        <v>5042322.0920000002</v>
      </c>
    </row>
    <row r="62" spans="1:15" s="133" customFormat="1" ht="15" customHeight="1" thickBot="1">
      <c r="A62" s="129">
        <v>2002</v>
      </c>
      <c r="B62" s="130" t="s">
        <v>46</v>
      </c>
      <c r="C62" s="131">
        <v>2607319.6610000003</v>
      </c>
      <c r="D62" s="131">
        <v>2383772.9540000013</v>
      </c>
      <c r="E62" s="131">
        <v>2918943.5210000011</v>
      </c>
      <c r="F62" s="131">
        <v>2742857.9220000007</v>
      </c>
      <c r="G62" s="131">
        <v>3000325.2429999989</v>
      </c>
      <c r="H62" s="131">
        <v>2770693.8810000005</v>
      </c>
      <c r="I62" s="131">
        <v>3103851.8620000011</v>
      </c>
      <c r="J62" s="131">
        <v>2975888.9740000009</v>
      </c>
      <c r="K62" s="131">
        <v>3218206.861000001</v>
      </c>
      <c r="L62" s="131">
        <v>3501128.02</v>
      </c>
      <c r="M62" s="131">
        <v>3593604.8959999993</v>
      </c>
      <c r="N62" s="131">
        <v>3242495.2339999988</v>
      </c>
      <c r="O62" s="132">
        <f t="shared" si="0"/>
        <v>36059089.028999999</v>
      </c>
    </row>
    <row r="63" spans="1:15" s="133" customFormat="1" ht="15" customHeight="1" thickBot="1">
      <c r="A63" s="129">
        <v>2003</v>
      </c>
      <c r="B63" s="130" t="s">
        <v>46</v>
      </c>
      <c r="C63" s="131">
        <v>3533705.5820000004</v>
      </c>
      <c r="D63" s="131">
        <v>2923460.39</v>
      </c>
      <c r="E63" s="131">
        <v>3908255.9910000004</v>
      </c>
      <c r="F63" s="131">
        <v>3662183.4490000019</v>
      </c>
      <c r="G63" s="131">
        <v>3860471.3</v>
      </c>
      <c r="H63" s="131">
        <v>3796113.5220000003</v>
      </c>
      <c r="I63" s="131">
        <v>4236114.2640000004</v>
      </c>
      <c r="J63" s="131">
        <v>3828726.17</v>
      </c>
      <c r="K63" s="131">
        <v>4114677.5230000005</v>
      </c>
      <c r="L63" s="131">
        <v>4824388.2590000024</v>
      </c>
      <c r="M63" s="131">
        <v>3969697.458000001</v>
      </c>
      <c r="N63" s="131">
        <v>4595042.3939999985</v>
      </c>
      <c r="O63" s="132">
        <f t="shared" si="0"/>
        <v>47252836.302000016</v>
      </c>
    </row>
    <row r="64" spans="1:15" s="133" customFormat="1" ht="15" customHeight="1" thickBot="1">
      <c r="A64" s="129">
        <v>2004</v>
      </c>
      <c r="B64" s="130" t="s">
        <v>46</v>
      </c>
      <c r="C64" s="131">
        <v>4619660.84</v>
      </c>
      <c r="D64" s="131">
        <v>3664503.0430000005</v>
      </c>
      <c r="E64" s="131">
        <v>5218042.1769999983</v>
      </c>
      <c r="F64" s="131">
        <v>5072462.9939999972</v>
      </c>
      <c r="G64" s="131">
        <v>5170061.6049999986</v>
      </c>
      <c r="H64" s="131">
        <v>5284383.2859999994</v>
      </c>
      <c r="I64" s="131">
        <v>5632138.7980000004</v>
      </c>
      <c r="J64" s="131">
        <v>4707491.2839999991</v>
      </c>
      <c r="K64" s="131">
        <v>5656283.5209999988</v>
      </c>
      <c r="L64" s="131">
        <v>5867342.1210000003</v>
      </c>
      <c r="M64" s="131">
        <v>5733908.9759999998</v>
      </c>
      <c r="N64" s="131">
        <v>6540874.1749999989</v>
      </c>
      <c r="O64" s="132">
        <f t="shared" si="0"/>
        <v>63167152.819999993</v>
      </c>
    </row>
    <row r="65" spans="1:15" s="133" customFormat="1" ht="15" customHeight="1" thickBot="1">
      <c r="A65" s="129">
        <v>2005</v>
      </c>
      <c r="B65" s="130" t="s">
        <v>46</v>
      </c>
      <c r="C65" s="131">
        <v>4997279.7240000004</v>
      </c>
      <c r="D65" s="131">
        <v>5651741.2519999975</v>
      </c>
      <c r="E65" s="131">
        <v>6591859.2179999994</v>
      </c>
      <c r="F65" s="131">
        <v>6128131.8779999986</v>
      </c>
      <c r="G65" s="131">
        <v>5977226.2170000002</v>
      </c>
      <c r="H65" s="131">
        <v>6038534.3669999996</v>
      </c>
      <c r="I65" s="131">
        <v>5763466.3530000011</v>
      </c>
      <c r="J65" s="131">
        <v>5552867.2119999984</v>
      </c>
      <c r="K65" s="131">
        <v>6814268.9409999987</v>
      </c>
      <c r="L65" s="131">
        <v>6772178.5690000001</v>
      </c>
      <c r="M65" s="131">
        <v>5942575.7820000006</v>
      </c>
      <c r="N65" s="131">
        <v>7246278.6300000018</v>
      </c>
      <c r="O65" s="132">
        <f t="shared" si="0"/>
        <v>73476408.142999992</v>
      </c>
    </row>
    <row r="66" spans="1:15" s="133" customFormat="1" ht="15" customHeight="1" thickBot="1">
      <c r="A66" s="129">
        <v>2006</v>
      </c>
      <c r="B66" s="130" t="s">
        <v>46</v>
      </c>
      <c r="C66" s="131">
        <v>5133048.8809999982</v>
      </c>
      <c r="D66" s="131">
        <v>6058251.2790000001</v>
      </c>
      <c r="E66" s="131">
        <v>7411101.6589999972</v>
      </c>
      <c r="F66" s="131">
        <v>6456090.2610000009</v>
      </c>
      <c r="G66" s="131">
        <v>7041543.2469999986</v>
      </c>
      <c r="H66" s="131">
        <v>7815434.6219999995</v>
      </c>
      <c r="I66" s="131">
        <v>7067411.4789999994</v>
      </c>
      <c r="J66" s="131">
        <v>6811202.4100000011</v>
      </c>
      <c r="K66" s="131">
        <v>7606551.0949999997</v>
      </c>
      <c r="L66" s="131">
        <v>6888812.5490000006</v>
      </c>
      <c r="M66" s="131">
        <v>8641474.5560000036</v>
      </c>
      <c r="N66" s="131">
        <v>8603753.4799999986</v>
      </c>
      <c r="O66" s="132">
        <f t="shared" ref="O66:O69" si="1">SUM(C66:N66)</f>
        <v>85534675.518000007</v>
      </c>
    </row>
    <row r="67" spans="1:15" s="133" customFormat="1" ht="15" customHeight="1" thickBot="1">
      <c r="A67" s="129">
        <v>2007</v>
      </c>
      <c r="B67" s="130" t="s">
        <v>46</v>
      </c>
      <c r="C67" s="131">
        <v>6564559.7930000005</v>
      </c>
      <c r="D67" s="131">
        <v>7656951.608</v>
      </c>
      <c r="E67" s="131">
        <v>8957851.6210000049</v>
      </c>
      <c r="F67" s="131">
        <v>8313312.004999998</v>
      </c>
      <c r="G67" s="131">
        <v>9147620.0420000013</v>
      </c>
      <c r="H67" s="131">
        <v>8980247.4370000008</v>
      </c>
      <c r="I67" s="131">
        <v>8937741.5910000019</v>
      </c>
      <c r="J67" s="131">
        <v>8736689.092000002</v>
      </c>
      <c r="K67" s="131">
        <v>9038743.8959999997</v>
      </c>
      <c r="L67" s="131">
        <v>9895216.6219999995</v>
      </c>
      <c r="M67" s="131">
        <v>11318798.219999997</v>
      </c>
      <c r="N67" s="131">
        <v>9724017.9770000037</v>
      </c>
      <c r="O67" s="132">
        <f t="shared" si="1"/>
        <v>107271749.904</v>
      </c>
    </row>
    <row r="68" spans="1:15" s="133" customFormat="1" ht="15" customHeight="1" thickBot="1">
      <c r="A68" s="129">
        <v>2008</v>
      </c>
      <c r="B68" s="130" t="s">
        <v>46</v>
      </c>
      <c r="C68" s="131">
        <v>10632207.040999999</v>
      </c>
      <c r="D68" s="131">
        <v>11077899.120000005</v>
      </c>
      <c r="E68" s="131">
        <v>11428587.234000001</v>
      </c>
      <c r="F68" s="131">
        <v>11363963.502999999</v>
      </c>
      <c r="G68" s="131">
        <v>12477968.699999999</v>
      </c>
      <c r="H68" s="131">
        <v>11770634.384000003</v>
      </c>
      <c r="I68" s="131">
        <v>12595426.862999996</v>
      </c>
      <c r="J68" s="131">
        <v>11046830.085999999</v>
      </c>
      <c r="K68" s="131">
        <v>12793148.033999996</v>
      </c>
      <c r="L68" s="131">
        <v>9722708.7899999991</v>
      </c>
      <c r="M68" s="131">
        <v>9395872.8970000036</v>
      </c>
      <c r="N68" s="131">
        <v>7721948.9740000013</v>
      </c>
      <c r="O68" s="132">
        <f t="shared" si="1"/>
        <v>132027195.626</v>
      </c>
    </row>
    <row r="69" spans="1:15" s="133" customFormat="1" ht="15" customHeight="1" thickBot="1">
      <c r="A69" s="129">
        <v>2009</v>
      </c>
      <c r="B69" s="130" t="s">
        <v>46</v>
      </c>
      <c r="C69" s="131">
        <v>7884493.5240000021</v>
      </c>
      <c r="D69" s="131">
        <v>8435115.8340000007</v>
      </c>
      <c r="E69" s="131">
        <v>8155485.0810000002</v>
      </c>
      <c r="F69" s="131">
        <v>7561696.282999998</v>
      </c>
      <c r="G69" s="131">
        <v>7346407.5280000027</v>
      </c>
      <c r="H69" s="131">
        <v>8329692.782999998</v>
      </c>
      <c r="I69" s="131">
        <v>9055733.6709999945</v>
      </c>
      <c r="J69" s="131">
        <v>7839908.8419999983</v>
      </c>
      <c r="K69" s="131">
        <v>8480708.3870000001</v>
      </c>
      <c r="L69" s="131">
        <v>10095768.030000005</v>
      </c>
      <c r="M69" s="131">
        <v>8903010.773</v>
      </c>
      <c r="N69" s="131">
        <v>10054591.867000001</v>
      </c>
      <c r="O69" s="132">
        <f t="shared" si="1"/>
        <v>102142612.603</v>
      </c>
    </row>
    <row r="70" spans="1:15" s="133" customFormat="1" ht="15" customHeight="1" thickBot="1">
      <c r="A70" s="129">
        <v>2010</v>
      </c>
      <c r="B70" s="130" t="s">
        <v>46</v>
      </c>
      <c r="C70" s="131">
        <v>7828748.0580000002</v>
      </c>
      <c r="D70" s="131">
        <v>8263237.8140000002</v>
      </c>
      <c r="E70" s="131">
        <v>9886488.1710000001</v>
      </c>
      <c r="F70" s="131">
        <v>9396006.6539999992</v>
      </c>
      <c r="G70" s="131">
        <v>9799958.1170000006</v>
      </c>
      <c r="H70" s="131">
        <v>9542907.6439999994</v>
      </c>
      <c r="I70" s="131">
        <v>9564682.5449999999</v>
      </c>
      <c r="J70" s="131">
        <v>8523451.9729999993</v>
      </c>
      <c r="K70" s="131">
        <v>8909230.5209999997</v>
      </c>
      <c r="L70" s="131">
        <v>10963586.27</v>
      </c>
      <c r="M70" s="131">
        <v>9382369.7180000003</v>
      </c>
      <c r="N70" s="131">
        <v>11822551.698999999</v>
      </c>
      <c r="O70" s="132">
        <f>SUM(C70:N70)</f>
        <v>113883219.18399999</v>
      </c>
    </row>
    <row r="71" spans="1:15" s="133" customFormat="1" ht="15" customHeight="1" thickBot="1">
      <c r="A71" s="129">
        <v>2011</v>
      </c>
      <c r="B71" s="130" t="s">
        <v>46</v>
      </c>
      <c r="C71" s="131">
        <v>9551084.6390000004</v>
      </c>
      <c r="D71" s="131">
        <v>10059126.307</v>
      </c>
      <c r="E71" s="131">
        <v>11811085.16</v>
      </c>
      <c r="F71" s="131">
        <v>11873269.447000001</v>
      </c>
      <c r="G71" s="131">
        <v>10943364.372</v>
      </c>
      <c r="H71" s="131">
        <v>11349953.558</v>
      </c>
      <c r="I71" s="131">
        <v>11860004.271</v>
      </c>
      <c r="J71" s="131">
        <v>11245124.657</v>
      </c>
      <c r="K71" s="131">
        <v>10750626.098999999</v>
      </c>
      <c r="L71" s="131">
        <v>11907219.297</v>
      </c>
      <c r="M71" s="131">
        <v>11078524.743000001</v>
      </c>
      <c r="N71" s="131">
        <v>12477486.279999999</v>
      </c>
      <c r="O71" s="132">
        <f>SUM(C71:N71)</f>
        <v>134906868.83000001</v>
      </c>
    </row>
    <row r="72" spans="1:15" ht="13.8" thickBot="1">
      <c r="A72" s="129">
        <v>2012</v>
      </c>
      <c r="B72" s="130" t="s">
        <v>46</v>
      </c>
      <c r="C72" s="131">
        <v>10348187.165999999</v>
      </c>
      <c r="D72" s="131">
        <v>11748000.124</v>
      </c>
      <c r="E72" s="131">
        <v>13208572.977</v>
      </c>
      <c r="F72" s="131">
        <v>12630226.718</v>
      </c>
      <c r="G72" s="131">
        <v>13131530.960999999</v>
      </c>
      <c r="H72" s="131">
        <v>13231198.687999999</v>
      </c>
      <c r="I72" s="131">
        <v>12830675.307</v>
      </c>
      <c r="J72" s="131">
        <v>12831394.572000001</v>
      </c>
      <c r="K72" s="131">
        <v>12952651.721999999</v>
      </c>
      <c r="L72" s="131">
        <v>13190769.654999999</v>
      </c>
      <c r="M72" s="131">
        <v>13753052.493000001</v>
      </c>
      <c r="N72" s="131">
        <v>12605476.173</v>
      </c>
      <c r="O72" s="132">
        <f>SUM(C72:N72)</f>
        <v>152461736.55599999</v>
      </c>
    </row>
    <row r="73" spans="1:15" ht="13.8" thickBot="1">
      <c r="A73" s="129">
        <v>2013</v>
      </c>
      <c r="B73" s="134" t="s">
        <v>46</v>
      </c>
      <c r="C73" s="131">
        <v>11482627.118000001</v>
      </c>
      <c r="D73" s="131">
        <v>12386832.069</v>
      </c>
      <c r="E73" s="131">
        <v>13123123.444</v>
      </c>
      <c r="F73" s="131">
        <v>12470142.986</v>
      </c>
      <c r="G73" s="131">
        <v>13278247.863</v>
      </c>
      <c r="H73" s="131">
        <v>12393442.208000001</v>
      </c>
      <c r="I73" s="131">
        <v>13061587.055</v>
      </c>
      <c r="J73" s="131">
        <v>11118723.848999999</v>
      </c>
      <c r="K73" s="131">
        <v>13060371.105</v>
      </c>
      <c r="L73" s="131">
        <v>12060738.155999999</v>
      </c>
      <c r="M73" s="131">
        <v>14212252.206</v>
      </c>
      <c r="N73" s="131">
        <v>13220462.501</v>
      </c>
      <c r="O73" s="136">
        <f>SUM(C73:N73)</f>
        <v>151868550.56</v>
      </c>
    </row>
    <row r="74" spans="1:15" ht="13.8" thickBot="1">
      <c r="A74" s="129">
        <v>2014</v>
      </c>
      <c r="B74" s="134" t="s">
        <v>46</v>
      </c>
      <c r="C74" s="131">
        <v>12015155.51736</v>
      </c>
      <c r="D74" s="131"/>
      <c r="E74" s="131"/>
      <c r="F74" s="131"/>
      <c r="G74" s="131"/>
      <c r="H74" s="131"/>
      <c r="I74" s="131"/>
      <c r="J74" s="131"/>
      <c r="K74" s="131"/>
      <c r="L74" s="131"/>
      <c r="M74" s="135"/>
      <c r="N74" s="135"/>
      <c r="O74" s="136">
        <f>SUM(C74:N74)</f>
        <v>12015155.51736</v>
      </c>
    </row>
    <row r="75" spans="1:15">
      <c r="B75" s="137" t="s">
        <v>149</v>
      </c>
    </row>
    <row r="77" spans="1:15">
      <c r="C77" s="140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1"/>
  <sheetViews>
    <sheetView showGridLines="0" zoomScale="70" workbookViewId="0">
      <selection activeCell="H8" sqref="H8"/>
    </sheetView>
  </sheetViews>
  <sheetFormatPr defaultColWidth="9.109375" defaultRowHeight="13.2"/>
  <cols>
    <col min="1" max="1" width="44.6640625" style="23" customWidth="1"/>
    <col min="2" max="2" width="16" style="26" customWidth="1"/>
    <col min="3" max="3" width="16" style="23" customWidth="1"/>
    <col min="4" max="4" width="10.33203125" style="23" customWidth="1"/>
    <col min="5" max="5" width="13.88671875" style="23" bestFit="1" customWidth="1"/>
    <col min="6" max="7" width="17.33203125" style="23" customWidth="1"/>
    <col min="8" max="9" width="9.5546875" style="23" customWidth="1"/>
    <col min="10" max="16384" width="9.109375" style="23"/>
  </cols>
  <sheetData>
    <row r="1" spans="1:9" ht="24.6">
      <c r="B1" s="2" t="s">
        <v>194</v>
      </c>
      <c r="C1" s="24"/>
      <c r="D1" s="25"/>
      <c r="F1" s="25"/>
    </row>
    <row r="2" spans="1:9">
      <c r="D2" s="25"/>
      <c r="F2" s="25"/>
    </row>
    <row r="3" spans="1:9">
      <c r="D3" s="25"/>
      <c r="F3" s="25"/>
    </row>
    <row r="4" spans="1:9" ht="13.8" thickBot="1">
      <c r="B4" s="27"/>
      <c r="C4" s="25"/>
      <c r="D4" s="25"/>
      <c r="E4" s="25"/>
      <c r="F4" s="25"/>
    </row>
    <row r="5" spans="1:9" ht="25.2" thickBot="1">
      <c r="A5" s="174" t="s">
        <v>39</v>
      </c>
      <c r="B5" s="175"/>
      <c r="C5" s="175"/>
      <c r="D5" s="175"/>
      <c r="E5" s="175"/>
      <c r="F5" s="175"/>
      <c r="G5" s="175"/>
      <c r="H5" s="175"/>
      <c r="I5" s="175"/>
    </row>
    <row r="6" spans="1:9" ht="18.600000000000001" thickTop="1" thickBot="1">
      <c r="A6" s="28"/>
      <c r="B6" s="176" t="s">
        <v>68</v>
      </c>
      <c r="C6" s="177"/>
      <c r="D6" s="177"/>
      <c r="E6" s="178"/>
      <c r="F6" s="176" t="s">
        <v>40</v>
      </c>
      <c r="G6" s="177"/>
      <c r="H6" s="177"/>
      <c r="I6" s="179"/>
    </row>
    <row r="7" spans="1:9" ht="29.4" thickTop="1" thickBot="1">
      <c r="A7" s="29" t="s">
        <v>3</v>
      </c>
      <c r="B7" s="30">
        <v>2013</v>
      </c>
      <c r="C7" s="31">
        <v>2014</v>
      </c>
      <c r="D7" s="32" t="s">
        <v>190</v>
      </c>
      <c r="E7" s="33" t="s">
        <v>191</v>
      </c>
      <c r="F7" s="6" t="s">
        <v>4</v>
      </c>
      <c r="G7" s="7" t="s">
        <v>192</v>
      </c>
      <c r="H7" s="32" t="s">
        <v>190</v>
      </c>
      <c r="I7" s="33" t="s">
        <v>191</v>
      </c>
    </row>
    <row r="8" spans="1:9" ht="18" thickTop="1" thickBot="1">
      <c r="A8" s="34" t="s">
        <v>5</v>
      </c>
      <c r="B8" s="35">
        <f>'SEKTÖR (U S D)'!B8*1.7639</f>
        <v>2998053.4597070231</v>
      </c>
      <c r="C8" s="35">
        <f>'SEKTÖR (U S D)'!C8*2.2168</f>
        <v>4284708.9597884566</v>
      </c>
      <c r="D8" s="36">
        <f t="shared" ref="D8:D43" si="0">(C8-B8)/B8*100</f>
        <v>42.916362812528646</v>
      </c>
      <c r="E8" s="36">
        <f t="shared" ref="E8:E43" si="1">C8/C$46*100</f>
        <v>16.086642797734569</v>
      </c>
      <c r="F8" s="35">
        <f>'SEKTÖR (U S D)'!F8*1.7859</f>
        <v>34503738.724602297</v>
      </c>
      <c r="G8" s="35">
        <f>'SEKTÖR (U S D)'!G8*1.9412</f>
        <v>41889868.297125399</v>
      </c>
      <c r="H8" s="36">
        <f t="shared" ref="H8:H46" si="2">(G8-F8)/F8*100</f>
        <v>21.406751400121603</v>
      </c>
      <c r="I8" s="36">
        <f t="shared" ref="I8:I46" si="3">G8/G$46*100</f>
        <v>14.1595897496398</v>
      </c>
    </row>
    <row r="9" spans="1:9" s="40" customFormat="1" ht="15.6">
      <c r="A9" s="37" t="s">
        <v>6</v>
      </c>
      <c r="B9" s="38">
        <f>'SEKTÖR (U S D)'!B9*1.7639</f>
        <v>2152018.9234126559</v>
      </c>
      <c r="C9" s="38">
        <f>'SEKTÖR (U S D)'!C9*2.2168</f>
        <v>3014380.45792636</v>
      </c>
      <c r="D9" s="39">
        <f t="shared" si="0"/>
        <v>40.072209641455075</v>
      </c>
      <c r="E9" s="39">
        <f t="shared" si="1"/>
        <v>11.31728248948022</v>
      </c>
      <c r="F9" s="38">
        <f>'SEKTÖR (U S D)'!F9*1.7859</f>
        <v>24520409.671706401</v>
      </c>
      <c r="G9" s="38">
        <f>'SEKTÖR (U S D)'!G9*1.9412</f>
        <v>29195354.274019141</v>
      </c>
      <c r="H9" s="39">
        <f t="shared" si="2"/>
        <v>19.065524046717144</v>
      </c>
      <c r="I9" s="39">
        <f t="shared" si="3"/>
        <v>9.8685972508505646</v>
      </c>
    </row>
    <row r="10" spans="1:9" ht="13.8">
      <c r="A10" s="41" t="s">
        <v>7</v>
      </c>
      <c r="B10" s="42">
        <f>'SEKTÖR (U S D)'!B10*1.7639</f>
        <v>882578.076776642</v>
      </c>
      <c r="C10" s="42">
        <f>'SEKTÖR (U S D)'!C10*2.2168</f>
        <v>1364245.7386909199</v>
      </c>
      <c r="D10" s="43">
        <f t="shared" si="0"/>
        <v>54.575076651963542</v>
      </c>
      <c r="E10" s="43">
        <f t="shared" si="1"/>
        <v>5.1219660641164957</v>
      </c>
      <c r="F10" s="42">
        <f>'SEKTÖR (U S D)'!F10*1.7859</f>
        <v>10559831.168952601</v>
      </c>
      <c r="G10" s="42">
        <f>'SEKTÖR (U S D)'!G10*1.9412</f>
        <v>13006791.491223583</v>
      </c>
      <c r="H10" s="43">
        <f t="shared" si="2"/>
        <v>23.172343223302583</v>
      </c>
      <c r="I10" s="43">
        <f t="shared" si="3"/>
        <v>4.3965483531365015</v>
      </c>
    </row>
    <row r="11" spans="1:9" ht="13.8">
      <c r="A11" s="41" t="s">
        <v>206</v>
      </c>
      <c r="B11" s="42">
        <f>'SEKTÖR (U S D)'!B11*1.7639</f>
        <v>393591.59239122202</v>
      </c>
      <c r="C11" s="42">
        <f>'SEKTÖR (U S D)'!C11*2.2168</f>
        <v>487807.38284998405</v>
      </c>
      <c r="D11" s="43">
        <f t="shared" si="0"/>
        <v>23.937449955768734</v>
      </c>
      <c r="E11" s="43">
        <f t="shared" si="1"/>
        <v>1.8314390068614774</v>
      </c>
      <c r="F11" s="42">
        <f>'SEKTÖR (U S D)'!F11*1.7859</f>
        <v>3946553.4042296996</v>
      </c>
      <c r="G11" s="42">
        <f>'SEKTÖR (U S D)'!G11*1.9412</f>
        <v>4558858.9786998555</v>
      </c>
      <c r="H11" s="43">
        <f t="shared" si="2"/>
        <v>15.514944604928449</v>
      </c>
      <c r="I11" s="43">
        <f t="shared" si="3"/>
        <v>1.5409829509843924</v>
      </c>
    </row>
    <row r="12" spans="1:9" ht="13.8">
      <c r="A12" s="41" t="s">
        <v>8</v>
      </c>
      <c r="B12" s="42">
        <f>'SEKTÖR (U S D)'!B12*1.7639</f>
        <v>167404.601800673</v>
      </c>
      <c r="C12" s="42">
        <f>'SEKTÖR (U S D)'!C12*2.2168</f>
        <v>247391.74947937601</v>
      </c>
      <c r="D12" s="43">
        <f t="shared" si="0"/>
        <v>47.78073411263982</v>
      </c>
      <c r="E12" s="43">
        <f t="shared" si="1"/>
        <v>0.92881517562346716</v>
      </c>
      <c r="F12" s="42">
        <f>'SEKTÖR (U S D)'!F12*1.7859</f>
        <v>2253843.696798</v>
      </c>
      <c r="G12" s="42">
        <f>'SEKTÖR (U S D)'!G12*1.9412</f>
        <v>2614479.3667489835</v>
      </c>
      <c r="H12" s="43">
        <f t="shared" si="2"/>
        <v>16.000917475481234</v>
      </c>
      <c r="I12" s="43">
        <f t="shared" si="3"/>
        <v>0.88374484683218912</v>
      </c>
    </row>
    <row r="13" spans="1:9" ht="13.8">
      <c r="A13" s="41" t="s">
        <v>9</v>
      </c>
      <c r="B13" s="42">
        <f>'SEKTÖR (U S D)'!B13*1.7639</f>
        <v>188484.35358261899</v>
      </c>
      <c r="C13" s="42">
        <f>'SEKTÖR (U S D)'!C13*2.2168</f>
        <v>258249.42929578401</v>
      </c>
      <c r="D13" s="43">
        <f t="shared" si="0"/>
        <v>37.013722564820029</v>
      </c>
      <c r="E13" s="43">
        <f t="shared" si="1"/>
        <v>0.96957958190121618</v>
      </c>
      <c r="F13" s="42">
        <f>'SEKTÖR (U S D)'!F13*1.7859</f>
        <v>2439495.0132414005</v>
      </c>
      <c r="G13" s="42">
        <f>'SEKTÖR (U S D)'!G13*1.9412</f>
        <v>2811179.995718956</v>
      </c>
      <c r="H13" s="43">
        <f t="shared" si="2"/>
        <v>15.236144384804092</v>
      </c>
      <c r="I13" s="43">
        <f t="shared" si="3"/>
        <v>0.95023348293759446</v>
      </c>
    </row>
    <row r="14" spans="1:9" ht="13.8">
      <c r="A14" s="41" t="s">
        <v>10</v>
      </c>
      <c r="B14" s="42">
        <f>'SEKTÖR (U S D)'!B14*1.7639</f>
        <v>314075.52623007703</v>
      </c>
      <c r="C14" s="42">
        <f>'SEKTÖR (U S D)'!C14*2.2168</f>
        <v>343161.98424535204</v>
      </c>
      <c r="D14" s="43">
        <f t="shared" si="0"/>
        <v>9.2609756527057865</v>
      </c>
      <c r="E14" s="43">
        <f t="shared" si="1"/>
        <v>1.2883778838013176</v>
      </c>
      <c r="F14" s="42">
        <f>'SEKTÖR (U S D)'!F14*1.7859</f>
        <v>3312936.1416725996</v>
      </c>
      <c r="G14" s="42">
        <f>'SEKTÖR (U S D)'!G14*1.9412</f>
        <v>3393096.4543474684</v>
      </c>
      <c r="H14" s="43">
        <f t="shared" si="2"/>
        <v>2.4196153878896793</v>
      </c>
      <c r="I14" s="43">
        <f t="shared" si="3"/>
        <v>1.1469325573843958</v>
      </c>
    </row>
    <row r="15" spans="1:9" ht="13.8">
      <c r="A15" s="41" t="s">
        <v>11</v>
      </c>
      <c r="B15" s="42">
        <f>'SEKTÖR (U S D)'!B15*1.7639</f>
        <v>79096.871480843009</v>
      </c>
      <c r="C15" s="42">
        <f>'SEKTÖR (U S D)'!C15*2.2168</f>
        <v>54396.717161688008</v>
      </c>
      <c r="D15" s="43">
        <f t="shared" si="0"/>
        <v>-31.227726023446188</v>
      </c>
      <c r="E15" s="43">
        <f t="shared" si="1"/>
        <v>0.20422870411078656</v>
      </c>
      <c r="F15" s="42">
        <f>'SEKTÖR (U S D)'!F15*1.7859</f>
        <v>412596.64844640001</v>
      </c>
      <c r="G15" s="42">
        <f>'SEKTÖR (U S D)'!G15*1.9412</f>
        <v>813875.56489349203</v>
      </c>
      <c r="H15" s="43">
        <f t="shared" si="2"/>
        <v>97.256950088682487</v>
      </c>
      <c r="I15" s="43">
        <f t="shared" si="3"/>
        <v>0.2751057612405769</v>
      </c>
    </row>
    <row r="16" spans="1:9" ht="13.8">
      <c r="A16" s="41" t="s">
        <v>207</v>
      </c>
      <c r="B16" s="42">
        <f>'SEKTÖR (U S D)'!B16*1.7639</f>
        <v>117530.53874615901</v>
      </c>
      <c r="C16" s="42">
        <f>'SEKTÖR (U S D)'!C16*2.2168</f>
        <v>242814.63198526402</v>
      </c>
      <c r="D16" s="43">
        <f t="shared" si="0"/>
        <v>106.59705517873275</v>
      </c>
      <c r="E16" s="43">
        <f t="shared" si="1"/>
        <v>0.91163070525172063</v>
      </c>
      <c r="F16" s="42">
        <f>'SEKTÖR (U S D)'!F16*1.7859</f>
        <v>1463632.3822959003</v>
      </c>
      <c r="G16" s="42">
        <f>'SEKTÖR (U S D)'!G16*1.9412</f>
        <v>1843363.5820795761</v>
      </c>
      <c r="H16" s="43">
        <f t="shared" si="2"/>
        <v>25.944438260379115</v>
      </c>
      <c r="I16" s="43">
        <f t="shared" si="3"/>
        <v>0.62309272248211889</v>
      </c>
    </row>
    <row r="17" spans="1:9" ht="13.8">
      <c r="A17" s="44" t="s">
        <v>208</v>
      </c>
      <c r="B17" s="42">
        <f>'SEKTÖR (U S D)'!B17*1.7639</f>
        <v>9257.3624044209992</v>
      </c>
      <c r="C17" s="42">
        <f>'SEKTÖR (U S D)'!C17*2.2168</f>
        <v>16312.824217992002</v>
      </c>
      <c r="D17" s="43">
        <f t="shared" si="0"/>
        <v>76.214600934295888</v>
      </c>
      <c r="E17" s="43">
        <f t="shared" si="1"/>
        <v>6.1245367813739945E-2</v>
      </c>
      <c r="F17" s="42">
        <f>'SEKTÖR (U S D)'!F17*1.7859</f>
        <v>131521.21249800001</v>
      </c>
      <c r="G17" s="42">
        <f>'SEKTÖR (U S D)'!G17*1.9412</f>
        <v>153708.83836602801</v>
      </c>
      <c r="H17" s="43">
        <f t="shared" si="2"/>
        <v>16.869997962013468</v>
      </c>
      <c r="I17" s="43">
        <f t="shared" si="3"/>
        <v>5.1956575196633062E-2</v>
      </c>
    </row>
    <row r="18" spans="1:9" s="40" customFormat="1" ht="15.6">
      <c r="A18" s="45" t="s">
        <v>12</v>
      </c>
      <c r="B18" s="46">
        <f>'SEKTÖR (U S D)'!B18*1.7639</f>
        <v>301972.08272394905</v>
      </c>
      <c r="C18" s="46">
        <f>'SEKTÖR (U S D)'!C18*2.2168</f>
        <v>466217.93160481605</v>
      </c>
      <c r="D18" s="47">
        <f t="shared" si="0"/>
        <v>54.39107065768529</v>
      </c>
      <c r="E18" s="47">
        <f t="shared" si="1"/>
        <v>1.7503829086201468</v>
      </c>
      <c r="F18" s="46">
        <f>'SEKTÖR (U S D)'!F18*1.7859</f>
        <v>3010866.9761747997</v>
      </c>
      <c r="G18" s="46">
        <f>'SEKTÖR (U S D)'!G18*1.9412</f>
        <v>3936097.1494819443</v>
      </c>
      <c r="H18" s="47">
        <f t="shared" si="2"/>
        <v>30.729692830289597</v>
      </c>
      <c r="I18" s="47">
        <f t="shared" si="3"/>
        <v>1.3304773473163574</v>
      </c>
    </row>
    <row r="19" spans="1:9" ht="13.8">
      <c r="A19" s="41" t="s">
        <v>13</v>
      </c>
      <c r="B19" s="42">
        <f>'SEKTÖR (U S D)'!B19*1.7639</f>
        <v>301972.08272394905</v>
      </c>
      <c r="C19" s="42">
        <f>'SEKTÖR (U S D)'!C19*2.2168</f>
        <v>466217.93160481605</v>
      </c>
      <c r="D19" s="43">
        <f t="shared" si="0"/>
        <v>54.39107065768529</v>
      </c>
      <c r="E19" s="43">
        <f t="shared" si="1"/>
        <v>1.7503829086201468</v>
      </c>
      <c r="F19" s="42">
        <f>'SEKTÖR (U S D)'!F19*1.7859</f>
        <v>3010866.9761747997</v>
      </c>
      <c r="G19" s="42">
        <f>'SEKTÖR (U S D)'!G19*1.9412</f>
        <v>3936097.1494819443</v>
      </c>
      <c r="H19" s="43">
        <f t="shared" si="2"/>
        <v>30.729692830289597</v>
      </c>
      <c r="I19" s="43">
        <f t="shared" si="3"/>
        <v>1.3304773473163574</v>
      </c>
    </row>
    <row r="20" spans="1:9" s="40" customFormat="1" ht="15.6">
      <c r="A20" s="45" t="s">
        <v>14</v>
      </c>
      <c r="B20" s="46">
        <f>'SEKTÖR (U S D)'!B20*1.7639</f>
        <v>544062.45357041806</v>
      </c>
      <c r="C20" s="46">
        <f>'SEKTÖR (U S D)'!C20*2.2168</f>
        <v>804110.57025728002</v>
      </c>
      <c r="D20" s="47">
        <f t="shared" si="0"/>
        <v>47.797475267828588</v>
      </c>
      <c r="E20" s="47">
        <f t="shared" si="1"/>
        <v>3.0189773996341995</v>
      </c>
      <c r="F20" s="46">
        <f>'SEKTÖR (U S D)'!F20*1.7859</f>
        <v>6972462.076721102</v>
      </c>
      <c r="G20" s="46">
        <f>'SEKTÖR (U S D)'!G20*1.9412</f>
        <v>8758416.8775067199</v>
      </c>
      <c r="H20" s="47">
        <f t="shared" si="2"/>
        <v>25.614406806863382</v>
      </c>
      <c r="I20" s="47">
        <f t="shared" si="3"/>
        <v>2.9605151527852063</v>
      </c>
    </row>
    <row r="21" spans="1:9" ht="14.4" thickBot="1">
      <c r="A21" s="41" t="s">
        <v>15</v>
      </c>
      <c r="B21" s="42">
        <f>'SEKTÖR (U S D)'!B21*1.7639</f>
        <v>544062.45357041806</v>
      </c>
      <c r="C21" s="42">
        <f>'SEKTÖR (U S D)'!C21*2.2168</f>
        <v>804110.57025728002</v>
      </c>
      <c r="D21" s="43">
        <f t="shared" si="0"/>
        <v>47.797475267828588</v>
      </c>
      <c r="E21" s="43">
        <f t="shared" si="1"/>
        <v>3.0189773996341995</v>
      </c>
      <c r="F21" s="42">
        <f>'SEKTÖR (U S D)'!F21*1.7859</f>
        <v>6972462.076721102</v>
      </c>
      <c r="G21" s="42">
        <f>'SEKTÖR (U S D)'!G21*1.9412</f>
        <v>8758416.8775067199</v>
      </c>
      <c r="H21" s="43">
        <f t="shared" si="2"/>
        <v>25.614406806863382</v>
      </c>
      <c r="I21" s="43">
        <f t="shared" si="3"/>
        <v>2.9605151527852063</v>
      </c>
    </row>
    <row r="22" spans="1:9" ht="18" thickTop="1" thickBot="1">
      <c r="A22" s="48" t="s">
        <v>16</v>
      </c>
      <c r="B22" s="35">
        <f>'SEKTÖR (U S D)'!B22*1.7639</f>
        <v>15650039.897685556</v>
      </c>
      <c r="C22" s="35">
        <f>'SEKTÖR (U S D)'!C22*2.2168</f>
        <v>21457757.298657227</v>
      </c>
      <c r="D22" s="49">
        <f t="shared" si="0"/>
        <v>37.109920734646565</v>
      </c>
      <c r="E22" s="49">
        <f t="shared" si="1"/>
        <v>80.561662447435623</v>
      </c>
      <c r="F22" s="35">
        <f>'SEKTÖR (U S D)'!F22*1.7859</f>
        <v>204373693.48420349</v>
      </c>
      <c r="G22" s="35">
        <f>'SEKTÖR (U S D)'!G22*1.9412</f>
        <v>232665891.13509431</v>
      </c>
      <c r="H22" s="49">
        <f t="shared" si="2"/>
        <v>13.843365635057916</v>
      </c>
      <c r="I22" s="49">
        <f t="shared" si="3"/>
        <v>78.645593818526422</v>
      </c>
    </row>
    <row r="23" spans="1:9" s="40" customFormat="1" ht="15.6">
      <c r="A23" s="45" t="s">
        <v>17</v>
      </c>
      <c r="B23" s="46">
        <f>'SEKTÖR (U S D)'!B23*1.7639</f>
        <v>1698986.827243339</v>
      </c>
      <c r="C23" s="46">
        <f>'SEKTÖR (U S D)'!C23*2.2168</f>
        <v>2375539.9995261841</v>
      </c>
      <c r="D23" s="47">
        <f t="shared" si="0"/>
        <v>39.820978093195365</v>
      </c>
      <c r="E23" s="47">
        <f t="shared" si="1"/>
        <v>8.9188002692241177</v>
      </c>
      <c r="F23" s="46">
        <f>'SEKTÖR (U S D)'!F23*1.7859</f>
        <v>20786201.5240869</v>
      </c>
      <c r="G23" s="46">
        <f>'SEKTÖR (U S D)'!G23*1.9412</f>
        <v>24522431.775276154</v>
      </c>
      <c r="H23" s="47">
        <f t="shared" si="2"/>
        <v>17.974569556923317</v>
      </c>
      <c r="I23" s="47">
        <f t="shared" si="3"/>
        <v>8.2890586128977937</v>
      </c>
    </row>
    <row r="24" spans="1:9" ht="13.8">
      <c r="A24" s="41" t="s">
        <v>18</v>
      </c>
      <c r="B24" s="42">
        <f>'SEKTÖR (U S D)'!B24*1.7639</f>
        <v>1203255.0557659669</v>
      </c>
      <c r="C24" s="42">
        <f>'SEKTÖR (U S D)'!C24*2.2168</f>
        <v>1705201.1671237601</v>
      </c>
      <c r="D24" s="43">
        <f t="shared" si="0"/>
        <v>41.715686873907615</v>
      </c>
      <c r="E24" s="43">
        <f t="shared" si="1"/>
        <v>6.4020595870657058</v>
      </c>
      <c r="F24" s="42">
        <f>'SEKTÖR (U S D)'!F24*1.7859</f>
        <v>14173423.714925399</v>
      </c>
      <c r="G24" s="42">
        <f>'SEKTÖR (U S D)'!G24*1.9412</f>
        <v>16455613.780161643</v>
      </c>
      <c r="H24" s="43">
        <f t="shared" si="2"/>
        <v>16.101896839737968</v>
      </c>
      <c r="I24" s="43">
        <f t="shared" si="3"/>
        <v>5.5623173258245284</v>
      </c>
    </row>
    <row r="25" spans="1:9" ht="13.8">
      <c r="A25" s="41" t="s">
        <v>19</v>
      </c>
      <c r="B25" s="42">
        <f>'SEKTÖR (U S D)'!B25*1.7639</f>
        <v>202927.70574226399</v>
      </c>
      <c r="C25" s="42">
        <f>'SEKTÖR (U S D)'!C25*2.2168</f>
        <v>274831.11845646403</v>
      </c>
      <c r="D25" s="43">
        <f t="shared" si="0"/>
        <v>35.433019089824867</v>
      </c>
      <c r="E25" s="43">
        <f t="shared" si="1"/>
        <v>1.0318343845060811</v>
      </c>
      <c r="F25" s="42">
        <f>'SEKTÖR (U S D)'!F25*1.7859</f>
        <v>2963257.1824139999</v>
      </c>
      <c r="G25" s="42">
        <f>'SEKTÖR (U S D)'!G25*1.9412</f>
        <v>3780216.0996775758</v>
      </c>
      <c r="H25" s="43">
        <f t="shared" si="2"/>
        <v>27.569625819586978</v>
      </c>
      <c r="I25" s="43">
        <f t="shared" si="3"/>
        <v>1.277786522429603</v>
      </c>
    </row>
    <row r="26" spans="1:9" ht="13.8">
      <c r="A26" s="41" t="s">
        <v>20</v>
      </c>
      <c r="B26" s="42">
        <f>'SEKTÖR (U S D)'!B26*1.7639</f>
        <v>292804.06573510804</v>
      </c>
      <c r="C26" s="42">
        <f>'SEKTÖR (U S D)'!C26*2.2168</f>
        <v>395507.71394596004</v>
      </c>
      <c r="D26" s="43">
        <f t="shared" si="0"/>
        <v>35.075895532053586</v>
      </c>
      <c r="E26" s="43">
        <f t="shared" si="1"/>
        <v>1.4849062976523297</v>
      </c>
      <c r="F26" s="42">
        <f>'SEKTÖR (U S D)'!F26*1.7859</f>
        <v>3649520.6321052001</v>
      </c>
      <c r="G26" s="42">
        <f>'SEKTÖR (U S D)'!G26*1.9412</f>
        <v>4286601.8896133397</v>
      </c>
      <c r="H26" s="43">
        <f t="shared" si="2"/>
        <v>17.456573663501768</v>
      </c>
      <c r="I26" s="43">
        <f t="shared" si="3"/>
        <v>1.4489547626751742</v>
      </c>
    </row>
    <row r="27" spans="1:9" s="40" customFormat="1" ht="15.6">
      <c r="A27" s="45" t="s">
        <v>21</v>
      </c>
      <c r="B27" s="46">
        <f>'SEKTÖR (U S D)'!B27*1.7639</f>
        <v>2321246.301461284</v>
      </c>
      <c r="C27" s="46">
        <f>'SEKTÖR (U S D)'!C27*2.2168</f>
        <v>3114214.7952712639</v>
      </c>
      <c r="D27" s="47">
        <f t="shared" si="0"/>
        <v>34.16132503090197</v>
      </c>
      <c r="E27" s="47">
        <f t="shared" si="1"/>
        <v>11.692103589090051</v>
      </c>
      <c r="F27" s="46">
        <f>'SEKTÖR (U S D)'!F27*1.7859</f>
        <v>31298780.859717</v>
      </c>
      <c r="G27" s="46">
        <f>'SEKTÖR (U S D)'!G27*1.9412</f>
        <v>34020182.743020184</v>
      </c>
      <c r="H27" s="47">
        <f t="shared" si="2"/>
        <v>8.6949133753824768</v>
      </c>
      <c r="I27" s="47">
        <f t="shared" si="3"/>
        <v>11.499483059534896</v>
      </c>
    </row>
    <row r="28" spans="1:9" ht="13.8">
      <c r="A28" s="41" t="s">
        <v>22</v>
      </c>
      <c r="B28" s="42">
        <f>'SEKTÖR (U S D)'!B28*1.7639</f>
        <v>2321246.301461284</v>
      </c>
      <c r="C28" s="42">
        <f>'SEKTÖR (U S D)'!C28*2.2168</f>
        <v>3114214.7952712639</v>
      </c>
      <c r="D28" s="43">
        <f t="shared" si="0"/>
        <v>34.16132503090197</v>
      </c>
      <c r="E28" s="43">
        <f t="shared" si="1"/>
        <v>11.692103589090051</v>
      </c>
      <c r="F28" s="42">
        <f>'SEKTÖR (U S D)'!F28*1.7859</f>
        <v>31298780.859717</v>
      </c>
      <c r="G28" s="42">
        <f>'SEKTÖR (U S D)'!G28*1.9412</f>
        <v>34020182.743020184</v>
      </c>
      <c r="H28" s="43">
        <f t="shared" si="2"/>
        <v>8.6949133753824768</v>
      </c>
      <c r="I28" s="43">
        <f t="shared" si="3"/>
        <v>11.499483059534896</v>
      </c>
    </row>
    <row r="29" spans="1:9" s="40" customFormat="1" ht="15.6">
      <c r="A29" s="45" t="s">
        <v>23</v>
      </c>
      <c r="B29" s="46">
        <f>'SEKTÖR (U S D)'!B29*1.7639</f>
        <v>11629806.768980931</v>
      </c>
      <c r="C29" s="46">
        <f>'SEKTÖR (U S D)'!C29*2.2168</f>
        <v>15968002.503859777</v>
      </c>
      <c r="D29" s="47">
        <f t="shared" si="0"/>
        <v>37.302388776137704</v>
      </c>
      <c r="E29" s="47">
        <f t="shared" si="1"/>
        <v>59.950758589121442</v>
      </c>
      <c r="F29" s="46">
        <f>'SEKTÖR (U S D)'!F29*1.7859</f>
        <v>152288711.10397142</v>
      </c>
      <c r="G29" s="46">
        <f>'SEKTÖR (U S D)'!G29*1.9412</f>
        <v>174123276.62262157</v>
      </c>
      <c r="H29" s="47">
        <f t="shared" si="2"/>
        <v>14.337612657147728</v>
      </c>
      <c r="I29" s="47">
        <f t="shared" si="3"/>
        <v>58.857052148062216</v>
      </c>
    </row>
    <row r="30" spans="1:9" ht="13.8">
      <c r="A30" s="41" t="s">
        <v>24</v>
      </c>
      <c r="B30" s="42">
        <f>'SEKTÖR (U S D)'!B30*1.7639</f>
        <v>2456463.3013059921</v>
      </c>
      <c r="C30" s="42">
        <f>'SEKTÖR (U S D)'!C30*2.2168</f>
        <v>3524329.8550698883</v>
      </c>
      <c r="D30" s="43">
        <f t="shared" si="0"/>
        <v>43.471708011927525</v>
      </c>
      <c r="E30" s="43">
        <f t="shared" si="1"/>
        <v>13.231852154247612</v>
      </c>
      <c r="F30" s="42">
        <f>'SEKTÖR (U S D)'!F30*1.7859</f>
        <v>28939118.705372401</v>
      </c>
      <c r="G30" s="42">
        <f>'SEKTÖR (U S D)'!G30*1.9412</f>
        <v>34097142.915061794</v>
      </c>
      <c r="H30" s="43">
        <f t="shared" si="2"/>
        <v>17.823708669925161</v>
      </c>
      <c r="I30" s="43">
        <f t="shared" si="3"/>
        <v>11.525497093655067</v>
      </c>
    </row>
    <row r="31" spans="1:9" ht="13.8">
      <c r="A31" s="41" t="s">
        <v>25</v>
      </c>
      <c r="B31" s="42">
        <f>'SEKTÖR (U S D)'!B31*1.7639</f>
        <v>2620201.7137568714</v>
      </c>
      <c r="C31" s="42">
        <f>'SEKTÖR (U S D)'!C31*2.2168</f>
        <v>3518087.1531644398</v>
      </c>
      <c r="D31" s="43">
        <f t="shared" si="0"/>
        <v>34.267798341379269</v>
      </c>
      <c r="E31" s="43">
        <f t="shared" si="1"/>
        <v>13.208414362652393</v>
      </c>
      <c r="F31" s="42">
        <f>'SEKTÖR (U S D)'!F31*1.7859</f>
        <v>33861246.858825304</v>
      </c>
      <c r="G31" s="42">
        <f>'SEKTÖR (U S D)'!G31*1.9412</f>
        <v>41551194.751131862</v>
      </c>
      <c r="H31" s="43">
        <f t="shared" si="2"/>
        <v>22.710173445081857</v>
      </c>
      <c r="I31" s="43">
        <f t="shared" si="3"/>
        <v>14.045111507877142</v>
      </c>
    </row>
    <row r="32" spans="1:9" ht="13.8">
      <c r="A32" s="41" t="s">
        <v>26</v>
      </c>
      <c r="B32" s="42">
        <f>'SEKTÖR (U S D)'!B32*1.7639</f>
        <v>86347.542645880007</v>
      </c>
      <c r="C32" s="42">
        <f>'SEKTÖR (U S D)'!C32*2.2168</f>
        <v>120752.03086585601</v>
      </c>
      <c r="D32" s="43">
        <f t="shared" si="0"/>
        <v>39.84420073316074</v>
      </c>
      <c r="E32" s="43">
        <f t="shared" si="1"/>
        <v>0.45335513003803868</v>
      </c>
      <c r="F32" s="42">
        <f>'SEKTÖR (U S D)'!F32*1.7859</f>
        <v>1471309.1180934003</v>
      </c>
      <c r="G32" s="42">
        <f>'SEKTÖR (U S D)'!G32*1.9412</f>
        <v>2269476.4929643041</v>
      </c>
      <c r="H32" s="43">
        <f t="shared" si="2"/>
        <v>54.248788718526463</v>
      </c>
      <c r="I32" s="43">
        <f t="shared" si="3"/>
        <v>0.76712716924514712</v>
      </c>
    </row>
    <row r="33" spans="1:9" ht="13.8">
      <c r="A33" s="41" t="s">
        <v>209</v>
      </c>
      <c r="B33" s="42">
        <f>'SEKTÖR (U S D)'!B33*1.7639</f>
        <v>1464139.9722486401</v>
      </c>
      <c r="C33" s="42">
        <f>'SEKTÖR (U S D)'!C33*2.2168</f>
        <v>2005457.5406380561</v>
      </c>
      <c r="D33" s="43">
        <f t="shared" si="0"/>
        <v>36.971708897343689</v>
      </c>
      <c r="E33" s="43">
        <f t="shared" si="1"/>
        <v>7.5293513293515399</v>
      </c>
      <c r="F33" s="42">
        <f>'SEKTÖR (U S D)'!F33*1.7859</f>
        <v>21082420.256202899</v>
      </c>
      <c r="G33" s="42">
        <f>'SEKTÖR (U S D)'!G33*1.9412</f>
        <v>22851107.645007405</v>
      </c>
      <c r="H33" s="43">
        <f t="shared" si="2"/>
        <v>8.3893944210893956</v>
      </c>
      <c r="I33" s="43">
        <f t="shared" si="3"/>
        <v>7.7241185692714698</v>
      </c>
    </row>
    <row r="34" spans="1:9" ht="13.8">
      <c r="A34" s="41" t="s">
        <v>27</v>
      </c>
      <c r="B34" s="42">
        <f>'SEKTÖR (U S D)'!B34*1.7639</f>
        <v>758563.083135447</v>
      </c>
      <c r="C34" s="42">
        <f>'SEKTÖR (U S D)'!C34*2.2168</f>
        <v>1059153.30928204</v>
      </c>
      <c r="D34" s="43">
        <f t="shared" si="0"/>
        <v>39.6262661378316</v>
      </c>
      <c r="E34" s="43">
        <f t="shared" si="1"/>
        <v>3.9765176851824888</v>
      </c>
      <c r="F34" s="42">
        <f>'SEKTÖR (U S D)'!F34*1.7859</f>
        <v>9578103.5173941012</v>
      </c>
      <c r="G34" s="42">
        <f>'SEKTÖR (U S D)'!G34*1.9412</f>
        <v>11343876.918615861</v>
      </c>
      <c r="H34" s="43">
        <f t="shared" si="2"/>
        <v>18.43552220974712</v>
      </c>
      <c r="I34" s="43">
        <f t="shared" si="3"/>
        <v>3.8344509034665832</v>
      </c>
    </row>
    <row r="35" spans="1:9" ht="13.8">
      <c r="A35" s="41" t="s">
        <v>28</v>
      </c>
      <c r="B35" s="42">
        <f>'SEKTÖR (U S D)'!B35*1.7639</f>
        <v>916365.34599002101</v>
      </c>
      <c r="C35" s="42">
        <f>'SEKTÖR (U S D)'!C35*2.2168</f>
        <v>1319879.5619467199</v>
      </c>
      <c r="D35" s="43">
        <f t="shared" si="0"/>
        <v>44.034207286696443</v>
      </c>
      <c r="E35" s="43">
        <f t="shared" si="1"/>
        <v>4.9553963287428369</v>
      </c>
      <c r="F35" s="42">
        <f>'SEKTÖR (U S D)'!F35*1.7859</f>
        <v>11601911.0464899</v>
      </c>
      <c r="G35" s="42">
        <f>'SEKTÖR (U S D)'!G35*1.9412</f>
        <v>13409860.205919279</v>
      </c>
      <c r="H35" s="43">
        <f t="shared" si="2"/>
        <v>15.5832013552316</v>
      </c>
      <c r="I35" s="43">
        <f t="shared" si="3"/>
        <v>4.5327934136490766</v>
      </c>
    </row>
    <row r="36" spans="1:9" ht="13.8">
      <c r="A36" s="41" t="s">
        <v>29</v>
      </c>
      <c r="B36" s="42">
        <f>'SEKTÖR (U S D)'!B36*1.7639</f>
        <v>2018983.8536509138</v>
      </c>
      <c r="C36" s="42">
        <f>'SEKTÖR (U S D)'!C36*2.2168</f>
        <v>2456340.6426367522</v>
      </c>
      <c r="D36" s="43">
        <f t="shared" si="0"/>
        <v>21.662223211689845</v>
      </c>
      <c r="E36" s="43">
        <f t="shared" si="1"/>
        <v>9.2221606831391654</v>
      </c>
      <c r="F36" s="42">
        <f>'SEKTÖR (U S D)'!F36*1.7859</f>
        <v>27449702.9508132</v>
      </c>
      <c r="G36" s="42">
        <f>'SEKTÖR (U S D)'!G36*1.9412</f>
        <v>26767758.788256574</v>
      </c>
      <c r="H36" s="43">
        <f t="shared" si="2"/>
        <v>-2.4843407732994183</v>
      </c>
      <c r="I36" s="43">
        <f t="shared" si="3"/>
        <v>9.0480227884850599</v>
      </c>
    </row>
    <row r="37" spans="1:9" ht="13.8">
      <c r="A37" s="41" t="s">
        <v>210</v>
      </c>
      <c r="B37" s="42">
        <f>'SEKTÖR (U S D)'!B37*1.7639</f>
        <v>409987.80842382205</v>
      </c>
      <c r="C37" s="42">
        <f>'SEKTÖR (U S D)'!C37*2.2168</f>
        <v>545529.86021920003</v>
      </c>
      <c r="D37" s="43">
        <f t="shared" si="0"/>
        <v>33.060020081197713</v>
      </c>
      <c r="E37" s="43">
        <f t="shared" si="1"/>
        <v>2.0481540471485404</v>
      </c>
      <c r="F37" s="42">
        <f>'SEKTÖR (U S D)'!F37*1.7859</f>
        <v>5576012.9164679991</v>
      </c>
      <c r="G37" s="42">
        <f>'SEKTÖR (U S D)'!G37*1.9412</f>
        <v>6147281.0088291988</v>
      </c>
      <c r="H37" s="43">
        <f t="shared" si="2"/>
        <v>10.245099875469025</v>
      </c>
      <c r="I37" s="43">
        <f t="shared" si="3"/>
        <v>2.077900473292881</v>
      </c>
    </row>
    <row r="38" spans="1:9" ht="13.8">
      <c r="A38" s="41" t="s">
        <v>30</v>
      </c>
      <c r="B38" s="42">
        <f>'SEKTÖR (U S D)'!B38*1.7639</f>
        <v>272103.247827632</v>
      </c>
      <c r="C38" s="42">
        <f>'SEKTÖR (U S D)'!C38*2.2168</f>
        <v>433049.71137106401</v>
      </c>
      <c r="D38" s="43">
        <f t="shared" si="0"/>
        <v>59.149041706913408</v>
      </c>
      <c r="E38" s="43">
        <f t="shared" si="1"/>
        <v>1.6258551247859552</v>
      </c>
      <c r="F38" s="42">
        <f>'SEKTÖR (U S D)'!F38*1.7859</f>
        <v>3494275.8704717997</v>
      </c>
      <c r="G38" s="42">
        <f>'SEKTÖR (U S D)'!G38*1.9412</f>
        <v>4461155.9636734761</v>
      </c>
      <c r="H38" s="43">
        <f t="shared" si="2"/>
        <v>27.670399506010597</v>
      </c>
      <c r="I38" s="43">
        <f t="shared" si="3"/>
        <v>1.5079574327310596</v>
      </c>
    </row>
    <row r="39" spans="1:9" ht="13.8">
      <c r="A39" s="41" t="s">
        <v>211</v>
      </c>
      <c r="B39" s="42">
        <f>'SEKTÖR (U S D)'!B39*1.7639</f>
        <v>127985.10222015101</v>
      </c>
      <c r="C39" s="42">
        <f>'SEKTÖR (U S D)'!C39*2.2168</f>
        <v>238336.81085984001</v>
      </c>
      <c r="D39" s="43">
        <f t="shared" si="0"/>
        <v>86.222307694742256</v>
      </c>
      <c r="E39" s="43">
        <f t="shared" si="1"/>
        <v>0.89481903621355052</v>
      </c>
      <c r="F39" s="42">
        <f>'SEKTÖR (U S D)'!F39*1.7859</f>
        <v>2274330.2771808002</v>
      </c>
      <c r="G39" s="42">
        <f>'SEKTÖR (U S D)'!G39*1.9412</f>
        <v>2764202.28245256</v>
      </c>
      <c r="H39" s="43">
        <f t="shared" si="2"/>
        <v>21.539176178008422</v>
      </c>
      <c r="I39" s="43">
        <f t="shared" si="3"/>
        <v>0.93435410268960206</v>
      </c>
    </row>
    <row r="40" spans="1:9" ht="13.8">
      <c r="A40" s="44" t="s">
        <v>31</v>
      </c>
      <c r="B40" s="42">
        <f>'SEKTÖR (U S D)'!B40*1.7639</f>
        <v>486239.79380993004</v>
      </c>
      <c r="C40" s="42">
        <f>'SEKTÖR (U S D)'!C40*2.2168</f>
        <v>731655.85425250407</v>
      </c>
      <c r="D40" s="43">
        <f t="shared" si="0"/>
        <v>50.472228634274749</v>
      </c>
      <c r="E40" s="43">
        <f t="shared" si="1"/>
        <v>2.7469511905453849</v>
      </c>
      <c r="F40" s="42">
        <f>'SEKTÖR (U S D)'!F40*1.7859</f>
        <v>6810652.0966616999</v>
      </c>
      <c r="G40" s="42">
        <f>'SEKTÖR (U S D)'!G40*1.9412</f>
        <v>8257330.8254388357</v>
      </c>
      <c r="H40" s="43">
        <f t="shared" si="2"/>
        <v>21.241412837490817</v>
      </c>
      <c r="I40" s="43">
        <f t="shared" si="3"/>
        <v>2.7911383269565424</v>
      </c>
    </row>
    <row r="41" spans="1:9" ht="14.4" thickBot="1">
      <c r="A41" s="41" t="s">
        <v>32</v>
      </c>
      <c r="B41" s="42">
        <f>'SEKTÖR (U S D)'!B41*1.7639</f>
        <v>12426.003965631</v>
      </c>
      <c r="C41" s="42">
        <f>'SEKTÖR (U S D)'!C41*2.2168</f>
        <v>15430.173553416002</v>
      </c>
      <c r="D41" s="43">
        <f t="shared" si="0"/>
        <v>24.176473756923091</v>
      </c>
      <c r="E41" s="43">
        <f t="shared" si="1"/>
        <v>5.7931517073941223E-2</v>
      </c>
      <c r="F41" s="42">
        <f>'SEKTÖR (U S D)'!F41*1.7859</f>
        <v>149627.4739248</v>
      </c>
      <c r="G41" s="42">
        <f>'SEKTÖR (U S D)'!G41*1.9412</f>
        <v>202999.47755284398</v>
      </c>
      <c r="H41" s="43">
        <f t="shared" si="2"/>
        <v>35.669922259643151</v>
      </c>
      <c r="I41" s="43">
        <f t="shared" si="3"/>
        <v>6.8617769364930969E-2</v>
      </c>
    </row>
    <row r="42" spans="1:9" ht="18" thickTop="1" thickBot="1">
      <c r="A42" s="48" t="s">
        <v>33</v>
      </c>
      <c r="B42" s="35">
        <f>'SEKTÖR (U S D)'!B42*1.7639</f>
        <v>695940.98230342194</v>
      </c>
      <c r="C42" s="35">
        <f>'SEKTÖR (U S D)'!C42*2.2168</f>
        <v>892734.92603796802</v>
      </c>
      <c r="D42" s="49">
        <f t="shared" si="0"/>
        <v>28.277389712443501</v>
      </c>
      <c r="E42" s="49">
        <f t="shared" si="1"/>
        <v>3.3517114004737012</v>
      </c>
      <c r="F42" s="35">
        <f>'SEKTÖR (U S D)'!F42*1.7859</f>
        <v>7683727.1423814008</v>
      </c>
      <c r="G42" s="35">
        <f>'SEKTÖR (U S D)'!G42*1.9412</f>
        <v>9801334.7706519123</v>
      </c>
      <c r="H42" s="49">
        <f t="shared" si="2"/>
        <v>27.559641161518471</v>
      </c>
      <c r="I42" s="49">
        <f t="shared" si="3"/>
        <v>3.3130416731540464</v>
      </c>
    </row>
    <row r="43" spans="1:9" ht="13.8">
      <c r="A43" s="41" t="s">
        <v>34</v>
      </c>
      <c r="B43" s="42">
        <f>'SEKTÖR (U S D)'!B43*1.7639</f>
        <v>695940.98230342194</v>
      </c>
      <c r="C43" s="42">
        <f>'SEKTÖR (U S D)'!C43*2.2168</f>
        <v>892734.92603796802</v>
      </c>
      <c r="D43" s="43">
        <f t="shared" si="0"/>
        <v>28.277389712443501</v>
      </c>
      <c r="E43" s="43">
        <f t="shared" si="1"/>
        <v>3.3517114004737012</v>
      </c>
      <c r="F43" s="42">
        <f>'SEKTÖR (U S D)'!F43*1.7859</f>
        <v>7683727.1423814008</v>
      </c>
      <c r="G43" s="42">
        <f>'SEKTÖR (U S D)'!G43*1.9412</f>
        <v>9801334.7706519123</v>
      </c>
      <c r="H43" s="43">
        <f t="shared" si="2"/>
        <v>27.559641161518471</v>
      </c>
      <c r="I43" s="43">
        <f t="shared" si="3"/>
        <v>3.3130416731540464</v>
      </c>
    </row>
    <row r="44" spans="1:9" ht="17.399999999999999">
      <c r="A44" s="50" t="s">
        <v>35</v>
      </c>
      <c r="B44" s="164">
        <f>'SEKTÖR (U S D)'!B44*1.7639</f>
        <v>19344034.339695998</v>
      </c>
      <c r="C44" s="164">
        <f>'SEKTÖR (U S D)'!C44*2.2168</f>
        <v>26635196.75088365</v>
      </c>
      <c r="D44" s="165">
        <f>(C44-B44)/B44*100</f>
        <v>37.692046463262422</v>
      </c>
      <c r="E44" s="171">
        <f>C44/C$46*100</f>
        <v>100</v>
      </c>
      <c r="F44" s="166">
        <f>'SEKTÖR (U S D)'!F44*1.7859</f>
        <v>246561159.34761536</v>
      </c>
      <c r="G44" s="166">
        <f>'SEKTÖR (U S D)'!G44*1.9412</f>
        <v>284357200.96693045</v>
      </c>
      <c r="H44" s="167">
        <f>(G44-F44)/F44*100</f>
        <v>15.329276403193809</v>
      </c>
      <c r="I44" s="167">
        <f>G44/G$46*100</f>
        <v>96.118261329647453</v>
      </c>
    </row>
    <row r="45" spans="1:9" ht="13.8">
      <c r="A45" s="54" t="s">
        <v>36</v>
      </c>
      <c r="B45" s="51">
        <f>'SEKTÖR (U S D)'!B45*1.7639</f>
        <v>0</v>
      </c>
      <c r="C45" s="51">
        <f>'SEKTÖR (U S D)'!C45*2.2168</f>
        <v>0</v>
      </c>
      <c r="D45" s="52"/>
      <c r="E45" s="53"/>
      <c r="F45" s="42">
        <f>'SEKTÖR (U S D)'!F45*1.7859</f>
        <v>26824728.653102435</v>
      </c>
      <c r="G45" s="42">
        <f>'SEKTÖR (U S D)'!G45*1.9412</f>
        <v>11483773.508979194</v>
      </c>
      <c r="H45" s="43">
        <f t="shared" si="2"/>
        <v>-57.189600470940725</v>
      </c>
      <c r="I45" s="43">
        <f t="shared" si="3"/>
        <v>3.8817386703525472</v>
      </c>
    </row>
    <row r="46" spans="1:9" s="57" customFormat="1" ht="18" thickBot="1">
      <c r="A46" s="55" t="s">
        <v>37</v>
      </c>
      <c r="B46" s="168">
        <f>'SEKTÖR (U S D)'!B46*1.7639</f>
        <v>19344034.339695998</v>
      </c>
      <c r="C46" s="168">
        <f>'SEKTÖR (U S D)'!C46*2.2168</f>
        <v>26635196.75088365</v>
      </c>
      <c r="D46" s="169">
        <f>(C46-B46)/B46*100</f>
        <v>37.692046463262422</v>
      </c>
      <c r="E46" s="170">
        <f>C46/C$46*100</f>
        <v>100</v>
      </c>
      <c r="F46" s="168">
        <f>'SEKTÖR (U S D)'!F46*1.7859</f>
        <v>273385888.00071782</v>
      </c>
      <c r="G46" s="168">
        <f>'SEKTÖR (U S D)'!G46*1.9412</f>
        <v>295840974.47590965</v>
      </c>
      <c r="H46" s="169">
        <f t="shared" si="2"/>
        <v>8.2136962662582178</v>
      </c>
      <c r="I46" s="170">
        <f t="shared" si="3"/>
        <v>100</v>
      </c>
    </row>
    <row r="47" spans="1:9" s="57" customFormat="1" ht="17.399999999999999">
      <c r="A47" s="58"/>
      <c r="B47" s="59"/>
      <c r="C47" s="59"/>
      <c r="D47" s="60"/>
      <c r="E47" s="61"/>
      <c r="F47" s="59"/>
      <c r="G47" s="59"/>
      <c r="H47" s="60"/>
      <c r="I47" s="61"/>
    </row>
    <row r="48" spans="1:9" s="57" customFormat="1" ht="17.399999999999999">
      <c r="A48" s="1" t="s">
        <v>193</v>
      </c>
      <c r="B48" s="1"/>
      <c r="C48" s="59"/>
      <c r="D48" s="60"/>
      <c r="E48" s="61"/>
      <c r="F48" s="59"/>
      <c r="G48" s="59"/>
      <c r="H48" s="60"/>
      <c r="I48" s="61"/>
    </row>
    <row r="49" spans="1:2">
      <c r="A49" s="1" t="s">
        <v>38</v>
      </c>
      <c r="B49" s="1"/>
    </row>
    <row r="50" spans="1:2">
      <c r="A50" s="1"/>
      <c r="B50" s="1"/>
    </row>
    <row r="51" spans="1:2">
      <c r="A51" s="62" t="s">
        <v>41</v>
      </c>
    </row>
  </sheetData>
  <mergeCells count="3">
    <mergeCell ref="A5:I5"/>
    <mergeCell ref="B6:E6"/>
    <mergeCell ref="F6:I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showGridLines="0" topLeftCell="A14" zoomScale="70" workbookViewId="0">
      <selection activeCell="K42" sqref="K42"/>
    </sheetView>
  </sheetViews>
  <sheetFormatPr defaultColWidth="9.109375" defaultRowHeight="13.2"/>
  <cols>
    <col min="1" max="1" width="48.6640625" style="23" customWidth="1"/>
    <col min="2" max="3" width="14.44140625" style="23" customWidth="1"/>
    <col min="4" max="5" width="17.88671875" style="23" customWidth="1"/>
    <col min="6" max="16384" width="9.109375" style="23"/>
  </cols>
  <sheetData>
    <row r="1" spans="1:5">
      <c r="B1" s="25"/>
    </row>
    <row r="2" spans="1:5">
      <c r="B2" s="25"/>
    </row>
    <row r="3" spans="1:5">
      <c r="B3" s="25"/>
    </row>
    <row r="4" spans="1:5" ht="39.75" customHeight="1" thickBot="1">
      <c r="B4" s="25"/>
      <c r="C4" s="25"/>
    </row>
    <row r="5" spans="1:5" ht="45" customHeight="1" thickBot="1">
      <c r="A5" s="174" t="s">
        <v>42</v>
      </c>
      <c r="B5" s="175"/>
      <c r="C5" s="175"/>
      <c r="D5" s="175"/>
      <c r="E5" s="180"/>
    </row>
    <row r="6" spans="1:5" ht="50.25" customHeight="1" thickTop="1" thickBot="1">
      <c r="A6" s="28"/>
      <c r="B6" s="181" t="s">
        <v>195</v>
      </c>
      <c r="C6" s="182"/>
      <c r="D6" s="181" t="s">
        <v>43</v>
      </c>
      <c r="E6" s="182"/>
    </row>
    <row r="7" spans="1:5" ht="29.4" thickTop="1" thickBot="1">
      <c r="A7" s="29" t="s">
        <v>3</v>
      </c>
      <c r="B7" s="63" t="s">
        <v>44</v>
      </c>
      <c r="C7" s="64" t="s">
        <v>45</v>
      </c>
      <c r="D7" s="63" t="s">
        <v>44</v>
      </c>
      <c r="E7" s="64" t="s">
        <v>45</v>
      </c>
    </row>
    <row r="8" spans="1:5" ht="18" thickTop="1" thickBot="1">
      <c r="A8" s="34" t="s">
        <v>5</v>
      </c>
      <c r="B8" s="49">
        <f>'SEKTÖR (U S D)'!D8</f>
        <v>13.718049605295585</v>
      </c>
      <c r="C8" s="49">
        <f>'SEKTÖR (TL)'!D8</f>
        <v>42.916362812528646</v>
      </c>
      <c r="D8" s="49">
        <f>'SEKTÖR (U S D)'!H8</f>
        <v>11.693961119656484</v>
      </c>
      <c r="E8" s="49">
        <f>'SEKTÖR (TL)'!H8</f>
        <v>21.406751400121603</v>
      </c>
    </row>
    <row r="9" spans="1:5" s="40" customFormat="1" ht="15.6">
      <c r="A9" s="37" t="s">
        <v>6</v>
      </c>
      <c r="B9" s="39">
        <f>'SEKTÖR (U S D)'!D9</f>
        <v>11.454966883148053</v>
      </c>
      <c r="C9" s="39">
        <f>'SEKTÖR (TL)'!D9</f>
        <v>40.072209641455075</v>
      </c>
      <c r="D9" s="39">
        <f>'SEKTÖR (U S D)'!H9</f>
        <v>9.5400367788131817</v>
      </c>
      <c r="E9" s="39">
        <f>'SEKTÖR (TL)'!H9</f>
        <v>19.065524046717144</v>
      </c>
    </row>
    <row r="10" spans="1:5" ht="13.8">
      <c r="A10" s="41" t="s">
        <v>7</v>
      </c>
      <c r="B10" s="43">
        <f>'SEKTÖR (U S D)'!D10</f>
        <v>22.994847395524392</v>
      </c>
      <c r="C10" s="43">
        <f>'SEKTÖR (TL)'!D10</f>
        <v>54.575076651963542</v>
      </c>
      <c r="D10" s="43">
        <f>'SEKTÖR (U S D)'!H10</f>
        <v>13.318301958837869</v>
      </c>
      <c r="E10" s="43">
        <f>'SEKTÖR (TL)'!H10</f>
        <v>23.172343223302583</v>
      </c>
    </row>
    <row r="11" spans="1:5" ht="13.8">
      <c r="A11" s="41" t="s">
        <v>206</v>
      </c>
      <c r="B11" s="43">
        <f>'SEKTÖR (U S D)'!D11</f>
        <v>-1.3834049183595867</v>
      </c>
      <c r="C11" s="43">
        <f>'SEKTÖR (TL)'!D11</f>
        <v>23.937449955768734</v>
      </c>
      <c r="D11" s="43">
        <f>'SEKTÖR (U S D)'!H11</f>
        <v>6.273511008624431</v>
      </c>
      <c r="E11" s="43">
        <f>'SEKTÖR (TL)'!H11</f>
        <v>15.514944604928449</v>
      </c>
    </row>
    <row r="12" spans="1:5" ht="13.8">
      <c r="A12" s="41" t="s">
        <v>8</v>
      </c>
      <c r="B12" s="43">
        <f>'SEKTÖR (U S D)'!D12</f>
        <v>17.588612820861314</v>
      </c>
      <c r="C12" s="43">
        <f>'SEKTÖR (TL)'!D12</f>
        <v>47.78073411263982</v>
      </c>
      <c r="D12" s="43">
        <f>'SEKTÖR (U S D)'!H12</f>
        <v>6.7206050481464841</v>
      </c>
      <c r="E12" s="43">
        <f>'SEKTÖR (TL)'!H12</f>
        <v>16.000917475481234</v>
      </c>
    </row>
    <row r="13" spans="1:5" ht="13.8">
      <c r="A13" s="41" t="s">
        <v>9</v>
      </c>
      <c r="B13" s="43">
        <f>'SEKTÖR (U S D)'!D13</f>
        <v>9.0213394226299375</v>
      </c>
      <c r="C13" s="43">
        <f>'SEKTÖR (TL)'!D13</f>
        <v>37.013722564820029</v>
      </c>
      <c r="D13" s="43">
        <f>'SEKTÖR (U S D)'!H13</f>
        <v>6.0170153806004745</v>
      </c>
      <c r="E13" s="43">
        <f>'SEKTÖR (TL)'!H13</f>
        <v>15.236144384804092</v>
      </c>
    </row>
    <row r="14" spans="1:5" ht="13.8">
      <c r="A14" s="41" t="s">
        <v>10</v>
      </c>
      <c r="B14" s="43">
        <f>'SEKTÖR (U S D)'!D14</f>
        <v>-13.061424145702032</v>
      </c>
      <c r="C14" s="43">
        <f>'SEKTÖR (TL)'!D14</f>
        <v>9.2609756527057865</v>
      </c>
      <c r="D14" s="43">
        <f>'SEKTÖR (U S D)'!H14</f>
        <v>-5.774164887063586</v>
      </c>
      <c r="E14" s="43">
        <f>'SEKTÖR (TL)'!H14</f>
        <v>2.4196153878896793</v>
      </c>
    </row>
    <row r="15" spans="1:5" ht="13.8">
      <c r="A15" s="41" t="s">
        <v>11</v>
      </c>
      <c r="B15" s="43">
        <f>'SEKTÖR (U S D)'!D15</f>
        <v>-45.278142337042922</v>
      </c>
      <c r="C15" s="43">
        <f>'SEKTÖR (TL)'!D15</f>
        <v>-31.227726023446188</v>
      </c>
      <c r="D15" s="43">
        <f>'SEKTÖR (U S D)'!H15</f>
        <v>81.475987617647888</v>
      </c>
      <c r="E15" s="43">
        <f>'SEKTÖR (TL)'!H15</f>
        <v>97.256950088682487</v>
      </c>
    </row>
    <row r="16" spans="1:5" ht="13.8">
      <c r="A16" s="41" t="s">
        <v>207</v>
      </c>
      <c r="B16" s="43">
        <f>'SEKTÖR (U S D)'!D16</f>
        <v>64.388553604189241</v>
      </c>
      <c r="C16" s="43">
        <f>'SEKTÖR (TL)'!D16</f>
        <v>106.59705517873275</v>
      </c>
      <c r="D16" s="43">
        <f>'SEKTÖR (U S D)'!H16</f>
        <v>15.868623680821702</v>
      </c>
      <c r="E16" s="43">
        <f>'SEKTÖR (TL)'!H16</f>
        <v>25.944438260379115</v>
      </c>
    </row>
    <row r="17" spans="1:5" ht="13.8">
      <c r="A17" s="44" t="s">
        <v>208</v>
      </c>
      <c r="B17" s="43">
        <f>'SEKTÖR (U S D)'!D17</f>
        <v>40.213341116927317</v>
      </c>
      <c r="C17" s="43">
        <f>'SEKTÖR (TL)'!D17</f>
        <v>76.214600934295888</v>
      </c>
      <c r="D17" s="43">
        <f>'SEKTÖR (U S D)'!H17</f>
        <v>7.5201573049453154</v>
      </c>
      <c r="E17" s="43">
        <f>'SEKTÖR (TL)'!H17</f>
        <v>16.869997962013468</v>
      </c>
    </row>
    <row r="18" spans="1:5" s="40" customFormat="1" ht="15.6">
      <c r="A18" s="45" t="s">
        <v>12</v>
      </c>
      <c r="B18" s="47">
        <f>'SEKTÖR (U S D)'!D18</f>
        <v>22.848434469997787</v>
      </c>
      <c r="C18" s="47">
        <f>'SEKTÖR (TL)'!D18</f>
        <v>54.39107065768529</v>
      </c>
      <c r="D18" s="47">
        <f>'SEKTÖR (U S D)'!H18</f>
        <v>20.271048024734277</v>
      </c>
      <c r="E18" s="47">
        <f>'SEKTÖR (TL)'!H18</f>
        <v>30.729692830289597</v>
      </c>
    </row>
    <row r="19" spans="1:5" ht="13.8">
      <c r="A19" s="41" t="s">
        <v>13</v>
      </c>
      <c r="B19" s="43">
        <f>'SEKTÖR (U S D)'!D19</f>
        <v>22.848434469997787</v>
      </c>
      <c r="C19" s="43">
        <f>'SEKTÖR (TL)'!D19</f>
        <v>54.39107065768529</v>
      </c>
      <c r="D19" s="43">
        <f>'SEKTÖR (U S D)'!H19</f>
        <v>20.271048024734277</v>
      </c>
      <c r="E19" s="43">
        <f>'SEKTÖR (TL)'!H19</f>
        <v>30.729692830289597</v>
      </c>
    </row>
    <row r="20" spans="1:5" s="40" customFormat="1" ht="15.6">
      <c r="A20" s="45" t="s">
        <v>14</v>
      </c>
      <c r="B20" s="47">
        <f>'SEKTÖR (U S D)'!D20</f>
        <v>17.601933699441922</v>
      </c>
      <c r="C20" s="47">
        <f>'SEKTÖR (TL)'!D20</f>
        <v>47.797475267828588</v>
      </c>
      <c r="D20" s="47">
        <f>'SEKTÖR (U S D)'!H20</f>
        <v>15.564995423643785</v>
      </c>
      <c r="E20" s="47">
        <f>'SEKTÖR (TL)'!H20</f>
        <v>25.614406806863382</v>
      </c>
    </row>
    <row r="21" spans="1:5" ht="14.4" thickBot="1">
      <c r="A21" s="41" t="s">
        <v>15</v>
      </c>
      <c r="B21" s="43">
        <f>'SEKTÖR (U S D)'!D21</f>
        <v>17.601933699441922</v>
      </c>
      <c r="C21" s="43">
        <f>'SEKTÖR (TL)'!D21</f>
        <v>47.797475267828588</v>
      </c>
      <c r="D21" s="43">
        <f>'SEKTÖR (U S D)'!H21</f>
        <v>15.564995423643785</v>
      </c>
      <c r="E21" s="43">
        <f>'SEKTÖR (TL)'!H21</f>
        <v>25.614406806863382</v>
      </c>
    </row>
    <row r="22" spans="1:5" ht="18" thickTop="1" thickBot="1">
      <c r="A22" s="48" t="s">
        <v>16</v>
      </c>
      <c r="B22" s="49">
        <f>'SEKTÖR (U S D)'!D22</f>
        <v>9.0978839696152338</v>
      </c>
      <c r="C22" s="49">
        <f>'SEKTÖR (TL)'!D22</f>
        <v>37.109920734646565</v>
      </c>
      <c r="D22" s="49">
        <f>'SEKTÖR (U S D)'!H22</f>
        <v>4.7356618007675273</v>
      </c>
      <c r="E22" s="49">
        <f>'SEKTÖR (TL)'!H22</f>
        <v>13.843365635057916</v>
      </c>
    </row>
    <row r="23" spans="1:5" s="40" customFormat="1" ht="15.6">
      <c r="A23" s="45" t="s">
        <v>17</v>
      </c>
      <c r="B23" s="47">
        <f>'SEKTÖR (U S D)'!D23</f>
        <v>11.255062819644211</v>
      </c>
      <c r="C23" s="47">
        <f>'SEKTÖR (TL)'!D23</f>
        <v>39.820978093195365</v>
      </c>
      <c r="D23" s="47">
        <f>'SEKTÖR (U S D)'!H23</f>
        <v>8.5363608962030515</v>
      </c>
      <c r="E23" s="47">
        <f>'SEKTÖR (TL)'!H23</f>
        <v>17.974569556923317</v>
      </c>
    </row>
    <row r="24" spans="1:5" ht="13.8">
      <c r="A24" s="41" t="s">
        <v>18</v>
      </c>
      <c r="B24" s="43">
        <f>'SEKTÖR (U S D)'!D24</f>
        <v>12.762675963950571</v>
      </c>
      <c r="C24" s="43">
        <f>'SEKTÖR (TL)'!D24</f>
        <v>41.715686873907615</v>
      </c>
      <c r="D24" s="43">
        <f>'SEKTÖR (U S D)'!H24</f>
        <v>6.8135058551864986</v>
      </c>
      <c r="E24" s="43">
        <f>'SEKTÖR (TL)'!H24</f>
        <v>16.101896839737968</v>
      </c>
    </row>
    <row r="25" spans="1:5" ht="13.8">
      <c r="A25" s="41" t="s">
        <v>19</v>
      </c>
      <c r="B25" s="43">
        <f>'SEKTÖR (U S D)'!D25</f>
        <v>7.7635792008941049</v>
      </c>
      <c r="C25" s="43">
        <f>'SEKTÖR (TL)'!D25</f>
        <v>35.433019089824867</v>
      </c>
      <c r="D25" s="43">
        <f>'SEKTÖR (U S D)'!H25</f>
        <v>17.363792886462175</v>
      </c>
      <c r="E25" s="43">
        <f>'SEKTÖR (TL)'!H25</f>
        <v>27.569625819586978</v>
      </c>
    </row>
    <row r="26" spans="1:5" ht="13.8">
      <c r="A26" s="41" t="s">
        <v>20</v>
      </c>
      <c r="B26" s="43">
        <f>'SEKTÖR (U S D)'!D26</f>
        <v>7.4794172361012805</v>
      </c>
      <c r="C26" s="43">
        <f>'SEKTÖR (TL)'!D26</f>
        <v>35.075895532053586</v>
      </c>
      <c r="D26" s="43">
        <f>'SEKTÖR (U S D)'!H26</f>
        <v>8.059805741627768</v>
      </c>
      <c r="E26" s="43">
        <f>'SEKTÖR (TL)'!H26</f>
        <v>17.456573663501768</v>
      </c>
    </row>
    <row r="27" spans="1:5" s="40" customFormat="1" ht="15.6">
      <c r="A27" s="45" t="s">
        <v>21</v>
      </c>
      <c r="B27" s="47">
        <f>'SEKTÖR (U S D)'!D27</f>
        <v>6.7516966898267663</v>
      </c>
      <c r="C27" s="47">
        <f>'SEKTÖR (TL)'!D27</f>
        <v>34.16132503090197</v>
      </c>
      <c r="D27" s="47">
        <f>'SEKTÖR (U S D)'!H27</f>
        <v>-9.036693305358493E-4</v>
      </c>
      <c r="E27" s="47">
        <f>'SEKTÖR (TL)'!H27</f>
        <v>8.6949133753824768</v>
      </c>
    </row>
    <row r="28" spans="1:5" ht="13.8">
      <c r="A28" s="41" t="s">
        <v>22</v>
      </c>
      <c r="B28" s="43">
        <f>'SEKTÖR (U S D)'!D28</f>
        <v>6.7516966898267663</v>
      </c>
      <c r="C28" s="43">
        <f>'SEKTÖR (TL)'!D28</f>
        <v>34.16132503090197</v>
      </c>
      <c r="D28" s="43">
        <f>'SEKTÖR (U S D)'!H28</f>
        <v>-9.036693305358493E-4</v>
      </c>
      <c r="E28" s="43">
        <f>'SEKTÖR (TL)'!H28</f>
        <v>8.6949133753824768</v>
      </c>
    </row>
    <row r="29" spans="1:5" s="40" customFormat="1" ht="15.6">
      <c r="A29" s="45" t="s">
        <v>23</v>
      </c>
      <c r="B29" s="47">
        <f>'SEKTÖR (U S D)'!D29</f>
        <v>9.2510301164874065</v>
      </c>
      <c r="C29" s="47">
        <f>'SEKTÖR (TL)'!D29</f>
        <v>37.302388776137704</v>
      </c>
      <c r="D29" s="47">
        <f>'SEKTÖR (U S D)'!H29</f>
        <v>5.1903680426540912</v>
      </c>
      <c r="E29" s="47">
        <f>'SEKTÖR (TL)'!H29</f>
        <v>14.337612657147728</v>
      </c>
    </row>
    <row r="30" spans="1:5" ht="13.8">
      <c r="A30" s="41" t="s">
        <v>24</v>
      </c>
      <c r="B30" s="43">
        <f>'SEKTÖR (U S D)'!D30</f>
        <v>14.15993583644847</v>
      </c>
      <c r="C30" s="43">
        <f>'SEKTÖR (TL)'!D30</f>
        <v>43.471708011927525</v>
      </c>
      <c r="D30" s="43">
        <f>'SEKTÖR (U S D)'!H30</f>
        <v>8.3975691910258288</v>
      </c>
      <c r="E30" s="43">
        <f>'SEKTÖR (TL)'!H30</f>
        <v>17.823708669925161</v>
      </c>
    </row>
    <row r="31" spans="1:5" ht="13.8">
      <c r="A31" s="41" t="s">
        <v>25</v>
      </c>
      <c r="B31" s="43">
        <f>'SEKTÖR (U S D)'!D31</f>
        <v>6.8364171302593455</v>
      </c>
      <c r="C31" s="43">
        <f>'SEKTÖR (TL)'!D31</f>
        <v>34.267798341379269</v>
      </c>
      <c r="D31" s="43">
        <f>'SEKTÖR (U S D)'!H31</f>
        <v>12.893106715213099</v>
      </c>
      <c r="E31" s="43">
        <f>'SEKTÖR (TL)'!H31</f>
        <v>22.710173445081857</v>
      </c>
    </row>
    <row r="32" spans="1:5" ht="13.8">
      <c r="A32" s="41" t="s">
        <v>26</v>
      </c>
      <c r="B32" s="43">
        <f>'SEKTÖR (U S D)'!D32</f>
        <v>11.273540992972855</v>
      </c>
      <c r="C32" s="43">
        <f>'SEKTÖR (TL)'!D32</f>
        <v>39.84420073316074</v>
      </c>
      <c r="D32" s="43">
        <f>'SEKTÖR (U S D)'!H32</f>
        <v>41.908567778908107</v>
      </c>
      <c r="E32" s="43">
        <f>'SEKTÖR (TL)'!H32</f>
        <v>54.248788718526463</v>
      </c>
    </row>
    <row r="33" spans="1:5" ht="13.8">
      <c r="A33" s="41" t="s">
        <v>209</v>
      </c>
      <c r="B33" s="43">
        <f>'SEKTÖR (U S D)'!D33</f>
        <v>8.987909294489608</v>
      </c>
      <c r="C33" s="43">
        <f>'SEKTÖR (TL)'!D33</f>
        <v>36.971708897343689</v>
      </c>
      <c r="D33" s="43">
        <f>'SEKTÖR (U S D)'!H33</f>
        <v>-0.28198047773359763</v>
      </c>
      <c r="E33" s="43">
        <f>'SEKTÖR (TL)'!H33</f>
        <v>8.3893944210893956</v>
      </c>
    </row>
    <row r="34" spans="1:5" ht="13.8">
      <c r="A34" s="41" t="s">
        <v>27</v>
      </c>
      <c r="B34" s="43">
        <f>'SEKTÖR (U S D)'!D34</f>
        <v>11.10013119835852</v>
      </c>
      <c r="C34" s="43">
        <f>'SEKTÖR (TL)'!D34</f>
        <v>39.6262661378316</v>
      </c>
      <c r="D34" s="43">
        <f>'SEKTÖR (U S D)'!H34</f>
        <v>8.9604363869706223</v>
      </c>
      <c r="E34" s="43">
        <f>'SEKTÖR (TL)'!H34</f>
        <v>18.43552220974712</v>
      </c>
    </row>
    <row r="35" spans="1:5" ht="13.8">
      <c r="A35" s="41" t="s">
        <v>28</v>
      </c>
      <c r="B35" s="43">
        <f>'SEKTÖR (U S D)'!D35</f>
        <v>14.607514540330142</v>
      </c>
      <c r="C35" s="43">
        <f>'SEKTÖR (TL)'!D35</f>
        <v>44.034207286696443</v>
      </c>
      <c r="D35" s="43">
        <f>'SEKTÖR (U S D)'!H35</f>
        <v>6.3363070782547517</v>
      </c>
      <c r="E35" s="43">
        <f>'SEKTÖR (TL)'!H35</f>
        <v>15.5832013552316</v>
      </c>
    </row>
    <row r="36" spans="1:5" ht="13.8">
      <c r="A36" s="41" t="s">
        <v>29</v>
      </c>
      <c r="B36" s="43">
        <f>'SEKTÖR (U S D)'!D36</f>
        <v>-3.1937948740979363</v>
      </c>
      <c r="C36" s="43">
        <f>'SEKTÖR (TL)'!D36</f>
        <v>21.662223211689845</v>
      </c>
      <c r="D36" s="43">
        <f>'SEKTÖR (U S D)'!H36</f>
        <v>-10.285794450358255</v>
      </c>
      <c r="E36" s="43">
        <f>'SEKTÖR (TL)'!H36</f>
        <v>-2.4843407732994183</v>
      </c>
    </row>
    <row r="37" spans="1:5" ht="13.8">
      <c r="A37" s="41" t="s">
        <v>210</v>
      </c>
      <c r="B37" s="43">
        <f>'SEKTÖR (U S D)'!D37</f>
        <v>5.8753921965105791</v>
      </c>
      <c r="C37" s="43">
        <f>'SEKTÖR (TL)'!D37</f>
        <v>33.060020081197713</v>
      </c>
      <c r="D37" s="43">
        <f>'SEKTÖR (U S D)'!H37</f>
        <v>1.4252647164641108</v>
      </c>
      <c r="E37" s="43">
        <f>'SEKTÖR (TL)'!H37</f>
        <v>10.245099875469025</v>
      </c>
    </row>
    <row r="38" spans="1:5" ht="13.8">
      <c r="A38" s="44" t="s">
        <v>30</v>
      </c>
      <c r="B38" s="43">
        <f>'SEKTÖR (U S D)'!D38</f>
        <v>26.634335378394336</v>
      </c>
      <c r="C38" s="43">
        <f>'SEKTÖR (TL)'!D38</f>
        <v>59.149041706913408</v>
      </c>
      <c r="D38" s="43">
        <f>'SEKTÖR (U S D)'!H38</f>
        <v>17.456504470319548</v>
      </c>
      <c r="E38" s="43">
        <f>'SEKTÖR (TL)'!H38</f>
        <v>27.670399506010597</v>
      </c>
    </row>
    <row r="39" spans="1:5" ht="13.8">
      <c r="A39" s="12" t="s">
        <v>211</v>
      </c>
      <c r="B39" s="43">
        <f>'SEKTÖR (U S D)'!D39</f>
        <v>48.176438353823464</v>
      </c>
      <c r="C39" s="43">
        <f>'SEKTÖR (TL)'!D39</f>
        <v>86.222307694742256</v>
      </c>
      <c r="D39" s="43">
        <f>'SEKTÖR (U S D)'!H39</f>
        <v>11.81579164244037</v>
      </c>
      <c r="E39" s="43">
        <f>'SEKTÖR (TL)'!H39</f>
        <v>21.539176178008422</v>
      </c>
    </row>
    <row r="40" spans="1:5" ht="13.8">
      <c r="A40" s="12" t="s">
        <v>31</v>
      </c>
      <c r="B40" s="43">
        <f>'SEKTÖR (U S D)'!D40</f>
        <v>19.730225590038447</v>
      </c>
      <c r="C40" s="43">
        <f>'SEKTÖR (TL)'!D40</f>
        <v>50.472228634274749</v>
      </c>
      <c r="D40" s="43">
        <f>'SEKTÖR (U S D)'!H40</f>
        <v>11.541849982729682</v>
      </c>
      <c r="E40" s="43">
        <f>'SEKTÖR (TL)'!H40</f>
        <v>21.241412837490817</v>
      </c>
    </row>
    <row r="41" spans="1:5" ht="14.4" thickBot="1">
      <c r="A41" s="41" t="s">
        <v>32</v>
      </c>
      <c r="B41" s="43">
        <f>'SEKTÖR (U S D)'!D41</f>
        <v>-1.1932145164937533</v>
      </c>
      <c r="C41" s="43">
        <f>'SEKTÖR (TL)'!D41</f>
        <v>24.176473756923091</v>
      </c>
      <c r="D41" s="43">
        <f>'SEKTÖR (U S D)'!H41</f>
        <v>24.816048919996252</v>
      </c>
      <c r="E41" s="43">
        <f>'SEKTÖR (TL)'!H41</f>
        <v>35.669922259643151</v>
      </c>
    </row>
    <row r="42" spans="1:5" ht="18" thickTop="1" thickBot="1">
      <c r="A42" s="48" t="s">
        <v>33</v>
      </c>
      <c r="B42" s="49">
        <f>'SEKTÖR (U S D)'!D42</f>
        <v>2.0698699538880745</v>
      </c>
      <c r="C42" s="49">
        <f>'SEKTÖR (TL)'!D42</f>
        <v>28.277389712443501</v>
      </c>
      <c r="D42" s="49">
        <f>'SEKTÖR (U S D)'!H42</f>
        <v>17.354607021613354</v>
      </c>
      <c r="E42" s="49">
        <f>'SEKTÖR (TL)'!H42</f>
        <v>27.559641161518471</v>
      </c>
    </row>
    <row r="43" spans="1:5" ht="13.8">
      <c r="A43" s="41" t="s">
        <v>34</v>
      </c>
      <c r="B43" s="43">
        <f>'SEKTÖR (U S D)'!D43</f>
        <v>2.0698699538880745</v>
      </c>
      <c r="C43" s="43">
        <f>'SEKTÖR (TL)'!D43</f>
        <v>28.277389712443501</v>
      </c>
      <c r="D43" s="43">
        <f>'SEKTÖR (U S D)'!H43</f>
        <v>17.354607021613354</v>
      </c>
      <c r="E43" s="43">
        <f>'SEKTÖR (TL)'!H43</f>
        <v>27.559641161518471</v>
      </c>
    </row>
    <row r="44" spans="1:5" ht="17.399999999999999">
      <c r="A44" s="65" t="s">
        <v>46</v>
      </c>
      <c r="B44" s="66">
        <f>'SEKTÖR (U S D)'!D44</f>
        <v>9.5610793741197035</v>
      </c>
      <c r="C44" s="66">
        <f>'SEKTÖR (TL)'!D44</f>
        <v>37.692046463262422</v>
      </c>
      <c r="D44" s="66">
        <f>'SEKTÖR (U S D)'!H44</f>
        <v>6.1026966456129275</v>
      </c>
      <c r="E44" s="66">
        <f>'SEKTÖR (TL)'!H44</f>
        <v>15.329276403193809</v>
      </c>
    </row>
    <row r="45" spans="1:5" ht="13.8">
      <c r="A45" s="54" t="s">
        <v>36</v>
      </c>
      <c r="B45" s="67"/>
      <c r="C45" s="67"/>
      <c r="D45" s="52">
        <f>'SEKTÖR (U S D)'!H45</f>
        <v>-60.61452064756493</v>
      </c>
      <c r="E45" s="52">
        <f>'SEKTÖR (TL)'!H45</f>
        <v>-57.189600470940725</v>
      </c>
    </row>
    <row r="46" spans="1:5" s="57" customFormat="1" ht="18" thickBot="1">
      <c r="A46" s="55" t="s">
        <v>46</v>
      </c>
      <c r="B46" s="56">
        <f>'SEKTÖR (U S D)'!D46</f>
        <v>9.5610793741197035</v>
      </c>
      <c r="C46" s="56">
        <f>'SEKTÖR (TL)'!D46</f>
        <v>37.692046463262422</v>
      </c>
      <c r="D46" s="56">
        <f>'SEKTÖR (U S D)'!H46</f>
        <v>-0.44362241813797954</v>
      </c>
      <c r="E46" s="56">
        <f>'SEKTÖR (TL)'!H46</f>
        <v>8.2136962662582178</v>
      </c>
    </row>
    <row r="47" spans="1:5" s="57" customFormat="1" ht="17.399999999999999">
      <c r="A47" s="58"/>
      <c r="B47" s="60"/>
      <c r="C47" s="60"/>
      <c r="D47" s="60"/>
      <c r="E47" s="60"/>
    </row>
    <row r="48" spans="1:5" ht="13.8">
      <c r="A48" s="68"/>
    </row>
    <row r="49" spans="1:1">
      <c r="A49" s="40" t="s">
        <v>41</v>
      </c>
    </row>
    <row r="50" spans="1:1">
      <c r="A50" s="69"/>
    </row>
  </sheetData>
  <mergeCells count="3">
    <mergeCell ref="A5:E5"/>
    <mergeCell ref="B6:C6"/>
    <mergeCell ref="D6:E6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2:D91"/>
  <sheetViews>
    <sheetView showGridLines="0" topLeftCell="A64" workbookViewId="0">
      <selection activeCell="D93" sqref="D93"/>
    </sheetView>
  </sheetViews>
  <sheetFormatPr defaultColWidth="9.109375" defaultRowHeight="13.2"/>
  <cols>
    <col min="1" max="1" width="27.5546875" customWidth="1"/>
    <col min="2" max="3" width="12.6640625" style="161" bestFit="1" customWidth="1"/>
    <col min="4" max="4" width="9.33203125" bestFit="1" customWidth="1"/>
  </cols>
  <sheetData>
    <row r="2" spans="1:4" ht="24.6" customHeight="1">
      <c r="A2" s="184" t="s">
        <v>151</v>
      </c>
      <c r="B2" s="184"/>
      <c r="C2" s="184"/>
      <c r="D2" s="184"/>
    </row>
    <row r="3" spans="1:4" ht="15.6">
      <c r="A3" s="183" t="s">
        <v>152</v>
      </c>
      <c r="B3" s="183"/>
      <c r="C3" s="183"/>
      <c r="D3" s="183"/>
    </row>
    <row r="5" spans="1:4">
      <c r="A5" s="154" t="s">
        <v>153</v>
      </c>
      <c r="B5" s="155" t="s">
        <v>196</v>
      </c>
      <c r="C5" s="155" t="s">
        <v>213</v>
      </c>
      <c r="D5" s="156" t="s">
        <v>154</v>
      </c>
    </row>
    <row r="6" spans="1:4">
      <c r="A6" s="157" t="s">
        <v>214</v>
      </c>
      <c r="B6" s="158">
        <v>13186</v>
      </c>
      <c r="C6" s="158">
        <v>39843</v>
      </c>
      <c r="D6" s="159">
        <v>2.021613832853026</v>
      </c>
    </row>
    <row r="7" spans="1:4">
      <c r="A7" s="157" t="s">
        <v>215</v>
      </c>
      <c r="B7" s="158">
        <v>14536</v>
      </c>
      <c r="C7" s="158">
        <v>36756</v>
      </c>
      <c r="D7" s="159">
        <v>1.5286186020913595</v>
      </c>
    </row>
    <row r="8" spans="1:4">
      <c r="A8" s="157" t="s">
        <v>216</v>
      </c>
      <c r="B8" s="158">
        <v>5651</v>
      </c>
      <c r="C8" s="158">
        <v>13086</v>
      </c>
      <c r="D8" s="159">
        <v>1.3156963369315164</v>
      </c>
    </row>
    <row r="9" spans="1:4">
      <c r="A9" s="157" t="s">
        <v>217</v>
      </c>
      <c r="B9" s="158">
        <v>33137</v>
      </c>
      <c r="C9" s="158">
        <v>74959</v>
      </c>
      <c r="D9" s="159">
        <v>1.2620937320819627</v>
      </c>
    </row>
    <row r="10" spans="1:4">
      <c r="A10" s="157" t="s">
        <v>218</v>
      </c>
      <c r="B10" s="158">
        <v>5916</v>
      </c>
      <c r="C10" s="158">
        <v>13213</v>
      </c>
      <c r="D10" s="159">
        <v>1.2334347532116294</v>
      </c>
    </row>
    <row r="11" spans="1:4">
      <c r="A11" s="157" t="s">
        <v>155</v>
      </c>
      <c r="B11" s="158">
        <v>46816</v>
      </c>
      <c r="C11" s="158">
        <v>97830</v>
      </c>
      <c r="D11" s="159">
        <v>1.0896701982228298</v>
      </c>
    </row>
    <row r="12" spans="1:4">
      <c r="A12" s="157" t="s">
        <v>219</v>
      </c>
      <c r="B12" s="158">
        <v>11076</v>
      </c>
      <c r="C12" s="158">
        <v>20042</v>
      </c>
      <c r="D12" s="159">
        <v>0.80949801372336583</v>
      </c>
    </row>
    <row r="13" spans="1:4">
      <c r="A13" s="157" t="s">
        <v>220</v>
      </c>
      <c r="B13" s="158">
        <v>8314</v>
      </c>
      <c r="C13" s="158">
        <v>13748</v>
      </c>
      <c r="D13" s="159">
        <v>0.65359634351695939</v>
      </c>
    </row>
    <row r="14" spans="1:4">
      <c r="A14" s="157" t="s">
        <v>221</v>
      </c>
      <c r="B14" s="158">
        <v>72378</v>
      </c>
      <c r="C14" s="158">
        <v>119044</v>
      </c>
      <c r="D14" s="159">
        <v>0.64475393075243859</v>
      </c>
    </row>
    <row r="15" spans="1:4">
      <c r="A15" s="157" t="s">
        <v>182</v>
      </c>
      <c r="B15" s="158">
        <v>23739</v>
      </c>
      <c r="C15" s="158">
        <v>38099</v>
      </c>
      <c r="D15" s="159">
        <v>0.60491174859935126</v>
      </c>
    </row>
    <row r="16" spans="1:4">
      <c r="A16" s="160" t="s">
        <v>156</v>
      </c>
    </row>
    <row r="17" spans="1:4">
      <c r="A17" s="162"/>
    </row>
    <row r="18" spans="1:4" ht="19.2">
      <c r="A18" s="184" t="s">
        <v>157</v>
      </c>
      <c r="B18" s="184"/>
      <c r="C18" s="184"/>
      <c r="D18" s="184"/>
    </row>
    <row r="19" spans="1:4" ht="15.6">
      <c r="A19" s="183" t="s">
        <v>158</v>
      </c>
      <c r="B19" s="183"/>
      <c r="C19" s="183"/>
      <c r="D19" s="183"/>
    </row>
    <row r="20" spans="1:4">
      <c r="A20" s="99"/>
    </row>
    <row r="21" spans="1:4">
      <c r="A21" s="154" t="s">
        <v>153</v>
      </c>
      <c r="B21" s="155" t="s">
        <v>196</v>
      </c>
      <c r="C21" s="155" t="s">
        <v>213</v>
      </c>
      <c r="D21" s="156" t="s">
        <v>154</v>
      </c>
    </row>
    <row r="22" spans="1:4">
      <c r="A22" s="157" t="s">
        <v>82</v>
      </c>
      <c r="B22" s="158">
        <v>1037792</v>
      </c>
      <c r="C22" s="158">
        <v>1249744</v>
      </c>
      <c r="D22" s="159">
        <v>0.20423360365082791</v>
      </c>
    </row>
    <row r="23" spans="1:4">
      <c r="A23" s="157" t="s">
        <v>84</v>
      </c>
      <c r="B23" s="158">
        <v>879175</v>
      </c>
      <c r="C23" s="158">
        <v>1018204</v>
      </c>
      <c r="D23" s="159">
        <v>0.15813575226775101</v>
      </c>
    </row>
    <row r="24" spans="1:4">
      <c r="A24" s="157" t="s">
        <v>86</v>
      </c>
      <c r="B24" s="158">
        <v>647771</v>
      </c>
      <c r="C24" s="158">
        <v>765077</v>
      </c>
      <c r="D24" s="159">
        <v>0.18109177471668228</v>
      </c>
    </row>
    <row r="25" spans="1:4">
      <c r="A25" s="157" t="s">
        <v>90</v>
      </c>
      <c r="B25" s="158">
        <v>542296</v>
      </c>
      <c r="C25" s="158">
        <v>592963</v>
      </c>
      <c r="D25" s="159">
        <v>9.3430525026922562E-2</v>
      </c>
    </row>
    <row r="26" spans="1:4">
      <c r="A26" s="157" t="s">
        <v>92</v>
      </c>
      <c r="B26" s="158">
        <v>469076</v>
      </c>
      <c r="C26" s="158">
        <v>505820</v>
      </c>
      <c r="D26" s="159">
        <v>7.8332722202798688E-2</v>
      </c>
    </row>
    <row r="27" spans="1:4">
      <c r="A27" s="157" t="s">
        <v>94</v>
      </c>
      <c r="B27" s="158">
        <v>393921</v>
      </c>
      <c r="C27" s="158">
        <v>469892</v>
      </c>
      <c r="D27" s="159">
        <v>0.19285846654532254</v>
      </c>
    </row>
    <row r="28" spans="1:4">
      <c r="A28" s="157" t="s">
        <v>88</v>
      </c>
      <c r="B28" s="158">
        <v>544023</v>
      </c>
      <c r="C28" s="158">
        <v>466154</v>
      </c>
      <c r="D28" s="159">
        <v>-0.14313549243322432</v>
      </c>
    </row>
    <row r="29" spans="1:4">
      <c r="A29" s="157" t="s">
        <v>96</v>
      </c>
      <c r="B29" s="158">
        <v>335574</v>
      </c>
      <c r="C29" s="158">
        <v>332662</v>
      </c>
      <c r="D29" s="159">
        <v>-8.6776687109251602E-3</v>
      </c>
    </row>
    <row r="30" spans="1:4">
      <c r="A30" s="157" t="s">
        <v>105</v>
      </c>
      <c r="B30" s="158">
        <v>316035</v>
      </c>
      <c r="C30" s="158">
        <v>312484</v>
      </c>
      <c r="D30" s="159">
        <v>-1.123609726770769E-2</v>
      </c>
    </row>
    <row r="31" spans="1:4">
      <c r="A31" s="157" t="s">
        <v>109</v>
      </c>
      <c r="B31" s="158">
        <v>179925</v>
      </c>
      <c r="C31" s="158">
        <v>260841</v>
      </c>
      <c r="D31" s="159">
        <v>0.44972071696540228</v>
      </c>
    </row>
    <row r="33" spans="1:4" ht="19.2">
      <c r="A33" s="184" t="s">
        <v>159</v>
      </c>
      <c r="B33" s="184"/>
      <c r="C33" s="184"/>
      <c r="D33" s="184"/>
    </row>
    <row r="34" spans="1:4" ht="15.6">
      <c r="A34" s="183" t="s">
        <v>160</v>
      </c>
      <c r="B34" s="183"/>
      <c r="C34" s="183"/>
      <c r="D34" s="183"/>
    </row>
    <row r="36" spans="1:4">
      <c r="A36" s="154" t="s">
        <v>161</v>
      </c>
      <c r="B36" s="155" t="s">
        <v>196</v>
      </c>
      <c r="C36" s="155" t="s">
        <v>213</v>
      </c>
      <c r="D36" s="156" t="s">
        <v>154</v>
      </c>
    </row>
    <row r="37" spans="1:4">
      <c r="A37" s="157" t="s">
        <v>183</v>
      </c>
      <c r="B37" s="158">
        <v>1392631.83928</v>
      </c>
      <c r="C37" s="158">
        <v>1589827.6141600001</v>
      </c>
      <c r="D37" s="159">
        <v>0.14159935836448478</v>
      </c>
    </row>
    <row r="38" spans="1:4">
      <c r="A38" s="157" t="s">
        <v>140</v>
      </c>
      <c r="B38" s="158">
        <v>1485459.3308900001</v>
      </c>
      <c r="C38" s="158">
        <v>1587011.5270499999</v>
      </c>
      <c r="D38" s="159">
        <v>6.8364171302593535E-2</v>
      </c>
    </row>
    <row r="39" spans="1:4">
      <c r="A39" s="157" t="s">
        <v>184</v>
      </c>
      <c r="B39" s="158">
        <v>1315973.8655600001</v>
      </c>
      <c r="C39" s="158">
        <v>1404824.4294799999</v>
      </c>
      <c r="D39" s="159">
        <v>6.7516966898267583E-2</v>
      </c>
    </row>
    <row r="40" spans="1:4">
      <c r="A40" s="157" t="s">
        <v>144</v>
      </c>
      <c r="B40" s="158">
        <v>1144613.5572599999</v>
      </c>
      <c r="C40" s="158">
        <v>1108056.94814</v>
      </c>
      <c r="D40" s="159">
        <v>-3.1937948740979327E-2</v>
      </c>
    </row>
    <row r="41" spans="1:4">
      <c r="A41" s="157" t="s">
        <v>204</v>
      </c>
      <c r="B41" s="158">
        <v>830058.37760000001</v>
      </c>
      <c r="C41" s="158">
        <v>904663.27167000005</v>
      </c>
      <c r="D41" s="159">
        <v>8.9879092944896044E-2</v>
      </c>
    </row>
    <row r="42" spans="1:4">
      <c r="A42" s="157" t="s">
        <v>136</v>
      </c>
      <c r="B42" s="158">
        <v>682156.04952999996</v>
      </c>
      <c r="C42" s="158">
        <v>769217.41570000001</v>
      </c>
      <c r="D42" s="159">
        <v>0.12762675963950576</v>
      </c>
    </row>
    <row r="43" spans="1:4">
      <c r="A43" s="157" t="s">
        <v>222</v>
      </c>
      <c r="B43" s="158">
        <v>500356.07277999999</v>
      </c>
      <c r="C43" s="158">
        <v>615412.18814999994</v>
      </c>
      <c r="D43" s="159">
        <v>0.22994847395524398</v>
      </c>
    </row>
    <row r="44" spans="1:4">
      <c r="A44" s="157" t="s">
        <v>185</v>
      </c>
      <c r="B44" s="158">
        <v>519510.93939000001</v>
      </c>
      <c r="C44" s="158">
        <v>595398.57539999997</v>
      </c>
      <c r="D44" s="159">
        <v>0.14607514540330135</v>
      </c>
    </row>
    <row r="45" spans="1:4">
      <c r="A45" s="157" t="s">
        <v>142</v>
      </c>
      <c r="B45" s="158">
        <v>430048.80273</v>
      </c>
      <c r="C45" s="158">
        <v>477784.78405000002</v>
      </c>
      <c r="D45" s="159">
        <v>0.11100131198358532</v>
      </c>
    </row>
    <row r="46" spans="1:4">
      <c r="A46" s="157" t="s">
        <v>223</v>
      </c>
      <c r="B46" s="158">
        <v>394546.73297999997</v>
      </c>
      <c r="C46" s="158">
        <v>402713.33726</v>
      </c>
      <c r="D46" s="159">
        <v>2.0698699538880705E-2</v>
      </c>
    </row>
    <row r="48" spans="1:4" ht="19.2">
      <c r="A48" s="184" t="s">
        <v>162</v>
      </c>
      <c r="B48" s="184"/>
      <c r="C48" s="184"/>
      <c r="D48" s="184"/>
    </row>
    <row r="49" spans="1:4" ht="15.6">
      <c r="A49" s="183" t="s">
        <v>163</v>
      </c>
      <c r="B49" s="183"/>
      <c r="C49" s="183"/>
      <c r="D49" s="183"/>
    </row>
    <row r="51" spans="1:4">
      <c r="A51" s="154" t="s">
        <v>161</v>
      </c>
      <c r="B51" s="155" t="s">
        <v>196</v>
      </c>
      <c r="C51" s="155" t="s">
        <v>213</v>
      </c>
      <c r="D51" s="156" t="s">
        <v>154</v>
      </c>
    </row>
    <row r="52" spans="1:4">
      <c r="A52" s="157" t="s">
        <v>133</v>
      </c>
      <c r="B52" s="158">
        <v>66631.066810000004</v>
      </c>
      <c r="C52" s="158">
        <v>109533.84698</v>
      </c>
      <c r="D52" s="159">
        <v>0.64388553604189247</v>
      </c>
    </row>
    <row r="53" spans="1:4">
      <c r="A53" s="157" t="s">
        <v>146</v>
      </c>
      <c r="B53" s="158">
        <v>72558.026089999999</v>
      </c>
      <c r="C53" s="158">
        <v>107513.8988</v>
      </c>
      <c r="D53" s="159">
        <v>0.48176438353823459</v>
      </c>
    </row>
    <row r="54" spans="1:4">
      <c r="A54" s="157" t="s">
        <v>224</v>
      </c>
      <c r="B54" s="158">
        <v>5248.2353899999998</v>
      </c>
      <c r="C54" s="158">
        <v>7358.7261900000003</v>
      </c>
      <c r="D54" s="159">
        <v>0.40213341116927315</v>
      </c>
    </row>
    <row r="55" spans="1:4">
      <c r="A55" s="157" t="s">
        <v>145</v>
      </c>
      <c r="B55" s="158">
        <v>154262.28688</v>
      </c>
      <c r="C55" s="158">
        <v>195349.02173000001</v>
      </c>
      <c r="D55" s="159">
        <v>0.26634335378394347</v>
      </c>
    </row>
    <row r="56" spans="1:4">
      <c r="A56" s="157" t="s">
        <v>222</v>
      </c>
      <c r="B56" s="158">
        <v>500356.07277999999</v>
      </c>
      <c r="C56" s="158">
        <v>615412.18814999994</v>
      </c>
      <c r="D56" s="159">
        <v>0.22994847395524398</v>
      </c>
    </row>
    <row r="57" spans="1:4">
      <c r="A57" s="157" t="s">
        <v>134</v>
      </c>
      <c r="B57" s="158">
        <v>171195.69291000001</v>
      </c>
      <c r="C57" s="158">
        <v>210311.22862000001</v>
      </c>
      <c r="D57" s="159">
        <v>0.2284843446999778</v>
      </c>
    </row>
    <row r="58" spans="1:4">
      <c r="A58" s="157" t="s">
        <v>164</v>
      </c>
      <c r="B58" s="158">
        <v>275661.76870000002</v>
      </c>
      <c r="C58" s="158">
        <v>330050.45753000001</v>
      </c>
      <c r="D58" s="159">
        <v>0.19730225590038453</v>
      </c>
    </row>
    <row r="59" spans="1:4">
      <c r="A59" s="157" t="s">
        <v>186</v>
      </c>
      <c r="B59" s="158">
        <v>308442.91262000002</v>
      </c>
      <c r="C59" s="158">
        <v>362734.8296</v>
      </c>
      <c r="D59" s="159">
        <v>0.17601933699441918</v>
      </c>
    </row>
    <row r="60" spans="1:4">
      <c r="A60" s="157" t="s">
        <v>225</v>
      </c>
      <c r="B60" s="158">
        <v>94905.948069999999</v>
      </c>
      <c r="C60" s="158">
        <v>111598.58782</v>
      </c>
      <c r="D60" s="159">
        <v>0.17588612820861305</v>
      </c>
    </row>
    <row r="61" spans="1:4">
      <c r="A61" s="157" t="s">
        <v>185</v>
      </c>
      <c r="B61" s="158">
        <v>519510.93939000001</v>
      </c>
      <c r="C61" s="158">
        <v>595398.57539999997</v>
      </c>
      <c r="D61" s="159">
        <v>0.14607514540330135</v>
      </c>
    </row>
    <row r="63" spans="1:4" ht="19.2">
      <c r="A63" s="184" t="s">
        <v>165</v>
      </c>
      <c r="B63" s="184"/>
      <c r="C63" s="184"/>
      <c r="D63" s="184"/>
    </row>
    <row r="64" spans="1:4" ht="15.6">
      <c r="A64" s="183" t="s">
        <v>166</v>
      </c>
      <c r="B64" s="183"/>
      <c r="C64" s="183"/>
      <c r="D64" s="183"/>
    </row>
    <row r="66" spans="1:4">
      <c r="A66" s="154" t="s">
        <v>167</v>
      </c>
      <c r="B66" s="155" t="s">
        <v>196</v>
      </c>
      <c r="C66" s="155" t="s">
        <v>213</v>
      </c>
      <c r="D66" s="156" t="s">
        <v>154</v>
      </c>
    </row>
    <row r="67" spans="1:4">
      <c r="A67" s="157" t="s">
        <v>168</v>
      </c>
      <c r="B67" s="158">
        <v>4741041</v>
      </c>
      <c r="C67" s="158">
        <v>5402588</v>
      </c>
      <c r="D67" s="159">
        <v>0.13953623265438961</v>
      </c>
    </row>
    <row r="68" spans="1:4">
      <c r="A68" s="157" t="s">
        <v>169</v>
      </c>
      <c r="B68" s="158">
        <v>948774</v>
      </c>
      <c r="C68" s="158">
        <v>975621</v>
      </c>
      <c r="D68" s="159">
        <v>2.8296517400350347E-2</v>
      </c>
    </row>
    <row r="69" spans="1:4">
      <c r="A69" s="157" t="s">
        <v>170</v>
      </c>
      <c r="B69" s="158">
        <v>1092646</v>
      </c>
      <c r="C69" s="158">
        <v>850995</v>
      </c>
      <c r="D69" s="159">
        <v>-0.22116129103112994</v>
      </c>
    </row>
    <row r="70" spans="1:4">
      <c r="A70" s="157" t="s">
        <v>171</v>
      </c>
      <c r="B70" s="158">
        <v>685853</v>
      </c>
      <c r="C70" s="158">
        <v>800877</v>
      </c>
      <c r="D70" s="159">
        <v>0.16770940711785179</v>
      </c>
    </row>
    <row r="71" spans="1:4">
      <c r="A71" s="157" t="s">
        <v>172</v>
      </c>
      <c r="B71" s="158">
        <v>521941</v>
      </c>
      <c r="C71" s="158">
        <v>578378</v>
      </c>
      <c r="D71" s="159">
        <v>0.10812907972357029</v>
      </c>
    </row>
    <row r="72" spans="1:4">
      <c r="A72" s="157" t="s">
        <v>173</v>
      </c>
      <c r="B72" s="158">
        <v>519803</v>
      </c>
      <c r="C72" s="158">
        <v>557620</v>
      </c>
      <c r="D72" s="159">
        <v>7.2752562028306877E-2</v>
      </c>
    </row>
    <row r="73" spans="1:4">
      <c r="A73" s="157" t="s">
        <v>174</v>
      </c>
      <c r="B73" s="158">
        <v>254426</v>
      </c>
      <c r="C73" s="158">
        <v>281082</v>
      </c>
      <c r="D73" s="159">
        <v>0.10476916667321735</v>
      </c>
    </row>
    <row r="74" spans="1:4">
      <c r="A74" s="157" t="s">
        <v>175</v>
      </c>
      <c r="B74" s="158">
        <v>234405</v>
      </c>
      <c r="C74" s="158">
        <v>266963</v>
      </c>
      <c r="D74" s="159">
        <v>0.13889635459994454</v>
      </c>
    </row>
    <row r="75" spans="1:4">
      <c r="A75" s="157" t="s">
        <v>176</v>
      </c>
      <c r="B75" s="158">
        <v>145805</v>
      </c>
      <c r="C75" s="158">
        <v>219087</v>
      </c>
      <c r="D75" s="159">
        <v>0.50260279139947195</v>
      </c>
    </row>
    <row r="76" spans="1:4">
      <c r="A76" s="157" t="s">
        <v>187</v>
      </c>
      <c r="B76" s="158">
        <v>185537</v>
      </c>
      <c r="C76" s="158">
        <v>174959</v>
      </c>
      <c r="D76" s="159">
        <v>-5.7012886917434259E-2</v>
      </c>
    </row>
    <row r="78" spans="1:4" ht="19.2">
      <c r="A78" s="184" t="s">
        <v>177</v>
      </c>
      <c r="B78" s="184"/>
      <c r="C78" s="184"/>
      <c r="D78" s="184"/>
    </row>
    <row r="79" spans="1:4" ht="15.6">
      <c r="A79" s="183" t="s">
        <v>178</v>
      </c>
      <c r="B79" s="183"/>
      <c r="C79" s="183"/>
      <c r="D79" s="183"/>
    </row>
    <row r="81" spans="1:4">
      <c r="A81" s="154" t="s">
        <v>167</v>
      </c>
      <c r="B81" s="155" t="s">
        <v>196</v>
      </c>
      <c r="C81" s="155" t="s">
        <v>213</v>
      </c>
      <c r="D81" s="156" t="s">
        <v>154</v>
      </c>
    </row>
    <row r="82" spans="1:4">
      <c r="A82" s="157" t="s">
        <v>226</v>
      </c>
      <c r="B82" s="158">
        <v>13</v>
      </c>
      <c r="C82" s="158">
        <v>50</v>
      </c>
      <c r="D82" s="163">
        <v>2.8461538461538463</v>
      </c>
    </row>
    <row r="83" spans="1:4">
      <c r="A83" s="157" t="s">
        <v>227</v>
      </c>
      <c r="B83" s="158">
        <v>2108</v>
      </c>
      <c r="C83" s="158">
        <v>5797</v>
      </c>
      <c r="D83" s="163">
        <v>1.75</v>
      </c>
    </row>
    <row r="84" spans="1:4">
      <c r="A84" s="157" t="s">
        <v>179</v>
      </c>
      <c r="B84" s="158">
        <v>15259</v>
      </c>
      <c r="C84" s="158">
        <v>41279</v>
      </c>
      <c r="D84" s="163">
        <v>1.7052231469952159</v>
      </c>
    </row>
    <row r="85" spans="1:4">
      <c r="A85" s="157" t="s">
        <v>188</v>
      </c>
      <c r="B85" s="158">
        <v>523</v>
      </c>
      <c r="C85" s="158">
        <v>1128</v>
      </c>
      <c r="D85" s="163">
        <v>1.1567877629063097</v>
      </c>
    </row>
    <row r="86" spans="1:4">
      <c r="A86" s="157" t="s">
        <v>228</v>
      </c>
      <c r="B86" s="158">
        <v>2234</v>
      </c>
      <c r="C86" s="158">
        <v>4612</v>
      </c>
      <c r="D86" s="163">
        <v>1.0644583706356312</v>
      </c>
    </row>
    <row r="87" spans="1:4">
      <c r="A87" s="157" t="s">
        <v>180</v>
      </c>
      <c r="B87" s="158">
        <v>2694</v>
      </c>
      <c r="C87" s="158">
        <v>5477</v>
      </c>
      <c r="D87" s="163">
        <v>1.0330363771343727</v>
      </c>
    </row>
    <row r="88" spans="1:4">
      <c r="A88" s="157" t="s">
        <v>229</v>
      </c>
      <c r="B88" s="158">
        <v>768</v>
      </c>
      <c r="C88" s="158">
        <v>1451</v>
      </c>
      <c r="D88" s="163">
        <v>0.88932291666666663</v>
      </c>
    </row>
    <row r="89" spans="1:4">
      <c r="A89" s="157" t="s">
        <v>230</v>
      </c>
      <c r="B89" s="158">
        <v>15259</v>
      </c>
      <c r="C89" s="158">
        <v>27747</v>
      </c>
      <c r="D89" s="163">
        <v>0.81840225440723502</v>
      </c>
    </row>
    <row r="90" spans="1:4">
      <c r="A90" s="157" t="s">
        <v>231</v>
      </c>
      <c r="B90" s="158">
        <v>16295</v>
      </c>
      <c r="C90" s="158">
        <v>28533</v>
      </c>
      <c r="D90" s="163">
        <v>0.75102792267566743</v>
      </c>
    </row>
    <row r="91" spans="1:4">
      <c r="A91" s="157" t="s">
        <v>232</v>
      </c>
      <c r="B91" s="158">
        <v>5671</v>
      </c>
      <c r="C91" s="158">
        <v>9591</v>
      </c>
      <c r="D91" s="163">
        <v>0.69123611356021863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M22"/>
  <sheetViews>
    <sheetView showGridLines="0" topLeftCell="A4" zoomScale="75" zoomScaleNormal="75" workbookViewId="0">
      <selection activeCell="F22" sqref="F22"/>
    </sheetView>
  </sheetViews>
  <sheetFormatPr defaultColWidth="9.109375" defaultRowHeight="13.2"/>
  <cols>
    <col min="1" max="1" width="32.33203125" customWidth="1"/>
    <col min="2" max="3" width="12.88671875" customWidth="1"/>
    <col min="4" max="4" width="14.5546875" bestFit="1" customWidth="1"/>
    <col min="5" max="5" width="12.44140625" customWidth="1"/>
    <col min="6" max="7" width="14.44140625" bestFit="1" customWidth="1"/>
    <col min="8" max="9" width="12.44140625" customWidth="1"/>
    <col min="10" max="10" width="15" hidden="1" customWidth="1"/>
    <col min="11" max="11" width="18.88671875" hidden="1" customWidth="1"/>
    <col min="12" max="12" width="16.44140625" hidden="1" customWidth="1"/>
    <col min="13" max="13" width="15.5546875" hidden="1" customWidth="1"/>
  </cols>
  <sheetData>
    <row r="2" spans="1:13" ht="24.6">
      <c r="C2" s="2" t="s">
        <v>189</v>
      </c>
    </row>
    <row r="5" spans="1:13" ht="13.8" thickBot="1"/>
    <row r="6" spans="1:13" ht="23.4" thickTop="1" thickBot="1">
      <c r="A6" s="185" t="s">
        <v>47</v>
      </c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7"/>
    </row>
    <row r="7" spans="1:13" ht="24" customHeight="1" thickTop="1" thickBot="1">
      <c r="A7" s="70"/>
      <c r="B7" s="176" t="s">
        <v>68</v>
      </c>
      <c r="C7" s="177"/>
      <c r="D7" s="177"/>
      <c r="E7" s="178"/>
      <c r="F7" s="176" t="s">
        <v>40</v>
      </c>
      <c r="G7" s="177"/>
      <c r="H7" s="177"/>
      <c r="I7" s="178"/>
      <c r="J7" s="176" t="s">
        <v>48</v>
      </c>
      <c r="K7" s="177"/>
      <c r="L7" s="177"/>
      <c r="M7" s="178"/>
    </row>
    <row r="8" spans="1:13" ht="66" thickTop="1" thickBot="1">
      <c r="A8" s="71" t="s">
        <v>49</v>
      </c>
      <c r="B8" s="30">
        <v>2013</v>
      </c>
      <c r="C8" s="31">
        <v>2014</v>
      </c>
      <c r="D8" s="32" t="s">
        <v>190</v>
      </c>
      <c r="E8" s="33" t="s">
        <v>191</v>
      </c>
      <c r="F8" s="30" t="s">
        <v>4</v>
      </c>
      <c r="G8" s="31" t="s">
        <v>192</v>
      </c>
      <c r="H8" s="32" t="s">
        <v>190</v>
      </c>
      <c r="I8" s="33" t="s">
        <v>191</v>
      </c>
      <c r="J8" s="30">
        <v>2010</v>
      </c>
      <c r="K8" s="31">
        <v>2011</v>
      </c>
      <c r="L8" s="32" t="s">
        <v>50</v>
      </c>
      <c r="M8" s="33" t="s">
        <v>51</v>
      </c>
    </row>
    <row r="9" spans="1:13" ht="22.5" customHeight="1" thickTop="1">
      <c r="A9" s="72" t="s">
        <v>52</v>
      </c>
      <c r="B9" s="73">
        <v>106868.75599999999</v>
      </c>
      <c r="C9" s="74">
        <v>121143.683</v>
      </c>
      <c r="D9" s="75">
        <f t="shared" ref="D9:D22" si="0">(C9-B9)/B9*100</f>
        <v>13.357437228894115</v>
      </c>
      <c r="E9" s="76">
        <f t="shared" ref="E9:E22" si="1">C9/C$22*100</f>
        <v>1.0082572754989705</v>
      </c>
      <c r="F9" s="73">
        <v>1274117.8979999998</v>
      </c>
      <c r="G9" s="74">
        <v>1549289.3650000002</v>
      </c>
      <c r="H9" s="75">
        <f t="shared" ref="H9:H22" si="2">(G9-F9)/F9*100</f>
        <v>21.597017625444302</v>
      </c>
      <c r="I9" s="76">
        <f t="shared" ref="I9:I22" si="3">G9/G$22*100</f>
        <v>1.0576417661169981</v>
      </c>
      <c r="J9" s="77">
        <v>979423.58799999999</v>
      </c>
      <c r="K9" s="78">
        <v>1049368.3049999999</v>
      </c>
      <c r="L9" s="79">
        <f t="shared" ref="L9:L22" si="4">(K9-J9)/J9*100</f>
        <v>7.1414164266584885</v>
      </c>
      <c r="M9" s="80">
        <f t="shared" ref="M9:M22" si="5">K9/K$22*100</f>
        <v>0.79266659483621871</v>
      </c>
    </row>
    <row r="10" spans="1:13" ht="22.5" customHeight="1">
      <c r="A10" s="72" t="s">
        <v>53</v>
      </c>
      <c r="B10" s="73">
        <v>1037485.235</v>
      </c>
      <c r="C10" s="74">
        <v>1053011.7169999999</v>
      </c>
      <c r="D10" s="75">
        <f t="shared" si="0"/>
        <v>1.4965496834275391</v>
      </c>
      <c r="E10" s="76">
        <f t="shared" si="1"/>
        <v>8.7640287843231004</v>
      </c>
      <c r="F10" s="73">
        <v>13045811.136999998</v>
      </c>
      <c r="G10" s="74">
        <v>12520261.879000001</v>
      </c>
      <c r="H10" s="75">
        <f t="shared" si="2"/>
        <v>-4.0284904670239801</v>
      </c>
      <c r="I10" s="76">
        <f t="shared" si="3"/>
        <v>8.5471133960523158</v>
      </c>
      <c r="J10" s="77">
        <v>8097135.7000000002</v>
      </c>
      <c r="K10" s="78">
        <v>12581780.802000001</v>
      </c>
      <c r="L10" s="79">
        <f t="shared" si="4"/>
        <v>55.385574209902408</v>
      </c>
      <c r="M10" s="80">
        <f t="shared" si="5"/>
        <v>9.503962810556823</v>
      </c>
    </row>
    <row r="11" spans="1:13" ht="22.5" customHeight="1">
      <c r="A11" s="72" t="s">
        <v>54</v>
      </c>
      <c r="B11" s="73">
        <v>217442.519</v>
      </c>
      <c r="C11" s="74">
        <v>244005.89499999999</v>
      </c>
      <c r="D11" s="75">
        <f t="shared" si="0"/>
        <v>12.21627495954459</v>
      </c>
      <c r="E11" s="76">
        <f t="shared" si="1"/>
        <v>2.0308175614768773</v>
      </c>
      <c r="F11" s="73">
        <v>3168293.2570000002</v>
      </c>
      <c r="G11" s="74">
        <v>3125419.3829999999</v>
      </c>
      <c r="H11" s="75">
        <f t="shared" si="2"/>
        <v>-1.3532167170849836</v>
      </c>
      <c r="I11" s="76">
        <f t="shared" si="3"/>
        <v>2.133606639772176</v>
      </c>
      <c r="J11" s="77">
        <v>3400532.5399999991</v>
      </c>
      <c r="K11" s="78">
        <v>3297196.59</v>
      </c>
      <c r="L11" s="79">
        <f t="shared" si="4"/>
        <v>-3.0388166789899116</v>
      </c>
      <c r="M11" s="80">
        <f t="shared" si="5"/>
        <v>2.4906199101381201</v>
      </c>
    </row>
    <row r="12" spans="1:13" ht="22.5" customHeight="1">
      <c r="A12" s="72" t="s">
        <v>55</v>
      </c>
      <c r="B12" s="73">
        <v>166796.753</v>
      </c>
      <c r="C12" s="74">
        <v>205947.902</v>
      </c>
      <c r="D12" s="75">
        <f t="shared" si="0"/>
        <v>23.472368793653921</v>
      </c>
      <c r="E12" s="76">
        <f t="shared" si="1"/>
        <v>1.7140676709098319</v>
      </c>
      <c r="F12" s="73">
        <v>1864405.3370000001</v>
      </c>
      <c r="G12" s="74">
        <v>2186809.75</v>
      </c>
      <c r="H12" s="75">
        <f t="shared" si="2"/>
        <v>17.292613714503645</v>
      </c>
      <c r="I12" s="76">
        <f t="shared" si="3"/>
        <v>1.4928530321073177</v>
      </c>
      <c r="J12" s="77">
        <v>1371823.5040000002</v>
      </c>
      <c r="K12" s="78">
        <v>1715683.2589999998</v>
      </c>
      <c r="L12" s="79">
        <f t="shared" si="4"/>
        <v>25.06588886962237</v>
      </c>
      <c r="M12" s="80">
        <f t="shared" si="5"/>
        <v>1.2959842604823442</v>
      </c>
    </row>
    <row r="13" spans="1:13" ht="22.5" customHeight="1">
      <c r="A13" s="81" t="s">
        <v>56</v>
      </c>
      <c r="B13" s="73">
        <v>62653.637000000002</v>
      </c>
      <c r="C13" s="74">
        <v>61188.160000000003</v>
      </c>
      <c r="D13" s="75">
        <f t="shared" si="0"/>
        <v>-2.3390134558349724</v>
      </c>
      <c r="E13" s="76">
        <f t="shared" si="1"/>
        <v>0.50925814674459824</v>
      </c>
      <c r="F13" s="73">
        <v>1103164.6030000001</v>
      </c>
      <c r="G13" s="74">
        <v>1137101.1529999999</v>
      </c>
      <c r="H13" s="75">
        <f t="shared" si="2"/>
        <v>3.0762906920427913</v>
      </c>
      <c r="I13" s="76">
        <f t="shared" si="3"/>
        <v>0.77625632685640655</v>
      </c>
      <c r="J13" s="77">
        <v>1220063.574</v>
      </c>
      <c r="K13" s="78">
        <v>1105582.098</v>
      </c>
      <c r="L13" s="79">
        <f t="shared" si="4"/>
        <v>-9.383238581959338</v>
      </c>
      <c r="M13" s="80">
        <f t="shared" si="5"/>
        <v>0.83512908933679153</v>
      </c>
    </row>
    <row r="14" spans="1:13" ht="22.5" customHeight="1">
      <c r="A14" s="72" t="s">
        <v>57</v>
      </c>
      <c r="B14" s="73">
        <v>936936.08</v>
      </c>
      <c r="C14" s="74">
        <v>1065298.149</v>
      </c>
      <c r="D14" s="75">
        <f t="shared" si="0"/>
        <v>13.700194894832102</v>
      </c>
      <c r="E14" s="76">
        <f t="shared" si="1"/>
        <v>8.8662865673717075</v>
      </c>
      <c r="F14" s="73">
        <v>11428598.158</v>
      </c>
      <c r="G14" s="74">
        <v>12301058.763</v>
      </c>
      <c r="H14" s="75">
        <f t="shared" si="2"/>
        <v>7.6340124391308608</v>
      </c>
      <c r="I14" s="76">
        <f t="shared" si="3"/>
        <v>8.3974716467561201</v>
      </c>
      <c r="J14" s="77">
        <v>8340558.5209999997</v>
      </c>
      <c r="K14" s="78">
        <v>11342038.941000002</v>
      </c>
      <c r="L14" s="79">
        <f t="shared" si="4"/>
        <v>35.986563878699776</v>
      </c>
      <c r="M14" s="80">
        <f t="shared" si="5"/>
        <v>8.5674927887804486</v>
      </c>
    </row>
    <row r="15" spans="1:13" ht="22.5" customHeight="1">
      <c r="A15" s="72" t="s">
        <v>58</v>
      </c>
      <c r="B15" s="73">
        <v>726329.57299999997</v>
      </c>
      <c r="C15" s="74">
        <v>777632.076</v>
      </c>
      <c r="D15" s="75">
        <f t="shared" si="0"/>
        <v>7.0632540525786949</v>
      </c>
      <c r="E15" s="76">
        <f t="shared" si="1"/>
        <v>6.47209312835873</v>
      </c>
      <c r="F15" s="73">
        <v>8368725.165</v>
      </c>
      <c r="G15" s="74">
        <v>9414244.5120000001</v>
      </c>
      <c r="H15" s="75">
        <f t="shared" si="2"/>
        <v>12.493173409166438</v>
      </c>
      <c r="I15" s="76">
        <f t="shared" si="3"/>
        <v>6.4267517852153695</v>
      </c>
      <c r="J15" s="77">
        <v>4902211.29</v>
      </c>
      <c r="K15" s="78">
        <v>6964942.0389999999</v>
      </c>
      <c r="L15" s="79">
        <f t="shared" si="4"/>
        <v>42.077556983473066</v>
      </c>
      <c r="M15" s="80">
        <f t="shared" si="5"/>
        <v>5.2611431686854306</v>
      </c>
    </row>
    <row r="16" spans="1:13" ht="22.5" customHeight="1">
      <c r="A16" s="72" t="s">
        <v>59</v>
      </c>
      <c r="B16" s="73">
        <v>487832.9</v>
      </c>
      <c r="C16" s="74">
        <v>529430.00699999998</v>
      </c>
      <c r="D16" s="75">
        <f t="shared" si="0"/>
        <v>8.5269171062468239</v>
      </c>
      <c r="E16" s="76">
        <f t="shared" si="1"/>
        <v>4.4063515587950288</v>
      </c>
      <c r="F16" s="73">
        <v>5868024.1000000006</v>
      </c>
      <c r="G16" s="74">
        <v>6613601.5380000006</v>
      </c>
      <c r="H16" s="75">
        <f t="shared" si="2"/>
        <v>12.70576646063877</v>
      </c>
      <c r="I16" s="76">
        <f t="shared" si="3"/>
        <v>4.5148578238929655</v>
      </c>
      <c r="J16" s="77">
        <v>4474384.7340000002</v>
      </c>
      <c r="K16" s="78">
        <v>5734250.4689999996</v>
      </c>
      <c r="L16" s="79">
        <f t="shared" si="4"/>
        <v>28.157295581368292</v>
      </c>
      <c r="M16" s="80">
        <f t="shared" si="5"/>
        <v>4.3315095105719053</v>
      </c>
    </row>
    <row r="17" spans="1:13" ht="22.5" customHeight="1">
      <c r="A17" s="72" t="s">
        <v>60</v>
      </c>
      <c r="B17" s="73">
        <v>3039449.38</v>
      </c>
      <c r="C17" s="74">
        <v>3508894.13</v>
      </c>
      <c r="D17" s="75">
        <f t="shared" si="0"/>
        <v>15.445058999469175</v>
      </c>
      <c r="E17" s="76">
        <f t="shared" si="1"/>
        <v>29.20390026055366</v>
      </c>
      <c r="F17" s="73">
        <v>40407802.821999997</v>
      </c>
      <c r="G17" s="74">
        <v>41075400.967</v>
      </c>
      <c r="H17" s="75">
        <f t="shared" si="2"/>
        <v>1.6521515607785782</v>
      </c>
      <c r="I17" s="76">
        <f t="shared" si="3"/>
        <v>28.040636309861792</v>
      </c>
      <c r="J17" s="77">
        <v>32912628.903999999</v>
      </c>
      <c r="K17" s="78">
        <v>37242909.464000002</v>
      </c>
      <c r="L17" s="79">
        <f t="shared" si="4"/>
        <v>13.156896620536218</v>
      </c>
      <c r="M17" s="80">
        <f t="shared" si="5"/>
        <v>28.132363142626517</v>
      </c>
    </row>
    <row r="18" spans="1:13" ht="22.5" customHeight="1">
      <c r="A18" s="72" t="s">
        <v>61</v>
      </c>
      <c r="B18" s="73">
        <v>1590251.469</v>
      </c>
      <c r="C18" s="74">
        <v>1740359.2949999999</v>
      </c>
      <c r="D18" s="75">
        <f t="shared" si="0"/>
        <v>9.4392508937213808</v>
      </c>
      <c r="E18" s="76">
        <f t="shared" si="1"/>
        <v>14.484700132205894</v>
      </c>
      <c r="F18" s="73">
        <v>18862930.23</v>
      </c>
      <c r="G18" s="74">
        <v>20269599.607000001</v>
      </c>
      <c r="H18" s="75">
        <f t="shared" si="2"/>
        <v>7.4573216348051998</v>
      </c>
      <c r="I18" s="76">
        <f t="shared" si="3"/>
        <v>13.837295737734499</v>
      </c>
      <c r="J18" s="77">
        <v>15993720.549999999</v>
      </c>
      <c r="K18" s="78">
        <v>18461534.930999998</v>
      </c>
      <c r="L18" s="79">
        <f t="shared" si="4"/>
        <v>15.429895584864395</v>
      </c>
      <c r="M18" s="80">
        <f t="shared" si="5"/>
        <v>13.945382149888424</v>
      </c>
    </row>
    <row r="19" spans="1:13" ht="22.5" customHeight="1">
      <c r="A19" s="82" t="s">
        <v>62</v>
      </c>
      <c r="B19" s="73">
        <v>124804.477</v>
      </c>
      <c r="C19" s="74">
        <v>133557.81400000001</v>
      </c>
      <c r="D19" s="75">
        <f t="shared" si="0"/>
        <v>7.0136402238198672</v>
      </c>
      <c r="E19" s="76">
        <f t="shared" si="1"/>
        <v>1.1115778745577538</v>
      </c>
      <c r="F19" s="73">
        <v>1482816.1819999998</v>
      </c>
      <c r="G19" s="74">
        <v>1402303.2989999999</v>
      </c>
      <c r="H19" s="75">
        <f t="shared" si="2"/>
        <v>-5.4297278366227006</v>
      </c>
      <c r="I19" s="76">
        <f t="shared" si="3"/>
        <v>0.95729988941481736</v>
      </c>
      <c r="J19" s="77">
        <v>1337078.9910000002</v>
      </c>
      <c r="K19" s="78">
        <v>1503190.1989999996</v>
      </c>
      <c r="L19" s="79">
        <f t="shared" si="4"/>
        <v>12.423440134659881</v>
      </c>
      <c r="M19" s="80">
        <f t="shared" si="5"/>
        <v>1.135472312966902</v>
      </c>
    </row>
    <row r="20" spans="1:13" ht="22.5" customHeight="1">
      <c r="A20" s="72" t="s">
        <v>63</v>
      </c>
      <c r="B20" s="73">
        <v>854866.96699999995</v>
      </c>
      <c r="C20" s="74">
        <v>1019687.276</v>
      </c>
      <c r="D20" s="75">
        <f t="shared" si="0"/>
        <v>19.28022901369167</v>
      </c>
      <c r="E20" s="76">
        <f t="shared" si="1"/>
        <v>8.4866754031304037</v>
      </c>
      <c r="F20" s="73">
        <v>10785959.120999999</v>
      </c>
      <c r="G20" s="74">
        <v>12075004.117000002</v>
      </c>
      <c r="H20" s="75">
        <f t="shared" si="2"/>
        <v>11.951139268553911</v>
      </c>
      <c r="I20" s="76">
        <f t="shared" si="3"/>
        <v>8.2431526147950454</v>
      </c>
      <c r="J20" s="77">
        <v>8330934.0590000013</v>
      </c>
      <c r="K20" s="78">
        <v>10156234.218</v>
      </c>
      <c r="L20" s="79">
        <f t="shared" si="4"/>
        <v>21.909910054180624</v>
      </c>
      <c r="M20" s="80">
        <f t="shared" si="5"/>
        <v>7.6717655332091876</v>
      </c>
    </row>
    <row r="21" spans="1:13" ht="22.5" customHeight="1" thickBot="1">
      <c r="A21" s="83" t="s">
        <v>64</v>
      </c>
      <c r="B21" s="84">
        <v>1614909.8060000001</v>
      </c>
      <c r="C21" s="85">
        <v>1554999.7439999999</v>
      </c>
      <c r="D21" s="86">
        <f t="shared" si="0"/>
        <v>-3.7098085464223227</v>
      </c>
      <c r="E21" s="87">
        <f t="shared" si="1"/>
        <v>12.941985636073461</v>
      </c>
      <c r="F21" s="84">
        <v>20399242.998999998</v>
      </c>
      <c r="G21" s="85">
        <v>22815173.341999996</v>
      </c>
      <c r="H21" s="86">
        <f t="shared" si="2"/>
        <v>11.843235276517031</v>
      </c>
      <c r="I21" s="87">
        <f t="shared" si="3"/>
        <v>15.57506349222137</v>
      </c>
      <c r="J21" s="88">
        <v>18293006.946000002</v>
      </c>
      <c r="K21" s="89">
        <v>21229863.969999999</v>
      </c>
      <c r="L21" s="90">
        <f t="shared" si="4"/>
        <v>16.054534023134874</v>
      </c>
      <c r="M21" s="91">
        <f t="shared" si="5"/>
        <v>16.036508727920864</v>
      </c>
    </row>
    <row r="22" spans="1:13" ht="24" customHeight="1" thickBot="1">
      <c r="A22" s="92" t="s">
        <v>65</v>
      </c>
      <c r="B22" s="93">
        <v>10966627.551999999</v>
      </c>
      <c r="C22" s="94">
        <v>12015155.847999997</v>
      </c>
      <c r="D22" s="95">
        <f t="shared" si="0"/>
        <v>9.5610823931809072</v>
      </c>
      <c r="E22" s="96">
        <f t="shared" si="1"/>
        <v>100</v>
      </c>
      <c r="F22" s="93">
        <v>138059891.00899997</v>
      </c>
      <c r="G22" s="94">
        <v>146485267</v>
      </c>
      <c r="H22" s="95">
        <f t="shared" si="2"/>
        <v>6.1026963946036901</v>
      </c>
      <c r="I22" s="96">
        <f t="shared" si="3"/>
        <v>100</v>
      </c>
      <c r="J22" s="93">
        <v>109653502.90100001</v>
      </c>
      <c r="K22" s="97">
        <v>132384575.28500003</v>
      </c>
      <c r="L22" s="98">
        <f t="shared" si="4"/>
        <v>20.729909927749983</v>
      </c>
      <c r="M22" s="96">
        <f t="shared" si="5"/>
        <v>100</v>
      </c>
    </row>
  </sheetData>
  <mergeCells count="4">
    <mergeCell ref="A6:M6"/>
    <mergeCell ref="B7:E7"/>
    <mergeCell ref="F7:I7"/>
    <mergeCell ref="J7:M7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7:N60"/>
  <sheetViews>
    <sheetView showGridLines="0" topLeftCell="C1" workbookViewId="0">
      <selection activeCell="C22" sqref="C22"/>
    </sheetView>
  </sheetViews>
  <sheetFormatPr defaultColWidth="9.109375" defaultRowHeight="13.2"/>
  <cols>
    <col min="1" max="2" width="0" hidden="1" customWidth="1"/>
    <col min="10" max="10" width="11.5546875" bestFit="1" customWidth="1"/>
    <col min="11" max="11" width="12.109375" customWidth="1"/>
  </cols>
  <sheetData>
    <row r="7" spans="9:9">
      <c r="I7" s="99"/>
    </row>
    <row r="8" spans="9:9">
      <c r="I8" s="99"/>
    </row>
    <row r="9" spans="9:9">
      <c r="I9" s="99"/>
    </row>
    <row r="10" spans="9:9">
      <c r="I10" s="99"/>
    </row>
    <row r="17" spans="3:14" ht="12.75" customHeight="1"/>
    <row r="21" spans="3:14">
      <c r="C21" s="1" t="s">
        <v>198</v>
      </c>
    </row>
    <row r="22" spans="3:14">
      <c r="C22" s="1" t="s">
        <v>212</v>
      </c>
    </row>
    <row r="24" spans="3:14">
      <c r="H24" s="99"/>
      <c r="I24" s="99"/>
    </row>
    <row r="25" spans="3:14">
      <c r="H25" s="99"/>
      <c r="I25" s="99"/>
    </row>
    <row r="26" spans="3:14">
      <c r="H26" s="188"/>
      <c r="I26" s="188"/>
      <c r="N26" t="s">
        <v>66</v>
      </c>
    </row>
    <row r="27" spans="3:14">
      <c r="H27" s="188"/>
      <c r="I27" s="188"/>
    </row>
    <row r="28" spans="3:14" ht="12.75" customHeight="1"/>
    <row r="29" spans="3:14" ht="12.75" customHeight="1"/>
    <row r="30" spans="3:14" ht="9.75" customHeight="1"/>
    <row r="37" spans="8:9">
      <c r="H37" s="99"/>
      <c r="I37" s="99"/>
    </row>
    <row r="38" spans="8:9">
      <c r="H38" s="99"/>
      <c r="I38" s="99"/>
    </row>
    <row r="39" spans="8:9">
      <c r="H39" s="188"/>
      <c r="I39" s="188"/>
    </row>
    <row r="40" spans="8:9">
      <c r="H40" s="188"/>
      <c r="I40" s="188"/>
    </row>
    <row r="41" spans="8:9" ht="12.75" customHeight="1"/>
    <row r="42" spans="8:9" ht="13.5" customHeight="1"/>
    <row r="43" spans="8:9" ht="12.75" customHeight="1"/>
    <row r="49" spans="3:9">
      <c r="H49" s="99"/>
      <c r="I49" s="99"/>
    </row>
    <row r="50" spans="3:9">
      <c r="H50" s="99"/>
      <c r="I50" s="99"/>
    </row>
    <row r="51" spans="3:9">
      <c r="H51" s="188"/>
      <c r="I51" s="188"/>
    </row>
    <row r="52" spans="3:9">
      <c r="H52" s="188"/>
      <c r="I52" s="188"/>
    </row>
    <row r="55" spans="3:9" ht="15.75" customHeight="1"/>
    <row r="56" spans="3:9" ht="12.75" customHeight="1"/>
    <row r="57" spans="3:9" ht="12.75" customHeight="1"/>
    <row r="58" spans="3:9" ht="12.75" customHeight="1"/>
    <row r="60" spans="3:9">
      <c r="C60" s="100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2:A23"/>
  <sheetViews>
    <sheetView showGridLines="0" zoomScaleNormal="100" workbookViewId="0">
      <selection activeCell="A24" sqref="A24:XFD24"/>
    </sheetView>
  </sheetViews>
  <sheetFormatPr defaultColWidth="9.109375" defaultRowHeight="13.2"/>
  <sheetData>
    <row r="22" spans="1:1">
      <c r="A22" t="s">
        <v>199</v>
      </c>
    </row>
    <row r="23" spans="1:1">
      <c r="A23" t="s">
        <v>193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28"/>
  <sheetViews>
    <sheetView showGridLines="0" zoomScale="90" zoomScaleNormal="90" workbookViewId="0">
      <selection activeCell="O26" sqref="O26"/>
    </sheetView>
  </sheetViews>
  <sheetFormatPr defaultColWidth="9.109375" defaultRowHeight="13.2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</row>
    <row r="3" spans="1:16">
      <c r="B3" s="99" t="s">
        <v>197</v>
      </c>
    </row>
    <row r="4" spans="1:16" s="101" customFormat="1">
      <c r="B4" s="102" t="s">
        <v>67</v>
      </c>
      <c r="C4" s="102" t="s">
        <v>68</v>
      </c>
      <c r="D4" s="102" t="s">
        <v>69</v>
      </c>
      <c r="E4" s="102" t="s">
        <v>70</v>
      </c>
      <c r="F4" s="102" t="s">
        <v>71</v>
      </c>
      <c r="G4" s="102" t="s">
        <v>72</v>
      </c>
      <c r="H4" s="102" t="s">
        <v>73</v>
      </c>
      <c r="I4" s="102" t="s">
        <v>1</v>
      </c>
      <c r="J4" s="102" t="s">
        <v>74</v>
      </c>
      <c r="K4" s="102" t="s">
        <v>75</v>
      </c>
      <c r="L4" s="102" t="s">
        <v>76</v>
      </c>
      <c r="M4" s="102" t="s">
        <v>77</v>
      </c>
      <c r="N4" s="102" t="s">
        <v>78</v>
      </c>
      <c r="O4" s="103" t="s">
        <v>79</v>
      </c>
      <c r="P4" s="103" t="s">
        <v>80</v>
      </c>
    </row>
    <row r="5" spans="1:16">
      <c r="A5" s="104" t="s">
        <v>81</v>
      </c>
      <c r="B5" s="105" t="s">
        <v>82</v>
      </c>
      <c r="C5" s="106">
        <v>1249743.6000000001</v>
      </c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>
        <f>SUM(C5:N5)</f>
        <v>1249743.6000000001</v>
      </c>
      <c r="P5" s="107">
        <f t="shared" ref="P5:P24" si="0">O5/O$26*100</f>
        <v>10.401393173905891</v>
      </c>
    </row>
    <row r="6" spans="1:16">
      <c r="A6" s="104" t="s">
        <v>83</v>
      </c>
      <c r="B6" s="105" t="s">
        <v>84</v>
      </c>
      <c r="C6" s="106">
        <v>1018203.703</v>
      </c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>
        <f t="shared" ref="O6:O24" si="1">SUM(C6:N6)</f>
        <v>1018203.703</v>
      </c>
      <c r="P6" s="107">
        <f t="shared" si="0"/>
        <v>8.4743278909609145</v>
      </c>
    </row>
    <row r="7" spans="1:16">
      <c r="A7" s="104" t="s">
        <v>85</v>
      </c>
      <c r="B7" s="105" t="s">
        <v>86</v>
      </c>
      <c r="C7" s="106">
        <v>765077.09400000004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>
        <f t="shared" si="1"/>
        <v>765077.09400000004</v>
      </c>
      <c r="P7" s="107">
        <f t="shared" si="0"/>
        <v>6.3676002525984972</v>
      </c>
    </row>
    <row r="8" spans="1:16">
      <c r="A8" s="104" t="s">
        <v>87</v>
      </c>
      <c r="B8" s="105" t="s">
        <v>90</v>
      </c>
      <c r="C8" s="106">
        <v>592963.21900000004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>
        <f t="shared" si="1"/>
        <v>592963.21900000004</v>
      </c>
      <c r="P8" s="107">
        <f t="shared" si="0"/>
        <v>4.9351271560693446</v>
      </c>
    </row>
    <row r="9" spans="1:16">
      <c r="A9" s="104" t="s">
        <v>89</v>
      </c>
      <c r="B9" s="105" t="s">
        <v>92</v>
      </c>
      <c r="C9" s="106">
        <v>505819.75099999999</v>
      </c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>
        <f t="shared" si="1"/>
        <v>505819.75099999999</v>
      </c>
      <c r="P9" s="107">
        <f t="shared" si="0"/>
        <v>4.209847608163928</v>
      </c>
    </row>
    <row r="10" spans="1:16">
      <c r="A10" s="104" t="s">
        <v>91</v>
      </c>
      <c r="B10" s="105" t="s">
        <v>94</v>
      </c>
      <c r="C10" s="106">
        <v>469892.13799999998</v>
      </c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>
        <f t="shared" si="1"/>
        <v>469892.13799999998</v>
      </c>
      <c r="P10" s="107">
        <f t="shared" si="0"/>
        <v>3.9108284904721611</v>
      </c>
    </row>
    <row r="11" spans="1:16">
      <c r="A11" s="104" t="s">
        <v>93</v>
      </c>
      <c r="B11" s="105" t="s">
        <v>88</v>
      </c>
      <c r="C11" s="106">
        <v>466153.81699999998</v>
      </c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>
        <f t="shared" si="1"/>
        <v>466153.81699999998</v>
      </c>
      <c r="P11" s="107">
        <f t="shared" si="0"/>
        <v>3.8797151112708042</v>
      </c>
    </row>
    <row r="12" spans="1:16">
      <c r="A12" s="104" t="s">
        <v>95</v>
      </c>
      <c r="B12" s="105" t="s">
        <v>96</v>
      </c>
      <c r="C12" s="106">
        <v>332661.7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>
        <f t="shared" si="1"/>
        <v>332661.7</v>
      </c>
      <c r="P12" s="107">
        <f t="shared" si="0"/>
        <v>2.7686840209463202</v>
      </c>
    </row>
    <row r="13" spans="1:16">
      <c r="A13" s="104" t="s">
        <v>97</v>
      </c>
      <c r="B13" s="105" t="s">
        <v>105</v>
      </c>
      <c r="C13" s="106">
        <v>312483.90100000001</v>
      </c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>
        <f t="shared" si="1"/>
        <v>312483.90100000001</v>
      </c>
      <c r="P13" s="107">
        <f t="shared" si="0"/>
        <v>2.6007477972416777</v>
      </c>
    </row>
    <row r="14" spans="1:16">
      <c r="A14" s="104" t="s">
        <v>99</v>
      </c>
      <c r="B14" s="105" t="s">
        <v>109</v>
      </c>
      <c r="C14" s="106">
        <v>260840.946</v>
      </c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>
        <f t="shared" si="1"/>
        <v>260840.946</v>
      </c>
      <c r="P14" s="107">
        <f t="shared" si="0"/>
        <v>2.1709326898729908</v>
      </c>
    </row>
    <row r="15" spans="1:16">
      <c r="A15" s="104" t="s">
        <v>100</v>
      </c>
      <c r="B15" s="105" t="s">
        <v>98</v>
      </c>
      <c r="C15" s="106">
        <v>254955.40400000001</v>
      </c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>
        <f t="shared" si="1"/>
        <v>254955.40400000001</v>
      </c>
      <c r="P15" s="107">
        <f t="shared" si="0"/>
        <v>2.1219483731031059</v>
      </c>
    </row>
    <row r="16" spans="1:16">
      <c r="A16" s="104" t="s">
        <v>102</v>
      </c>
      <c r="B16" s="105" t="s">
        <v>107</v>
      </c>
      <c r="C16" s="106">
        <v>245219.31899999999</v>
      </c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>
        <f t="shared" si="1"/>
        <v>245219.31899999999</v>
      </c>
      <c r="P16" s="107">
        <f t="shared" si="0"/>
        <v>2.0409166734332151</v>
      </c>
    </row>
    <row r="17" spans="1:16">
      <c r="A17" s="104" t="s">
        <v>104</v>
      </c>
      <c r="B17" s="105" t="s">
        <v>150</v>
      </c>
      <c r="C17" s="106">
        <v>244345.05499999999</v>
      </c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>
        <f t="shared" si="1"/>
        <v>244345.05499999999</v>
      </c>
      <c r="P17" s="107">
        <f t="shared" si="0"/>
        <v>2.0336403300282231</v>
      </c>
    </row>
    <row r="18" spans="1:16">
      <c r="A18" s="104" t="s">
        <v>106</v>
      </c>
      <c r="B18" s="105" t="s">
        <v>115</v>
      </c>
      <c r="C18" s="106">
        <v>237535.15700000001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>
        <f t="shared" si="1"/>
        <v>237535.15700000001</v>
      </c>
      <c r="P18" s="107">
        <f t="shared" si="0"/>
        <v>1.9769627630679318</v>
      </c>
    </row>
    <row r="19" spans="1:16">
      <c r="A19" s="104" t="s">
        <v>108</v>
      </c>
      <c r="B19" s="105" t="s">
        <v>111</v>
      </c>
      <c r="C19" s="106">
        <v>236580.82399999999</v>
      </c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>
        <f t="shared" si="1"/>
        <v>236580.82399999999</v>
      </c>
      <c r="P19" s="107">
        <f t="shared" si="0"/>
        <v>1.9690200196509355</v>
      </c>
    </row>
    <row r="20" spans="1:16">
      <c r="A20" s="104" t="s">
        <v>110</v>
      </c>
      <c r="B20" s="105" t="s">
        <v>113</v>
      </c>
      <c r="C20" s="106">
        <v>212519.87</v>
      </c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>
        <f t="shared" si="1"/>
        <v>212519.87</v>
      </c>
      <c r="P20" s="107">
        <f t="shared" si="0"/>
        <v>1.7687649891844754</v>
      </c>
    </row>
    <row r="21" spans="1:16">
      <c r="A21" s="104" t="s">
        <v>112</v>
      </c>
      <c r="B21" s="105" t="s">
        <v>181</v>
      </c>
      <c r="C21" s="106">
        <v>211983.65100000001</v>
      </c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>
        <f t="shared" si="1"/>
        <v>211983.65100000001</v>
      </c>
      <c r="P21" s="107">
        <f t="shared" si="0"/>
        <v>1.7643021340465748</v>
      </c>
    </row>
    <row r="22" spans="1:16">
      <c r="A22" s="104" t="s">
        <v>114</v>
      </c>
      <c r="B22" s="105" t="s">
        <v>101</v>
      </c>
      <c r="C22" s="106">
        <v>211692.18400000001</v>
      </c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>
        <f t="shared" si="1"/>
        <v>211692.18400000001</v>
      </c>
      <c r="P22" s="107">
        <f t="shared" si="0"/>
        <v>1.7618763061693854</v>
      </c>
    </row>
    <row r="23" spans="1:16">
      <c r="A23" s="104" t="s">
        <v>116</v>
      </c>
      <c r="B23" s="105" t="s">
        <v>103</v>
      </c>
      <c r="C23" s="106">
        <v>211631.288</v>
      </c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>
        <f t="shared" si="1"/>
        <v>211631.288</v>
      </c>
      <c r="P23" s="107">
        <f t="shared" si="0"/>
        <v>1.7613694796181485</v>
      </c>
    </row>
    <row r="24" spans="1:16">
      <c r="A24" s="104" t="s">
        <v>117</v>
      </c>
      <c r="B24" s="105" t="s">
        <v>200</v>
      </c>
      <c r="C24" s="106">
        <v>180820.54300000001</v>
      </c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>
        <f t="shared" si="1"/>
        <v>180820.54300000001</v>
      </c>
      <c r="P24" s="107">
        <f t="shared" si="0"/>
        <v>1.5049371420362998</v>
      </c>
    </row>
    <row r="25" spans="1:16">
      <c r="A25" s="108"/>
      <c r="B25" s="189" t="s">
        <v>118</v>
      </c>
      <c r="C25" s="18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10">
        <f>SUM(O5:O24)</f>
        <v>8221123.1639999999</v>
      </c>
      <c r="P25" s="111">
        <f>SUM(P5:P24)</f>
        <v>68.422942401840828</v>
      </c>
    </row>
    <row r="26" spans="1:16" ht="13.5" customHeight="1">
      <c r="A26" s="108"/>
      <c r="B26" s="190" t="s">
        <v>119</v>
      </c>
      <c r="C26" s="190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0">
        <v>12015155.846000014</v>
      </c>
      <c r="P26" s="106">
        <f>O26/O$26*100</f>
        <v>100</v>
      </c>
    </row>
    <row r="27" spans="1:16">
      <c r="B27" s="113"/>
    </row>
    <row r="28" spans="1:16">
      <c r="B28" s="99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27"/>
  <sheetViews>
    <sheetView showGridLines="0" topLeftCell="A48" workbookViewId="0">
      <selection activeCell="I62" sqref="I62"/>
    </sheetView>
  </sheetViews>
  <sheetFormatPr defaultColWidth="9.109375" defaultRowHeight="13.2"/>
  <cols>
    <col min="5" max="5" width="10.5546875" customWidth="1"/>
  </cols>
  <sheetData>
    <row r="1" spans="2:2" ht="13.8">
      <c r="B1" s="114" t="s">
        <v>5</v>
      </c>
    </row>
    <row r="2" spans="2:2" ht="13.8">
      <c r="B2" s="114" t="s">
        <v>120</v>
      </c>
    </row>
    <row r="13" spans="2:2" ht="12.75" customHeight="1"/>
    <row r="30" ht="12.75" customHeight="1"/>
    <row r="46" ht="12.75" customHeight="1"/>
    <row r="60" ht="12.75" customHeight="1"/>
    <row r="80" ht="12.75" customHeight="1"/>
    <row r="84" ht="3.75" customHeight="1"/>
    <row r="95" ht="12.75" customHeight="1"/>
    <row r="105" spans="1:1" ht="3.75" customHeight="1"/>
    <row r="112" spans="1:1">
      <c r="A112" s="100"/>
    </row>
    <row r="113" ht="12.75" customHeight="1"/>
    <row r="127" ht="12.75" customHeight="1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SEKTÖR (U S D)</vt:lpstr>
      <vt:lpstr>SEKTÖR (TL)</vt:lpstr>
      <vt:lpstr>USDvsTL</vt:lpstr>
      <vt:lpstr>Seçilmiş İstatistikler</vt:lpstr>
      <vt:lpstr>GEN.SEK.</vt:lpstr>
      <vt:lpstr>Toplam İhracat  bar gra</vt:lpstr>
      <vt:lpstr>KARŞL</vt:lpstr>
      <vt:lpstr>ÜLKE</vt:lpstr>
      <vt:lpstr>SEKT1</vt:lpstr>
      <vt:lpstr>SEKT2</vt:lpstr>
      <vt:lpstr>SEKT3</vt:lpstr>
      <vt:lpstr>SEKT4</vt:lpstr>
      <vt:lpstr>SEKT5</vt:lpstr>
      <vt:lpstr>2002-2014 AYLIK İHR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gokhanezgin</cp:lastModifiedBy>
  <cp:lastPrinted>2013-11-01T05:16:16Z</cp:lastPrinted>
  <dcterms:created xsi:type="dcterms:W3CDTF">2013-08-01T04:41:02Z</dcterms:created>
  <dcterms:modified xsi:type="dcterms:W3CDTF">2014-02-01T09:03:45Z</dcterms:modified>
</cp:coreProperties>
</file>