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60" windowWidth="15570" windowHeight="7710"/>
  </bookViews>
  <sheets>
    <sheet name="SEKTÖR (U S D)" sheetId="1" r:id="rId1"/>
    <sheet name="SEKTÖR (TL)" sheetId="2" r:id="rId2"/>
    <sheet name="USDvsTL" sheetId="3" r:id="rId3"/>
    <sheet name="Seçilmiş İstatistikler" sheetId="14" r:id="rId4"/>
    <sheet name="GEN.SEK." sheetId="4" r:id="rId5"/>
    <sheet name="Toplam İhracat  bar gra" sheetId="5" r:id="rId6"/>
    <sheet name="KARŞL" sheetId="6" r:id="rId7"/>
    <sheet name="ÜLKE" sheetId="7" r:id="rId8"/>
    <sheet name="SEKT1" sheetId="8" r:id="rId9"/>
    <sheet name="SEKT2" sheetId="9" r:id="rId10"/>
    <sheet name="SEKT3" sheetId="10" r:id="rId11"/>
    <sheet name="SEKT4" sheetId="11" r:id="rId12"/>
    <sheet name="SEKT5" sheetId="12" r:id="rId13"/>
    <sheet name="2002-2015 AYLIK İHR" sheetId="13" r:id="rId14"/>
  </sheets>
  <calcPr calcId="145621"/>
</workbook>
</file>

<file path=xl/calcChain.xml><?xml version="1.0" encoding="utf-8"?>
<calcChain xmlns="http://schemas.openxmlformats.org/spreadsheetml/2006/main">
  <c r="G46" i="2" l="1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46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O75" i="13" l="1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27" i="13"/>
  <c r="O25" i="13"/>
  <c r="O23" i="13"/>
  <c r="O21" i="13"/>
  <c r="O19" i="13"/>
  <c r="O17" i="13"/>
  <c r="O15" i="13"/>
  <c r="O13" i="13"/>
  <c r="O11" i="13"/>
  <c r="O9" i="13"/>
  <c r="O7" i="13"/>
  <c r="O5" i="13"/>
  <c r="O3" i="13"/>
  <c r="O26" i="13" l="1"/>
  <c r="O24" i="13"/>
  <c r="O22" i="13"/>
  <c r="O20" i="13"/>
  <c r="O18" i="13"/>
  <c r="O16" i="13"/>
  <c r="O14" i="13"/>
  <c r="O12" i="13"/>
  <c r="O10" i="13"/>
  <c r="O8" i="13"/>
  <c r="O6" i="13"/>
  <c r="O4" i="13"/>
  <c r="O2" i="13"/>
  <c r="P26" i="7"/>
  <c r="O24" i="7"/>
  <c r="P24" i="7" s="1"/>
  <c r="O23" i="7"/>
  <c r="P23" i="7" s="1"/>
  <c r="O22" i="7"/>
  <c r="P22" i="7" s="1"/>
  <c r="O21" i="7"/>
  <c r="P21" i="7" s="1"/>
  <c r="O20" i="7"/>
  <c r="P20" i="7" s="1"/>
  <c r="O19" i="7"/>
  <c r="P19" i="7" s="1"/>
  <c r="O18" i="7"/>
  <c r="P18" i="7" s="1"/>
  <c r="O17" i="7"/>
  <c r="P17" i="7" s="1"/>
  <c r="O16" i="7"/>
  <c r="P16" i="7" s="1"/>
  <c r="O15" i="7"/>
  <c r="P15" i="7" s="1"/>
  <c r="O14" i="7"/>
  <c r="P14" i="7" s="1"/>
  <c r="O13" i="7"/>
  <c r="P13" i="7" s="1"/>
  <c r="O12" i="7"/>
  <c r="P12" i="7" s="1"/>
  <c r="O11" i="7"/>
  <c r="P11" i="7" s="1"/>
  <c r="O10" i="7"/>
  <c r="P10" i="7" s="1"/>
  <c r="O9" i="7"/>
  <c r="P9" i="7" s="1"/>
  <c r="O8" i="7"/>
  <c r="P8" i="7" s="1"/>
  <c r="O7" i="7"/>
  <c r="P7" i="7" s="1"/>
  <c r="O6" i="7"/>
  <c r="P6" i="7" s="1"/>
  <c r="O5" i="7"/>
  <c r="I22" i="4"/>
  <c r="H22" i="4"/>
  <c r="E22" i="4"/>
  <c r="D22" i="4"/>
  <c r="I21" i="4"/>
  <c r="H21" i="4"/>
  <c r="E21" i="4"/>
  <c r="D21" i="4"/>
  <c r="I20" i="4"/>
  <c r="H20" i="4"/>
  <c r="E20" i="4"/>
  <c r="D20" i="4"/>
  <c r="I19" i="4"/>
  <c r="H19" i="4"/>
  <c r="E19" i="4"/>
  <c r="D19" i="4"/>
  <c r="I18" i="4"/>
  <c r="H18" i="4"/>
  <c r="E18" i="4"/>
  <c r="D18" i="4"/>
  <c r="I17" i="4"/>
  <c r="H17" i="4"/>
  <c r="E17" i="4"/>
  <c r="D17" i="4"/>
  <c r="I16" i="4"/>
  <c r="H16" i="4"/>
  <c r="E16" i="4"/>
  <c r="D16" i="4"/>
  <c r="I15" i="4"/>
  <c r="H15" i="4"/>
  <c r="E15" i="4"/>
  <c r="D15" i="4"/>
  <c r="I14" i="4"/>
  <c r="H14" i="4"/>
  <c r="E14" i="4"/>
  <c r="D14" i="4"/>
  <c r="I13" i="4"/>
  <c r="H13" i="4"/>
  <c r="E13" i="4"/>
  <c r="D13" i="4"/>
  <c r="I12" i="4"/>
  <c r="H12" i="4"/>
  <c r="E12" i="4"/>
  <c r="D12" i="4"/>
  <c r="I11" i="4"/>
  <c r="H11" i="4"/>
  <c r="E11" i="4"/>
  <c r="D11" i="4"/>
  <c r="I10" i="4"/>
  <c r="H10" i="4"/>
  <c r="E10" i="4"/>
  <c r="D10" i="4"/>
  <c r="I9" i="4"/>
  <c r="H9" i="4"/>
  <c r="E9" i="4"/>
  <c r="D9" i="4"/>
  <c r="I46" i="2"/>
  <c r="E46" i="2"/>
  <c r="I42" i="2"/>
  <c r="D40" i="2"/>
  <c r="C40" i="3" s="1"/>
  <c r="D37" i="2"/>
  <c r="C37" i="3" s="1"/>
  <c r="H35" i="2"/>
  <c r="E35" i="3" s="1"/>
  <c r="E35" i="2"/>
  <c r="I33" i="2"/>
  <c r="I29" i="2"/>
  <c r="I25" i="2"/>
  <c r="D25" i="2"/>
  <c r="C25" i="3" s="1"/>
  <c r="D20" i="2"/>
  <c r="C20" i="3" s="1"/>
  <c r="E19" i="2"/>
  <c r="D17" i="2"/>
  <c r="C17" i="3" s="1"/>
  <c r="E15" i="2"/>
  <c r="I14" i="2"/>
  <c r="H11" i="2"/>
  <c r="E11" i="3" s="1"/>
  <c r="H10" i="2"/>
  <c r="E10" i="3" s="1"/>
  <c r="D8" i="2"/>
  <c r="C8" i="3" s="1"/>
  <c r="I46" i="1"/>
  <c r="H46" i="1"/>
  <c r="D46" i="3" s="1"/>
  <c r="E46" i="1"/>
  <c r="D46" i="1"/>
  <c r="B46" i="3" s="1"/>
  <c r="G45" i="1"/>
  <c r="G45" i="2" s="1"/>
  <c r="F45" i="1"/>
  <c r="F45" i="2" s="1"/>
  <c r="I44" i="1"/>
  <c r="H44" i="1"/>
  <c r="D44" i="3" s="1"/>
  <c r="E44" i="1"/>
  <c r="D44" i="1"/>
  <c r="B44" i="3" s="1"/>
  <c r="I43" i="1"/>
  <c r="H43" i="1"/>
  <c r="D43" i="3" s="1"/>
  <c r="E43" i="1"/>
  <c r="D43" i="1"/>
  <c r="B43" i="3" s="1"/>
  <c r="I42" i="1"/>
  <c r="H42" i="1"/>
  <c r="D42" i="3" s="1"/>
  <c r="E42" i="1"/>
  <c r="D42" i="1"/>
  <c r="B42" i="3" s="1"/>
  <c r="I41" i="1"/>
  <c r="H41" i="1"/>
  <c r="D41" i="3" s="1"/>
  <c r="E41" i="1"/>
  <c r="D41" i="1"/>
  <c r="B41" i="3" s="1"/>
  <c r="I40" i="1"/>
  <c r="H40" i="1"/>
  <c r="D40" i="3" s="1"/>
  <c r="E40" i="1"/>
  <c r="D40" i="1"/>
  <c r="B40" i="3" s="1"/>
  <c r="I39" i="1"/>
  <c r="H39" i="1"/>
  <c r="D39" i="3" s="1"/>
  <c r="E39" i="1"/>
  <c r="D39" i="1"/>
  <c r="B39" i="3" s="1"/>
  <c r="I38" i="1"/>
  <c r="H38" i="1"/>
  <c r="D38" i="3" s="1"/>
  <c r="E38" i="1"/>
  <c r="D38" i="1"/>
  <c r="B38" i="3" s="1"/>
  <c r="I37" i="1"/>
  <c r="H37" i="1"/>
  <c r="D37" i="3" s="1"/>
  <c r="E37" i="1"/>
  <c r="D37" i="1"/>
  <c r="B37" i="3" s="1"/>
  <c r="I36" i="1"/>
  <c r="H36" i="1"/>
  <c r="D36" i="3" s="1"/>
  <c r="E36" i="1"/>
  <c r="D36" i="1"/>
  <c r="B36" i="3" s="1"/>
  <c r="I35" i="1"/>
  <c r="H35" i="1"/>
  <c r="D35" i="3" s="1"/>
  <c r="E35" i="1"/>
  <c r="D35" i="1"/>
  <c r="B35" i="3" s="1"/>
  <c r="I34" i="1"/>
  <c r="H34" i="1"/>
  <c r="D34" i="3" s="1"/>
  <c r="E34" i="1"/>
  <c r="D34" i="1"/>
  <c r="B34" i="3" s="1"/>
  <c r="I33" i="1"/>
  <c r="H33" i="1"/>
  <c r="D33" i="3" s="1"/>
  <c r="E33" i="1"/>
  <c r="D33" i="1"/>
  <c r="B33" i="3" s="1"/>
  <c r="I32" i="1"/>
  <c r="H32" i="1"/>
  <c r="D32" i="3" s="1"/>
  <c r="E32" i="1"/>
  <c r="D32" i="1"/>
  <c r="B32" i="3" s="1"/>
  <c r="I31" i="1"/>
  <c r="H31" i="1"/>
  <c r="D31" i="3" s="1"/>
  <c r="E31" i="1"/>
  <c r="D31" i="1"/>
  <c r="B31" i="3" s="1"/>
  <c r="I30" i="1"/>
  <c r="H30" i="1"/>
  <c r="D30" i="3" s="1"/>
  <c r="E30" i="1"/>
  <c r="D30" i="1"/>
  <c r="B30" i="3" s="1"/>
  <c r="I29" i="1"/>
  <c r="H29" i="1"/>
  <c r="D29" i="3" s="1"/>
  <c r="E29" i="1"/>
  <c r="D29" i="1"/>
  <c r="B29" i="3" s="1"/>
  <c r="I28" i="1"/>
  <c r="H28" i="1"/>
  <c r="D28" i="3" s="1"/>
  <c r="E28" i="1"/>
  <c r="D28" i="1"/>
  <c r="B28" i="3" s="1"/>
  <c r="I27" i="1"/>
  <c r="H27" i="1"/>
  <c r="D27" i="3" s="1"/>
  <c r="E27" i="1"/>
  <c r="D27" i="1"/>
  <c r="B27" i="3" s="1"/>
  <c r="I26" i="1"/>
  <c r="H26" i="1"/>
  <c r="D26" i="3" s="1"/>
  <c r="E26" i="1"/>
  <c r="D26" i="1"/>
  <c r="B26" i="3" s="1"/>
  <c r="I25" i="1"/>
  <c r="H25" i="1"/>
  <c r="D25" i="3" s="1"/>
  <c r="E25" i="1"/>
  <c r="D25" i="1"/>
  <c r="B25" i="3" s="1"/>
  <c r="I24" i="1"/>
  <c r="H24" i="1"/>
  <c r="D24" i="3" s="1"/>
  <c r="E24" i="1"/>
  <c r="D24" i="1"/>
  <c r="B24" i="3" s="1"/>
  <c r="I23" i="1"/>
  <c r="H23" i="1"/>
  <c r="D23" i="3" s="1"/>
  <c r="E23" i="1"/>
  <c r="D23" i="1"/>
  <c r="B23" i="3" s="1"/>
  <c r="I22" i="1"/>
  <c r="H22" i="1"/>
  <c r="D22" i="3" s="1"/>
  <c r="E22" i="1"/>
  <c r="D22" i="1"/>
  <c r="B22" i="3" s="1"/>
  <c r="I21" i="1"/>
  <c r="H21" i="1"/>
  <c r="D21" i="3" s="1"/>
  <c r="E21" i="1"/>
  <c r="D21" i="1"/>
  <c r="B21" i="3" s="1"/>
  <c r="I20" i="1"/>
  <c r="H20" i="1"/>
  <c r="D20" i="3" s="1"/>
  <c r="E20" i="1"/>
  <c r="D20" i="1"/>
  <c r="B20" i="3" s="1"/>
  <c r="I19" i="1"/>
  <c r="H19" i="1"/>
  <c r="D19" i="3" s="1"/>
  <c r="E19" i="1"/>
  <c r="D19" i="1"/>
  <c r="B19" i="3" s="1"/>
  <c r="I18" i="1"/>
  <c r="H18" i="1"/>
  <c r="D18" i="3" s="1"/>
  <c r="E18" i="1"/>
  <c r="D18" i="1"/>
  <c r="B18" i="3" s="1"/>
  <c r="I17" i="1"/>
  <c r="H17" i="1"/>
  <c r="D17" i="3" s="1"/>
  <c r="E17" i="1"/>
  <c r="D17" i="1"/>
  <c r="B17" i="3" s="1"/>
  <c r="I16" i="1"/>
  <c r="H16" i="1"/>
  <c r="D16" i="3" s="1"/>
  <c r="E16" i="1"/>
  <c r="D16" i="1"/>
  <c r="B16" i="3" s="1"/>
  <c r="I15" i="1"/>
  <c r="H15" i="1"/>
  <c r="D15" i="3" s="1"/>
  <c r="E15" i="1"/>
  <c r="D15" i="1"/>
  <c r="B15" i="3" s="1"/>
  <c r="I14" i="1"/>
  <c r="H14" i="1"/>
  <c r="D14" i="3" s="1"/>
  <c r="E14" i="1"/>
  <c r="D14" i="1"/>
  <c r="B14" i="3" s="1"/>
  <c r="I13" i="1"/>
  <c r="H13" i="1"/>
  <c r="D13" i="3" s="1"/>
  <c r="E13" i="1"/>
  <c r="D13" i="1"/>
  <c r="B13" i="3" s="1"/>
  <c r="I12" i="1"/>
  <c r="H12" i="1"/>
  <c r="D12" i="3" s="1"/>
  <c r="E12" i="1"/>
  <c r="D12" i="1"/>
  <c r="B12" i="3" s="1"/>
  <c r="I11" i="1"/>
  <c r="H11" i="1"/>
  <c r="D11" i="3" s="1"/>
  <c r="E11" i="1"/>
  <c r="D11" i="1"/>
  <c r="B11" i="3" s="1"/>
  <c r="I10" i="1"/>
  <c r="H10" i="1"/>
  <c r="D10" i="3" s="1"/>
  <c r="E10" i="1"/>
  <c r="D10" i="1"/>
  <c r="B10" i="3" s="1"/>
  <c r="I9" i="1"/>
  <c r="H9" i="1"/>
  <c r="D9" i="3" s="1"/>
  <c r="E9" i="1"/>
  <c r="D9" i="1"/>
  <c r="B9" i="3" s="1"/>
  <c r="I8" i="1"/>
  <c r="H8" i="1"/>
  <c r="D8" i="3" s="1"/>
  <c r="E8" i="1"/>
  <c r="D8" i="1"/>
  <c r="B8" i="3" s="1"/>
  <c r="I9" i="2" l="1"/>
  <c r="I13" i="2"/>
  <c r="I22" i="2"/>
  <c r="I28" i="2"/>
  <c r="I30" i="2"/>
  <c r="I41" i="2"/>
  <c r="I43" i="2"/>
  <c r="I45" i="2"/>
  <c r="I17" i="2"/>
  <c r="I21" i="2"/>
  <c r="I38" i="2"/>
  <c r="H46" i="2"/>
  <c r="E46" i="3" s="1"/>
  <c r="I37" i="2"/>
  <c r="I39" i="2"/>
  <c r="H18" i="2"/>
  <c r="E18" i="3" s="1"/>
  <c r="H27" i="2"/>
  <c r="E27" i="3" s="1"/>
  <c r="H19" i="2"/>
  <c r="E19" i="3" s="1"/>
  <c r="H26" i="2"/>
  <c r="E26" i="3" s="1"/>
  <c r="H34" i="2"/>
  <c r="E34" i="3" s="1"/>
  <c r="E22" i="2"/>
  <c r="E23" i="2"/>
  <c r="E41" i="2"/>
  <c r="E43" i="2"/>
  <c r="D13" i="2"/>
  <c r="C13" i="3" s="1"/>
  <c r="D28" i="2"/>
  <c r="C28" i="3" s="1"/>
  <c r="D32" i="2"/>
  <c r="C32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18" i="2"/>
  <c r="I34" i="2"/>
  <c r="H41" i="2"/>
  <c r="E41" i="3" s="1"/>
  <c r="H39" i="2"/>
  <c r="E39" i="3" s="1"/>
  <c r="I10" i="2"/>
  <c r="I26" i="2"/>
  <c r="H14" i="2"/>
  <c r="E14" i="3" s="1"/>
  <c r="H15" i="2"/>
  <c r="E15" i="3" s="1"/>
  <c r="H30" i="2"/>
  <c r="E30" i="3" s="1"/>
  <c r="H31" i="2"/>
  <c r="E31" i="3" s="1"/>
  <c r="H22" i="2"/>
  <c r="E22" i="3" s="1"/>
  <c r="H23" i="2"/>
  <c r="E23" i="3" s="1"/>
  <c r="H38" i="2"/>
  <c r="E38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I40" i="2"/>
  <c r="H40" i="2"/>
  <c r="E40" i="3" s="1"/>
  <c r="H8" i="2"/>
  <c r="E8" i="3" s="1"/>
  <c r="D10" i="2"/>
  <c r="C10" i="3" s="1"/>
  <c r="H12" i="2"/>
  <c r="E12" i="3" s="1"/>
  <c r="D14" i="2"/>
  <c r="C14" i="3" s="1"/>
  <c r="H16" i="2"/>
  <c r="E16" i="3" s="1"/>
  <c r="D18" i="2"/>
  <c r="C18" i="3" s="1"/>
  <c r="H20" i="2"/>
  <c r="E20" i="3" s="1"/>
  <c r="E21" i="2"/>
  <c r="H24" i="2"/>
  <c r="E24" i="3" s="1"/>
  <c r="D26" i="2"/>
  <c r="C26" i="3" s="1"/>
  <c r="I27" i="2"/>
  <c r="E29" i="2"/>
  <c r="H32" i="2"/>
  <c r="E32" i="3" s="1"/>
  <c r="D34" i="2"/>
  <c r="C34" i="3" s="1"/>
  <c r="I35" i="2"/>
  <c r="H36" i="2"/>
  <c r="E36" i="3" s="1"/>
  <c r="E37" i="2"/>
  <c r="D38" i="2"/>
  <c r="C38" i="3" s="1"/>
  <c r="H42" i="2"/>
  <c r="E42" i="3" s="1"/>
  <c r="H43" i="2"/>
  <c r="E43" i="3" s="1"/>
  <c r="I44" i="2"/>
  <c r="H44" i="2"/>
  <c r="E44" i="3" s="1"/>
  <c r="H45" i="1"/>
  <c r="D45" i="3" s="1"/>
  <c r="I8" i="2"/>
  <c r="H9" i="2"/>
  <c r="E9" i="3" s="1"/>
  <c r="E10" i="2"/>
  <c r="D11" i="2"/>
  <c r="C11" i="3" s="1"/>
  <c r="I12" i="2"/>
  <c r="H13" i="2"/>
  <c r="E13" i="3" s="1"/>
  <c r="E14" i="2"/>
  <c r="D15" i="2"/>
  <c r="C15" i="3" s="1"/>
  <c r="I16" i="2"/>
  <c r="H17" i="2"/>
  <c r="E17" i="3" s="1"/>
  <c r="E18" i="2"/>
  <c r="D19" i="2"/>
  <c r="C19" i="3" s="1"/>
  <c r="I20" i="2"/>
  <c r="H21" i="2"/>
  <c r="E21" i="3" s="1"/>
  <c r="D23" i="2"/>
  <c r="C23" i="3" s="1"/>
  <c r="I24" i="2"/>
  <c r="H25" i="2"/>
  <c r="E25" i="3" s="1"/>
  <c r="E26" i="2"/>
  <c r="D27" i="2"/>
  <c r="C27" i="3" s="1"/>
  <c r="H29" i="2"/>
  <c r="E29" i="3" s="1"/>
  <c r="D31" i="2"/>
  <c r="C31" i="3" s="1"/>
  <c r="I32" i="2"/>
  <c r="H33" i="2"/>
  <c r="E33" i="3" s="1"/>
  <c r="E34" i="2"/>
  <c r="D35" i="2"/>
  <c r="C35" i="3" s="1"/>
  <c r="I36" i="2"/>
  <c r="H37" i="2"/>
  <c r="E37" i="3" s="1"/>
  <c r="E38" i="2"/>
  <c r="D39" i="2"/>
  <c r="C39" i="3" s="1"/>
  <c r="E9" i="2"/>
  <c r="I11" i="2"/>
  <c r="E13" i="2"/>
  <c r="I15" i="2"/>
  <c r="E17" i="2"/>
  <c r="I19" i="2"/>
  <c r="D22" i="2"/>
  <c r="C22" i="3" s="1"/>
  <c r="I23" i="2"/>
  <c r="E25" i="2"/>
  <c r="H28" i="2"/>
  <c r="E28" i="3" s="1"/>
  <c r="D30" i="2"/>
  <c r="C30" i="3" s="1"/>
  <c r="I31" i="2"/>
  <c r="E33" i="2"/>
  <c r="I45" i="1"/>
  <c r="E42" i="2"/>
  <c r="D42" i="2"/>
  <c r="C42" i="3" s="1"/>
  <c r="H45" i="2"/>
  <c r="E45" i="3" s="1"/>
  <c r="P5" i="7"/>
  <c r="P25" i="7" s="1"/>
  <c r="O25" i="7"/>
</calcChain>
</file>

<file path=xl/sharedStrings.xml><?xml version="1.0" encoding="utf-8"?>
<sst xmlns="http://schemas.openxmlformats.org/spreadsheetml/2006/main" count="435" uniqueCount="234">
  <si>
    <t xml:space="preserve">SEKTÖREL BAZDA İHRACAT RAKAMLARI -1000 $   </t>
  </si>
  <si>
    <t>TEMMUZ</t>
  </si>
  <si>
    <t>SON 12 AYLIK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</si>
  <si>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</si>
  <si>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</si>
  <si>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</si>
  <si>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</si>
  <si>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</si>
  <si>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</si>
  <si>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</si>
  <si>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</si>
  <si>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B. HAYVANSAL ÜRÜNLER</t>
  </si>
  <si>
    <t xml:space="preserve">     Su Ürünleri ve Hayvansal Mamuller</t>
  </si>
  <si>
    <t xml:space="preserve">   C. AĞAÇ VE ORMAN ÜRÜNLERİ</t>
  </si>
  <si>
    <t xml:space="preserve">     Ağaç Mamulleri ve Orman Ürünleri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</si>
  <si>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</si>
  <si>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</si>
  <si>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</si>
  <si>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</si>
  <si>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</si>
  <si>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</si>
  <si>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</si>
  <si>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</si>
  <si>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</si>
  <si>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</si>
  <si>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</si>
  <si>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</si>
  <si>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</si>
  <si>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</si>
  <si>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</si>
  <si>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</si>
  <si>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</si>
  <si>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</si>
  <si>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</si>
  <si>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</si>
  <si>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</si>
  <si>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</si>
  <si>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 xml:space="preserve">  Son 12 aylık verilerde ilk 11 ay TUİK, son ay TİM rakamı kullanılmıştır. </t>
  </si>
  <si>
    <t xml:space="preserve">SEKTÖREL BAZDA İHRACAT KAYIT RAKAMLARI - 1000 TL   </t>
  </si>
  <si>
    <t>SON 12 AY</t>
  </si>
  <si>
    <t>Not: İlgili dönem ortalama MB Dolar Alış Kuru baz alınarak hesaplanmıştır.</t>
  </si>
  <si>
    <t>İHRACAT ARTIŞI KARŞILAŞTIRMA TABLOSU (USD - TL)</t>
  </si>
  <si>
    <t>Son 12 Aylık</t>
  </si>
  <si>
    <t>USD Bazında Artış (%)</t>
  </si>
  <si>
    <t>TL Bazında Artış  (%)</t>
  </si>
  <si>
    <t>T O P L A M</t>
  </si>
  <si>
    <t>İHRACATÇI  BİRLİKLERİ  GENEL SEKRETERLİKLERİ BAZINDA İHRACAT RAKAMLARI (1000 $)</t>
  </si>
  <si>
    <t>İHRACATÇI  BİRLİKLERİ 
GENEL SEKRETERLİKLERİ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</si>
  <si>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</si>
  <si>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</si>
  <si>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</si>
  <si>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</si>
  <si>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</si>
  <si>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</si>
  <si>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</si>
  <si>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</si>
  <si>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</si>
  <si>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</si>
  <si>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</si>
  <si>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</si>
  <si>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</si>
  <si>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</si>
  <si>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ÜLKE</t>
  </si>
  <si>
    <t>OCAK</t>
  </si>
  <si>
    <t>ŞUBAT</t>
  </si>
  <si>
    <t>MART</t>
  </si>
  <si>
    <t>NİSAN</t>
  </si>
  <si>
    <t>MAYIS</t>
  </si>
  <si>
    <t>HAZİRAN</t>
  </si>
  <si>
    <t>AĞUSTOS</t>
  </si>
  <si>
    <t>EYLÜL</t>
  </si>
  <si>
    <t>EKİM</t>
  </si>
  <si>
    <t>KASIM</t>
  </si>
  <si>
    <t>ARALIK</t>
  </si>
  <si>
    <t>KÜMÜLATİF</t>
  </si>
  <si>
    <t>% PAY</t>
  </si>
  <si>
    <t>1.</t>
  </si>
  <si>
    <t xml:space="preserve">ALMANYA </t>
  </si>
  <si>
    <t>2.</t>
  </si>
  <si>
    <t>IRAK</t>
  </si>
  <si>
    <t>3.</t>
  </si>
  <si>
    <t>BİRLEŞİK KRALLIK</t>
  </si>
  <si>
    <t>4.</t>
  </si>
  <si>
    <t xml:space="preserve">RUSYA FEDERASYONU </t>
  </si>
  <si>
    <t>5.</t>
  </si>
  <si>
    <t>İTALYA</t>
  </si>
  <si>
    <t>6.</t>
  </si>
  <si>
    <t>FRANSA</t>
  </si>
  <si>
    <t>7.</t>
  </si>
  <si>
    <t>BİRLEŞİK DEVLETLER</t>
  </si>
  <si>
    <t>8.</t>
  </si>
  <si>
    <t>İSPANYA</t>
  </si>
  <si>
    <t>9.</t>
  </si>
  <si>
    <t>ÇİN HALK CUMHURİYETİ</t>
  </si>
  <si>
    <t>10.</t>
  </si>
  <si>
    <t>11.</t>
  </si>
  <si>
    <t xml:space="preserve">AZERBAYCAN-NAHÇİVAN </t>
  </si>
  <si>
    <t>12.</t>
  </si>
  <si>
    <t xml:space="preserve">SUUDİ ARABİSTAN </t>
  </si>
  <si>
    <t>13.</t>
  </si>
  <si>
    <t>HOLLANDA</t>
  </si>
  <si>
    <t>14.</t>
  </si>
  <si>
    <t>İRAN (İSLAM CUM.)</t>
  </si>
  <si>
    <t>15.</t>
  </si>
  <si>
    <t>İSRAİL</t>
  </si>
  <si>
    <t>16.</t>
  </si>
  <si>
    <t>BİRLEŞİK ARAP EMİRLİKLERİ</t>
  </si>
  <si>
    <t>17.</t>
  </si>
  <si>
    <t xml:space="preserve">ROMANYA </t>
  </si>
  <si>
    <t>18.</t>
  </si>
  <si>
    <t>BELÇİKA</t>
  </si>
  <si>
    <t>19.</t>
  </si>
  <si>
    <t>20.</t>
  </si>
  <si>
    <t>İlk 20 Ülke Toplam</t>
  </si>
  <si>
    <t>Genel Toplam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</si>
  <si>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</si>
  <si>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</si>
  <si>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</si>
  <si>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</si>
  <si>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</si>
  <si>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</si>
  <si>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</si>
  <si>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</si>
  <si>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</si>
  <si>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</si>
  <si>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</si>
  <si>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</si>
  <si>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</si>
  <si>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</si>
  <si>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</si>
  <si>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Ağaç Mamulleri ve Orman Ürünleri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</si>
  <si>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</si>
  <si>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</si>
  <si>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</si>
  <si>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</si>
  <si>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</si>
  <si>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</si>
  <si>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</si>
  <si>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</si>
  <si>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</si>
  <si>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</si>
  <si>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</si>
  <si>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</si>
  <si>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</si>
  <si>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</si>
  <si>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 xml:space="preserve">MISIR 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</si>
  <si>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</si>
  <si>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</si>
  <si>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</si>
  <si>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</si>
  <si>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</si>
  <si>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</si>
  <si>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</si>
  <si>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</si>
  <si>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</si>
  <si>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</si>
  <si>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</si>
  <si>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</si>
  <si>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</si>
  <si>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</si>
  <si>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</si>
  <si>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</si>
  <si>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</si>
  <si>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</si>
  <si>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</si>
  <si>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</si>
  <si>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</si>
  <si>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</si>
  <si>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</si>
  <si>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</si>
  <si>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SAKARYA</t>
  </si>
  <si>
    <t>Tablo 6</t>
  </si>
  <si>
    <t>İhracatını en yüksek oranlı artıran ilk 10 il</t>
  </si>
  <si>
    <t>NORVEÇ</t>
  </si>
  <si>
    <t xml:space="preserve">Hazırgiyim ve Konfeksiyon </t>
  </si>
  <si>
    <t xml:space="preserve">Kimyevi Maddeler ve Mamulleri  </t>
  </si>
  <si>
    <t xml:space="preserve">Demir ve Demir Dışı Metaller </t>
  </si>
  <si>
    <t>HATAY</t>
  </si>
  <si>
    <t>2013-2014</t>
  </si>
  <si>
    <t xml:space="preserve">* Ocak ayı için TİM rakamı kullanılmıştır. </t>
  </si>
  <si>
    <t xml:space="preserve">POLONYA </t>
  </si>
  <si>
    <t>Yaş Meyve Sebze</t>
  </si>
  <si>
    <t>Süs Bitkileri ve Mamulleri</t>
  </si>
  <si>
    <t>Kimyevi Maddeler ve Mamulleri</t>
  </si>
  <si>
    <t>Elektrik-Elektronik ve Hizmet</t>
  </si>
  <si>
    <t>Çimento, Cam, Seramik ve Toprak Ürünleri</t>
  </si>
  <si>
    <t xml:space="preserve">     Yaş Meyve Sebze</t>
  </si>
  <si>
    <t xml:space="preserve">     Tütün</t>
  </si>
  <si>
    <t xml:space="preserve">     Süs Bitkileri ve Mamulleri</t>
  </si>
  <si>
    <t xml:space="preserve">     Elektrik - Elektronik ve Hizmet</t>
  </si>
  <si>
    <t xml:space="preserve">     Çimento, Cam, Seramik ve Toprak Ürünleri</t>
  </si>
  <si>
    <t xml:space="preserve">     Savunma ve Havacılık Sanayii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</si>
  <si>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Ocak ayı için TİM rakamı kullanılmıştır. </t>
    </r>
  </si>
  <si>
    <t>2014 - OCAK</t>
  </si>
  <si>
    <t>BAYBURT</t>
  </si>
  <si>
    <t>ADIYAMAN</t>
  </si>
  <si>
    <t>OCAK 2015 İHRACAT RAKAMLARI</t>
  </si>
  <si>
    <t>Değişim    ('15/'14)</t>
  </si>
  <si>
    <t xml:space="preserve"> Pay(15)  (%)</t>
  </si>
  <si>
    <t>2014-2015</t>
  </si>
  <si>
    <t>OCAK 2015 İHRACAT RAKAMLARI - TL</t>
  </si>
  <si>
    <t>OCAK (2015/2014)</t>
  </si>
  <si>
    <t>2015 - OCAK</t>
  </si>
  <si>
    <t>2015 YILI İHRACATIMIZDA İLK 20 ÜLKE (1000 $)</t>
  </si>
  <si>
    <t>BAİB</t>
  </si>
  <si>
    <t>CEZAYİR</t>
  </si>
  <si>
    <t xml:space="preserve">* Aylar bazında toplam ihracat grafiğinde 2009-2014 için TUİK rakamları kullanılmıştır. </t>
  </si>
  <si>
    <t xml:space="preserve">* Ocak 2015 için TİM rakamı kullanılmıştır. 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</si>
  <si>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12 aylık TUİK rakamları kullanılmıştır. </t>
    </r>
  </si>
  <si>
    <t>NAMİBYA</t>
  </si>
  <si>
    <t xml:space="preserve">KOLOMBİYA </t>
  </si>
  <si>
    <t xml:space="preserve">KONGO </t>
  </si>
  <si>
    <t>SLOVENYA</t>
  </si>
  <si>
    <t>BANGLADEŞ</t>
  </si>
  <si>
    <t xml:space="preserve">KENYA </t>
  </si>
  <si>
    <t>PERU</t>
  </si>
  <si>
    <t>SINGAPUR</t>
  </si>
  <si>
    <t>Değ.</t>
  </si>
  <si>
    <t>Elektrik Elektronik ve Hizmet</t>
  </si>
  <si>
    <t xml:space="preserve">Hububat, Bakliyat ve Mam. </t>
  </si>
  <si>
    <t xml:space="preserve">Ağaç Mam. ve Orman Ürünleri </t>
  </si>
  <si>
    <t xml:space="preserve">Fındık ve Mamulleri </t>
  </si>
  <si>
    <t xml:space="preserve">Yaş Meyve ve Sebze  </t>
  </si>
  <si>
    <t>Hububat, Bakliyat ve Mam.</t>
  </si>
  <si>
    <t xml:space="preserve">Deri ve Deri Mamulleri </t>
  </si>
  <si>
    <t xml:space="preserve">Değ. </t>
  </si>
  <si>
    <t>KILIS</t>
  </si>
  <si>
    <t>OSMANIYE</t>
  </si>
  <si>
    <t>SIIRT</t>
  </si>
  <si>
    <t>BILECIK</t>
  </si>
  <si>
    <t>VAN</t>
  </si>
  <si>
    <t>ÇANAKKALE</t>
  </si>
  <si>
    <t>ÇORUM</t>
  </si>
  <si>
    <t>EDIRNE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</si>
</sst>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T_L_-;\-* #,##0.00\ _T_L_-;_-* &quot;-&quot;??\ _T_L_-;_-@_-"/>
    <numFmt numFmtId="164" formatCode="_-* #,##0.00\ _Y_T_L_-;\-* #,##0.00\ _Y_T_L_-;_-* &quot;-&quot;??\ _Y_T_L_-;_-@_-"/>
    <numFmt numFmtId="165" formatCode="0.0"/>
    <numFmt numFmtId="166" formatCode="#,##0.0"/>
    <numFmt numFmtId="167" formatCode="0.0%"/>
    <numFmt numFmtId="168" formatCode="_-* #,##0.0\ _T_L_-;\-* #,##0.0\ _T_L_-;_-* &quot;-&quot;??\ _T_L_-;_-@_-"/>
  </numFmts>
  <fonts count="7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16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i/>
      <sz val="12"/>
      <name val="Arial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10"/>
      <name val="Arial"/>
      <family val="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40">
    <xf numFmtId="0" fontId="0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56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6" fillId="29" borderId="0" applyNumberFormat="0" applyBorder="0" applyAlignment="0" applyProtection="0"/>
    <xf numFmtId="0" fontId="56" fillId="32" borderId="0" applyNumberFormat="0" applyBorder="0" applyAlignment="0" applyProtection="0"/>
    <xf numFmtId="0" fontId="56" fillId="31" borderId="0" applyNumberFormat="0" applyBorder="0" applyAlignment="0" applyProtection="0"/>
    <xf numFmtId="0" fontId="56" fillId="33" borderId="0" applyNumberFormat="0" applyBorder="0" applyAlignment="0" applyProtection="0"/>
    <xf numFmtId="0" fontId="56" fillId="30" borderId="0" applyNumberFormat="0" applyBorder="0" applyAlignment="0" applyProtection="0"/>
    <xf numFmtId="0" fontId="56" fillId="34" borderId="0" applyNumberFormat="0" applyBorder="0" applyAlignment="0" applyProtection="0"/>
    <xf numFmtId="0" fontId="56" fillId="33" borderId="0" applyNumberFormat="0" applyBorder="0" applyAlignment="0" applyProtection="0"/>
    <xf numFmtId="0" fontId="56" fillId="35" borderId="0" applyNumberFormat="0" applyBorder="0" applyAlignment="0" applyProtection="0"/>
    <xf numFmtId="0" fontId="56" fillId="34" borderId="0" applyNumberFormat="0" applyBorder="0" applyAlignment="0" applyProtection="0"/>
    <xf numFmtId="0" fontId="57" fillId="36" borderId="0" applyNumberFormat="0" applyBorder="0" applyAlignment="0" applyProtection="0"/>
    <xf numFmtId="0" fontId="57" fillId="30" borderId="0" applyNumberFormat="0" applyBorder="0" applyAlignment="0" applyProtection="0"/>
    <xf numFmtId="0" fontId="57" fillId="34" borderId="0" applyNumberFormat="0" applyBorder="0" applyAlignment="0" applyProtection="0"/>
    <xf numFmtId="0" fontId="57" fillId="33" borderId="0" applyNumberFormat="0" applyBorder="0" applyAlignment="0" applyProtection="0"/>
    <xf numFmtId="0" fontId="57" fillId="36" borderId="0" applyNumberFormat="0" applyBorder="0" applyAlignment="0" applyProtection="0"/>
    <xf numFmtId="0" fontId="57" fillId="30" borderId="0" applyNumberFormat="0" applyBorder="0" applyAlignment="0" applyProtection="0"/>
    <xf numFmtId="0" fontId="4" fillId="5" borderId="0" applyNumberFormat="0" applyBorder="0" applyAlignment="0" applyProtection="0"/>
    <xf numFmtId="0" fontId="56" fillId="29" borderId="0" applyNumberFormat="0" applyBorder="0" applyAlignment="0" applyProtection="0"/>
    <xf numFmtId="0" fontId="56" fillId="29" borderId="0" applyNumberFormat="0" applyBorder="0" applyAlignment="0" applyProtection="0"/>
    <xf numFmtId="0" fontId="4" fillId="8" borderId="0" applyNumberFormat="0" applyBorder="0" applyAlignment="0" applyProtection="0"/>
    <xf numFmtId="0" fontId="56" fillId="30" borderId="0" applyNumberFormat="0" applyBorder="0" applyAlignment="0" applyProtection="0"/>
    <xf numFmtId="0" fontId="56" fillId="30" borderId="0" applyNumberFormat="0" applyBorder="0" applyAlignment="0" applyProtection="0"/>
    <xf numFmtId="0" fontId="4" fillId="1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4" fillId="14" borderId="0" applyNumberFormat="0" applyBorder="0" applyAlignment="0" applyProtection="0"/>
    <xf numFmtId="0" fontId="56" fillId="29" borderId="0" applyNumberFormat="0" applyBorder="0" applyAlignment="0" applyProtection="0"/>
    <xf numFmtId="0" fontId="56" fillId="29" borderId="0" applyNumberFormat="0" applyBorder="0" applyAlignment="0" applyProtection="0"/>
    <xf numFmtId="0" fontId="4" fillId="17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4" fillId="20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4" fillId="6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4" fillId="9" borderId="0" applyNumberFormat="0" applyBorder="0" applyAlignment="0" applyProtection="0"/>
    <xf numFmtId="0" fontId="56" fillId="30" borderId="0" applyNumberFormat="0" applyBorder="0" applyAlignment="0" applyProtection="0"/>
    <xf numFmtId="0" fontId="56" fillId="30" borderId="0" applyNumberFormat="0" applyBorder="0" applyAlignment="0" applyProtection="0"/>
    <xf numFmtId="0" fontId="4" fillId="12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4" fillId="15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4" fillId="18" borderId="0" applyNumberFormat="0" applyBorder="0" applyAlignment="0" applyProtection="0"/>
    <xf numFmtId="0" fontId="56" fillId="35" borderId="0" applyNumberFormat="0" applyBorder="0" applyAlignment="0" applyProtection="0"/>
    <xf numFmtId="0" fontId="56" fillId="35" borderId="0" applyNumberFormat="0" applyBorder="0" applyAlignment="0" applyProtection="0"/>
    <xf numFmtId="0" fontId="4" fillId="21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15" fillId="7" borderId="0" applyNumberFormat="0" applyBorder="0" applyAlignment="0" applyProtection="0"/>
    <xf numFmtId="0" fontId="57" fillId="36" borderId="0" applyNumberFormat="0" applyBorder="0" applyAlignment="0" applyProtection="0"/>
    <xf numFmtId="0" fontId="57" fillId="36" borderId="0" applyNumberFormat="0" applyBorder="0" applyAlignment="0" applyProtection="0"/>
    <xf numFmtId="0" fontId="15" fillId="10" borderId="0" applyNumberFormat="0" applyBorder="0" applyAlignment="0" applyProtection="0"/>
    <xf numFmtId="0" fontId="57" fillId="30" borderId="0" applyNumberFormat="0" applyBorder="0" applyAlignment="0" applyProtection="0"/>
    <xf numFmtId="0" fontId="57" fillId="30" borderId="0" applyNumberFormat="0" applyBorder="0" applyAlignment="0" applyProtection="0"/>
    <xf numFmtId="0" fontId="15" fillId="13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15" fillId="16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15" fillId="19" borderId="0" applyNumberFormat="0" applyBorder="0" applyAlignment="0" applyProtection="0"/>
    <xf numFmtId="0" fontId="57" fillId="36" borderId="0" applyNumberFormat="0" applyBorder="0" applyAlignment="0" applyProtection="0"/>
    <xf numFmtId="0" fontId="57" fillId="36" borderId="0" applyNumberFormat="0" applyBorder="0" applyAlignment="0" applyProtection="0"/>
    <xf numFmtId="0" fontId="15" fillId="22" borderId="0" applyNumberFormat="0" applyBorder="0" applyAlignment="0" applyProtection="0"/>
    <xf numFmtId="0" fontId="57" fillId="30" borderId="0" applyNumberFormat="0" applyBorder="0" applyAlignment="0" applyProtection="0"/>
    <xf numFmtId="0" fontId="57" fillId="30" borderId="0" applyNumberFormat="0" applyBorder="0" applyAlignment="0" applyProtection="0"/>
    <xf numFmtId="0" fontId="57" fillId="36" borderId="0" applyNumberFormat="0" applyBorder="0" applyAlignment="0" applyProtection="0"/>
    <xf numFmtId="0" fontId="57" fillId="36" borderId="0" applyNumberFormat="0" applyBorder="0" applyAlignment="0" applyProtection="0"/>
    <xf numFmtId="0" fontId="57" fillId="37" borderId="0" applyNumberFormat="0" applyBorder="0" applyAlignment="0" applyProtection="0"/>
    <xf numFmtId="0" fontId="57" fillId="37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6" borderId="0" applyNumberFormat="0" applyBorder="0" applyAlignment="0" applyProtection="0"/>
    <xf numFmtId="0" fontId="57" fillId="36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1" fillId="0" borderId="38" applyNumberFormat="0" applyFill="0" applyAlignment="0" applyProtection="0"/>
    <xf numFmtId="0" fontId="62" fillId="0" borderId="39" applyNumberFormat="0" applyFill="0" applyAlignment="0" applyProtection="0"/>
    <xf numFmtId="0" fontId="63" fillId="0" borderId="40" applyNumberFormat="0" applyFill="0" applyAlignment="0" applyProtection="0"/>
    <xf numFmtId="0" fontId="64" fillId="0" borderId="41" applyNumberFormat="0" applyFill="0" applyAlignment="0" applyProtection="0"/>
    <xf numFmtId="0" fontId="64" fillId="0" borderId="0" applyNumberFormat="0" applyFill="0" applyBorder="0" applyAlignment="0" applyProtection="0"/>
    <xf numFmtId="0" fontId="65" fillId="42" borderId="42" applyNumberFormat="0" applyAlignment="0" applyProtection="0"/>
    <xf numFmtId="0" fontId="65" fillId="42" borderId="42" applyNumberFormat="0" applyAlignment="0" applyProtection="0"/>
    <xf numFmtId="0" fontId="66" fillId="43" borderId="43" applyNumberFormat="0" applyAlignment="0" applyProtection="0"/>
    <xf numFmtId="0" fontId="66" fillId="43" borderId="43" applyNumberFormat="0" applyAlignment="0" applyProtection="0"/>
    <xf numFmtId="164" fontId="28" fillId="0" borderId="0" applyFont="0" applyFill="0" applyBorder="0" applyAlignment="0" applyProtection="0"/>
    <xf numFmtId="0" fontId="28" fillId="0" borderId="0"/>
    <xf numFmtId="0" fontId="67" fillId="42" borderId="44" applyNumberFormat="0" applyAlignment="0" applyProtection="0"/>
    <xf numFmtId="0" fontId="13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8" fillId="34" borderId="42" applyNumberFormat="0" applyAlignment="0" applyProtection="0"/>
    <xf numFmtId="0" fontId="69" fillId="44" borderId="0" applyNumberFormat="0" applyBorder="0" applyAlignment="0" applyProtection="0"/>
    <xf numFmtId="0" fontId="69" fillId="44" borderId="0" applyNumberFormat="0" applyBorder="0" applyAlignment="0" applyProtection="0"/>
    <xf numFmtId="0" fontId="6" fillId="0" borderId="1" applyNumberFormat="0" applyFill="0" applyAlignment="0" applyProtection="0"/>
    <xf numFmtId="0" fontId="62" fillId="0" borderId="39" applyNumberFormat="0" applyFill="0" applyAlignment="0" applyProtection="0"/>
    <xf numFmtId="0" fontId="7" fillId="0" borderId="2" applyNumberFormat="0" applyFill="0" applyAlignment="0" applyProtection="0"/>
    <xf numFmtId="0" fontId="63" fillId="0" borderId="40" applyNumberFormat="0" applyFill="0" applyAlignment="0" applyProtection="0"/>
    <xf numFmtId="0" fontId="8" fillId="0" borderId="3" applyNumberFormat="0" applyFill="0" applyAlignment="0" applyProtection="0"/>
    <xf numFmtId="0" fontId="64" fillId="0" borderId="41" applyNumberFormat="0" applyFill="0" applyAlignment="0" applyProtection="0"/>
    <xf numFmtId="0" fontId="8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9" fillId="2" borderId="4" applyNumberFormat="0" applyAlignment="0" applyProtection="0"/>
    <xf numFmtId="0" fontId="68" fillId="34" borderId="42" applyNumberFormat="0" applyAlignment="0" applyProtection="0"/>
    <xf numFmtId="0" fontId="68" fillId="34" borderId="42" applyNumberFormat="0" applyAlignment="0" applyProtection="0"/>
    <xf numFmtId="0" fontId="11" fillId="0" borderId="6" applyNumberFormat="0" applyFill="0" applyAlignment="0" applyProtection="0"/>
    <xf numFmtId="0" fontId="61" fillId="0" borderId="38" applyNumberFormat="0" applyFill="0" applyAlignment="0" applyProtection="0"/>
    <xf numFmtId="0" fontId="61" fillId="0" borderId="38" applyNumberFormat="0" applyFill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28" fillId="0" borderId="0"/>
    <xf numFmtId="0" fontId="56" fillId="0" borderId="0"/>
    <xf numFmtId="0" fontId="56" fillId="0" borderId="0"/>
    <xf numFmtId="0" fontId="28" fillId="0" borderId="0"/>
    <xf numFmtId="0" fontId="4" fillId="0" borderId="0"/>
    <xf numFmtId="0" fontId="56" fillId="0" borderId="0"/>
    <xf numFmtId="0" fontId="56" fillId="0" borderId="0"/>
    <xf numFmtId="0" fontId="28" fillId="31" borderId="45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6" fillId="31" borderId="45" applyNumberFormat="0" applyFont="0" applyAlignment="0" applyProtection="0"/>
    <xf numFmtId="0" fontId="56" fillId="31" borderId="45" applyNumberFormat="0" applyFont="0" applyAlignment="0" applyProtection="0"/>
    <xf numFmtId="0" fontId="56" fillId="4" borderId="7" applyNumberFormat="0" applyFont="0" applyAlignment="0" applyProtection="0"/>
    <xf numFmtId="0" fontId="56" fillId="31" borderId="45" applyNumberFormat="0" applyFont="0" applyAlignment="0" applyProtection="0"/>
    <xf numFmtId="0" fontId="56" fillId="31" borderId="45" applyNumberFormat="0" applyFont="0" applyAlignment="0" applyProtection="0"/>
    <xf numFmtId="0" fontId="56" fillId="4" borderId="7" applyNumberFormat="0" applyFont="0" applyAlignment="0" applyProtection="0"/>
    <xf numFmtId="0" fontId="56" fillId="31" borderId="45" applyNumberFormat="0" applyFont="0" applyAlignment="0" applyProtection="0"/>
    <xf numFmtId="0" fontId="56" fillId="4" borderId="7" applyNumberFormat="0" applyFont="0" applyAlignment="0" applyProtection="0"/>
    <xf numFmtId="0" fontId="56" fillId="31" borderId="45" applyNumberFormat="0" applyFont="0" applyAlignment="0" applyProtection="0"/>
    <xf numFmtId="0" fontId="56" fillId="4" borderId="7" applyNumberFormat="0" applyFont="0" applyAlignment="0" applyProtection="0"/>
    <xf numFmtId="0" fontId="56" fillId="31" borderId="45" applyNumberFormat="0" applyFont="0" applyAlignment="0" applyProtection="0"/>
    <xf numFmtId="0" fontId="56" fillId="31" borderId="45" applyNumberFormat="0" applyFont="0" applyAlignment="0" applyProtection="0"/>
    <xf numFmtId="0" fontId="56" fillId="4" borderId="7" applyNumberFormat="0" applyFont="0" applyAlignment="0" applyProtection="0"/>
    <xf numFmtId="0" fontId="56" fillId="31" borderId="45" applyNumberFormat="0" applyFont="0" applyAlignment="0" applyProtection="0"/>
    <xf numFmtId="0" fontId="56" fillId="31" borderId="45" applyNumberFormat="0" applyFont="0" applyAlignment="0" applyProtection="0"/>
    <xf numFmtId="0" fontId="56" fillId="31" borderId="45" applyNumberFormat="0" applyFont="0" applyAlignment="0" applyProtection="0"/>
    <xf numFmtId="0" fontId="28" fillId="31" borderId="45" applyNumberFormat="0" applyFont="0" applyAlignment="0" applyProtection="0"/>
    <xf numFmtId="0" fontId="10" fillId="3" borderId="5" applyNumberFormat="0" applyAlignment="0" applyProtection="0"/>
    <xf numFmtId="0" fontId="67" fillId="42" borderId="44" applyNumberFormat="0" applyAlignment="0" applyProtection="0"/>
    <xf numFmtId="0" fontId="67" fillId="42" borderId="44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71" fillId="0" borderId="46" applyNumberFormat="0" applyFill="0" applyAlignment="0" applyProtection="0"/>
    <xf numFmtId="0" fontId="14" fillId="0" borderId="8" applyNumberFormat="0" applyFill="0" applyAlignment="0" applyProtection="0"/>
    <xf numFmtId="0" fontId="71" fillId="0" borderId="46" applyNumberFormat="0" applyFill="0" applyAlignment="0" applyProtection="0"/>
    <xf numFmtId="0" fontId="71" fillId="0" borderId="46" applyNumberFormat="0" applyFill="0" applyAlignment="0" applyProtection="0"/>
    <xf numFmtId="0" fontId="72" fillId="0" borderId="0" applyNumberFormat="0" applyFill="0" applyBorder="0" applyAlignment="0" applyProtection="0"/>
    <xf numFmtId="164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5" borderId="0" applyNumberFormat="0" applyBorder="0" applyAlignment="0" applyProtection="0"/>
    <xf numFmtId="0" fontId="56" fillId="29" borderId="0" applyNumberFormat="0" applyBorder="0" applyAlignment="0" applyProtection="0"/>
    <xf numFmtId="0" fontId="56" fillId="29" borderId="0" applyNumberFormat="0" applyBorder="0" applyAlignment="0" applyProtection="0"/>
    <xf numFmtId="0" fontId="56" fillId="29" borderId="0" applyNumberFormat="0" applyBorder="0" applyAlignment="0" applyProtection="0"/>
    <xf numFmtId="0" fontId="2" fillId="8" borderId="0" applyNumberFormat="0" applyBorder="0" applyAlignment="0" applyProtection="0"/>
    <xf numFmtId="0" fontId="56" fillId="30" borderId="0" applyNumberFormat="0" applyBorder="0" applyAlignment="0" applyProtection="0"/>
    <xf numFmtId="0" fontId="56" fillId="30" borderId="0" applyNumberFormat="0" applyBorder="0" applyAlignment="0" applyProtection="0"/>
    <xf numFmtId="0" fontId="56" fillId="30" borderId="0" applyNumberFormat="0" applyBorder="0" applyAlignment="0" applyProtection="0"/>
    <xf numFmtId="0" fontId="2" fillId="1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2" fillId="14" borderId="0" applyNumberFormat="0" applyBorder="0" applyAlignment="0" applyProtection="0"/>
    <xf numFmtId="0" fontId="56" fillId="29" borderId="0" applyNumberFormat="0" applyBorder="0" applyAlignment="0" applyProtection="0"/>
    <xf numFmtId="0" fontId="56" fillId="29" borderId="0" applyNumberFormat="0" applyBorder="0" applyAlignment="0" applyProtection="0"/>
    <xf numFmtId="0" fontId="56" fillId="29" borderId="0" applyNumberFormat="0" applyBorder="0" applyAlignment="0" applyProtection="0"/>
    <xf numFmtId="0" fontId="2" fillId="17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2" fillId="20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2" fillId="6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2" fillId="9" borderId="0" applyNumberFormat="0" applyBorder="0" applyAlignment="0" applyProtection="0"/>
    <xf numFmtId="0" fontId="56" fillId="30" borderId="0" applyNumberFormat="0" applyBorder="0" applyAlignment="0" applyProtection="0"/>
    <xf numFmtId="0" fontId="56" fillId="30" borderId="0" applyNumberFormat="0" applyBorder="0" applyAlignment="0" applyProtection="0"/>
    <xf numFmtId="0" fontId="56" fillId="30" borderId="0" applyNumberFormat="0" applyBorder="0" applyAlignment="0" applyProtection="0"/>
    <xf numFmtId="0" fontId="2" fillId="12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2" fillId="15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2" fillId="18" borderId="0" applyNumberFormat="0" applyBorder="0" applyAlignment="0" applyProtection="0"/>
    <xf numFmtId="0" fontId="56" fillId="35" borderId="0" applyNumberFormat="0" applyBorder="0" applyAlignment="0" applyProtection="0"/>
    <xf numFmtId="0" fontId="56" fillId="35" borderId="0" applyNumberFormat="0" applyBorder="0" applyAlignment="0" applyProtection="0"/>
    <xf numFmtId="0" fontId="56" fillId="35" borderId="0" applyNumberFormat="0" applyBorder="0" applyAlignment="0" applyProtection="0"/>
    <xf numFmtId="0" fontId="2" fillId="21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7" fillId="36" borderId="0" applyNumberFormat="0" applyBorder="0" applyAlignment="0" applyProtection="0"/>
    <xf numFmtId="0" fontId="57" fillId="36" borderId="0" applyNumberFormat="0" applyBorder="0" applyAlignment="0" applyProtection="0"/>
    <xf numFmtId="0" fontId="57" fillId="36" borderId="0" applyNumberFormat="0" applyBorder="0" applyAlignment="0" applyProtection="0"/>
    <xf numFmtId="0" fontId="57" fillId="30" borderId="0" applyNumberFormat="0" applyBorder="0" applyAlignment="0" applyProtection="0"/>
    <xf numFmtId="0" fontId="57" fillId="30" borderId="0" applyNumberFormat="0" applyBorder="0" applyAlignment="0" applyProtection="0"/>
    <xf numFmtId="0" fontId="57" fillId="30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6" borderId="0" applyNumberFormat="0" applyBorder="0" applyAlignment="0" applyProtection="0"/>
    <xf numFmtId="0" fontId="57" fillId="36" borderId="0" applyNumberFormat="0" applyBorder="0" applyAlignment="0" applyProtection="0"/>
    <xf numFmtId="0" fontId="57" fillId="36" borderId="0" applyNumberFormat="0" applyBorder="0" applyAlignment="0" applyProtection="0"/>
    <xf numFmtId="0" fontId="57" fillId="30" borderId="0" applyNumberFormat="0" applyBorder="0" applyAlignment="0" applyProtection="0"/>
    <xf numFmtId="0" fontId="57" fillId="30" borderId="0" applyNumberFormat="0" applyBorder="0" applyAlignment="0" applyProtection="0"/>
    <xf numFmtId="0" fontId="57" fillId="30" borderId="0" applyNumberFormat="0" applyBorder="0" applyAlignment="0" applyProtection="0"/>
    <xf numFmtId="0" fontId="57" fillId="36" borderId="0" applyNumberFormat="0" applyBorder="0" applyAlignment="0" applyProtection="0"/>
    <xf numFmtId="0" fontId="57" fillId="36" borderId="0" applyNumberFormat="0" applyBorder="0" applyAlignment="0" applyProtection="0"/>
    <xf numFmtId="0" fontId="57" fillId="36" borderId="0" applyNumberFormat="0" applyBorder="0" applyAlignment="0" applyProtection="0"/>
    <xf numFmtId="0" fontId="57" fillId="37" borderId="0" applyNumberFormat="0" applyBorder="0" applyAlignment="0" applyProtection="0"/>
    <xf numFmtId="0" fontId="57" fillId="37" borderId="0" applyNumberFormat="0" applyBorder="0" applyAlignment="0" applyProtection="0"/>
    <xf numFmtId="0" fontId="57" fillId="37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6" borderId="0" applyNumberFormat="0" applyBorder="0" applyAlignment="0" applyProtection="0"/>
    <xf numFmtId="0" fontId="57" fillId="36" borderId="0" applyNumberFormat="0" applyBorder="0" applyAlignment="0" applyProtection="0"/>
    <xf numFmtId="0" fontId="57" fillId="36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5" fillId="42" borderId="42" applyNumberFormat="0" applyAlignment="0" applyProtection="0"/>
    <xf numFmtId="0" fontId="65" fillId="42" borderId="42" applyNumberFormat="0" applyAlignment="0" applyProtection="0"/>
    <xf numFmtId="0" fontId="65" fillId="42" borderId="42" applyNumberFormat="0" applyAlignment="0" applyProtection="0"/>
    <xf numFmtId="0" fontId="66" fillId="43" borderId="43" applyNumberFormat="0" applyAlignment="0" applyProtection="0"/>
    <xf numFmtId="0" fontId="66" fillId="43" borderId="43" applyNumberFormat="0" applyAlignment="0" applyProtection="0"/>
    <xf numFmtId="0" fontId="66" fillId="43" borderId="43" applyNumberFormat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9" fillId="44" borderId="0" applyNumberFormat="0" applyBorder="0" applyAlignment="0" applyProtection="0"/>
    <xf numFmtId="0" fontId="69" fillId="44" borderId="0" applyNumberFormat="0" applyBorder="0" applyAlignment="0" applyProtection="0"/>
    <xf numFmtId="0" fontId="69" fillId="44" borderId="0" applyNumberFormat="0" applyBorder="0" applyAlignment="0" applyProtection="0"/>
    <xf numFmtId="0" fontId="65" fillId="42" borderId="42" applyNumberFormat="0" applyAlignment="0" applyProtection="0"/>
    <xf numFmtId="0" fontId="68" fillId="34" borderId="42" applyNumberFormat="0" applyAlignment="0" applyProtection="0"/>
    <xf numFmtId="0" fontId="68" fillId="34" borderId="42" applyNumberFormat="0" applyAlignment="0" applyProtection="0"/>
    <xf numFmtId="0" fontId="68" fillId="34" borderId="42" applyNumberFormat="0" applyAlignment="0" applyProtection="0"/>
    <xf numFmtId="0" fontId="66" fillId="43" borderId="43" applyNumberFormat="0" applyAlignment="0" applyProtection="0"/>
    <xf numFmtId="0" fontId="69" fillId="44" borderId="0" applyNumberFormat="0" applyBorder="0" applyAlignment="0" applyProtection="0"/>
    <xf numFmtId="0" fontId="60" fillId="41" borderId="0" applyNumberFormat="0" applyBorder="0" applyAlignment="0" applyProtection="0"/>
    <xf numFmtId="0" fontId="61" fillId="0" borderId="38" applyNumberFormat="0" applyFill="0" applyAlignment="0" applyProtection="0"/>
    <xf numFmtId="0" fontId="61" fillId="0" borderId="38" applyNumberFormat="0" applyFill="0" applyAlignment="0" applyProtection="0"/>
    <xf numFmtId="0" fontId="61" fillId="0" borderId="38" applyNumberFormat="0" applyFill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16" fillId="0" borderId="0"/>
    <xf numFmtId="0" fontId="56" fillId="0" borderId="0"/>
    <xf numFmtId="0" fontId="56" fillId="0" borderId="0"/>
    <xf numFmtId="0" fontId="16" fillId="0" borderId="0"/>
    <xf numFmtId="0" fontId="2" fillId="0" borderId="0"/>
    <xf numFmtId="0" fontId="56" fillId="0" borderId="0"/>
    <xf numFmtId="0" fontId="56" fillId="0" borderId="0"/>
    <xf numFmtId="0" fontId="56" fillId="0" borderId="0"/>
    <xf numFmtId="0" fontId="16" fillId="0" borderId="0"/>
    <xf numFmtId="0" fontId="16" fillId="0" borderId="0"/>
    <xf numFmtId="0" fontId="16" fillId="0" borderId="0"/>
    <xf numFmtId="0" fontId="16" fillId="31" borderId="45" applyNumberFormat="0" applyFont="0" applyAlignment="0" applyProtection="0"/>
    <xf numFmtId="0" fontId="2" fillId="4" borderId="7" applyNumberFormat="0" applyFont="0" applyAlignment="0" applyProtection="0"/>
    <xf numFmtId="0" fontId="2" fillId="4" borderId="7" applyNumberFormat="0" applyFont="0" applyAlignment="0" applyProtection="0"/>
    <xf numFmtId="0" fontId="56" fillId="31" borderId="45" applyNumberFormat="0" applyFont="0" applyAlignment="0" applyProtection="0"/>
    <xf numFmtId="0" fontId="56" fillId="31" borderId="45" applyNumberFormat="0" applyFont="0" applyAlignment="0" applyProtection="0"/>
    <xf numFmtId="0" fontId="56" fillId="31" borderId="45" applyNumberFormat="0" applyFont="0" applyAlignment="0" applyProtection="0"/>
    <xf numFmtId="0" fontId="56" fillId="31" borderId="45" applyNumberFormat="0" applyFont="0" applyAlignment="0" applyProtection="0"/>
    <xf numFmtId="0" fontId="56" fillId="31" borderId="45" applyNumberFormat="0" applyFont="0" applyAlignment="0" applyProtection="0"/>
    <xf numFmtId="0" fontId="56" fillId="31" borderId="45" applyNumberFormat="0" applyFont="0" applyAlignment="0" applyProtection="0"/>
    <xf numFmtId="0" fontId="56" fillId="31" borderId="45" applyNumberFormat="0" applyFont="0" applyAlignment="0" applyProtection="0"/>
    <xf numFmtId="0" fontId="56" fillId="31" borderId="45" applyNumberFormat="0" applyFont="0" applyAlignment="0" applyProtection="0"/>
    <xf numFmtId="0" fontId="56" fillId="31" borderId="45" applyNumberFormat="0" applyFont="0" applyAlignment="0" applyProtection="0"/>
    <xf numFmtId="0" fontId="56" fillId="31" borderId="45" applyNumberFormat="0" applyFont="0" applyAlignment="0" applyProtection="0"/>
    <xf numFmtId="0" fontId="56" fillId="31" borderId="45" applyNumberFormat="0" applyFont="0" applyAlignment="0" applyProtection="0"/>
    <xf numFmtId="0" fontId="56" fillId="31" borderId="45" applyNumberFormat="0" applyFont="0" applyAlignment="0" applyProtection="0"/>
    <xf numFmtId="0" fontId="56" fillId="31" borderId="45" applyNumberFormat="0" applyFont="0" applyAlignment="0" applyProtection="0"/>
    <xf numFmtId="0" fontId="56" fillId="31" borderId="45" applyNumberFormat="0" applyFont="0" applyAlignment="0" applyProtection="0"/>
    <xf numFmtId="0" fontId="56" fillId="31" borderId="45" applyNumberFormat="0" applyFont="0" applyAlignment="0" applyProtection="0"/>
    <xf numFmtId="0" fontId="56" fillId="31" borderId="45" applyNumberFormat="0" applyFont="0" applyAlignment="0" applyProtection="0"/>
    <xf numFmtId="0" fontId="56" fillId="31" borderId="45" applyNumberFormat="0" applyFont="0" applyAlignment="0" applyProtection="0"/>
    <xf numFmtId="0" fontId="16" fillId="31" borderId="45" applyNumberFormat="0" applyFont="0" applyAlignment="0" applyProtection="0"/>
    <xf numFmtId="0" fontId="70" fillId="34" borderId="0" applyNumberFormat="0" applyBorder="0" applyAlignment="0" applyProtection="0"/>
    <xf numFmtId="0" fontId="67" fillId="42" borderId="44" applyNumberFormat="0" applyAlignment="0" applyProtection="0"/>
    <xf numFmtId="0" fontId="67" fillId="42" borderId="44" applyNumberFormat="0" applyAlignment="0" applyProtection="0"/>
    <xf numFmtId="0" fontId="67" fillId="42" borderId="44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71" fillId="0" borderId="46" applyNumberFormat="0" applyFill="0" applyAlignment="0" applyProtection="0"/>
    <xf numFmtId="0" fontId="71" fillId="0" borderId="46" applyNumberFormat="0" applyFill="0" applyAlignment="0" applyProtection="0"/>
    <xf numFmtId="0" fontId="71" fillId="0" borderId="46" applyNumberFormat="0" applyFill="0" applyAlignment="0" applyProtection="0"/>
    <xf numFmtId="0" fontId="57" fillId="36" borderId="0" applyNumberFormat="0" applyBorder="0" applyAlignment="0" applyProtection="0"/>
    <xf numFmtId="0" fontId="57" fillId="37" borderId="0" applyNumberFormat="0" applyBorder="0" applyAlignment="0" applyProtection="0"/>
    <xf numFmtId="0" fontId="57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6" borderId="0" applyNumberFormat="0" applyBorder="0" applyAlignment="0" applyProtection="0"/>
    <xf numFmtId="0" fontId="57" fillId="40" borderId="0" applyNumberFormat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" fillId="0" borderId="0"/>
    <xf numFmtId="0" fontId="16" fillId="0" borderId="0"/>
    <xf numFmtId="0" fontId="16" fillId="0" borderId="0"/>
  </cellStyleXfs>
  <cellXfs count="168">
    <xf numFmtId="0" fontId="0" fillId="0" borderId="0" xfId="0"/>
    <xf numFmtId="0" fontId="17" fillId="0" borderId="0" xfId="3" applyFont="1" applyFill="1" applyBorder="1"/>
    <xf numFmtId="0" fontId="18" fillId="0" borderId="0" xfId="3" applyFont="1" applyFill="1" applyBorder="1"/>
    <xf numFmtId="0" fontId="17" fillId="0" borderId="0" xfId="3" applyFont="1" applyFill="1"/>
    <xf numFmtId="0" fontId="17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wrapText="1"/>
    </xf>
    <xf numFmtId="0" fontId="21" fillId="0" borderId="9" xfId="3" applyFont="1" applyFill="1" applyBorder="1" applyAlignment="1">
      <alignment horizontal="center"/>
    </xf>
    <xf numFmtId="1" fontId="21" fillId="0" borderId="9" xfId="3" applyNumberFormat="1" applyFont="1" applyFill="1" applyBorder="1" applyAlignment="1">
      <alignment horizontal="center"/>
    </xf>
    <xf numFmtId="2" fontId="22" fillId="0" borderId="9" xfId="3" applyNumberFormat="1" applyFont="1" applyFill="1" applyBorder="1" applyAlignment="1">
      <alignment horizontal="center" wrapText="1"/>
    </xf>
    <xf numFmtId="3" fontId="21" fillId="0" borderId="9" xfId="3" applyNumberFormat="1" applyFont="1" applyFill="1" applyBorder="1" applyAlignment="1">
      <alignment horizontal="center"/>
    </xf>
    <xf numFmtId="0" fontId="21" fillId="0" borderId="9" xfId="3" applyFont="1" applyFill="1" applyBorder="1"/>
    <xf numFmtId="165" fontId="21" fillId="0" borderId="9" xfId="3" applyNumberFormat="1" applyFont="1" applyFill="1" applyBorder="1" applyAlignment="1">
      <alignment horizontal="center"/>
    </xf>
    <xf numFmtId="0" fontId="17" fillId="0" borderId="9" xfId="3" applyFont="1" applyFill="1" applyBorder="1"/>
    <xf numFmtId="3" fontId="24" fillId="0" borderId="9" xfId="3" applyNumberFormat="1" applyFont="1" applyFill="1" applyBorder="1" applyAlignment="1">
      <alignment horizontal="center"/>
    </xf>
    <xf numFmtId="165" fontId="24" fillId="0" borderId="9" xfId="3" applyNumberFormat="1" applyFont="1" applyFill="1" applyBorder="1" applyAlignment="1">
      <alignment horizontal="center"/>
    </xf>
    <xf numFmtId="3" fontId="25" fillId="0" borderId="9" xfId="3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3" applyNumberFormat="1" applyFont="1" applyFill="1" applyBorder="1" applyAlignment="1">
      <alignment horizontal="center"/>
    </xf>
    <xf numFmtId="165" fontId="26" fillId="0" borderId="9" xfId="3" applyNumberFormat="1" applyFont="1" applyFill="1" applyBorder="1" applyAlignment="1">
      <alignment horizontal="center"/>
    </xf>
    <xf numFmtId="0" fontId="29" fillId="0" borderId="9" xfId="3" applyFont="1" applyFill="1" applyBorder="1"/>
    <xf numFmtId="0" fontId="31" fillId="0" borderId="0" xfId="3" applyFont="1" applyFill="1" applyBorder="1"/>
    <xf numFmtId="3" fontId="20" fillId="0" borderId="12" xfId="3" applyNumberFormat="1" applyFont="1" applyFill="1" applyBorder="1" applyAlignment="1">
      <alignment horizontal="center"/>
    </xf>
    <xf numFmtId="167" fontId="17" fillId="0" borderId="0" xfId="2" applyNumberFormat="1" applyFont="1" applyFill="1" applyBorder="1"/>
    <xf numFmtId="0" fontId="17" fillId="0" borderId="0" xfId="0" applyFont="1" applyFill="1" applyBorder="1"/>
    <xf numFmtId="0" fontId="31" fillId="0" borderId="0" xfId="0" applyFont="1" applyFill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17" fillId="0" borderId="15" xfId="0" applyFont="1" applyFill="1" applyBorder="1" applyAlignment="1">
      <alignment wrapText="1"/>
    </xf>
    <xf numFmtId="0" fontId="20" fillId="0" borderId="18" xfId="0" applyFont="1" applyFill="1" applyBorder="1" applyAlignment="1">
      <alignment wrapText="1"/>
    </xf>
    <xf numFmtId="0" fontId="23" fillId="23" borderId="21" xfId="0" applyFont="1" applyFill="1" applyBorder="1"/>
    <xf numFmtId="0" fontId="21" fillId="0" borderId="23" xfId="0" applyFont="1" applyFill="1" applyBorder="1"/>
    <xf numFmtId="2" fontId="21" fillId="0" borderId="24" xfId="0" applyNumberFormat="1" applyFont="1" applyFill="1" applyBorder="1" applyAlignment="1">
      <alignment horizontal="center"/>
    </xf>
    <xf numFmtId="0" fontId="32" fillId="0" borderId="0" xfId="0" applyFont="1" applyFill="1" applyBorder="1"/>
    <xf numFmtId="0" fontId="17" fillId="0" borderId="25" xfId="0" applyFont="1" applyFill="1" applyBorder="1"/>
    <xf numFmtId="2" fontId="24" fillId="0" borderId="26" xfId="0" applyNumberFormat="1" applyFont="1" applyFill="1" applyBorder="1" applyAlignment="1">
      <alignment horizontal="center"/>
    </xf>
    <xf numFmtId="0" fontId="17" fillId="0" borderId="25" xfId="3" applyFont="1" applyFill="1" applyBorder="1"/>
    <xf numFmtId="0" fontId="21" fillId="0" borderId="25" xfId="0" applyFont="1" applyFill="1" applyBorder="1"/>
    <xf numFmtId="2" fontId="21" fillId="0" borderId="26" xfId="0" applyNumberFormat="1" applyFont="1" applyFill="1" applyBorder="1" applyAlignment="1">
      <alignment horizontal="center"/>
    </xf>
    <xf numFmtId="0" fontId="23" fillId="23" borderId="25" xfId="0" applyFont="1" applyFill="1" applyBorder="1"/>
    <xf numFmtId="2" fontId="21" fillId="23" borderId="22" xfId="0" applyNumberFormat="1" applyFont="1" applyFill="1" applyBorder="1" applyAlignment="1">
      <alignment horizontal="center"/>
    </xf>
    <xf numFmtId="2" fontId="24" fillId="0" borderId="28" xfId="0" applyNumberFormat="1" applyFont="1" applyFill="1" applyBorder="1" applyAlignment="1">
      <alignment horizontal="center"/>
    </xf>
    <xf numFmtId="0" fontId="32" fillId="23" borderId="27" xfId="3" applyFont="1" applyFill="1" applyBorder="1"/>
    <xf numFmtId="0" fontId="25" fillId="0" borderId="29" xfId="0" applyFont="1" applyFill="1" applyBorder="1"/>
    <xf numFmtId="2" fontId="25" fillId="0" borderId="30" xfId="0" applyNumberFormat="1" applyFont="1" applyFill="1" applyBorder="1" applyAlignment="1">
      <alignment horizontal="center"/>
    </xf>
    <xf numFmtId="0" fontId="31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4" fillId="0" borderId="0" xfId="0" applyFont="1" applyFill="1" applyBorder="1"/>
    <xf numFmtId="2" fontId="22" fillId="0" borderId="19" xfId="0" applyNumberFormat="1" applyFont="1" applyFill="1" applyBorder="1" applyAlignment="1">
      <alignment horizontal="center" wrapText="1"/>
    </xf>
    <xf numFmtId="2" fontId="22" fillId="0" borderId="20" xfId="0" applyNumberFormat="1" applyFont="1" applyFill="1" applyBorder="1" applyAlignment="1">
      <alignment horizontal="center" wrapText="1"/>
    </xf>
    <xf numFmtId="0" fontId="31" fillId="0" borderId="27" xfId="0" applyFont="1" applyFill="1" applyBorder="1"/>
    <xf numFmtId="2" fontId="31" fillId="0" borderId="28" xfId="0" applyNumberFormat="1" applyFont="1" applyFill="1" applyBorder="1" applyAlignment="1">
      <alignment horizontal="center"/>
    </xf>
    <xf numFmtId="2" fontId="24" fillId="25" borderId="28" xfId="0" applyNumberFormat="1" applyFont="1" applyFill="1" applyBorder="1" applyAlignment="1">
      <alignment horizontal="center"/>
    </xf>
    <xf numFmtId="0" fontId="24" fillId="0" borderId="0" xfId="3" applyFont="1" applyFill="1" applyBorder="1"/>
    <xf numFmtId="43" fontId="17" fillId="0" borderId="0" xfId="1" applyFont="1" applyFill="1" applyBorder="1"/>
    <xf numFmtId="3" fontId="25" fillId="0" borderId="9" xfId="0" applyNumberFormat="1" applyFont="1" applyFill="1" applyBorder="1" applyAlignment="1">
      <alignment horizontal="right"/>
    </xf>
    <xf numFmtId="3" fontId="25" fillId="0" borderId="9" xfId="0" applyNumberFormat="1" applyFont="1" applyFill="1" applyBorder="1" applyAlignment="1">
      <alignment horizontal="center"/>
    </xf>
    <xf numFmtId="0" fontId="39" fillId="0" borderId="0" xfId="0" applyFont="1"/>
    <xf numFmtId="0" fontId="41" fillId="0" borderId="0" xfId="0" applyFont="1"/>
    <xf numFmtId="0" fontId="0" fillId="0" borderId="0" xfId="0" applyAlignment="1">
      <alignment horizontal="center"/>
    </xf>
    <xf numFmtId="49" fontId="42" fillId="26" borderId="9" xfId="0" applyNumberFormat="1" applyFont="1" applyFill="1" applyBorder="1" applyAlignment="1">
      <alignment horizontal="center"/>
    </xf>
    <xf numFmtId="0" fontId="42" fillId="26" borderId="9" xfId="0" applyFont="1" applyFill="1" applyBorder="1" applyAlignment="1">
      <alignment horizontal="center"/>
    </xf>
    <xf numFmtId="49" fontId="43" fillId="27" borderId="10" xfId="0" applyNumberFormat="1" applyFont="1" applyFill="1" applyBorder="1"/>
    <xf numFmtId="49" fontId="43" fillId="27" borderId="9" xfId="0" applyNumberFormat="1" applyFont="1" applyFill="1" applyBorder="1"/>
    <xf numFmtId="4" fontId="44" fillId="27" borderId="9" xfId="0" applyNumberFormat="1" applyFont="1" applyFill="1" applyBorder="1"/>
    <xf numFmtId="4" fontId="44" fillId="27" borderId="11" xfId="0" applyNumberFormat="1" applyFont="1" applyFill="1" applyBorder="1"/>
    <xf numFmtId="0" fontId="0" fillId="0" borderId="0" xfId="0" applyBorder="1"/>
    <xf numFmtId="3" fontId="39" fillId="0" borderId="0" xfId="0" applyNumberFormat="1" applyFont="1" applyBorder="1" applyAlignment="1">
      <alignment horizontal="center"/>
    </xf>
    <xf numFmtId="3" fontId="44" fillId="27" borderId="9" xfId="0" applyNumberFormat="1" applyFont="1" applyFill="1" applyBorder="1"/>
    <xf numFmtId="4" fontId="44" fillId="27" borderId="12" xfId="0" applyNumberFormat="1" applyFont="1" applyFill="1" applyBorder="1"/>
    <xf numFmtId="0" fontId="39" fillId="0" borderId="0" xfId="0" applyFont="1" applyBorder="1" applyAlignment="1">
      <alignment horizontal="center"/>
    </xf>
    <xf numFmtId="49" fontId="45" fillId="0" borderId="0" xfId="0" applyNumberFormat="1" applyFont="1" applyFill="1" applyBorder="1"/>
    <xf numFmtId="0" fontId="46" fillId="0" borderId="0" xfId="0" applyFont="1"/>
    <xf numFmtId="49" fontId="47" fillId="28" borderId="32" xfId="0" applyNumberFormat="1" applyFont="1" applyFill="1" applyBorder="1" applyAlignment="1">
      <alignment horizontal="center"/>
    </xf>
    <xf numFmtId="49" fontId="47" fillId="28" borderId="33" xfId="0" applyNumberFormat="1" applyFont="1" applyFill="1" applyBorder="1" applyAlignment="1">
      <alignment horizontal="center"/>
    </xf>
    <xf numFmtId="0" fontId="47" fillId="28" borderId="34" xfId="0" applyFont="1" applyFill="1" applyBorder="1" applyAlignment="1">
      <alignment horizontal="center"/>
    </xf>
    <xf numFmtId="0" fontId="48" fillId="0" borderId="0" xfId="0" applyFont="1"/>
    <xf numFmtId="0" fontId="49" fillId="28" borderId="35" xfId="0" applyFont="1" applyFill="1" applyBorder="1"/>
    <xf numFmtId="3" fontId="49" fillId="28" borderId="36" xfId="0" applyNumberFormat="1" applyFont="1" applyFill="1" applyBorder="1"/>
    <xf numFmtId="0" fontId="28" fillId="0" borderId="0" xfId="0" applyFont="1"/>
    <xf numFmtId="0" fontId="50" fillId="0" borderId="0" xfId="0" applyFont="1"/>
    <xf numFmtId="0" fontId="51" fillId="28" borderId="35" xfId="0" applyFont="1" applyFill="1" applyBorder="1"/>
    <xf numFmtId="3" fontId="51" fillId="28" borderId="0" xfId="0" applyNumberFormat="1" applyFont="1" applyFill="1" applyBorder="1"/>
    <xf numFmtId="3" fontId="49" fillId="28" borderId="37" xfId="0" applyNumberFormat="1" applyFont="1" applyFill="1" applyBorder="1"/>
    <xf numFmtId="3" fontId="52" fillId="28" borderId="0" xfId="0" applyNumberFormat="1" applyFont="1" applyFill="1" applyBorder="1"/>
    <xf numFmtId="3" fontId="49" fillId="28" borderId="0" xfId="0" applyNumberFormat="1" applyFont="1" applyFill="1" applyBorder="1"/>
    <xf numFmtId="0" fontId="53" fillId="0" borderId="0" xfId="0" applyFont="1"/>
    <xf numFmtId="0" fontId="55" fillId="0" borderId="0" xfId="0" applyFont="1"/>
    <xf numFmtId="0" fontId="32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5" fontId="21" fillId="24" borderId="9" xfId="3" applyNumberFormat="1" applyFont="1" applyFill="1" applyBorder="1" applyAlignment="1">
      <alignment horizontal="center"/>
    </xf>
    <xf numFmtId="0" fontId="23" fillId="24" borderId="9" xfId="3" applyFont="1" applyFill="1" applyBorder="1"/>
    <xf numFmtId="3" fontId="21" fillId="24" borderId="9" xfId="3" applyNumberFormat="1" applyFont="1" applyFill="1" applyBorder="1" applyAlignment="1">
      <alignment horizontal="center"/>
    </xf>
    <xf numFmtId="0" fontId="21" fillId="24" borderId="9" xfId="3" applyFont="1" applyFill="1" applyBorder="1"/>
    <xf numFmtId="0" fontId="22" fillId="24" borderId="9" xfId="3" applyFont="1" applyFill="1" applyBorder="1"/>
    <xf numFmtId="3" fontId="25" fillId="24" borderId="9" xfId="3" applyNumberFormat="1" applyFont="1" applyFill="1" applyBorder="1" applyAlignment="1">
      <alignment horizontal="center"/>
    </xf>
    <xf numFmtId="165" fontId="25" fillId="24" borderId="9" xfId="3" applyNumberFormat="1" applyFont="1" applyFill="1" applyBorder="1" applyAlignment="1">
      <alignment horizontal="center"/>
    </xf>
    <xf numFmtId="3" fontId="29" fillId="24" borderId="9" xfId="3" applyNumberFormat="1" applyFont="1" applyFill="1" applyBorder="1" applyAlignment="1">
      <alignment horizontal="center"/>
    </xf>
    <xf numFmtId="165" fontId="29" fillId="24" borderId="9" xfId="3" applyNumberFormat="1" applyFont="1" applyFill="1" applyBorder="1" applyAlignment="1">
      <alignment horizontal="center"/>
    </xf>
    <xf numFmtId="3" fontId="30" fillId="24" borderId="9" xfId="3" applyNumberFormat="1" applyFont="1" applyFill="1" applyBorder="1" applyAlignment="1">
      <alignment horizontal="center"/>
    </xf>
    <xf numFmtId="165" fontId="30" fillId="24" borderId="9" xfId="3" applyNumberFormat="1" applyFont="1" applyFill="1" applyBorder="1" applyAlignment="1">
      <alignment horizontal="center"/>
    </xf>
    <xf numFmtId="49" fontId="42" fillId="45" borderId="9" xfId="0" applyNumberFormat="1" applyFont="1" applyFill="1" applyBorder="1" applyAlignment="1">
      <alignment horizontal="left"/>
    </xf>
    <xf numFmtId="3" fontId="42" fillId="45" borderId="9" xfId="0" applyNumberFormat="1" applyFont="1" applyFill="1" applyBorder="1" applyAlignment="1">
      <alignment horizontal="right"/>
    </xf>
    <xf numFmtId="49" fontId="42" fillId="45" borderId="9" xfId="0" applyNumberFormat="1" applyFont="1" applyFill="1" applyBorder="1" applyAlignment="1">
      <alignment horizontal="right"/>
    </xf>
    <xf numFmtId="49" fontId="43" fillId="0" borderId="9" xfId="0" applyNumberFormat="1" applyFont="1" applyFill="1" applyBorder="1"/>
    <xf numFmtId="3" fontId="44" fillId="0" borderId="9" xfId="0" applyNumberFormat="1" applyFont="1" applyFill="1" applyBorder="1"/>
    <xf numFmtId="167" fontId="44" fillId="0" borderId="9" xfId="171" applyNumberFormat="1" applyFont="1" applyFill="1" applyBorder="1"/>
    <xf numFmtId="49" fontId="43" fillId="0" borderId="47" xfId="0" applyNumberFormat="1" applyFont="1" applyFill="1" applyBorder="1"/>
    <xf numFmtId="3" fontId="0" fillId="0" borderId="0" xfId="0" applyNumberFormat="1"/>
    <xf numFmtId="49" fontId="43" fillId="0" borderId="0" xfId="0" applyNumberFormat="1" applyFont="1" applyFill="1" applyBorder="1"/>
    <xf numFmtId="167" fontId="44" fillId="0" borderId="9" xfId="2" applyNumberFormat="1" applyFont="1" applyFill="1" applyBorder="1"/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3" fillId="0" borderId="9" xfId="0" applyFont="1" applyFill="1" applyBorder="1"/>
    <xf numFmtId="3" fontId="24" fillId="24" borderId="9" xfId="0" applyNumberFormat="1" applyFont="1" applyFill="1" applyBorder="1" applyAlignment="1">
      <alignment horizontal="center"/>
    </xf>
    <xf numFmtId="2" fontId="24" fillId="24" borderId="9" xfId="0" applyNumberFormat="1" applyFont="1" applyFill="1" applyBorder="1" applyAlignment="1">
      <alignment horizontal="center"/>
    </xf>
    <xf numFmtId="1" fontId="24" fillId="24" borderId="9" xfId="0" applyNumberFormat="1" applyFont="1" applyFill="1" applyBorder="1" applyAlignment="1">
      <alignment horizontal="center"/>
    </xf>
    <xf numFmtId="0" fontId="32" fillId="23" borderId="9" xfId="3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0" fontId="0" fillId="0" borderId="9" xfId="0" applyBorder="1" applyAlignment="1">
      <alignment wrapText="1"/>
    </xf>
    <xf numFmtId="0" fontId="36" fillId="0" borderId="9" xfId="0" applyFont="1" applyBorder="1" applyAlignment="1">
      <alignment wrapText="1"/>
    </xf>
    <xf numFmtId="0" fontId="26" fillId="0" borderId="9" xfId="0" applyFont="1" applyBorder="1"/>
    <xf numFmtId="168" fontId="37" fillId="0" borderId="9" xfId="1" applyNumberFormat="1" applyFont="1" applyFill="1" applyBorder="1" applyAlignment="1">
      <alignment horizontal="center"/>
    </xf>
    <xf numFmtId="168" fontId="27" fillId="0" borderId="9" xfId="0" applyNumberFormat="1" applyFont="1" applyFill="1" applyBorder="1"/>
    <xf numFmtId="0" fontId="26" fillId="0" borderId="9" xfId="0" applyFont="1" applyBorder="1" applyAlignment="1">
      <alignment wrapText="1"/>
    </xf>
    <xf numFmtId="0" fontId="38" fillId="0" borderId="9" xfId="0" applyFont="1" applyBorder="1" applyAlignment="1">
      <alignment horizontal="center"/>
    </xf>
    <xf numFmtId="3" fontId="21" fillId="0" borderId="9" xfId="0" applyNumberFormat="1" applyFont="1" applyFill="1" applyBorder="1" applyAlignment="1">
      <alignment horizontal="right"/>
    </xf>
    <xf numFmtId="166" fontId="21" fillId="0" borderId="9" xfId="0" applyNumberFormat="1" applyFont="1" applyFill="1" applyBorder="1" applyAlignment="1">
      <alignment horizontal="center"/>
    </xf>
    <xf numFmtId="1" fontId="26" fillId="0" borderId="9" xfId="0" applyNumberFormat="1" applyFont="1" applyFill="1" applyBorder="1" applyAlignment="1">
      <alignment horizontal="center"/>
    </xf>
    <xf numFmtId="0" fontId="54" fillId="28" borderId="48" xfId="0" applyFont="1" applyFill="1" applyBorder="1" applyAlignment="1">
      <alignment horizontal="center"/>
    </xf>
    <xf numFmtId="3" fontId="54" fillId="28" borderId="49" xfId="0" applyNumberFormat="1" applyFont="1" applyFill="1" applyBorder="1"/>
    <xf numFmtId="3" fontId="54" fillId="28" borderId="50" xfId="0" applyNumberFormat="1" applyFont="1" applyFill="1" applyBorder="1"/>
    <xf numFmtId="3" fontId="54" fillId="28" borderId="49" xfId="0" applyNumberFormat="1" applyFont="1" applyFill="1" applyBorder="1" applyAlignment="1">
      <alignment horizontal="right"/>
    </xf>
    <xf numFmtId="0" fontId="16" fillId="0" borderId="0" xfId="0" applyFont="1"/>
    <xf numFmtId="3" fontId="16" fillId="24" borderId="9" xfId="3" applyNumberFormat="1" applyFont="1" applyFill="1" applyBorder="1" applyAlignment="1">
      <alignment horizontal="center"/>
    </xf>
    <xf numFmtId="165" fontId="16" fillId="24" borderId="9" xfId="3" applyNumberFormat="1" applyFont="1" applyFill="1" applyBorder="1" applyAlignment="1">
      <alignment horizontal="center"/>
    </xf>
    <xf numFmtId="49" fontId="42" fillId="45" borderId="9" xfId="0" applyNumberFormat="1" applyFont="1" applyFill="1" applyBorder="1" applyAlignment="1">
      <alignment horizontal="center"/>
    </xf>
    <xf numFmtId="0" fontId="19" fillId="0" borderId="9" xfId="3" applyFont="1" applyFill="1" applyBorder="1" applyAlignment="1">
      <alignment horizontal="center" vertical="center"/>
    </xf>
    <xf numFmtId="0" fontId="20" fillId="0" borderId="9" xfId="3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19" fillId="0" borderId="31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6" fillId="0" borderId="9" xfId="3" applyFont="1" applyFill="1" applyBorder="1" applyAlignment="1">
      <alignment horizontal="center"/>
    </xf>
    <xf numFmtId="0" fontId="73" fillId="0" borderId="9" xfId="3" applyFont="1" applyFill="1" applyBorder="1" applyAlignment="1">
      <alignment horizontal="center"/>
    </xf>
    <xf numFmtId="0" fontId="35" fillId="0" borderId="9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3" fontId="39" fillId="0" borderId="0" xfId="0" applyNumberFormat="1" applyFont="1" applyBorder="1" applyAlignment="1">
      <alignment horizontal="center"/>
    </xf>
    <xf numFmtId="0" fontId="39" fillId="0" borderId="0" xfId="0" applyFont="1" applyBorder="1" applyAlignment="1">
      <alignment horizontal="center"/>
    </xf>
  </cellXfs>
  <cellStyles count="340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3"/>
    <cellStyle name="20% - Accent1 2 3" xfId="174"/>
    <cellStyle name="20% - Accent1 3" xfId="175"/>
    <cellStyle name="20% - Accent1 4" xfId="172"/>
    <cellStyle name="20% - Accent2" xfId="25"/>
    <cellStyle name="20% - Accent2 2" xfId="26"/>
    <cellStyle name="20% - Accent2 2 2" xfId="27"/>
    <cellStyle name="20% - Accent2 2 2 2" xfId="177"/>
    <cellStyle name="20% - Accent2 2 3" xfId="178"/>
    <cellStyle name="20% - Accent2 3" xfId="179"/>
    <cellStyle name="20% - Accent2 4" xfId="176"/>
    <cellStyle name="20% - Accent3" xfId="28"/>
    <cellStyle name="20% - Accent3 2" xfId="29"/>
    <cellStyle name="20% - Accent3 2 2" xfId="30"/>
    <cellStyle name="20% - Accent3 2 2 2" xfId="181"/>
    <cellStyle name="20% - Accent3 2 3" xfId="182"/>
    <cellStyle name="20% - Accent3 3" xfId="183"/>
    <cellStyle name="20% - Accent3 4" xfId="180"/>
    <cellStyle name="20% - Accent4" xfId="31"/>
    <cellStyle name="20% - Accent4 2" xfId="32"/>
    <cellStyle name="20% - Accent4 2 2" xfId="33"/>
    <cellStyle name="20% - Accent4 2 2 2" xfId="185"/>
    <cellStyle name="20% - Accent4 2 3" xfId="186"/>
    <cellStyle name="20% - Accent4 3" xfId="187"/>
    <cellStyle name="20% - Accent4 4" xfId="184"/>
    <cellStyle name="20% - Accent5" xfId="34"/>
    <cellStyle name="20% - Accent5 2" xfId="35"/>
    <cellStyle name="20% - Accent5 2 2" xfId="36"/>
    <cellStyle name="20% - Accent5 2 2 2" xfId="189"/>
    <cellStyle name="20% - Accent5 2 3" xfId="190"/>
    <cellStyle name="20% - Accent5 3" xfId="191"/>
    <cellStyle name="20% - Accent5 4" xfId="188"/>
    <cellStyle name="20% - Accent6" xfId="37"/>
    <cellStyle name="20% - Accent6 2" xfId="38"/>
    <cellStyle name="20% - Accent6 2 2" xfId="39"/>
    <cellStyle name="20% - Accent6 2 2 2" xfId="193"/>
    <cellStyle name="20% - Accent6 2 3" xfId="194"/>
    <cellStyle name="20% - Accent6 3" xfId="195"/>
    <cellStyle name="20% - Accent6 4" xfId="192"/>
    <cellStyle name="40% - Accent1" xfId="40"/>
    <cellStyle name="40% - Accent1 2" xfId="41"/>
    <cellStyle name="40% - Accent1 2 2" xfId="42"/>
    <cellStyle name="40% - Accent1 2 2 2" xfId="197"/>
    <cellStyle name="40% - Accent1 2 3" xfId="198"/>
    <cellStyle name="40% - Accent1 3" xfId="199"/>
    <cellStyle name="40% - Accent1 4" xfId="196"/>
    <cellStyle name="40% - Accent2" xfId="43"/>
    <cellStyle name="40% - Accent2 2" xfId="44"/>
    <cellStyle name="40% - Accent2 2 2" xfId="45"/>
    <cellStyle name="40% - Accent2 2 2 2" xfId="201"/>
    <cellStyle name="40% - Accent2 2 3" xfId="202"/>
    <cellStyle name="40% - Accent2 3" xfId="203"/>
    <cellStyle name="40% - Accent2 4" xfId="200"/>
    <cellStyle name="40% - Accent3" xfId="46"/>
    <cellStyle name="40% - Accent3 2" xfId="47"/>
    <cellStyle name="40% - Accent3 2 2" xfId="48"/>
    <cellStyle name="40% - Accent3 2 2 2" xfId="205"/>
    <cellStyle name="40% - Accent3 2 3" xfId="206"/>
    <cellStyle name="40% - Accent3 3" xfId="207"/>
    <cellStyle name="40% - Accent3 4" xfId="204"/>
    <cellStyle name="40% - Accent4" xfId="49"/>
    <cellStyle name="40% - Accent4 2" xfId="50"/>
    <cellStyle name="40% - Accent4 2 2" xfId="51"/>
    <cellStyle name="40% - Accent4 2 2 2" xfId="209"/>
    <cellStyle name="40% - Accent4 2 3" xfId="210"/>
    <cellStyle name="40% - Accent4 3" xfId="211"/>
    <cellStyle name="40% - Accent4 4" xfId="208"/>
    <cellStyle name="40% - Accent5" xfId="52"/>
    <cellStyle name="40% - Accent5 2" xfId="53"/>
    <cellStyle name="40% - Accent5 2 2" xfId="54"/>
    <cellStyle name="40% - Accent5 2 2 2" xfId="213"/>
    <cellStyle name="40% - Accent5 2 3" xfId="214"/>
    <cellStyle name="40% - Accent5 3" xfId="215"/>
    <cellStyle name="40% - Accent5 4" xfId="212"/>
    <cellStyle name="40% - Accent6" xfId="55"/>
    <cellStyle name="40% - Accent6 2" xfId="56"/>
    <cellStyle name="40% - Accent6 2 2" xfId="57"/>
    <cellStyle name="40% - Accent6 2 2 2" xfId="217"/>
    <cellStyle name="40% - Accent6 2 3" xfId="218"/>
    <cellStyle name="40% - Accent6 3" xfId="219"/>
    <cellStyle name="40% - Accent6 4" xfId="216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 2" xfId="101"/>
    <cellStyle name="Comma 2 2" xfId="102"/>
    <cellStyle name="Comma 2 2 2" xfId="338"/>
    <cellStyle name="Comma 2 3" xfId="266"/>
    <cellStyle name="Çıkış 2" xfId="103"/>
    <cellStyle name="Explanatory Text" xfId="104"/>
    <cellStyle name="Explanatory Text 2" xfId="105"/>
    <cellStyle name="Explanatory Text 2 2" xfId="106"/>
    <cellStyle name="Explanatory Text 2 2 2" xfId="267"/>
    <cellStyle name="Explanatory Text 2 3" xfId="268"/>
    <cellStyle name="Explanatory Text 3" xfId="269"/>
    <cellStyle name="Giriş 2" xfId="107"/>
    <cellStyle name="Good 2" xfId="108"/>
    <cellStyle name="Good 2 2" xfId="109"/>
    <cellStyle name="Good 2 2 2" xfId="270"/>
    <cellStyle name="Good 2 3" xfId="271"/>
    <cellStyle name="Good 3" xfId="272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3"/>
    <cellStyle name="Input" xfId="118"/>
    <cellStyle name="Input 2" xfId="119"/>
    <cellStyle name="Input 2 2" xfId="120"/>
    <cellStyle name="Input 2 2 2" xfId="274"/>
    <cellStyle name="Input 2 3" xfId="275"/>
    <cellStyle name="Input 3" xfId="276"/>
    <cellStyle name="İşaretli Hücre 2" xfId="277"/>
    <cellStyle name="İyi 2" xfId="278"/>
    <cellStyle name="Kötü 2" xfId="279"/>
    <cellStyle name="Linked Cell" xfId="121"/>
    <cellStyle name="Linked Cell 2" xfId="122"/>
    <cellStyle name="Linked Cell 2 2" xfId="123"/>
    <cellStyle name="Linked Cell 2 2 2" xfId="280"/>
    <cellStyle name="Linked Cell 2 3" xfId="281"/>
    <cellStyle name="Linked Cell 3" xfId="282"/>
    <cellStyle name="Neutral 2" xfId="124"/>
    <cellStyle name="Neutral 2 2" xfId="125"/>
    <cellStyle name="Neutral 2 2 2" xfId="283"/>
    <cellStyle name="Neutral 2 3" xfId="284"/>
    <cellStyle name="Neutral 3" xfId="285"/>
    <cellStyle name="Normal" xfId="0" builtinId="0"/>
    <cellStyle name="Normal 2" xfId="337"/>
    <cellStyle name="Normal 2 2" xfId="126"/>
    <cellStyle name="Normal 2 2 2" xfId="286"/>
    <cellStyle name="Normal 2 3" xfId="127"/>
    <cellStyle name="Normal 2 3 2" xfId="128"/>
    <cellStyle name="Normal 2 3 2 2" xfId="287"/>
    <cellStyle name="Normal 2 3 3" xfId="288"/>
    <cellStyle name="Normal 2 3 4" xfId="339"/>
    <cellStyle name="Normal 3" xfId="129"/>
    <cellStyle name="Normal 3 2" xfId="289"/>
    <cellStyle name="Normal 4" xfId="130"/>
    <cellStyle name="Normal 4 2" xfId="131"/>
    <cellStyle name="Normal 4 2 2" xfId="132"/>
    <cellStyle name="Normal 4 2 2 2" xfId="291"/>
    <cellStyle name="Normal 4 2 3" xfId="292"/>
    <cellStyle name="Normal 4 3" xfId="293"/>
    <cellStyle name="Normal 4 4" xfId="290"/>
    <cellStyle name="Normal 5" xfId="294"/>
    <cellStyle name="Normal 5 2" xfId="295"/>
    <cellStyle name="Normal 5 3" xfId="296"/>
    <cellStyle name="Normal_MAYIS_2009_İHRACAT_RAKAMLARI" xfId="3"/>
    <cellStyle name="Not 2" xfId="133"/>
    <cellStyle name="Not 3" xfId="297"/>
    <cellStyle name="Note 2" xfId="134"/>
    <cellStyle name="Note 2 2" xfId="135"/>
    <cellStyle name="Note 2 2 2" xfId="136"/>
    <cellStyle name="Note 2 2 2 2" xfId="137"/>
    <cellStyle name="Note 2 2 2 2 2" xfId="300"/>
    <cellStyle name="Note 2 2 2 3" xfId="301"/>
    <cellStyle name="Note 2 2 3" xfId="138"/>
    <cellStyle name="Note 2 2 3 2" xfId="139"/>
    <cellStyle name="Note 2 2 3 2 2" xfId="140"/>
    <cellStyle name="Note 2 2 3 2 2 2" xfId="302"/>
    <cellStyle name="Note 2 2 3 2 3" xfId="303"/>
    <cellStyle name="Note 2 2 3 3" xfId="141"/>
    <cellStyle name="Note 2 2 3 3 2" xfId="142"/>
    <cellStyle name="Note 2 2 3 3 2 2" xfId="304"/>
    <cellStyle name="Note 2 2 3 3 3" xfId="305"/>
    <cellStyle name="Note 2 2 3 4" xfId="306"/>
    <cellStyle name="Note 2 2 4" xfId="143"/>
    <cellStyle name="Note 2 2 4 2" xfId="144"/>
    <cellStyle name="Note 2 2 4 2 2" xfId="307"/>
    <cellStyle name="Note 2 2 4 3" xfId="308"/>
    <cellStyle name="Note 2 2 5" xfId="309"/>
    <cellStyle name="Note 2 2 6" xfId="299"/>
    <cellStyle name="Note 2 3" xfId="145"/>
    <cellStyle name="Note 2 3 2" xfId="146"/>
    <cellStyle name="Note 2 3 2 2" xfId="147"/>
    <cellStyle name="Note 2 3 2 2 2" xfId="310"/>
    <cellStyle name="Note 2 3 2 3" xfId="311"/>
    <cellStyle name="Note 2 3 3" xfId="148"/>
    <cellStyle name="Note 2 3 3 2" xfId="149"/>
    <cellStyle name="Note 2 3 3 2 2" xfId="312"/>
    <cellStyle name="Note 2 3 3 3" xfId="313"/>
    <cellStyle name="Note 2 3 4" xfId="314"/>
    <cellStyle name="Note 2 4" xfId="150"/>
    <cellStyle name="Note 2 4 2" xfId="151"/>
    <cellStyle name="Note 2 4 2 2" xfId="315"/>
    <cellStyle name="Note 2 4 3" xfId="316"/>
    <cellStyle name="Note 2 5" xfId="298"/>
    <cellStyle name="Note 3" xfId="152"/>
    <cellStyle name="Note 3 2" xfId="317"/>
    <cellStyle name="Nötr 2" xfId="318"/>
    <cellStyle name="Output" xfId="153"/>
    <cellStyle name="Output 2" xfId="154"/>
    <cellStyle name="Output 2 2" xfId="155"/>
    <cellStyle name="Output 2 2 2" xfId="319"/>
    <cellStyle name="Output 2 3" xfId="320"/>
    <cellStyle name="Output 3" xfId="321"/>
    <cellStyle name="Percent 2" xfId="156"/>
    <cellStyle name="Percent 2 2" xfId="157"/>
    <cellStyle name="Percent 2 2 2" xfId="323"/>
    <cellStyle name="Percent 2 3" xfId="322"/>
    <cellStyle name="Percent 3" xfId="158"/>
    <cellStyle name="Percent 3 2" xfId="324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5"/>
    <cellStyle name="Total 2 3" xfId="326"/>
    <cellStyle name="Total 3" xfId="327"/>
    <cellStyle name="Uyarı Metni 2" xfId="165"/>
    <cellStyle name="Virgül" xfId="1" builtinId="3"/>
    <cellStyle name="Virgül 2" xfId="166"/>
    <cellStyle name="Virgül 3" xfId="265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" xfId="2" builtinId="5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SANAYİ SEKTÖRÜ İHRACATI, </a:t>
            </a:r>
            <a:r>
              <a:rPr lang="en-US" sz="900" b="1" i="0" u="none" strike="noStrike" baseline="0"/>
              <a:t>20</a:t>
            </a:r>
            <a:r>
              <a:rPr lang="tr-TR" sz="900" b="1" i="0" u="none" strike="noStrike" baseline="0"/>
              <a:t>14</a:t>
            </a:r>
            <a:r>
              <a:rPr lang="en-US" sz="900" b="1" i="0" u="none" strike="noStrike" baseline="0"/>
              <a:t>-20</a:t>
            </a:r>
            <a:r>
              <a:rPr lang="tr-TR" sz="900" b="1" i="0" u="none" strike="noStrike" baseline="0"/>
              <a:t>15</a:t>
            </a:r>
          </a:p>
        </c:rich>
      </c:tx>
      <c:layout>
        <c:manualLayout>
          <c:xMode val="edge"/>
          <c:yMode val="edge"/>
          <c:x val="0.12890922959572887"/>
          <c:y val="4.1493775933609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56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İHR'!$A$25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İHR'!$C$25:$N$25</c:f>
              <c:numCache>
                <c:formatCode>#,##0</c:formatCode>
                <c:ptCount val="12"/>
                <c:pt idx="0">
                  <c:v>9649322.6596099995</c:v>
                </c:pt>
                <c:pt idx="1">
                  <c:v>9937766.5527100004</c:v>
                </c:pt>
                <c:pt idx="2">
                  <c:v>10722481.426210001</c:v>
                </c:pt>
                <c:pt idx="3">
                  <c:v>10845294.427280001</c:v>
                </c:pt>
                <c:pt idx="4">
                  <c:v>11089841.90594</c:v>
                </c:pt>
                <c:pt idx="5">
                  <c:v>10434275.0251</c:v>
                </c:pt>
                <c:pt idx="6">
                  <c:v>10539402.87486</c:v>
                </c:pt>
                <c:pt idx="7">
                  <c:v>9041743.9254399985</c:v>
                </c:pt>
                <c:pt idx="8">
                  <c:v>10954567.70517</c:v>
                </c:pt>
                <c:pt idx="9">
                  <c:v>10192126.094969999</c:v>
                </c:pt>
                <c:pt idx="10">
                  <c:v>10204392.07886</c:v>
                </c:pt>
                <c:pt idx="11">
                  <c:v>10470367.348579999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İHR'!$A$24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İHR'!$C$24:$N$24</c:f>
              <c:numCache>
                <c:formatCode>#,##0</c:formatCode>
                <c:ptCount val="12"/>
                <c:pt idx="0">
                  <c:v>8699208.7322999984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15968"/>
        <c:axId val="87320832"/>
      </c:lineChart>
      <c:catAx>
        <c:axId val="905159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732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732083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51596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3905415713196041E-3"/>
          <c:y val="0.8201953801417976"/>
          <c:w val="0.14144927536231947"/>
          <c:h val="0.156379041831389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96256474100901"/>
          <c:y val="0.16176308539944911"/>
          <c:w val="0.70522703142599985"/>
          <c:h val="0.5721029912583240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İHR'!$C$10:$N$10</c:f>
              <c:numCache>
                <c:formatCode>#,##0</c:formatCode>
                <c:ptCount val="12"/>
                <c:pt idx="0">
                  <c:v>98157.657990000007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İHR'!$C$11:$N$11</c:f>
              <c:numCache>
                <c:formatCode>#,##0</c:formatCode>
                <c:ptCount val="12"/>
                <c:pt idx="0">
                  <c:v>116017.89702999999</c:v>
                </c:pt>
                <c:pt idx="1">
                  <c:v>111650.12044</c:v>
                </c:pt>
                <c:pt idx="2">
                  <c:v>105105.68309999999</c:v>
                </c:pt>
                <c:pt idx="3">
                  <c:v>110911.07492</c:v>
                </c:pt>
                <c:pt idx="4">
                  <c:v>108931.16976</c:v>
                </c:pt>
                <c:pt idx="5">
                  <c:v>102183.27776</c:v>
                </c:pt>
                <c:pt idx="6">
                  <c:v>88391.264150000003</c:v>
                </c:pt>
                <c:pt idx="7">
                  <c:v>94078.269539999994</c:v>
                </c:pt>
                <c:pt idx="8">
                  <c:v>132747.11102000001</c:v>
                </c:pt>
                <c:pt idx="9">
                  <c:v>194497.30710999999</c:v>
                </c:pt>
                <c:pt idx="10">
                  <c:v>160589.28497000001</c:v>
                </c:pt>
                <c:pt idx="11">
                  <c:v>135469.42340999999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08320"/>
        <c:axId val="113105664"/>
      </c:lineChart>
      <c:catAx>
        <c:axId val="1132083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310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105664"/>
        <c:scaling>
          <c:orientation val="minMax"/>
          <c:max val="2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320832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388090349075947E-2"/>
          <c:y val="0.80056354525932127"/>
          <c:w val="0.13240246406570841"/>
          <c:h val="0.166696600941411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77"/>
          <c:w val="0.79032335866951164"/>
          <c:h val="0.5559711622025912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İHR'!$C$12:$N$12</c:f>
              <c:numCache>
                <c:formatCode>#,##0</c:formatCode>
                <c:ptCount val="12"/>
                <c:pt idx="0">
                  <c:v>248366.89447999999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İHR'!$C$13:$N$13</c:f>
              <c:numCache>
                <c:formatCode>#,##0</c:formatCode>
                <c:ptCount val="12"/>
                <c:pt idx="0">
                  <c:v>153795.59529999999</c:v>
                </c:pt>
                <c:pt idx="1">
                  <c:v>182753.25046000001</c:v>
                </c:pt>
                <c:pt idx="2">
                  <c:v>154123.44412</c:v>
                </c:pt>
                <c:pt idx="3">
                  <c:v>149029.52598999999</c:v>
                </c:pt>
                <c:pt idx="4">
                  <c:v>141867.42569</c:v>
                </c:pt>
                <c:pt idx="5">
                  <c:v>138269.47837</c:v>
                </c:pt>
                <c:pt idx="6">
                  <c:v>157856.78813999999</c:v>
                </c:pt>
                <c:pt idx="7">
                  <c:v>143463.3535</c:v>
                </c:pt>
                <c:pt idx="8">
                  <c:v>217351.61230000001</c:v>
                </c:pt>
                <c:pt idx="9">
                  <c:v>266193.34435000003</c:v>
                </c:pt>
                <c:pt idx="10">
                  <c:v>293111.56238999998</c:v>
                </c:pt>
                <c:pt idx="11">
                  <c:v>320878.79414999997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08832"/>
        <c:axId val="115573888"/>
      </c:lineChart>
      <c:catAx>
        <c:axId val="1132088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557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57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3208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87811101970462624"/>
          <c:w val="0.13709698586063881"/>
          <c:h val="0.11069690915501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79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5861214374225543"/>
          <c:w val="0.81891348088531157"/>
          <c:h val="0.5873605947955369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İHR'!$C$14:$N$14</c:f>
              <c:numCache>
                <c:formatCode>#,##0</c:formatCode>
                <c:ptCount val="12"/>
                <c:pt idx="0">
                  <c:v>16866.180120000001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İHR'!$C$15:$N$15</c:f>
              <c:numCache>
                <c:formatCode>#,##0</c:formatCode>
                <c:ptCount val="12"/>
                <c:pt idx="0">
                  <c:v>24433.78167</c:v>
                </c:pt>
                <c:pt idx="1">
                  <c:v>23262.337889999999</c:v>
                </c:pt>
                <c:pt idx="2">
                  <c:v>22845.745370000001</c:v>
                </c:pt>
                <c:pt idx="3">
                  <c:v>19989.729940000001</c:v>
                </c:pt>
                <c:pt idx="4">
                  <c:v>19755.836240000001</c:v>
                </c:pt>
                <c:pt idx="5">
                  <c:v>19273.121060000001</c:v>
                </c:pt>
                <c:pt idx="6">
                  <c:v>14721.921179999999</c:v>
                </c:pt>
                <c:pt idx="7">
                  <c:v>13367.26571</c:v>
                </c:pt>
                <c:pt idx="8">
                  <c:v>15407.80867</c:v>
                </c:pt>
                <c:pt idx="9">
                  <c:v>14895.794110000001</c:v>
                </c:pt>
                <c:pt idx="10">
                  <c:v>15889.761500000001</c:v>
                </c:pt>
                <c:pt idx="11">
                  <c:v>24194.32213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6832"/>
        <c:axId val="115576192"/>
      </c:lineChart>
      <c:catAx>
        <c:axId val="1162168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557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57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216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60362173038228E-2"/>
          <c:y val="0.87856257744733557"/>
          <c:w val="0.13682092555331987"/>
          <c:h val="0.11028500619578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7868852459016391"/>
          <c:y val="4.01606425702810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20218579234988"/>
          <c:y val="0.14993390886380178"/>
          <c:w val="0.78688524590163789"/>
          <c:h val="0.5261064810275500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İHR'!$C$16:$N$16</c:f>
              <c:numCache>
                <c:formatCode>#,##0</c:formatCode>
                <c:ptCount val="12"/>
                <c:pt idx="0">
                  <c:v>84587.382100000003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İHR'!$C$17:$N$17</c:f>
              <c:numCache>
                <c:formatCode>#,##0</c:formatCode>
                <c:ptCount val="12"/>
                <c:pt idx="0">
                  <c:v>109576.34378</c:v>
                </c:pt>
                <c:pt idx="1">
                  <c:v>69920.359270000001</c:v>
                </c:pt>
                <c:pt idx="2">
                  <c:v>121384.38855</c:v>
                </c:pt>
                <c:pt idx="3">
                  <c:v>48540.4202</c:v>
                </c:pt>
                <c:pt idx="4">
                  <c:v>86381.492960000003</c:v>
                </c:pt>
                <c:pt idx="5">
                  <c:v>91684.593309999997</c:v>
                </c:pt>
                <c:pt idx="6">
                  <c:v>68872.547839999999</c:v>
                </c:pt>
                <c:pt idx="7">
                  <c:v>111508.17037000001</c:v>
                </c:pt>
                <c:pt idx="8">
                  <c:v>101496.20688</c:v>
                </c:pt>
                <c:pt idx="9">
                  <c:v>95956.638160000002</c:v>
                </c:pt>
                <c:pt idx="10">
                  <c:v>75721.907399999996</c:v>
                </c:pt>
                <c:pt idx="11">
                  <c:v>94615.249290000007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68192"/>
        <c:axId val="115578496"/>
      </c:lineChart>
      <c:catAx>
        <c:axId val="9056819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5578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578496"/>
        <c:scaling>
          <c:orientation val="minMax"/>
          <c:max val="1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56819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329654576310496"/>
          <c:w val="0.13934426229508196"/>
          <c:h val="0.164659477806238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3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1202185792362"/>
          <c:y val="0.16354556803995007"/>
          <c:w val="0.83811475409836067"/>
          <c:h val="0.4943820224719103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İHR'!$C$18:$N$18</c:f>
              <c:numCache>
                <c:formatCode>#,##0</c:formatCode>
                <c:ptCount val="12"/>
                <c:pt idx="0">
                  <c:v>6330.3067099999998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İHR'!$C$19:$N$19</c:f>
              <c:numCache>
                <c:formatCode>#,##0</c:formatCode>
                <c:ptCount val="12"/>
                <c:pt idx="0">
                  <c:v>7358.7261900000003</c:v>
                </c:pt>
                <c:pt idx="1">
                  <c:v>9166.9882199999993</c:v>
                </c:pt>
                <c:pt idx="2">
                  <c:v>10157.391799999999</c:v>
                </c:pt>
                <c:pt idx="3">
                  <c:v>13281.129489999999</c:v>
                </c:pt>
                <c:pt idx="4">
                  <c:v>8222.47631</c:v>
                </c:pt>
                <c:pt idx="5">
                  <c:v>3831.8581199999999</c:v>
                </c:pt>
                <c:pt idx="6">
                  <c:v>3651.3755299999998</c:v>
                </c:pt>
                <c:pt idx="7">
                  <c:v>5275.7177700000002</c:v>
                </c:pt>
                <c:pt idx="8">
                  <c:v>5832.93804</c:v>
                </c:pt>
                <c:pt idx="9">
                  <c:v>4353.9617500000004</c:v>
                </c:pt>
                <c:pt idx="10">
                  <c:v>4965.0751799999998</c:v>
                </c:pt>
                <c:pt idx="11">
                  <c:v>6948.33565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7344"/>
        <c:axId val="116350976"/>
      </c:lineChart>
      <c:catAx>
        <c:axId val="11621734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35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350976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217344"/>
        <c:crosses val="autoZero"/>
        <c:crossBetween val="between"/>
        <c:majorUnit val="2000"/>
        <c:minorUnit val="4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771850147944992"/>
          <c:w val="0.13934426229508196"/>
          <c:h val="0.161049082347852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488021902806295"/>
          <c:y val="4.24469413233458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9754617428477"/>
          <c:y val="0.2134839324859675"/>
          <c:w val="0.80698232861260666"/>
          <c:h val="0.4943838306992884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İHR'!$C$20:$N$20</c:f>
              <c:numCache>
                <c:formatCode>#,##0</c:formatCode>
                <c:ptCount val="12"/>
                <c:pt idx="0">
                  <c:v>172946.44381999999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İHR'!$C$21:$N$21</c:f>
              <c:numCache>
                <c:formatCode>#,##0</c:formatCode>
                <c:ptCount val="12"/>
                <c:pt idx="0">
                  <c:v>209570.804</c:v>
                </c:pt>
                <c:pt idx="1">
                  <c:v>185581.57032999999</c:v>
                </c:pt>
                <c:pt idx="2">
                  <c:v>193720.27377999999</c:v>
                </c:pt>
                <c:pt idx="3">
                  <c:v>203888.59948</c:v>
                </c:pt>
                <c:pt idx="4">
                  <c:v>186505.35902999999</c:v>
                </c:pt>
                <c:pt idx="5">
                  <c:v>158084.99557</c:v>
                </c:pt>
                <c:pt idx="6">
                  <c:v>177006.89163</c:v>
                </c:pt>
                <c:pt idx="7">
                  <c:v>185391.33327999999</c:v>
                </c:pt>
                <c:pt idx="8">
                  <c:v>192468.72279999999</c:v>
                </c:pt>
                <c:pt idx="9">
                  <c:v>180961.55247</c:v>
                </c:pt>
                <c:pt idx="10">
                  <c:v>195692.00534999999</c:v>
                </c:pt>
                <c:pt idx="11">
                  <c:v>207640.73952999999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9392"/>
        <c:axId val="116353280"/>
      </c:lineChart>
      <c:catAx>
        <c:axId val="11621939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353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353280"/>
        <c:scaling>
          <c:orientation val="minMax"/>
          <c:max val="2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219392"/>
        <c:crosses val="autoZero"/>
        <c:crossBetween val="between"/>
        <c:majorUnit val="25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66940451745378E-2"/>
          <c:y val="0.8476935326904369"/>
          <c:w val="0.13963060572253932"/>
          <c:h val="0.141074051136866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20597733925234"/>
          <c:y val="0.15808823529411775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İHR'!$C$22:$N$22</c:f>
              <c:numCache>
                <c:formatCode>#,##0</c:formatCode>
                <c:ptCount val="12"/>
                <c:pt idx="0">
                  <c:v>318965.75760000001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İHR'!$C$23:$N$23</c:f>
              <c:numCache>
                <c:formatCode>#,##0</c:formatCode>
                <c:ptCount val="12"/>
                <c:pt idx="0">
                  <c:v>361374.96237000002</c:v>
                </c:pt>
                <c:pt idx="1">
                  <c:v>344101.19170000002</c:v>
                </c:pt>
                <c:pt idx="2">
                  <c:v>369867.52171</c:v>
                </c:pt>
                <c:pt idx="3">
                  <c:v>394700.91119999997</c:v>
                </c:pt>
                <c:pt idx="4">
                  <c:v>416568.18531999999</c:v>
                </c:pt>
                <c:pt idx="5">
                  <c:v>384169.35709</c:v>
                </c:pt>
                <c:pt idx="6">
                  <c:v>374426.79885000002</c:v>
                </c:pt>
                <c:pt idx="7">
                  <c:v>345848.77266000002</c:v>
                </c:pt>
                <c:pt idx="8">
                  <c:v>388868.89909000002</c:v>
                </c:pt>
                <c:pt idx="9">
                  <c:v>348697.80014000001</c:v>
                </c:pt>
                <c:pt idx="10">
                  <c:v>379270.10742000001</c:v>
                </c:pt>
                <c:pt idx="11">
                  <c:v>410819.37599999999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7856"/>
        <c:axId val="116355584"/>
      </c:lineChart>
      <c:catAx>
        <c:axId val="11621785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355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355584"/>
        <c:scaling>
          <c:orientation val="minMax"/>
          <c:max val="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21785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7009803921568685"/>
          <c:w val="0.13991791149563143"/>
          <c:h val="0.118872549019607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TEKSTİL VE HAMMADDELERİ İHRACATI (Bin $)</a:t>
            </a:r>
          </a:p>
        </c:rich>
      </c:tx>
      <c:layout>
        <c:manualLayout>
          <c:xMode val="edge"/>
          <c:yMode val="edge"/>
          <c:x val="0.17959205099362591"/>
          <c:y val="5.18518518518518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4"/>
          <c:y val="0.20740815758158893"/>
          <c:w val="0.79387834211410213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İHR'!$C$26:$N$26</c:f>
              <c:numCache>
                <c:formatCode>#,##0</c:formatCode>
                <c:ptCount val="12"/>
                <c:pt idx="0">
                  <c:v>650150.06392999995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İHR'!$C$27:$N$27</c:f>
              <c:numCache>
                <c:formatCode>#,##0</c:formatCode>
                <c:ptCount val="12"/>
                <c:pt idx="0">
                  <c:v>767901.96198000002</c:v>
                </c:pt>
                <c:pt idx="1">
                  <c:v>715679.56469000003</c:v>
                </c:pt>
                <c:pt idx="2">
                  <c:v>770352.71528999996</c:v>
                </c:pt>
                <c:pt idx="3">
                  <c:v>790480.72368000005</c:v>
                </c:pt>
                <c:pt idx="4">
                  <c:v>768659.42113000003</c:v>
                </c:pt>
                <c:pt idx="5">
                  <c:v>706518.67402000003</c:v>
                </c:pt>
                <c:pt idx="6">
                  <c:v>702488.27391999995</c:v>
                </c:pt>
                <c:pt idx="7">
                  <c:v>681712.11618999997</c:v>
                </c:pt>
                <c:pt idx="8">
                  <c:v>819812.01751999999</c:v>
                </c:pt>
                <c:pt idx="9">
                  <c:v>757159.13419000001</c:v>
                </c:pt>
                <c:pt idx="10">
                  <c:v>731998.64188999997</c:v>
                </c:pt>
                <c:pt idx="11">
                  <c:v>674044.19319000002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368"/>
        <c:axId val="115703808"/>
      </c:lineChart>
      <c:catAx>
        <c:axId val="1162183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5703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70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218368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9E-2"/>
          <c:y val="0.82963274035190049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62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63283405695371"/>
          <c:y val="0.19629700628257479"/>
          <c:w val="0.77142934015200504"/>
          <c:h val="0.4888906571566023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İHR'!$C$28:$N$28</c:f>
              <c:numCache>
                <c:formatCode>#,##0</c:formatCode>
                <c:ptCount val="12"/>
                <c:pt idx="0">
                  <c:v>113145.14041000001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İHR'!$C$29:$N$29</c:f>
              <c:numCache>
                <c:formatCode>#,##0</c:formatCode>
                <c:ptCount val="12"/>
                <c:pt idx="0">
                  <c:v>123768.50865</c:v>
                </c:pt>
                <c:pt idx="1">
                  <c:v>144819.42416</c:v>
                </c:pt>
                <c:pt idx="2">
                  <c:v>143824.89517999999</c:v>
                </c:pt>
                <c:pt idx="3">
                  <c:v>154749.45623000001</c:v>
                </c:pt>
                <c:pt idx="4">
                  <c:v>166273.72425</c:v>
                </c:pt>
                <c:pt idx="5">
                  <c:v>149427.36395999999</c:v>
                </c:pt>
                <c:pt idx="6">
                  <c:v>168833.38764999999</c:v>
                </c:pt>
                <c:pt idx="7">
                  <c:v>160336.91033000001</c:v>
                </c:pt>
                <c:pt idx="8">
                  <c:v>183114.79130000001</c:v>
                </c:pt>
                <c:pt idx="9">
                  <c:v>144301.09054</c:v>
                </c:pt>
                <c:pt idx="10">
                  <c:v>135652.82075000001</c:v>
                </c:pt>
                <c:pt idx="11">
                  <c:v>176971.80144000001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73696"/>
        <c:axId val="115705536"/>
      </c:lineChart>
      <c:catAx>
        <c:axId val="1165736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5705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7055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5736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9E-2"/>
          <c:y val="0.82592903664820128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62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79610749771625"/>
          <c:y val="0.19403020425862189"/>
          <c:w val="0.77142934015200504"/>
          <c:h val="0.5074636111379321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İHR'!$C$30:$N$30</c:f>
              <c:numCache>
                <c:formatCode>#,##0</c:formatCode>
                <c:ptCount val="12"/>
                <c:pt idx="0">
                  <c:v>144133.89614999999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İHR'!$C$31:$N$31</c:f>
              <c:numCache>
                <c:formatCode>#,##0</c:formatCode>
                <c:ptCount val="12"/>
                <c:pt idx="0">
                  <c:v>178356.87951</c:v>
                </c:pt>
                <c:pt idx="1">
                  <c:v>177087.6667</c:v>
                </c:pt>
                <c:pt idx="2">
                  <c:v>190935.24841999999</c:v>
                </c:pt>
                <c:pt idx="3">
                  <c:v>203815.34747000001</c:v>
                </c:pt>
                <c:pt idx="4">
                  <c:v>194613.76462999999</c:v>
                </c:pt>
                <c:pt idx="5">
                  <c:v>200165.09778000001</c:v>
                </c:pt>
                <c:pt idx="6">
                  <c:v>181218.24234</c:v>
                </c:pt>
                <c:pt idx="7">
                  <c:v>159444.41623999999</c:v>
                </c:pt>
                <c:pt idx="8">
                  <c:v>221793.81456</c:v>
                </c:pt>
                <c:pt idx="9">
                  <c:v>207601.55914</c:v>
                </c:pt>
                <c:pt idx="10">
                  <c:v>224181.75661000001</c:v>
                </c:pt>
                <c:pt idx="11">
                  <c:v>215531.69842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74208"/>
        <c:axId val="115707264"/>
      </c:lineChart>
      <c:catAx>
        <c:axId val="11657420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5707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7072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5742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9E-2"/>
          <c:y val="0.82835977592353183"/>
          <c:w val="0.13877572446301337"/>
          <c:h val="0.160448152936107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İHRACATI, </a:t>
            </a:r>
            <a:r>
              <a:rPr lang="en-US" sz="1000" b="1" i="0" u="none" strike="noStrike" baseline="0"/>
              <a:t>20</a:t>
            </a:r>
            <a:r>
              <a:rPr lang="tr-TR" sz="1000" b="1" i="0" u="none" strike="noStrike" baseline="0"/>
              <a:t>14</a:t>
            </a:r>
            <a:r>
              <a:rPr lang="en-US" sz="1000" b="1" i="0" u="none" strike="noStrike" baseline="0"/>
              <a:t>-20</a:t>
            </a:r>
            <a:r>
              <a:rPr lang="tr-TR" sz="1000" b="1" i="0" u="none" strike="noStrike" baseline="0"/>
              <a:t>15</a:t>
            </a:r>
            <a:endParaRPr lang="en-US"/>
          </a:p>
        </c:rich>
      </c:tx>
      <c:layout>
        <c:manualLayout>
          <c:xMode val="edge"/>
          <c:yMode val="edge"/>
          <c:x val="0.12614702978641429"/>
          <c:y val="3.74531835205993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95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İHR'!$A$59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İHR'!$C$59:$N$59</c:f>
              <c:numCache>
                <c:formatCode>#,##0</c:formatCode>
                <c:ptCount val="12"/>
                <c:pt idx="0">
                  <c:v>400471.49515999999</c:v>
                </c:pt>
                <c:pt idx="1">
                  <c:v>327055.84641</c:v>
                </c:pt>
                <c:pt idx="2">
                  <c:v>363215.16344999999</c:v>
                </c:pt>
                <c:pt idx="3">
                  <c:v>412230.92872999999</c:v>
                </c:pt>
                <c:pt idx="4">
                  <c:v>465271.46278</c:v>
                </c:pt>
                <c:pt idx="5">
                  <c:v>404052.15821000002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387297.02367999998</c:v>
                </c:pt>
                <c:pt idx="9">
                  <c:v>341645.56133</c:v>
                </c:pt>
                <c:pt idx="10">
                  <c:v>392037.32592999999</c:v>
                </c:pt>
                <c:pt idx="11">
                  <c:v>366651.05362999998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İHR'!$A$58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İHR'!$C$58:$N$58</c:f>
              <c:numCache>
                <c:formatCode>#,##0</c:formatCode>
                <c:ptCount val="12"/>
                <c:pt idx="0">
                  <c:v>277693.98196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68704"/>
        <c:axId val="87323136"/>
      </c:lineChart>
      <c:catAx>
        <c:axId val="905687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7323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7323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56870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743119266055051E-3"/>
          <c:y val="0.83520913818357256"/>
          <c:w val="0.14788990825688073"/>
          <c:h val="0.15108830497311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57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41"/>
          <c:y val="0.1627915115261756"/>
          <c:w val="0.77366410603159408"/>
          <c:h val="0.5116298435601537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İHR'!$C$32:$N$32</c:f>
              <c:numCache>
                <c:formatCode>#,##0</c:formatCode>
                <c:ptCount val="12"/>
                <c:pt idx="0">
                  <c:v>1196631.9241899999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İHR'!$C$33:$N$33</c:f>
              <c:numCache>
                <c:formatCode>#,##0</c:formatCode>
                <c:ptCount val="12"/>
                <c:pt idx="0">
                  <c:v>1394170.43386</c:v>
                </c:pt>
                <c:pt idx="1">
                  <c:v>1444414.4739900001</c:v>
                </c:pt>
                <c:pt idx="2">
                  <c:v>1460149.29752</c:v>
                </c:pt>
                <c:pt idx="3">
                  <c:v>1481233.6212500001</c:v>
                </c:pt>
                <c:pt idx="4">
                  <c:v>1586184.8553500001</c:v>
                </c:pt>
                <c:pt idx="5">
                  <c:v>1519097.9272799999</c:v>
                </c:pt>
                <c:pt idx="6">
                  <c:v>1570520.7199800001</c:v>
                </c:pt>
                <c:pt idx="7">
                  <c:v>1427929.03587</c:v>
                </c:pt>
                <c:pt idx="8">
                  <c:v>1504452.2331699999</c:v>
                </c:pt>
                <c:pt idx="9">
                  <c:v>1498198.0274799999</c:v>
                </c:pt>
                <c:pt idx="10">
                  <c:v>1531071.3343400001</c:v>
                </c:pt>
                <c:pt idx="11">
                  <c:v>1429708.60678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15104"/>
        <c:axId val="115709568"/>
      </c:lineChart>
      <c:catAx>
        <c:axId val="1160151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57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709568"/>
        <c:scaling>
          <c:orientation val="minMax"/>
          <c:max val="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01510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4238051638893985"/>
          <c:w val="0.13991791149563143"/>
          <c:h val="0.145995645893100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4"/>
          <c:y val="0.17537345384913924"/>
          <c:w val="0.78571506867333862"/>
          <c:h val="0.5634338623663828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İHR'!$C$42:$N$42</c:f>
              <c:numCache>
                <c:formatCode>#,##0</c:formatCode>
                <c:ptCount val="12"/>
                <c:pt idx="0">
                  <c:v>466804.81894000003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İHR'!$C$43:$N$43</c:f>
              <c:numCache>
                <c:formatCode>#,##0</c:formatCode>
                <c:ptCount val="12"/>
                <c:pt idx="0">
                  <c:v>477206.66047</c:v>
                </c:pt>
                <c:pt idx="1">
                  <c:v>471698.59989999997</c:v>
                </c:pt>
                <c:pt idx="2">
                  <c:v>503717.45244000002</c:v>
                </c:pt>
                <c:pt idx="3">
                  <c:v>525178.23048000003</c:v>
                </c:pt>
                <c:pt idx="4">
                  <c:v>544227.77720999997</c:v>
                </c:pt>
                <c:pt idx="5">
                  <c:v>500272.27208000002</c:v>
                </c:pt>
                <c:pt idx="6">
                  <c:v>513988.46567000001</c:v>
                </c:pt>
                <c:pt idx="7">
                  <c:v>456769.85275000002</c:v>
                </c:pt>
                <c:pt idx="8">
                  <c:v>531265.83001999999</c:v>
                </c:pt>
                <c:pt idx="9">
                  <c:v>495882.46275000001</c:v>
                </c:pt>
                <c:pt idx="10">
                  <c:v>471220.12821</c:v>
                </c:pt>
                <c:pt idx="11">
                  <c:v>554610.98097000003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15616"/>
        <c:axId val="116768768"/>
      </c:lineChart>
      <c:catAx>
        <c:axId val="11601561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76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768768"/>
        <c:scaling>
          <c:orientation val="minMax"/>
          <c:max val="1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015616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619047619047623E-3"/>
          <c:y val="0.82835977592353172"/>
          <c:w val="0.13877572446301337"/>
          <c:h val="0.160448152936107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</a:t>
            </a:r>
          </a:p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 sz="700"/>
          </a:p>
        </c:rich>
      </c:tx>
      <c:layout>
        <c:manualLayout>
          <c:xMode val="edge"/>
          <c:yMode val="edge"/>
          <c:x val="0.27142878568750489"/>
          <c:y val="2.496878901373275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1313942900007"/>
          <c:y val="0.17603074896536819"/>
          <c:w val="0.78367425031315074"/>
          <c:h val="0.5430731473590654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İHR'!$C$36:$N$36</c:f>
              <c:numCache>
                <c:formatCode>#,##0</c:formatCode>
                <c:ptCount val="12"/>
                <c:pt idx="0">
                  <c:v>1730321.40228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İHR'!$C$37:$N$37</c:f>
              <c:numCache>
                <c:formatCode>#,##0</c:formatCode>
                <c:ptCount val="12"/>
                <c:pt idx="0">
                  <c:v>1585958.4298</c:v>
                </c:pt>
                <c:pt idx="1">
                  <c:v>1832639.83987</c:v>
                </c:pt>
                <c:pt idx="2">
                  <c:v>2126496.68334</c:v>
                </c:pt>
                <c:pt idx="3">
                  <c:v>2085969.69022</c:v>
                </c:pt>
                <c:pt idx="4">
                  <c:v>2040798.25229</c:v>
                </c:pt>
                <c:pt idx="5">
                  <c:v>2029799.52143</c:v>
                </c:pt>
                <c:pt idx="6">
                  <c:v>1988674.55045</c:v>
                </c:pt>
                <c:pt idx="7">
                  <c:v>1266790.6583400001</c:v>
                </c:pt>
                <c:pt idx="8">
                  <c:v>1958583.4397199999</c:v>
                </c:pt>
                <c:pt idx="9">
                  <c:v>1712962.1933899999</c:v>
                </c:pt>
                <c:pt idx="10">
                  <c:v>1839398.2322800001</c:v>
                </c:pt>
                <c:pt idx="11">
                  <c:v>1802499.89714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16128"/>
        <c:axId val="116771648"/>
      </c:lineChart>
      <c:catAx>
        <c:axId val="11601612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77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771648"/>
        <c:scaling>
          <c:orientation val="minMax"/>
          <c:max val="3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016128"/>
        <c:crosses val="autoZero"/>
        <c:crossBetween val="between"/>
        <c:majorUnit val="5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9E-2"/>
          <c:y val="0.82771850147944992"/>
          <c:w val="0.13877572446301337"/>
          <c:h val="0.161049082347852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36440432564131"/>
          <c:y val="0.1890909090909095"/>
          <c:w val="0.74233277082688442"/>
          <c:h val="0.5381818181818186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İHR'!$C$40:$N$40</c:f>
              <c:numCache>
                <c:formatCode>#,##0</c:formatCode>
                <c:ptCount val="12"/>
                <c:pt idx="0">
                  <c:v>735134.89182000002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İHR'!$C$41:$N$41</c:f>
              <c:numCache>
                <c:formatCode>#,##0</c:formatCode>
                <c:ptCount val="12"/>
                <c:pt idx="0">
                  <c:v>902952.54943999997</c:v>
                </c:pt>
                <c:pt idx="1">
                  <c:v>921008.47631000006</c:v>
                </c:pt>
                <c:pt idx="2">
                  <c:v>1056527.4245199999</c:v>
                </c:pt>
                <c:pt idx="3">
                  <c:v>1079057.3352000001</c:v>
                </c:pt>
                <c:pt idx="4">
                  <c:v>1064518.9659500001</c:v>
                </c:pt>
                <c:pt idx="5">
                  <c:v>970317.53755000001</c:v>
                </c:pt>
                <c:pt idx="6">
                  <c:v>982463.58187999995</c:v>
                </c:pt>
                <c:pt idx="7">
                  <c:v>852365.01832000003</c:v>
                </c:pt>
                <c:pt idx="8">
                  <c:v>1086262.5858700001</c:v>
                </c:pt>
                <c:pt idx="9">
                  <c:v>1046587.39175</c:v>
                </c:pt>
                <c:pt idx="10">
                  <c:v>1004494.14334</c:v>
                </c:pt>
                <c:pt idx="11">
                  <c:v>1147545.32644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16640"/>
        <c:axId val="116773376"/>
      </c:lineChart>
      <c:catAx>
        <c:axId val="11601664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773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773376"/>
        <c:scaling>
          <c:orientation val="minMax"/>
          <c:max val="1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016640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3272727272727365"/>
          <c:w val="0.13905951940056568"/>
          <c:h val="0.15636363636363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3670791195"/>
          <c:y val="2.7888446215139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4"/>
          <c:y val="0.18326693227091678"/>
          <c:w val="0.79387834211410213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İHR'!$C$34:$N$34</c:f>
              <c:numCache>
                <c:formatCode>#,##0</c:formatCode>
                <c:ptCount val="12"/>
                <c:pt idx="0">
                  <c:v>1391623.9891299999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İHR'!$C$35:$N$35</c:f>
              <c:numCache>
                <c:formatCode>#,##0</c:formatCode>
                <c:ptCount val="12"/>
                <c:pt idx="0">
                  <c:v>1586676.90065</c:v>
                </c:pt>
                <c:pt idx="1">
                  <c:v>1485368.2324099999</c:v>
                </c:pt>
                <c:pt idx="2">
                  <c:v>1599243.0120900001</c:v>
                </c:pt>
                <c:pt idx="3">
                  <c:v>1543746.91815</c:v>
                </c:pt>
                <c:pt idx="4">
                  <c:v>1612652.2376900001</c:v>
                </c:pt>
                <c:pt idx="5">
                  <c:v>1595123.8823200001</c:v>
                </c:pt>
                <c:pt idx="6">
                  <c:v>1719909.7766400001</c:v>
                </c:pt>
                <c:pt idx="7">
                  <c:v>1553447.07329</c:v>
                </c:pt>
                <c:pt idx="8">
                  <c:v>1664996.2151899999</c:v>
                </c:pt>
                <c:pt idx="9">
                  <c:v>1499981.1743399999</c:v>
                </c:pt>
                <c:pt idx="10">
                  <c:v>1505968.66609</c:v>
                </c:pt>
                <c:pt idx="11">
                  <c:v>1369573.19517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18176"/>
        <c:axId val="116775680"/>
      </c:lineChart>
      <c:catAx>
        <c:axId val="11601817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775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775680"/>
        <c:scaling>
          <c:orientation val="minMax"/>
          <c:max val="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01817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646258503401362E-2"/>
          <c:y val="0.80345285524568399"/>
          <c:w val="0.12653082650382988"/>
          <c:h val="0.155378486055777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
(Bin $)</a:t>
            </a:r>
          </a:p>
        </c:rich>
      </c:tx>
      <c:layout>
        <c:manualLayout>
          <c:xMode val="edge"/>
          <c:yMode val="edge"/>
          <c:x val="0.27142878568750489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15"/>
          <c:y val="0.21019939671720156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İHR'!$C$44:$N$44</c:f>
              <c:numCache>
                <c:formatCode>#,##0</c:formatCode>
                <c:ptCount val="12"/>
                <c:pt idx="0">
                  <c:v>490519.77701999998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İHR'!$C$45:$N$45</c:f>
              <c:numCache>
                <c:formatCode>#,##0</c:formatCode>
                <c:ptCount val="12"/>
                <c:pt idx="0">
                  <c:v>591731.41310999996</c:v>
                </c:pt>
                <c:pt idx="1">
                  <c:v>567770.65286999999</c:v>
                </c:pt>
                <c:pt idx="2">
                  <c:v>599424.32551</c:v>
                </c:pt>
                <c:pt idx="3">
                  <c:v>648813.57973999996</c:v>
                </c:pt>
                <c:pt idx="4">
                  <c:v>650686.33172000002</c:v>
                </c:pt>
                <c:pt idx="5">
                  <c:v>592569.33221999998</c:v>
                </c:pt>
                <c:pt idx="6">
                  <c:v>585661.92006999999</c:v>
                </c:pt>
                <c:pt idx="7">
                  <c:v>540969.38049999997</c:v>
                </c:pt>
                <c:pt idx="8">
                  <c:v>609554.27445000003</c:v>
                </c:pt>
                <c:pt idx="9">
                  <c:v>562798.86691999994</c:v>
                </c:pt>
                <c:pt idx="10">
                  <c:v>566799.18792000005</c:v>
                </c:pt>
                <c:pt idx="11">
                  <c:v>587802.70756999997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14656"/>
        <c:axId val="115991680"/>
      </c:lineChart>
      <c:catAx>
        <c:axId val="11821465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599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9916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8214656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9E-2"/>
          <c:y val="0.85572296000313375"/>
          <c:w val="0.13877572446301337"/>
          <c:h val="0.125622282289340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</a:t>
            </a:r>
          </a:p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 sz="700"/>
          </a:p>
        </c:rich>
      </c:tx>
      <c:layout>
        <c:manualLayout>
          <c:xMode val="edge"/>
          <c:yMode val="edge"/>
          <c:x val="0.14693898976913669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3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İHR'!$C$48:$N$48</c:f>
              <c:numCache>
                <c:formatCode>#,##0</c:formatCode>
                <c:ptCount val="12"/>
                <c:pt idx="0">
                  <c:v>201605.78357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İHR'!$C$49:$N$49</c:f>
              <c:numCache>
                <c:formatCode>#,##0</c:formatCode>
                <c:ptCount val="12"/>
                <c:pt idx="0">
                  <c:v>243550.06326</c:v>
                </c:pt>
                <c:pt idx="1">
                  <c:v>245731.55110000001</c:v>
                </c:pt>
                <c:pt idx="2">
                  <c:v>271914.17346000002</c:v>
                </c:pt>
                <c:pt idx="3">
                  <c:v>308165.53119000001</c:v>
                </c:pt>
                <c:pt idx="4">
                  <c:v>289421.70494999998</c:v>
                </c:pt>
                <c:pt idx="5">
                  <c:v>278037.88287999999</c:v>
                </c:pt>
                <c:pt idx="6">
                  <c:v>265000.48866999999</c:v>
                </c:pt>
                <c:pt idx="7">
                  <c:v>245320.41795999999</c:v>
                </c:pt>
                <c:pt idx="8">
                  <c:v>259601.06393999999</c:v>
                </c:pt>
                <c:pt idx="9">
                  <c:v>245643.96849999999</c:v>
                </c:pt>
                <c:pt idx="10">
                  <c:v>250740.23084</c:v>
                </c:pt>
                <c:pt idx="11">
                  <c:v>253403.64981999999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15168"/>
        <c:axId val="115994560"/>
      </c:lineChart>
      <c:catAx>
        <c:axId val="1182151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5994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99456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8215168"/>
        <c:crosses val="autoZero"/>
        <c:crossBetween val="between"/>
        <c:majorUnit val="4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9E-2"/>
          <c:y val="0.85945430328671601"/>
          <c:w val="0.13877572446301337"/>
          <c:h val="0.125622282289340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MÜCEVHER İHRACATI (1000 $)</a:t>
            </a:r>
          </a:p>
        </c:rich>
      </c:tx>
      <c:layout>
        <c:manualLayout>
          <c:xMode val="edge"/>
          <c:yMode val="edge"/>
          <c:x val="0.1947795380999062"/>
          <c:y val="4.0740740740740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İHR'!$C$50:$N$50</c:f>
              <c:numCache>
                <c:formatCode>#,##0</c:formatCode>
                <c:ptCount val="12"/>
                <c:pt idx="0">
                  <c:v>288799.95043999999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İHR'!$C$51:$N$51</c:f>
              <c:numCache>
                <c:formatCode>#,##0</c:formatCode>
                <c:ptCount val="12"/>
                <c:pt idx="0">
                  <c:v>194226.73190000001</c:v>
                </c:pt>
                <c:pt idx="1">
                  <c:v>181236.58134</c:v>
                </c:pt>
                <c:pt idx="2">
                  <c:v>211983.93565</c:v>
                </c:pt>
                <c:pt idx="3">
                  <c:v>207718.04477000001</c:v>
                </c:pt>
                <c:pt idx="4">
                  <c:v>202629.9241</c:v>
                </c:pt>
                <c:pt idx="5">
                  <c:v>147772.86674</c:v>
                </c:pt>
                <c:pt idx="6">
                  <c:v>122982.57956</c:v>
                </c:pt>
                <c:pt idx="7">
                  <c:v>196394.12959999999</c:v>
                </c:pt>
                <c:pt idx="8">
                  <c:v>403316.90872000001</c:v>
                </c:pt>
                <c:pt idx="9">
                  <c:v>329314.87303999998</c:v>
                </c:pt>
                <c:pt idx="10">
                  <c:v>519765.81050000002</c:v>
                </c:pt>
                <c:pt idx="11">
                  <c:v>389349.92745000002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16192"/>
        <c:axId val="115996288"/>
      </c:lineChart>
      <c:catAx>
        <c:axId val="11821619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/>
            </a:pPr>
            <a:endParaRPr lang="tr-TR"/>
          </a:p>
        </c:txPr>
        <c:crossAx val="115996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99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tr-TR"/>
          </a:p>
        </c:txPr>
        <c:crossAx val="11821619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40160642570316E-2"/>
          <c:y val="0.84691669096918465"/>
          <c:w val="0.14859458832706213"/>
          <c:h val="0.14197608632254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/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 
(Bin $)</a:t>
            </a:r>
          </a:p>
        </c:rich>
      </c:tx>
      <c:layout>
        <c:manualLayout>
          <c:xMode val="edge"/>
          <c:yMode val="edge"/>
          <c:x val="0.42566191446028512"/>
          <c:y val="3.69003690036900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19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İHR'!$C$46:$N$46</c:f>
              <c:numCache>
                <c:formatCode>#,##0</c:formatCode>
                <c:ptCount val="12"/>
                <c:pt idx="0">
                  <c:v>865230.11857000005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İHR'!$C$47:$N$47</c:f>
              <c:numCache>
                <c:formatCode>#,##0</c:formatCode>
                <c:ptCount val="12"/>
                <c:pt idx="0">
                  <c:v>1105473.24608</c:v>
                </c:pt>
                <c:pt idx="1">
                  <c:v>1189080.6092699999</c:v>
                </c:pt>
                <c:pt idx="2">
                  <c:v>1173025.9663199999</c:v>
                </c:pt>
                <c:pt idx="3">
                  <c:v>1200628.00716</c:v>
                </c:pt>
                <c:pt idx="4">
                  <c:v>1272871.9844800001</c:v>
                </c:pt>
                <c:pt idx="5">
                  <c:v>1063909.97597</c:v>
                </c:pt>
                <c:pt idx="6">
                  <c:v>1042772.26832</c:v>
                </c:pt>
                <c:pt idx="7">
                  <c:v>955689.37344</c:v>
                </c:pt>
                <c:pt idx="8">
                  <c:v>1084794.14059</c:v>
                </c:pt>
                <c:pt idx="9">
                  <c:v>1041241.93703</c:v>
                </c:pt>
                <c:pt idx="10">
                  <c:v>892333.59783999994</c:v>
                </c:pt>
                <c:pt idx="11">
                  <c:v>1182718.7700499999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74720"/>
        <c:axId val="118358016"/>
      </c:lineChart>
      <c:catAx>
        <c:axId val="1165747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835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358016"/>
        <c:scaling>
          <c:orientation val="minMax"/>
          <c:max val="3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574720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522063815342887E-3"/>
          <c:y val="0.84994004900678966"/>
          <c:w val="0.13849287169042818"/>
          <c:h val="0.138991777319347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3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İHR'!$C$60:$N$60</c:f>
              <c:numCache>
                <c:formatCode>#,##0</c:formatCode>
                <c:ptCount val="12"/>
                <c:pt idx="0">
                  <c:v>277693.98196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İHR'!$A$61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İHR'!$C$61:$N$61</c:f>
              <c:numCache>
                <c:formatCode>#,##0</c:formatCode>
                <c:ptCount val="12"/>
                <c:pt idx="0">
                  <c:v>400471.49515999999</c:v>
                </c:pt>
                <c:pt idx="1">
                  <c:v>327055.84641</c:v>
                </c:pt>
                <c:pt idx="2">
                  <c:v>363215.16344999999</c:v>
                </c:pt>
                <c:pt idx="3">
                  <c:v>412230.92872999999</c:v>
                </c:pt>
                <c:pt idx="4">
                  <c:v>465271.46278</c:v>
                </c:pt>
                <c:pt idx="5">
                  <c:v>404052.15821000002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387297.02367999998</c:v>
                </c:pt>
                <c:pt idx="9">
                  <c:v>341645.56133</c:v>
                </c:pt>
                <c:pt idx="10">
                  <c:v>392037.32592999999</c:v>
                </c:pt>
                <c:pt idx="11">
                  <c:v>366651.05362999998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16704"/>
        <c:axId val="118360320"/>
      </c:lineChart>
      <c:catAx>
        <c:axId val="1182167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8360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360320"/>
        <c:scaling>
          <c:orientation val="minMax"/>
          <c:max val="5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8216704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620472440944885"/>
          <c:w val="0.14800000000000021"/>
          <c:h val="0.12256312788487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AYLAR BAZINDA TOPLAM İHRACAT, 2014-2015
</a:t>
            </a:r>
          </a:p>
        </c:rich>
      </c:tx>
      <c:layout>
        <c:manualLayout>
          <c:xMode val="edge"/>
          <c:yMode val="edge"/>
          <c:x val="0.16475972540045766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45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İHR'!$C$74:$N$74</c:f>
              <c:numCache>
                <c:formatCode>#,##0</c:formatCode>
                <c:ptCount val="12"/>
                <c:pt idx="0">
                  <c:v>12400193</c:v>
                </c:pt>
                <c:pt idx="1">
                  <c:v>13054058</c:v>
                </c:pt>
                <c:pt idx="2">
                  <c:v>14680951</c:v>
                </c:pt>
                <c:pt idx="3">
                  <c:v>13372432</c:v>
                </c:pt>
                <c:pt idx="4">
                  <c:v>13684001</c:v>
                </c:pt>
                <c:pt idx="5">
                  <c:v>12882275</c:v>
                </c:pt>
                <c:pt idx="6">
                  <c:v>13347194</c:v>
                </c:pt>
                <c:pt idx="7">
                  <c:v>11396293</c:v>
                </c:pt>
                <c:pt idx="8">
                  <c:v>13588944</c:v>
                </c:pt>
                <c:pt idx="9">
                  <c:v>12900104</c:v>
                </c:pt>
                <c:pt idx="10">
                  <c:v>13080252</c:v>
                </c:pt>
                <c:pt idx="11">
                  <c:v>13328342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İHR'!$C$75</c:f>
              <c:numCache>
                <c:formatCode>#,##0</c:formatCode>
                <c:ptCount val="1"/>
                <c:pt idx="0">
                  <c:v>10803969.853369998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69216"/>
        <c:axId val="87325440"/>
      </c:lineChart>
      <c:catAx>
        <c:axId val="9056921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732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73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56921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306636155606407E-2"/>
          <c:y val="0.84615692269235576"/>
          <c:w val="0.14144927536231947"/>
          <c:h val="0.13804889773393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2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5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İHR'!$C$38:$N$38</c:f>
              <c:numCache>
                <c:formatCode>#,##0</c:formatCode>
                <c:ptCount val="12"/>
                <c:pt idx="0">
                  <c:v>43975.630740000001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İHR'!$C$39:$N$39</c:f>
              <c:numCache>
                <c:formatCode>#,##0</c:formatCode>
                <c:ptCount val="12"/>
                <c:pt idx="0">
                  <c:v>54471.323920000003</c:v>
                </c:pt>
                <c:pt idx="1">
                  <c:v>89236.716050000003</c:v>
                </c:pt>
                <c:pt idx="2">
                  <c:v>97135.555219999995</c:v>
                </c:pt>
                <c:pt idx="3">
                  <c:v>76354.087700000004</c:v>
                </c:pt>
                <c:pt idx="4">
                  <c:v>131933.46765999999</c:v>
                </c:pt>
                <c:pt idx="5">
                  <c:v>113595.98203</c:v>
                </c:pt>
                <c:pt idx="6">
                  <c:v>122443.44491999999</c:v>
                </c:pt>
                <c:pt idx="7">
                  <c:v>109595.07594</c:v>
                </c:pt>
                <c:pt idx="8">
                  <c:v>82221.244529999996</c:v>
                </c:pt>
                <c:pt idx="9">
                  <c:v>175946.58945</c:v>
                </c:pt>
                <c:pt idx="10">
                  <c:v>63880.740189999997</c:v>
                </c:pt>
                <c:pt idx="11">
                  <c:v>164063.33911999999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17216"/>
        <c:axId val="118362624"/>
      </c:lineChart>
      <c:catAx>
        <c:axId val="11821721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836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36262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8217216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019041159180986"/>
          <c:w val="0.14800000000000021"/>
          <c:h val="0.138577565444768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3400000000000001"/>
          <c:y val="4.7440699126092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3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İHR'!$C$52:$N$52</c:f>
              <c:numCache>
                <c:formatCode>#,##0</c:formatCode>
                <c:ptCount val="12"/>
                <c:pt idx="0">
                  <c:v>99512.475909999994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İHR'!$C$53:$N$53</c:f>
              <c:numCache>
                <c:formatCode>#,##0</c:formatCode>
                <c:ptCount val="12"/>
                <c:pt idx="0">
                  <c:v>106122.3558</c:v>
                </c:pt>
                <c:pt idx="1">
                  <c:v>107443.26114</c:v>
                </c:pt>
                <c:pt idx="2">
                  <c:v>107438.48701</c:v>
                </c:pt>
                <c:pt idx="3">
                  <c:v>133668.08908999999</c:v>
                </c:pt>
                <c:pt idx="4">
                  <c:v>142827.79947</c:v>
                </c:pt>
                <c:pt idx="5">
                  <c:v>180261.73568000001</c:v>
                </c:pt>
                <c:pt idx="6">
                  <c:v>174457.04647999999</c:v>
                </c:pt>
                <c:pt idx="7">
                  <c:v>98979.868499999997</c:v>
                </c:pt>
                <c:pt idx="8">
                  <c:v>154855.01276000001</c:v>
                </c:pt>
                <c:pt idx="9">
                  <c:v>118892.01910999999</c:v>
                </c:pt>
                <c:pt idx="10">
                  <c:v>147785.28448</c:v>
                </c:pt>
                <c:pt idx="11">
                  <c:v>175131.80995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17728"/>
        <c:axId val="118364928"/>
      </c:lineChart>
      <c:catAx>
        <c:axId val="11821772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836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36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821772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517168500004915"/>
          <c:w val="0.13578666666666669"/>
          <c:h val="0.118801104918065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</a:p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9000000000000015"/>
          <c:y val="4.7440699126092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İHR'!$C$54:$N$54</c:f>
              <c:numCache>
                <c:formatCode>#,##0</c:formatCode>
                <c:ptCount val="12"/>
                <c:pt idx="0">
                  <c:v>275839.43831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İHR'!$C$55:$N$55</c:f>
              <c:numCache>
                <c:formatCode>#,##0</c:formatCode>
                <c:ptCount val="12"/>
                <c:pt idx="0">
                  <c:v>329794.63932000002</c:v>
                </c:pt>
                <c:pt idx="1">
                  <c:v>355763.90454999998</c:v>
                </c:pt>
                <c:pt idx="2">
                  <c:v>399128.70760000002</c:v>
                </c:pt>
                <c:pt idx="3">
                  <c:v>393690.34301999997</c:v>
                </c:pt>
                <c:pt idx="4">
                  <c:v>411021.45890999999</c:v>
                </c:pt>
                <c:pt idx="5">
                  <c:v>376015.99783000001</c:v>
                </c:pt>
                <c:pt idx="6">
                  <c:v>389898.46036000003</c:v>
                </c:pt>
                <c:pt idx="7">
                  <c:v>328196.93328</c:v>
                </c:pt>
                <c:pt idx="8">
                  <c:v>381084.37922</c:v>
                </c:pt>
                <c:pt idx="9">
                  <c:v>350582.41858</c:v>
                </c:pt>
                <c:pt idx="10">
                  <c:v>351254.24349999998</c:v>
                </c:pt>
                <c:pt idx="11">
                  <c:v>357809.12845000002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18240"/>
        <c:axId val="118769344"/>
      </c:lineChart>
      <c:catAx>
        <c:axId val="11821824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8769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769344"/>
        <c:scaling>
          <c:orientation val="minMax"/>
          <c:max val="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8218240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518416939455599"/>
          <c:w val="0.13578666666666669"/>
          <c:h val="0.128788620523558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TARIM İHRACATI, </a:t>
            </a:r>
            <a:r>
              <a:rPr lang="en-US" sz="1075" b="1" i="0" u="none" strike="noStrike" baseline="0"/>
              <a:t>20</a:t>
            </a:r>
            <a:r>
              <a:rPr lang="tr-TR" sz="1075" b="1" i="0" u="none" strike="noStrike" baseline="0"/>
              <a:t>14</a:t>
            </a:r>
            <a:r>
              <a:rPr lang="en-US" sz="1075" b="1" i="0" u="none" strike="noStrike" baseline="0"/>
              <a:t>-20</a:t>
            </a:r>
            <a:r>
              <a:rPr lang="tr-TR" sz="1075" b="1" i="0" u="none" strike="noStrike" baseline="0"/>
              <a:t>15</a:t>
            </a:r>
          </a:p>
        </c:rich>
      </c:tx>
      <c:layout>
        <c:manualLayout>
          <c:xMode val="edge"/>
          <c:yMode val="edge"/>
          <c:x val="0.14942552870546374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3"/>
          <c:y val="0.18972368631825576"/>
          <c:w val="0.7540246812694914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İHR'!$C$3:$N$3</c:f>
              <c:numCache>
                <c:formatCode>#,##0</c:formatCode>
                <c:ptCount val="12"/>
                <c:pt idx="0">
                  <c:v>1927049.30174</c:v>
                </c:pt>
                <c:pt idx="1">
                  <c:v>1795433.6926500001</c:v>
                </c:pt>
                <c:pt idx="2">
                  <c:v>1887619.5280599999</c:v>
                </c:pt>
                <c:pt idx="3">
                  <c:v>1849448.0303700001</c:v>
                </c:pt>
                <c:pt idx="4">
                  <c:v>1808577.59139</c:v>
                </c:pt>
                <c:pt idx="5">
                  <c:v>1669541.4984600001</c:v>
                </c:pt>
                <c:pt idx="6">
                  <c:v>1531113.65063</c:v>
                </c:pt>
                <c:pt idx="7">
                  <c:v>1606398.0117599999</c:v>
                </c:pt>
                <c:pt idx="8">
                  <c:v>1903349.3289599996</c:v>
                </c:pt>
                <c:pt idx="9">
                  <c:v>2008066.0505499998</c:v>
                </c:pt>
                <c:pt idx="10">
                  <c:v>2194784.9994799998</c:v>
                </c:pt>
                <c:pt idx="11">
                  <c:v>2309744.6111300001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İHR'!$A$2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İHR'!$C$2:$N$2</c:f>
              <c:numCache>
                <c:formatCode>#,##0</c:formatCode>
                <c:ptCount val="12"/>
                <c:pt idx="0">
                  <c:v>1827067.1391099999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70240"/>
        <c:axId val="110929024"/>
      </c:lineChart>
      <c:catAx>
        <c:axId val="9057024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0929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9290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57024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94252873563218E-2"/>
          <c:y val="0.82608861639330933"/>
          <c:w val="0.14681992337164751"/>
          <c:h val="0.157049578288879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2009-2015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2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İHR'!$C$69:$N$69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'2002-2015 AYLIK İHR'!$A$70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'2002-2015 AYLIK İHR'!$C$70:$N$70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'2002-2015 AYLIK İHR'!$A$71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'2002-2015 AYLIK İHR'!$A$72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'2002-2015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'2002-2015 AYLIK İHR'!$A$73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'2002-2015 AYLIK İHR'!$C$73:$N$73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'2002-2015 AYLIK İHR'!$C$74:$N$74</c:f>
              <c:numCache>
                <c:formatCode>#,##0</c:formatCode>
                <c:ptCount val="12"/>
                <c:pt idx="0">
                  <c:v>12400193</c:v>
                </c:pt>
                <c:pt idx="1">
                  <c:v>13054058</c:v>
                </c:pt>
                <c:pt idx="2">
                  <c:v>14680951</c:v>
                </c:pt>
                <c:pt idx="3">
                  <c:v>13372432</c:v>
                </c:pt>
                <c:pt idx="4">
                  <c:v>13684001</c:v>
                </c:pt>
                <c:pt idx="5">
                  <c:v>12882275</c:v>
                </c:pt>
                <c:pt idx="6">
                  <c:v>13347194</c:v>
                </c:pt>
                <c:pt idx="7">
                  <c:v>11396293</c:v>
                </c:pt>
                <c:pt idx="8">
                  <c:v>13588944</c:v>
                </c:pt>
                <c:pt idx="9">
                  <c:v>12900104</c:v>
                </c:pt>
                <c:pt idx="10">
                  <c:v>13080252</c:v>
                </c:pt>
                <c:pt idx="11">
                  <c:v>13328342</c:v>
                </c:pt>
              </c:numCache>
            </c:numRef>
          </c:val>
          <c:smooth val="0"/>
        </c:ser>
        <c:ser>
          <c:idx val="1"/>
          <c:order val="6"/>
          <c:tx>
            <c:v>2015</c:v>
          </c:tx>
          <c:marker>
            <c:symbol val="none"/>
          </c:marker>
          <c:val>
            <c:numRef>
              <c:f>'2002-2015 AYLIK İHR'!$C$75</c:f>
              <c:numCache>
                <c:formatCode>#,##0</c:formatCode>
                <c:ptCount val="1"/>
                <c:pt idx="0">
                  <c:v>10803969.853369998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39872"/>
        <c:axId val="110931904"/>
      </c:lineChart>
      <c:catAx>
        <c:axId val="11463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093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93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1.000 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63987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87"/>
          <c:w val="8.666666666666667E-2"/>
          <c:h val="0.4011136960152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2002-2013 (1000 $)</a:t>
            </a:r>
          </a:p>
        </c:rich>
      </c:tx>
      <c:layout>
        <c:manualLayout>
          <c:xMode val="edge"/>
          <c:yMode val="edge"/>
          <c:x val="0.19840230689799665"/>
          <c:y val="3.29113924050634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'2002-2015 AYLIK İHR'!$A$62:$A$75</c:f>
              <c:strCache>
                <c:ptCount val="1"/>
                <c:pt idx="0">
                  <c:v>2002 2003 2004 2005 2006 2007 2008 2009 2010 2011 2012 2013 2014 2015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3.7037037037037035E-2"/>
                  <c:y val="1.68771055516794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3.3667382486280125E-3"/>
                  <c:y val="1.68773713412405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'2002-2015 AYLIK İHR'!$A$62:$A$75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'2002-2015 AYLIK İHR'!$O$62:$O$75</c:f>
              <c:numCache>
                <c:formatCode>#,##0</c:formatCode>
                <c:ptCount val="14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157715040</c:v>
                </c:pt>
                <c:pt idx="13">
                  <c:v>10803969.853369998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640384"/>
        <c:axId val="110934208"/>
      </c:barChart>
      <c:catAx>
        <c:axId val="11464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0934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934208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6403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      (Bin $)</a:t>
            </a:r>
          </a:p>
        </c:rich>
      </c:tx>
      <c:layout>
        <c:manualLayout>
          <c:xMode val="edge"/>
          <c:yMode val="edge"/>
          <c:x val="0.15337444782592427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87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İHR'!$C$4:$N$4</c:f>
              <c:numCache>
                <c:formatCode>#,##0</c:formatCode>
                <c:ptCount val="12"/>
                <c:pt idx="0">
                  <c:v>568196.32486000005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'2002-2015 AYLIK İHR'!$C$5:$N$5</c:f>
              <c:numCache>
                <c:formatCode>#,##0</c:formatCode>
                <c:ptCount val="12"/>
                <c:pt idx="0">
                  <c:v>614049.99011000001</c:v>
                </c:pt>
                <c:pt idx="1">
                  <c:v>556283.59741000005</c:v>
                </c:pt>
                <c:pt idx="2">
                  <c:v>598289.29353000002</c:v>
                </c:pt>
                <c:pt idx="3">
                  <c:v>610687.35260999994</c:v>
                </c:pt>
                <c:pt idx="4">
                  <c:v>543044.59339000005</c:v>
                </c:pt>
                <c:pt idx="5">
                  <c:v>495849.45386000001</c:v>
                </c:pt>
                <c:pt idx="6">
                  <c:v>444873.03049999999</c:v>
                </c:pt>
                <c:pt idx="7">
                  <c:v>483832.24164000002</c:v>
                </c:pt>
                <c:pt idx="8">
                  <c:v>552617.03353999997</c:v>
                </c:pt>
                <c:pt idx="9">
                  <c:v>564232.74294999999</c:v>
                </c:pt>
                <c:pt idx="10">
                  <c:v>601873.60644999996</c:v>
                </c:pt>
                <c:pt idx="11">
                  <c:v>652190.84204999998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06784"/>
        <c:axId val="113098752"/>
      </c:lineChart>
      <c:catAx>
        <c:axId val="11320678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309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098752"/>
        <c:scaling>
          <c:orientation val="minMax"/>
          <c:max val="1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3206784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0449897750511335E-2"/>
          <c:y val="0.87795275590551181"/>
          <c:w val="0.13905930470347649"/>
          <c:h val="0.110236220472441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3"/>
          <c:y val="3.77358490566039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İHR'!$C$6:$N$6</c:f>
              <c:numCache>
                <c:formatCode>#,##0</c:formatCode>
                <c:ptCount val="12"/>
                <c:pt idx="0">
                  <c:v>219327.20991000001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İHR'!$C$7:$N$7</c:f>
              <c:numCache>
                <c:formatCode>#,##0</c:formatCode>
                <c:ptCount val="12"/>
                <c:pt idx="0">
                  <c:v>219372.68607</c:v>
                </c:pt>
                <c:pt idx="1">
                  <c:v>200366.00167999999</c:v>
                </c:pt>
                <c:pt idx="2">
                  <c:v>192356.90122999999</c:v>
                </c:pt>
                <c:pt idx="3">
                  <c:v>177392.70402</c:v>
                </c:pt>
                <c:pt idx="4">
                  <c:v>188104.70172000001</c:v>
                </c:pt>
                <c:pt idx="5">
                  <c:v>167816.56338000001</c:v>
                </c:pt>
                <c:pt idx="6">
                  <c:v>94589.399080000003</c:v>
                </c:pt>
                <c:pt idx="7">
                  <c:v>104381.06547</c:v>
                </c:pt>
                <c:pt idx="8">
                  <c:v>162033.47639</c:v>
                </c:pt>
                <c:pt idx="9">
                  <c:v>212504.17614</c:v>
                </c:pt>
                <c:pt idx="10">
                  <c:v>338058.44446999999</c:v>
                </c:pt>
                <c:pt idx="11">
                  <c:v>338432.26175000001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07296"/>
        <c:axId val="113101056"/>
      </c:lineChart>
      <c:catAx>
        <c:axId val="1132072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310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1010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32072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9E-2"/>
          <c:y val="0.87673114445599964"/>
          <c:w val="0.13673490813648334"/>
          <c:h val="0.111950081711484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232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3286636716424"/>
          <c:y val="0.14785992217898833"/>
          <c:w val="0.83435749448311158"/>
          <c:h val="0.5758754863813244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İHR'!$C$8:$N$8</c:f>
              <c:numCache>
                <c:formatCode>#,##0</c:formatCode>
                <c:ptCount val="12"/>
                <c:pt idx="0">
                  <c:v>93322.981520000001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İHR'!$C$9:$N$9</c:f>
              <c:numCache>
                <c:formatCode>#,##0</c:formatCode>
                <c:ptCount val="12"/>
                <c:pt idx="0">
                  <c:v>111498.51522</c:v>
                </c:pt>
                <c:pt idx="1">
                  <c:v>112348.27525000001</c:v>
                </c:pt>
                <c:pt idx="2">
                  <c:v>119768.88486999999</c:v>
                </c:pt>
                <c:pt idx="3">
                  <c:v>121026.58252</c:v>
                </c:pt>
                <c:pt idx="4">
                  <c:v>109196.35097</c:v>
                </c:pt>
                <c:pt idx="5">
                  <c:v>108378.79994</c:v>
                </c:pt>
                <c:pt idx="6">
                  <c:v>106723.63373</c:v>
                </c:pt>
                <c:pt idx="7">
                  <c:v>119251.82182</c:v>
                </c:pt>
                <c:pt idx="8">
                  <c:v>134525.52022999999</c:v>
                </c:pt>
                <c:pt idx="9">
                  <c:v>125772.73337</c:v>
                </c:pt>
                <c:pt idx="10">
                  <c:v>129613.24434999999</c:v>
                </c:pt>
                <c:pt idx="11">
                  <c:v>118555.26717000001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07808"/>
        <c:axId val="113103360"/>
      </c:lineChart>
      <c:catAx>
        <c:axId val="11320780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3103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10336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32078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6770428015564205"/>
          <c:w val="0.13701452962551419"/>
          <c:h val="0.120622568093385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66675</xdr:rowOff>
    </xdr:from>
    <xdr:to>
      <xdr:col>6</xdr:col>
      <xdr:colOff>114300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83</xdr:row>
      <xdr:rowOff>19050</xdr:rowOff>
    </xdr:from>
    <xdr:to>
      <xdr:col>6</xdr:col>
      <xdr:colOff>219075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152400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66</xdr:row>
      <xdr:rowOff>19050</xdr:rowOff>
    </xdr:from>
    <xdr:to>
      <xdr:col>6</xdr:col>
      <xdr:colOff>228600</xdr:colOff>
      <xdr:row>82</xdr:row>
      <xdr:rowOff>47625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18</xdr:row>
      <xdr:rowOff>19050</xdr:rowOff>
    </xdr:from>
    <xdr:to>
      <xdr:col>6</xdr:col>
      <xdr:colOff>161925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133</xdr:row>
      <xdr:rowOff>38100</xdr:rowOff>
    </xdr:from>
    <xdr:to>
      <xdr:col>6</xdr:col>
      <xdr:colOff>266700</xdr:colOff>
      <xdr:row>149</xdr:row>
      <xdr:rowOff>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133350</xdr:colOff>
      <xdr:row>149</xdr:row>
      <xdr:rowOff>133350</xdr:rowOff>
    </xdr:from>
    <xdr:to>
      <xdr:col>6</xdr:col>
      <xdr:colOff>342900</xdr:colOff>
      <xdr:row>165</xdr:row>
      <xdr:rowOff>114300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133350</xdr:colOff>
      <xdr:row>116</xdr:row>
      <xdr:rowOff>66675</xdr:rowOff>
    </xdr:from>
    <xdr:to>
      <xdr:col>6</xdr:col>
      <xdr:colOff>276225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199</xdr:row>
      <xdr:rowOff>66675</xdr:rowOff>
    </xdr:from>
    <xdr:to>
      <xdr:col>6</xdr:col>
      <xdr:colOff>323850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47625</xdr:colOff>
      <xdr:row>49</xdr:row>
      <xdr:rowOff>114300</xdr:rowOff>
    </xdr:from>
    <xdr:to>
      <xdr:col>6</xdr:col>
      <xdr:colOff>276225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166</xdr:row>
      <xdr:rowOff>47625</xdr:rowOff>
    </xdr:from>
    <xdr:to>
      <xdr:col>6</xdr:col>
      <xdr:colOff>381000</xdr:colOff>
      <xdr:row>182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182</xdr:row>
      <xdr:rowOff>114300</xdr:rowOff>
    </xdr:from>
    <xdr:to>
      <xdr:col>6</xdr:col>
      <xdr:colOff>314325</xdr:colOff>
      <xdr:row>198</xdr:row>
      <xdr:rowOff>66675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8</xdr:col>
      <xdr:colOff>504825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8</xdr:col>
      <xdr:colOff>495300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8</xdr:col>
      <xdr:colOff>523875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8</xdr:col>
      <xdr:colOff>504825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716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66675</xdr:rowOff>
    </xdr:from>
    <xdr:to>
      <xdr:col>7</xdr:col>
      <xdr:colOff>323850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34</xdr:row>
      <xdr:rowOff>95250</xdr:rowOff>
    </xdr:from>
    <xdr:to>
      <xdr:col>7</xdr:col>
      <xdr:colOff>314325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50</xdr:row>
      <xdr:rowOff>9525</xdr:rowOff>
    </xdr:from>
    <xdr:to>
      <xdr:col>7</xdr:col>
      <xdr:colOff>323850</xdr:colOff>
      <xdr:row>64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447675</xdr:colOff>
      <xdr:row>32</xdr:row>
      <xdr:rowOff>133350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0</xdr:rowOff>
    </xdr:from>
    <xdr:to>
      <xdr:col>6</xdr:col>
      <xdr:colOff>400050</xdr:colOff>
      <xdr:row>47</xdr:row>
      <xdr:rowOff>104775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49</xdr:row>
      <xdr:rowOff>19050</xdr:rowOff>
    </xdr:from>
    <xdr:to>
      <xdr:col>6</xdr:col>
      <xdr:colOff>428625</xdr:colOff>
      <xdr:row>64</xdr:row>
      <xdr:rowOff>133350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28575</xdr:rowOff>
    </xdr:from>
    <xdr:to>
      <xdr:col>7</xdr:col>
      <xdr:colOff>419100</xdr:colOff>
      <xdr:row>18</xdr:row>
      <xdr:rowOff>142875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22</xdr:row>
      <xdr:rowOff>9525</xdr:rowOff>
    </xdr:from>
    <xdr:to>
      <xdr:col>7</xdr:col>
      <xdr:colOff>419100</xdr:colOff>
      <xdr:row>38</xdr:row>
      <xdr:rowOff>9525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B4" sqref="B4"/>
    </sheetView>
  </sheetViews>
  <sheetFormatPr defaultColWidth="9.140625" defaultRowHeight="12.75" x14ac:dyDescent="0.2"/>
  <cols>
    <col min="1" max="1" width="49.28515625" style="1" bestFit="1" customWidth="1"/>
    <col min="2" max="2" width="17.85546875" style="1" customWidth="1"/>
    <col min="3" max="3" width="17" style="1" bestFit="1" customWidth="1"/>
    <col min="4" max="4" width="9.42578125" style="1" bestFit="1" customWidth="1"/>
    <col min="5" max="5" width="13.5703125" style="1" bestFit="1" customWidth="1"/>
    <col min="6" max="6" width="18.85546875" style="1" bestFit="1" customWidth="1"/>
    <col min="7" max="7" width="18.85546875" style="1" customWidth="1"/>
    <col min="8" max="8" width="9.42578125" style="1" bestFit="1" customWidth="1"/>
    <col min="9" max="9" width="13.5703125" style="1" bestFit="1" customWidth="1"/>
    <col min="10" max="16384" width="9.140625" style="1"/>
  </cols>
  <sheetData>
    <row r="1" spans="1:9" ht="26.25" x14ac:dyDescent="0.4">
      <c r="B1" s="2" t="s">
        <v>196</v>
      </c>
      <c r="D1" s="3"/>
      <c r="F1" s="3"/>
    </row>
    <row r="2" spans="1:9" x14ac:dyDescent="0.2">
      <c r="D2" s="3"/>
      <c r="F2" s="3"/>
    </row>
    <row r="3" spans="1:9" x14ac:dyDescent="0.2">
      <c r="D3" s="3"/>
      <c r="F3" s="3"/>
    </row>
    <row r="4" spans="1:9" x14ac:dyDescent="0.2">
      <c r="B4" s="3"/>
      <c r="C4" s="3"/>
      <c r="D4" s="3"/>
      <c r="E4" s="3"/>
      <c r="F4" s="3"/>
    </row>
    <row r="5" spans="1:9" ht="26.25" x14ac:dyDescent="0.2">
      <c r="A5" s="154" t="s">
        <v>0</v>
      </c>
      <c r="B5" s="154"/>
      <c r="C5" s="154"/>
      <c r="D5" s="154"/>
      <c r="E5" s="154"/>
      <c r="F5" s="154"/>
      <c r="G5" s="154"/>
      <c r="H5" s="154"/>
      <c r="I5" s="154"/>
    </row>
    <row r="6" spans="1:9" ht="18" x14ac:dyDescent="0.2">
      <c r="A6" s="4"/>
      <c r="B6" s="155" t="s">
        <v>63</v>
      </c>
      <c r="C6" s="155"/>
      <c r="D6" s="155"/>
      <c r="E6" s="155"/>
      <c r="F6" s="155" t="s">
        <v>2</v>
      </c>
      <c r="G6" s="155"/>
      <c r="H6" s="155"/>
      <c r="I6" s="155"/>
    </row>
    <row r="7" spans="1:9" ht="30" x14ac:dyDescent="0.25">
      <c r="A7" s="5" t="s">
        <v>3</v>
      </c>
      <c r="B7" s="6">
        <v>2014</v>
      </c>
      <c r="C7" s="7">
        <v>2015</v>
      </c>
      <c r="D7" s="8" t="s">
        <v>197</v>
      </c>
      <c r="E7" s="8" t="s">
        <v>198</v>
      </c>
      <c r="F7" s="6" t="s">
        <v>178</v>
      </c>
      <c r="G7" s="7" t="s">
        <v>199</v>
      </c>
      <c r="H7" s="8" t="s">
        <v>197</v>
      </c>
      <c r="I7" s="8" t="s">
        <v>198</v>
      </c>
    </row>
    <row r="8" spans="1:9" ht="16.5" x14ac:dyDescent="0.25">
      <c r="A8" s="96" t="s">
        <v>4</v>
      </c>
      <c r="B8" s="97">
        <v>1927049.30174</v>
      </c>
      <c r="C8" s="97">
        <v>1827067.1391099999</v>
      </c>
      <c r="D8" s="95">
        <f t="shared" ref="D8:D44" si="0">(C8-B8)/B8*100</f>
        <v>-5.1883551987861845</v>
      </c>
      <c r="E8" s="95">
        <f>C8/C$44*100</f>
        <v>16.911072169829289</v>
      </c>
      <c r="F8" s="97">
        <v>21568165.782380003</v>
      </c>
      <c r="G8" s="97">
        <v>22391144.132549997</v>
      </c>
      <c r="H8" s="95">
        <f t="shared" ref="H8:H46" si="1">(G8-F8)/F8*100</f>
        <v>3.8157085700923243</v>
      </c>
      <c r="I8" s="95">
        <f>G8/G$46*100</f>
        <v>14.342373794059659</v>
      </c>
    </row>
    <row r="9" spans="1:9" ht="15.75" x14ac:dyDescent="0.25">
      <c r="A9" s="10" t="s">
        <v>5</v>
      </c>
      <c r="B9" s="97">
        <v>1356103.5353699999</v>
      </c>
      <c r="C9" s="97">
        <v>1335154.9376899998</v>
      </c>
      <c r="D9" s="95">
        <f t="shared" si="0"/>
        <v>-1.5447638866515083</v>
      </c>
      <c r="E9" s="95">
        <f t="shared" ref="E9:E46" si="2">C9/C$44*100</f>
        <v>12.358003176707639</v>
      </c>
      <c r="F9" s="97">
        <v>15032172.117340002</v>
      </c>
      <c r="G9" s="97">
        <v>15674950.966699999</v>
      </c>
      <c r="H9" s="95">
        <f t="shared" si="1"/>
        <v>4.2760210855923777</v>
      </c>
      <c r="I9" s="95">
        <f t="shared" ref="I9:I46" si="3">G9/G$46*100</f>
        <v>10.040398321636152</v>
      </c>
    </row>
    <row r="10" spans="1:9" ht="14.25" x14ac:dyDescent="0.2">
      <c r="A10" s="12" t="s">
        <v>6</v>
      </c>
      <c r="B10" s="13">
        <v>614049.99011000001</v>
      </c>
      <c r="C10" s="13">
        <v>568196.32486000005</v>
      </c>
      <c r="D10" s="14">
        <f t="shared" si="0"/>
        <v>-7.4674156808936356</v>
      </c>
      <c r="E10" s="14">
        <f t="shared" si="2"/>
        <v>5.2591439310872108</v>
      </c>
      <c r="F10" s="13">
        <v>6698329.5686699999</v>
      </c>
      <c r="G10" s="13">
        <v>6671970.1127899997</v>
      </c>
      <c r="H10" s="14">
        <f t="shared" si="1"/>
        <v>-0.39352282699392632</v>
      </c>
      <c r="I10" s="14">
        <f t="shared" si="3"/>
        <v>4.2736489361131529</v>
      </c>
    </row>
    <row r="11" spans="1:9" ht="14.25" x14ac:dyDescent="0.2">
      <c r="A11" s="12" t="s">
        <v>186</v>
      </c>
      <c r="B11" s="13">
        <v>219372.68607</v>
      </c>
      <c r="C11" s="13">
        <v>219327.20991000001</v>
      </c>
      <c r="D11" s="14">
        <f t="shared" si="0"/>
        <v>-2.0730092161737948E-2</v>
      </c>
      <c r="E11" s="14">
        <f t="shared" si="2"/>
        <v>2.0300612912353415</v>
      </c>
      <c r="F11" s="13">
        <v>2347206.0649899999</v>
      </c>
      <c r="G11" s="13">
        <v>2395362.9052400002</v>
      </c>
      <c r="H11" s="14">
        <f t="shared" si="1"/>
        <v>2.051666488438693</v>
      </c>
      <c r="I11" s="14">
        <f t="shared" si="3"/>
        <v>1.5343204418676697</v>
      </c>
    </row>
    <row r="12" spans="1:9" ht="14.25" x14ac:dyDescent="0.2">
      <c r="A12" s="12" t="s">
        <v>7</v>
      </c>
      <c r="B12" s="13">
        <v>111498.51522</v>
      </c>
      <c r="C12" s="13">
        <v>93322.981520000001</v>
      </c>
      <c r="D12" s="14">
        <f t="shared" si="0"/>
        <v>-16.301144157962536</v>
      </c>
      <c r="E12" s="14">
        <f t="shared" si="2"/>
        <v>0.8637841718050564</v>
      </c>
      <c r="F12" s="13">
        <v>1346574.4157700001</v>
      </c>
      <c r="G12" s="13">
        <v>1398484.09574</v>
      </c>
      <c r="H12" s="14">
        <f t="shared" si="1"/>
        <v>3.8549432814165616</v>
      </c>
      <c r="I12" s="14">
        <f t="shared" si="3"/>
        <v>0.89578190053240281</v>
      </c>
    </row>
    <row r="13" spans="1:9" ht="14.25" x14ac:dyDescent="0.2">
      <c r="A13" s="12" t="s">
        <v>8</v>
      </c>
      <c r="B13" s="13">
        <v>116017.89702999999</v>
      </c>
      <c r="C13" s="13">
        <v>98157.657990000007</v>
      </c>
      <c r="D13" s="14">
        <f t="shared" si="0"/>
        <v>-15.394382674753768</v>
      </c>
      <c r="E13" s="14">
        <f t="shared" si="2"/>
        <v>0.90853324585483219</v>
      </c>
      <c r="F13" s="13">
        <v>1447414.9940899999</v>
      </c>
      <c r="G13" s="13">
        <v>1442711.64417</v>
      </c>
      <c r="H13" s="14">
        <f t="shared" si="1"/>
        <v>-0.32494826564629997</v>
      </c>
      <c r="I13" s="14">
        <f t="shared" si="3"/>
        <v>0.92411131629708509</v>
      </c>
    </row>
    <row r="14" spans="1:9" ht="14.25" x14ac:dyDescent="0.2">
      <c r="A14" s="12" t="s">
        <v>9</v>
      </c>
      <c r="B14" s="13">
        <v>153795.59529999999</v>
      </c>
      <c r="C14" s="13">
        <v>248366.89447999999</v>
      </c>
      <c r="D14" s="14">
        <f t="shared" si="0"/>
        <v>61.491552469708481</v>
      </c>
      <c r="E14" s="14">
        <f t="shared" si="2"/>
        <v>2.2988484589535285</v>
      </c>
      <c r="F14" s="13">
        <v>1745362.8122400001</v>
      </c>
      <c r="G14" s="13">
        <v>2413265.4739399999</v>
      </c>
      <c r="H14" s="14">
        <f t="shared" si="1"/>
        <v>38.26726781481112</v>
      </c>
      <c r="I14" s="14">
        <f t="shared" si="3"/>
        <v>1.5457877135108353</v>
      </c>
    </row>
    <row r="15" spans="1:9" ht="14.25" x14ac:dyDescent="0.2">
      <c r="A15" s="12" t="s">
        <v>10</v>
      </c>
      <c r="B15" s="13">
        <v>24433.78167</v>
      </c>
      <c r="C15" s="13">
        <v>16866.180120000001</v>
      </c>
      <c r="D15" s="14">
        <f t="shared" si="0"/>
        <v>-30.971880047907458</v>
      </c>
      <c r="E15" s="14">
        <f t="shared" si="2"/>
        <v>0.15611095133460656</v>
      </c>
      <c r="F15" s="13">
        <v>419159.53356000001</v>
      </c>
      <c r="G15" s="13">
        <v>220469.82392</v>
      </c>
      <c r="H15" s="14">
        <f t="shared" si="1"/>
        <v>-47.401930227493885</v>
      </c>
      <c r="I15" s="14">
        <f t="shared" si="3"/>
        <v>0.14121925196196067</v>
      </c>
    </row>
    <row r="16" spans="1:9" ht="14.25" x14ac:dyDescent="0.2">
      <c r="A16" s="12" t="s">
        <v>187</v>
      </c>
      <c r="B16" s="13">
        <v>109576.34378</v>
      </c>
      <c r="C16" s="13">
        <v>84587.382100000003</v>
      </c>
      <c r="D16" s="14">
        <f t="shared" si="0"/>
        <v>-22.805069796972919</v>
      </c>
      <c r="E16" s="14">
        <f t="shared" si="2"/>
        <v>0.78292871276029441</v>
      </c>
      <c r="F16" s="13">
        <v>949032.60071000003</v>
      </c>
      <c r="G16" s="13">
        <v>1050669.3563300001</v>
      </c>
      <c r="H16" s="14">
        <f t="shared" si="1"/>
        <v>10.709511511402511</v>
      </c>
      <c r="I16" s="14">
        <f t="shared" si="3"/>
        <v>0.67299341888219955</v>
      </c>
    </row>
    <row r="17" spans="1:9" ht="14.25" x14ac:dyDescent="0.2">
      <c r="A17" s="12" t="s">
        <v>188</v>
      </c>
      <c r="B17" s="13">
        <v>7358.7261900000003</v>
      </c>
      <c r="C17" s="13">
        <v>6330.3067099999998</v>
      </c>
      <c r="D17" s="14">
        <f t="shared" si="0"/>
        <v>-13.975509530406926</v>
      </c>
      <c r="E17" s="14">
        <f t="shared" si="2"/>
        <v>5.8592413676769345E-2</v>
      </c>
      <c r="F17" s="13">
        <v>79092.127309999996</v>
      </c>
      <c r="G17" s="13">
        <v>82017.554569999993</v>
      </c>
      <c r="H17" s="14">
        <f t="shared" si="1"/>
        <v>3.6987591047258643</v>
      </c>
      <c r="I17" s="14">
        <f t="shared" si="3"/>
        <v>5.2535342470847693E-2</v>
      </c>
    </row>
    <row r="18" spans="1:9" ht="15.75" x14ac:dyDescent="0.25">
      <c r="A18" s="10" t="s">
        <v>11</v>
      </c>
      <c r="B18" s="97">
        <v>209570.804</v>
      </c>
      <c r="C18" s="97">
        <v>172946.44381999999</v>
      </c>
      <c r="D18" s="95">
        <f t="shared" si="0"/>
        <v>-17.475888568905816</v>
      </c>
      <c r="E18" s="95">
        <f t="shared" si="2"/>
        <v>1.6007675527348324</v>
      </c>
      <c r="F18" s="97">
        <v>2026529.00135</v>
      </c>
      <c r="G18" s="97">
        <v>2239888.4870699998</v>
      </c>
      <c r="H18" s="95">
        <f t="shared" si="1"/>
        <v>10.528321360210855</v>
      </c>
      <c r="I18" s="95">
        <f t="shared" si="3"/>
        <v>1.4347332029303559</v>
      </c>
    </row>
    <row r="19" spans="1:9" ht="14.25" x14ac:dyDescent="0.2">
      <c r="A19" s="12" t="s">
        <v>12</v>
      </c>
      <c r="B19" s="13">
        <v>209570.804</v>
      </c>
      <c r="C19" s="13">
        <v>172946.44381999999</v>
      </c>
      <c r="D19" s="14">
        <f t="shared" si="0"/>
        <v>-17.475888568905816</v>
      </c>
      <c r="E19" s="14">
        <f t="shared" si="2"/>
        <v>1.6007675527348324</v>
      </c>
      <c r="F19" s="13">
        <v>2026529.00135</v>
      </c>
      <c r="G19" s="13">
        <v>2239888.4870699998</v>
      </c>
      <c r="H19" s="14">
        <f t="shared" si="1"/>
        <v>10.528321360210855</v>
      </c>
      <c r="I19" s="14">
        <f t="shared" si="3"/>
        <v>1.4347332029303559</v>
      </c>
    </row>
    <row r="20" spans="1:9" ht="15.75" x14ac:dyDescent="0.25">
      <c r="A20" s="10" t="s">
        <v>13</v>
      </c>
      <c r="B20" s="9">
        <v>361374.96237000002</v>
      </c>
      <c r="C20" s="9">
        <v>318965.75760000001</v>
      </c>
      <c r="D20" s="11">
        <f t="shared" si="0"/>
        <v>-11.73551274605976</v>
      </c>
      <c r="E20" s="11">
        <f t="shared" si="2"/>
        <v>2.952301440386818</v>
      </c>
      <c r="F20" s="9">
        <v>4509464.6636899998</v>
      </c>
      <c r="G20" s="9">
        <v>4476304.6787799997</v>
      </c>
      <c r="H20" s="11">
        <f t="shared" si="1"/>
        <v>-0.73534193929942004</v>
      </c>
      <c r="I20" s="11">
        <f t="shared" si="3"/>
        <v>2.867242269493151</v>
      </c>
    </row>
    <row r="21" spans="1:9" ht="14.25" x14ac:dyDescent="0.2">
      <c r="A21" s="12" t="s">
        <v>14</v>
      </c>
      <c r="B21" s="13">
        <v>361374.96237000002</v>
      </c>
      <c r="C21" s="13">
        <v>318965.75760000001</v>
      </c>
      <c r="D21" s="14">
        <f t="shared" si="0"/>
        <v>-11.73551274605976</v>
      </c>
      <c r="E21" s="14">
        <f t="shared" si="2"/>
        <v>2.952301440386818</v>
      </c>
      <c r="F21" s="13">
        <v>4509464.6636899998</v>
      </c>
      <c r="G21" s="13">
        <v>4476304.6787799997</v>
      </c>
      <c r="H21" s="14">
        <f t="shared" si="1"/>
        <v>-0.73534193929942004</v>
      </c>
      <c r="I21" s="14">
        <f t="shared" si="3"/>
        <v>2.867242269493151</v>
      </c>
    </row>
    <row r="22" spans="1:9" ht="16.5" x14ac:dyDescent="0.25">
      <c r="A22" s="96" t="s">
        <v>15</v>
      </c>
      <c r="B22" s="97">
        <v>9649322.6596099995</v>
      </c>
      <c r="C22" s="97">
        <v>8699208.7322999984</v>
      </c>
      <c r="D22" s="95">
        <f t="shared" si="0"/>
        <v>-9.8464313074219678</v>
      </c>
      <c r="E22" s="95">
        <f t="shared" si="2"/>
        <v>80.518632043262528</v>
      </c>
      <c r="F22" s="97">
        <v>119794778.79121001</v>
      </c>
      <c r="G22" s="97">
        <v>123131468.09741998</v>
      </c>
      <c r="H22" s="95">
        <f t="shared" si="1"/>
        <v>2.7853378418315486</v>
      </c>
      <c r="I22" s="95">
        <f t="shared" si="3"/>
        <v>78.870357441775354</v>
      </c>
    </row>
    <row r="23" spans="1:9" ht="15.75" x14ac:dyDescent="0.25">
      <c r="A23" s="10" t="s">
        <v>16</v>
      </c>
      <c r="B23" s="97">
        <v>1070027.35014</v>
      </c>
      <c r="C23" s="97">
        <v>907429.10048999987</v>
      </c>
      <c r="D23" s="95">
        <f t="shared" si="0"/>
        <v>-15.195709682441869</v>
      </c>
      <c r="E23" s="95">
        <f t="shared" si="2"/>
        <v>8.3990339921853128</v>
      </c>
      <c r="F23" s="97">
        <v>12632278.533209998</v>
      </c>
      <c r="G23" s="97">
        <v>12931028.8543</v>
      </c>
      <c r="H23" s="95">
        <f t="shared" si="1"/>
        <v>2.3649757270993765</v>
      </c>
      <c r="I23" s="95">
        <f t="shared" si="3"/>
        <v>8.2828125383970921</v>
      </c>
    </row>
    <row r="24" spans="1:9" ht="14.25" x14ac:dyDescent="0.2">
      <c r="A24" s="12" t="s">
        <v>17</v>
      </c>
      <c r="B24" s="13">
        <v>767901.96198000002</v>
      </c>
      <c r="C24" s="13">
        <v>650150.06392999995</v>
      </c>
      <c r="D24" s="14">
        <f t="shared" si="0"/>
        <v>-15.33423586344046</v>
      </c>
      <c r="E24" s="14">
        <f t="shared" si="2"/>
        <v>6.0176960205715844</v>
      </c>
      <c r="F24" s="13">
        <v>8473466.4899899997</v>
      </c>
      <c r="G24" s="13">
        <v>8769055.5396400001</v>
      </c>
      <c r="H24" s="14">
        <f t="shared" si="1"/>
        <v>3.4884076074318586</v>
      </c>
      <c r="I24" s="14">
        <f t="shared" si="3"/>
        <v>5.616911383619561</v>
      </c>
    </row>
    <row r="25" spans="1:9" ht="14.25" x14ac:dyDescent="0.2">
      <c r="A25" s="12" t="s">
        <v>18</v>
      </c>
      <c r="B25" s="13">
        <v>123768.50865</v>
      </c>
      <c r="C25" s="13">
        <v>113145.14041000001</v>
      </c>
      <c r="D25" s="14">
        <f t="shared" si="0"/>
        <v>-8.5832562385003719</v>
      </c>
      <c r="E25" s="14">
        <f t="shared" si="2"/>
        <v>1.0472552399311585</v>
      </c>
      <c r="F25" s="13">
        <v>1951048.14809</v>
      </c>
      <c r="G25" s="13">
        <v>1841450.8062</v>
      </c>
      <c r="H25" s="14">
        <f t="shared" si="1"/>
        <v>-5.6173571112169407</v>
      </c>
      <c r="I25" s="14">
        <f t="shared" si="3"/>
        <v>1.1795188146504572</v>
      </c>
    </row>
    <row r="26" spans="1:9" ht="14.25" x14ac:dyDescent="0.2">
      <c r="A26" s="12" t="s">
        <v>19</v>
      </c>
      <c r="B26" s="13">
        <v>178356.87951</v>
      </c>
      <c r="C26" s="13">
        <v>144133.89614999999</v>
      </c>
      <c r="D26" s="14">
        <f t="shared" si="0"/>
        <v>-19.187924488262436</v>
      </c>
      <c r="E26" s="14">
        <f t="shared" si="2"/>
        <v>1.3340827316825716</v>
      </c>
      <c r="F26" s="13">
        <v>2207763.8951300001</v>
      </c>
      <c r="G26" s="13">
        <v>2320522.5084600002</v>
      </c>
      <c r="H26" s="14">
        <f t="shared" si="1"/>
        <v>5.1073673946171905</v>
      </c>
      <c r="I26" s="14">
        <f t="shared" si="3"/>
        <v>1.486382340127075</v>
      </c>
    </row>
    <row r="27" spans="1:9" ht="15.75" x14ac:dyDescent="0.25">
      <c r="A27" s="10" t="s">
        <v>20</v>
      </c>
      <c r="B27" s="97">
        <v>1394170.43386</v>
      </c>
      <c r="C27" s="97">
        <v>1196631.9241899999</v>
      </c>
      <c r="D27" s="95">
        <f t="shared" si="0"/>
        <v>-14.168892473431733</v>
      </c>
      <c r="E27" s="95">
        <f t="shared" si="2"/>
        <v>11.075853972479791</v>
      </c>
      <c r="F27" s="97">
        <v>17509352.56605</v>
      </c>
      <c r="G27" s="97">
        <v>17587623.126109999</v>
      </c>
      <c r="H27" s="95">
        <f t="shared" si="1"/>
        <v>0.44702144048296766</v>
      </c>
      <c r="I27" s="95">
        <f t="shared" si="3"/>
        <v>11.265537103886732</v>
      </c>
    </row>
    <row r="28" spans="1:9" ht="15" x14ac:dyDescent="0.2">
      <c r="A28" s="12" t="s">
        <v>21</v>
      </c>
      <c r="B28" s="13">
        <v>1394170.43386</v>
      </c>
      <c r="C28" s="13">
        <v>1196631.9241899999</v>
      </c>
      <c r="D28" s="14">
        <f t="shared" si="0"/>
        <v>-14.168892473431733</v>
      </c>
      <c r="E28" s="14">
        <f t="shared" si="2"/>
        <v>11.075853972479791</v>
      </c>
      <c r="F28" s="13">
        <v>17509352.56605</v>
      </c>
      <c r="G28" s="15">
        <v>17587623.126109999</v>
      </c>
      <c r="H28" s="14">
        <f t="shared" si="1"/>
        <v>0.44702144048296766</v>
      </c>
      <c r="I28" s="14">
        <f t="shared" si="3"/>
        <v>11.265537103886732</v>
      </c>
    </row>
    <row r="29" spans="1:9" ht="15.75" x14ac:dyDescent="0.25">
      <c r="A29" s="10" t="s">
        <v>22</v>
      </c>
      <c r="B29" s="97">
        <v>7185124.8756100005</v>
      </c>
      <c r="C29" s="97">
        <v>6595147.7076199995</v>
      </c>
      <c r="D29" s="95">
        <f t="shared" si="0"/>
        <v>-8.2110913617199071</v>
      </c>
      <c r="E29" s="95">
        <f t="shared" si="2"/>
        <v>61.043744078597427</v>
      </c>
      <c r="F29" s="97">
        <v>89653147.691950008</v>
      </c>
      <c r="G29" s="97">
        <v>92612816.117009982</v>
      </c>
      <c r="H29" s="95">
        <f t="shared" si="1"/>
        <v>3.3012431813654257</v>
      </c>
      <c r="I29" s="95">
        <f t="shared" si="3"/>
        <v>59.322007799491537</v>
      </c>
    </row>
    <row r="30" spans="1:9" ht="14.25" x14ac:dyDescent="0.2">
      <c r="A30" s="12" t="s">
        <v>23</v>
      </c>
      <c r="B30" s="13">
        <v>1586676.90065</v>
      </c>
      <c r="C30" s="13">
        <v>1391623.9891299999</v>
      </c>
      <c r="D30" s="14">
        <f t="shared" si="0"/>
        <v>-12.293171435223799</v>
      </c>
      <c r="E30" s="14">
        <f t="shared" si="2"/>
        <v>12.880672641787513</v>
      </c>
      <c r="F30" s="13">
        <v>17554010.984859999</v>
      </c>
      <c r="G30" s="13">
        <v>18541634.372510001</v>
      </c>
      <c r="H30" s="14">
        <f t="shared" si="1"/>
        <v>5.6261978444801484</v>
      </c>
      <c r="I30" s="14">
        <f t="shared" si="3"/>
        <v>11.876617351443841</v>
      </c>
    </row>
    <row r="31" spans="1:9" ht="14.25" x14ac:dyDescent="0.2">
      <c r="A31" s="12" t="s">
        <v>24</v>
      </c>
      <c r="B31" s="13">
        <v>1585958.4298</v>
      </c>
      <c r="C31" s="13">
        <v>1730321.40228</v>
      </c>
      <c r="D31" s="14">
        <f t="shared" si="0"/>
        <v>9.102569762702112</v>
      </c>
      <c r="E31" s="14">
        <f t="shared" si="2"/>
        <v>16.015607464327331</v>
      </c>
      <c r="F31" s="13">
        <v>21403669.855250001</v>
      </c>
      <c r="G31" s="13">
        <v>22414934.360750001</v>
      </c>
      <c r="H31" s="14">
        <f t="shared" si="1"/>
        <v>4.7247248361567857</v>
      </c>
      <c r="I31" s="14">
        <f t="shared" si="3"/>
        <v>14.357612334058803</v>
      </c>
    </row>
    <row r="32" spans="1:9" ht="14.25" x14ac:dyDescent="0.2">
      <c r="A32" s="12" t="s">
        <v>25</v>
      </c>
      <c r="B32" s="13">
        <v>54471.323920000003</v>
      </c>
      <c r="C32" s="13">
        <v>43975.630740000001</v>
      </c>
      <c r="D32" s="14">
        <f t="shared" si="0"/>
        <v>-19.268290955098934</v>
      </c>
      <c r="E32" s="14">
        <f t="shared" si="2"/>
        <v>0.40703214963417383</v>
      </c>
      <c r="F32" s="13">
        <v>1169110.0830300001</v>
      </c>
      <c r="G32" s="13">
        <v>1270381.8735499999</v>
      </c>
      <c r="H32" s="14">
        <f t="shared" si="1"/>
        <v>8.6622972455709384</v>
      </c>
      <c r="I32" s="14">
        <f t="shared" si="3"/>
        <v>0.81372758729041894</v>
      </c>
    </row>
    <row r="33" spans="1:9" ht="14.25" x14ac:dyDescent="0.2">
      <c r="A33" s="12" t="s">
        <v>189</v>
      </c>
      <c r="B33" s="13">
        <v>902952.54943999997</v>
      </c>
      <c r="C33" s="13">
        <v>735134.89182000002</v>
      </c>
      <c r="D33" s="14">
        <f t="shared" si="0"/>
        <v>-18.585434829779082</v>
      </c>
      <c r="E33" s="14">
        <f t="shared" si="2"/>
        <v>6.804303434729551</v>
      </c>
      <c r="F33" s="13">
        <v>11766807.79197</v>
      </c>
      <c r="G33" s="13">
        <v>11946282.678950001</v>
      </c>
      <c r="H33" s="14">
        <f t="shared" si="1"/>
        <v>1.5252640321233053</v>
      </c>
      <c r="I33" s="14">
        <f t="shared" si="3"/>
        <v>7.6520454076273499</v>
      </c>
    </row>
    <row r="34" spans="1:9" ht="14.25" x14ac:dyDescent="0.2">
      <c r="A34" s="12" t="s">
        <v>26</v>
      </c>
      <c r="B34" s="13">
        <v>477206.66047</v>
      </c>
      <c r="C34" s="13">
        <v>466804.81894000003</v>
      </c>
      <c r="D34" s="14">
        <f t="shared" si="0"/>
        <v>-2.1797351947592727</v>
      </c>
      <c r="E34" s="14">
        <f t="shared" si="2"/>
        <v>4.3206786512310869</v>
      </c>
      <c r="F34" s="13">
        <v>5844376.2449099999</v>
      </c>
      <c r="G34" s="13">
        <v>6035636.8714199997</v>
      </c>
      <c r="H34" s="14">
        <f t="shared" si="1"/>
        <v>3.2725584133392007</v>
      </c>
      <c r="I34" s="14">
        <f t="shared" si="3"/>
        <v>3.8660534532165509</v>
      </c>
    </row>
    <row r="35" spans="1:9" ht="14.25" x14ac:dyDescent="0.2">
      <c r="A35" s="12" t="s">
        <v>27</v>
      </c>
      <c r="B35" s="13">
        <v>591731.41310999996</v>
      </c>
      <c r="C35" s="13">
        <v>490519.77701999998</v>
      </c>
      <c r="D35" s="14">
        <f t="shared" si="0"/>
        <v>-17.104320279035996</v>
      </c>
      <c r="E35" s="14">
        <f t="shared" si="2"/>
        <v>4.5401809119913077</v>
      </c>
      <c r="F35" s="13">
        <v>6901946.4659700003</v>
      </c>
      <c r="G35" s="13">
        <v>7003370.3365099998</v>
      </c>
      <c r="H35" s="14">
        <f t="shared" si="1"/>
        <v>1.4694966273654724</v>
      </c>
      <c r="I35" s="14">
        <f t="shared" si="3"/>
        <v>4.4859233002943792</v>
      </c>
    </row>
    <row r="36" spans="1:9" ht="14.25" x14ac:dyDescent="0.2">
      <c r="A36" s="12" t="s">
        <v>28</v>
      </c>
      <c r="B36" s="13">
        <v>1105473.24608</v>
      </c>
      <c r="C36" s="13">
        <v>865230.11857000005</v>
      </c>
      <c r="D36" s="14">
        <f t="shared" si="0"/>
        <v>-21.732152122351245</v>
      </c>
      <c r="E36" s="14">
        <f t="shared" si="2"/>
        <v>8.0084462499690847</v>
      </c>
      <c r="F36" s="13">
        <v>13779549.806299999</v>
      </c>
      <c r="G36" s="13">
        <v>12964296.74904</v>
      </c>
      <c r="H36" s="14">
        <f t="shared" si="1"/>
        <v>-5.9163983491482881</v>
      </c>
      <c r="I36" s="14">
        <f t="shared" si="3"/>
        <v>8.3041218818981655</v>
      </c>
    </row>
    <row r="37" spans="1:9" ht="14.25" x14ac:dyDescent="0.2">
      <c r="A37" s="16" t="s">
        <v>190</v>
      </c>
      <c r="B37" s="13">
        <v>243550.06326</v>
      </c>
      <c r="C37" s="13">
        <v>201605.78357</v>
      </c>
      <c r="D37" s="14">
        <f t="shared" si="0"/>
        <v>-17.222036048179014</v>
      </c>
      <c r="E37" s="14">
        <f t="shared" si="2"/>
        <v>1.8660343031882367</v>
      </c>
      <c r="F37" s="13">
        <v>3163661.2462399998</v>
      </c>
      <c r="G37" s="13">
        <v>3114586.4468800002</v>
      </c>
      <c r="H37" s="14">
        <f t="shared" si="1"/>
        <v>-1.5512027217934545</v>
      </c>
      <c r="I37" s="14">
        <f t="shared" si="3"/>
        <v>1.9950102938298506</v>
      </c>
    </row>
    <row r="38" spans="1:9" ht="14.25" x14ac:dyDescent="0.2">
      <c r="A38" s="12" t="s">
        <v>29</v>
      </c>
      <c r="B38" s="13">
        <v>194226.73190000001</v>
      </c>
      <c r="C38" s="13">
        <v>288799.95043999999</v>
      </c>
      <c r="D38" s="14">
        <f t="shared" si="0"/>
        <v>48.692174148660513</v>
      </c>
      <c r="E38" s="14">
        <f t="shared" si="2"/>
        <v>2.6730910430106105</v>
      </c>
      <c r="F38" s="13">
        <v>2292697.5723000001</v>
      </c>
      <c r="G38" s="13">
        <v>3201265.5319099999</v>
      </c>
      <c r="H38" s="14">
        <f t="shared" si="1"/>
        <v>39.628774880174795</v>
      </c>
      <c r="I38" s="14">
        <f t="shared" si="3"/>
        <v>2.0505315226812213</v>
      </c>
    </row>
    <row r="39" spans="1:9" ht="14.25" x14ac:dyDescent="0.2">
      <c r="A39" s="12" t="s">
        <v>191</v>
      </c>
      <c r="B39" s="13">
        <v>106122.3558</v>
      </c>
      <c r="C39" s="13">
        <v>99512.475909999994</v>
      </c>
      <c r="D39" s="14">
        <f>(C39-B39)/B39*100</f>
        <v>-6.2285461344799984</v>
      </c>
      <c r="E39" s="14">
        <f t="shared" si="2"/>
        <v>0.92107324678400371</v>
      </c>
      <c r="F39" s="13">
        <v>1422367.3992399999</v>
      </c>
      <c r="G39" s="13">
        <v>1641252.88958</v>
      </c>
      <c r="H39" s="14">
        <f t="shared" si="1"/>
        <v>15.388815186354455</v>
      </c>
      <c r="I39" s="14">
        <f t="shared" si="3"/>
        <v>1.0512844852227796</v>
      </c>
    </row>
    <row r="40" spans="1:9" ht="14.25" x14ac:dyDescent="0.2">
      <c r="A40" s="12" t="s">
        <v>30</v>
      </c>
      <c r="B40" s="13">
        <v>329794.63932000002</v>
      </c>
      <c r="C40" s="13">
        <v>275839.43831</v>
      </c>
      <c r="D40" s="14">
        <f>(C40-B40)/B40*100</f>
        <v>-16.360241973990135</v>
      </c>
      <c r="E40" s="14">
        <f t="shared" si="2"/>
        <v>2.5531303960826914</v>
      </c>
      <c r="F40" s="13">
        <v>4250391.7296700003</v>
      </c>
      <c r="G40" s="13">
        <v>4370285.4136100002</v>
      </c>
      <c r="H40" s="14">
        <f t="shared" si="1"/>
        <v>2.8207678624790762</v>
      </c>
      <c r="I40" s="14">
        <f t="shared" si="3"/>
        <v>2.7993329245557832</v>
      </c>
    </row>
    <row r="41" spans="1:9" ht="14.25" x14ac:dyDescent="0.2">
      <c r="A41" s="12" t="s">
        <v>31</v>
      </c>
      <c r="B41" s="13">
        <v>6960.5618599999998</v>
      </c>
      <c r="C41" s="13">
        <v>5779.4308899999996</v>
      </c>
      <c r="D41" s="14">
        <f t="shared" si="0"/>
        <v>-16.968902708667262</v>
      </c>
      <c r="E41" s="14">
        <f t="shared" si="2"/>
        <v>5.3493585861841948E-2</v>
      </c>
      <c r="F41" s="13">
        <v>104558.51221</v>
      </c>
      <c r="G41" s="13">
        <v>108888.5923</v>
      </c>
      <c r="H41" s="14">
        <f t="shared" si="1"/>
        <v>4.14129849256393</v>
      </c>
      <c r="I41" s="14">
        <f t="shared" si="3"/>
        <v>6.9747257372404364E-2</v>
      </c>
    </row>
    <row r="42" spans="1:9" ht="15.75" x14ac:dyDescent="0.25">
      <c r="A42" s="98" t="s">
        <v>32</v>
      </c>
      <c r="B42" s="97">
        <v>400471.49515999999</v>
      </c>
      <c r="C42" s="97">
        <v>277693.98196</v>
      </c>
      <c r="D42" s="95">
        <f t="shared" si="0"/>
        <v>-30.65824027024615</v>
      </c>
      <c r="E42" s="95">
        <f t="shared" si="2"/>
        <v>2.5702957869081899</v>
      </c>
      <c r="F42" s="97">
        <v>5040777.90869</v>
      </c>
      <c r="G42" s="97">
        <v>4522981.8508200003</v>
      </c>
      <c r="H42" s="95">
        <f t="shared" si="1"/>
        <v>-10.272145832438882</v>
      </c>
      <c r="I42" s="95">
        <f t="shared" si="3"/>
        <v>2.897140761731166</v>
      </c>
    </row>
    <row r="43" spans="1:9" ht="14.25" x14ac:dyDescent="0.2">
      <c r="A43" s="12" t="s">
        <v>33</v>
      </c>
      <c r="B43" s="13">
        <v>400471.49515999999</v>
      </c>
      <c r="C43" s="13">
        <v>277693.98196</v>
      </c>
      <c r="D43" s="14">
        <f t="shared" si="0"/>
        <v>-30.65824027024615</v>
      </c>
      <c r="E43" s="14">
        <f t="shared" si="2"/>
        <v>2.5702957869081899</v>
      </c>
      <c r="F43" s="13">
        <v>5040777.90869</v>
      </c>
      <c r="G43" s="13">
        <v>4522981.8508200003</v>
      </c>
      <c r="H43" s="14">
        <f t="shared" si="1"/>
        <v>-10.272145832438882</v>
      </c>
      <c r="I43" s="14">
        <f t="shared" si="3"/>
        <v>2.897140761731166</v>
      </c>
    </row>
    <row r="44" spans="1:9" ht="15.75" x14ac:dyDescent="0.25">
      <c r="A44" s="10" t="s">
        <v>34</v>
      </c>
      <c r="B44" s="9">
        <v>11976843.45651</v>
      </c>
      <c r="C44" s="9">
        <v>10803969.853369998</v>
      </c>
      <c r="D44" s="11">
        <f t="shared" si="0"/>
        <v>-9.7928440611160195</v>
      </c>
      <c r="E44" s="11">
        <f t="shared" si="2"/>
        <v>100</v>
      </c>
      <c r="F44" s="17">
        <v>146403722.48227999</v>
      </c>
      <c r="G44" s="17">
        <v>150045594.08079001</v>
      </c>
      <c r="H44" s="18">
        <f>(G44-F44)/F44*100</f>
        <v>2.4875539615810123</v>
      </c>
      <c r="I44" s="18">
        <f t="shared" si="3"/>
        <v>96.109871997566216</v>
      </c>
    </row>
    <row r="45" spans="1:9" ht="15.75" x14ac:dyDescent="0.25">
      <c r="A45" s="99" t="s">
        <v>35</v>
      </c>
      <c r="B45" s="100"/>
      <c r="C45" s="100"/>
      <c r="D45" s="101"/>
      <c r="E45" s="101"/>
      <c r="F45" s="151">
        <f>(F46-F44)</f>
        <v>5894236.9742300212</v>
      </c>
      <c r="G45" s="151">
        <f>(G46-G44)</f>
        <v>6073221.7725799978</v>
      </c>
      <c r="H45" s="152">
        <f t="shared" si="1"/>
        <v>3.0366067589835537</v>
      </c>
      <c r="I45" s="152">
        <f t="shared" si="3"/>
        <v>3.8901280024337952</v>
      </c>
    </row>
    <row r="46" spans="1:9" s="20" customFormat="1" ht="22.5" customHeight="1" x14ac:dyDescent="0.3">
      <c r="A46" s="19" t="s">
        <v>36</v>
      </c>
      <c r="B46" s="102">
        <v>11976843.45651</v>
      </c>
      <c r="C46" s="102">
        <v>10803969.853369998</v>
      </c>
      <c r="D46" s="103">
        <f>(C46-B46)/B46*100</f>
        <v>-9.7928440611160195</v>
      </c>
      <c r="E46" s="103">
        <f t="shared" si="2"/>
        <v>100</v>
      </c>
      <c r="F46" s="104">
        <v>152297959.45651001</v>
      </c>
      <c r="G46" s="104">
        <v>156118815.85337001</v>
      </c>
      <c r="H46" s="105">
        <f t="shared" si="1"/>
        <v>2.508803407803426</v>
      </c>
      <c r="I46" s="105">
        <f t="shared" si="3"/>
        <v>100</v>
      </c>
    </row>
    <row r="47" spans="1:9" ht="20.25" hidden="1" customHeight="1" x14ac:dyDescent="0.25">
      <c r="F47" s="21">
        <v>134018670.49699998</v>
      </c>
      <c r="G47" s="21">
        <v>136770401.61351001</v>
      </c>
    </row>
    <row r="48" spans="1:9" ht="9" customHeight="1" x14ac:dyDescent="0.2"/>
    <row r="49" spans="1:7" x14ac:dyDescent="0.2">
      <c r="A49" s="1" t="s">
        <v>179</v>
      </c>
      <c r="G49" s="22"/>
    </row>
    <row r="50" spans="1:7" x14ac:dyDescent="0.2">
      <c r="A50" s="1" t="s">
        <v>37</v>
      </c>
      <c r="G50" s="22"/>
    </row>
  </sheetData>
  <mergeCells count="3">
    <mergeCell ref="A5:I5"/>
    <mergeCell ref="B6:E6"/>
    <mergeCell ref="F6:I6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7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topLeftCell="A55" workbookViewId="0">
      <selection activeCell="J42" sqref="J42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61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topLeftCell="A28" workbookViewId="0">
      <selection activeCell="J23" sqref="J23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75" t="s">
        <v>116</v>
      </c>
    </row>
    <row r="14" spans="3:3" ht="12.75" customHeight="1" x14ac:dyDescent="0.2"/>
    <row r="16" spans="3:3" ht="12.75" customHeight="1" x14ac:dyDescent="0.2"/>
    <row r="21" spans="3:3" ht="15" x14ac:dyDescent="0.25">
      <c r="C21" s="75" t="s">
        <v>117</v>
      </c>
    </row>
    <row r="34" ht="12.75" customHeight="1" x14ac:dyDescent="0.2"/>
    <row r="50" spans="2:2" ht="12.75" customHeight="1" x14ac:dyDescent="0.2"/>
    <row r="51" spans="2:2" x14ac:dyDescent="0.2">
      <c r="B51" s="61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topLeftCell="A37" workbookViewId="0">
      <selection activeCell="J50" sqref="J50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75" t="s">
        <v>15</v>
      </c>
    </row>
    <row r="2" spans="2:2" ht="15" x14ac:dyDescent="0.25">
      <c r="B2" s="75" t="s">
        <v>118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61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I229" sqref="I229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75" t="s">
        <v>119</v>
      </c>
    </row>
    <row r="10" spans="2:2" ht="12.75" customHeight="1" x14ac:dyDescent="0.2"/>
    <row r="13" spans="2:2" ht="12.75" customHeight="1" x14ac:dyDescent="0.2"/>
    <row r="18" spans="2:2" ht="15" x14ac:dyDescent="0.25">
      <c r="B18" s="75" t="s">
        <v>120</v>
      </c>
    </row>
    <row r="19" spans="2:2" ht="15" x14ac:dyDescent="0.25">
      <c r="B19" s="75"/>
    </row>
    <row r="20" spans="2:2" ht="15" x14ac:dyDescent="0.25">
      <c r="B20" s="75"/>
    </row>
    <row r="21" spans="2:2" ht="15" x14ac:dyDescent="0.25">
      <c r="B21" s="75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61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zoomScale="90" zoomScaleNormal="90" workbookViewId="0">
      <selection activeCell="I77" sqref="I77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92" bestFit="1" customWidth="1"/>
    <col min="5" max="5" width="12.28515625" style="93" bestFit="1" customWidth="1"/>
    <col min="6" max="6" width="11" style="93" bestFit="1" customWidth="1"/>
    <col min="7" max="7" width="12.28515625" style="93" bestFit="1" customWidth="1"/>
    <col min="8" max="8" width="11.42578125" style="93" bestFit="1" customWidth="1"/>
    <col min="9" max="9" width="12.28515625" style="93" bestFit="1" customWidth="1"/>
    <col min="10" max="10" width="12.7109375" style="93" bestFit="1" customWidth="1"/>
    <col min="11" max="11" width="12.28515625" style="93" bestFit="1" customWidth="1"/>
    <col min="12" max="12" width="11" style="93" customWidth="1"/>
    <col min="13" max="13" width="12.28515625" style="93" bestFit="1" customWidth="1"/>
    <col min="14" max="14" width="11" style="93" bestFit="1" customWidth="1"/>
    <col min="15" max="15" width="13.5703125" style="92" bestFit="1" customWidth="1"/>
  </cols>
  <sheetData>
    <row r="1" spans="1:15" ht="16.5" thickBot="1" x14ac:dyDescent="0.3">
      <c r="B1" s="76" t="s">
        <v>121</v>
      </c>
      <c r="C1" s="77" t="s">
        <v>63</v>
      </c>
      <c r="D1" s="77" t="s">
        <v>64</v>
      </c>
      <c r="E1" s="77" t="s">
        <v>65</v>
      </c>
      <c r="F1" s="77" t="s">
        <v>66</v>
      </c>
      <c r="G1" s="77" t="s">
        <v>67</v>
      </c>
      <c r="H1" s="77" t="s">
        <v>68</v>
      </c>
      <c r="I1" s="77" t="s">
        <v>1</v>
      </c>
      <c r="J1" s="77" t="s">
        <v>122</v>
      </c>
      <c r="K1" s="77" t="s">
        <v>70</v>
      </c>
      <c r="L1" s="77" t="s">
        <v>71</v>
      </c>
      <c r="M1" s="77" t="s">
        <v>72</v>
      </c>
      <c r="N1" s="77" t="s">
        <v>73</v>
      </c>
      <c r="O1" s="78" t="s">
        <v>60</v>
      </c>
    </row>
    <row r="2" spans="1:15" s="82" customFormat="1" ht="15.75" thickTop="1" x14ac:dyDescent="0.25">
      <c r="A2" s="79">
        <v>2015</v>
      </c>
      <c r="B2" s="80" t="s">
        <v>4</v>
      </c>
      <c r="C2" s="88">
        <v>1827067.1391099999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1">
        <f t="shared" ref="O2:O61" si="0">SUM(C2:N2)</f>
        <v>1827067.1391099999</v>
      </c>
    </row>
    <row r="3" spans="1:15" ht="15" x14ac:dyDescent="0.25">
      <c r="A3" s="83">
        <v>2014</v>
      </c>
      <c r="B3" s="80" t="s">
        <v>4</v>
      </c>
      <c r="C3" s="88">
        <v>1927049.30174</v>
      </c>
      <c r="D3" s="88">
        <v>1795433.6926500001</v>
      </c>
      <c r="E3" s="88">
        <v>1887619.5280599999</v>
      </c>
      <c r="F3" s="88">
        <v>1849448.0303700001</v>
      </c>
      <c r="G3" s="88">
        <v>1808577.59139</v>
      </c>
      <c r="H3" s="88">
        <v>1669541.4984600001</v>
      </c>
      <c r="I3" s="88">
        <v>1531113.65063</v>
      </c>
      <c r="J3" s="88">
        <v>1606398.0117599999</v>
      </c>
      <c r="K3" s="88">
        <v>1903349.3289599996</v>
      </c>
      <c r="L3" s="88">
        <v>2008066.0505499998</v>
      </c>
      <c r="M3" s="88">
        <v>2194784.9994799998</v>
      </c>
      <c r="N3" s="88">
        <v>2309744.6111300001</v>
      </c>
      <c r="O3" s="86">
        <f>SUM(C3:N3)</f>
        <v>22491126.29518</v>
      </c>
    </row>
    <row r="4" spans="1:15" s="82" customFormat="1" ht="15" x14ac:dyDescent="0.25">
      <c r="A4" s="79">
        <v>2015</v>
      </c>
      <c r="B4" s="84" t="s">
        <v>123</v>
      </c>
      <c r="C4" s="85">
        <v>568196.32486000005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6">
        <f t="shared" si="0"/>
        <v>568196.32486000005</v>
      </c>
    </row>
    <row r="5" spans="1:15" ht="15" x14ac:dyDescent="0.25">
      <c r="A5" s="83">
        <v>2014</v>
      </c>
      <c r="B5" s="84" t="s">
        <v>123</v>
      </c>
      <c r="C5" s="85">
        <v>614049.99011000001</v>
      </c>
      <c r="D5" s="85">
        <v>556283.59741000005</v>
      </c>
      <c r="E5" s="85">
        <v>598289.29353000002</v>
      </c>
      <c r="F5" s="85">
        <v>610687.35260999994</v>
      </c>
      <c r="G5" s="85">
        <v>543044.59339000005</v>
      </c>
      <c r="H5" s="85">
        <v>495849.45386000001</v>
      </c>
      <c r="I5" s="85">
        <v>444873.03049999999</v>
      </c>
      <c r="J5" s="85">
        <v>483832.24164000002</v>
      </c>
      <c r="K5" s="85">
        <v>552617.03353999997</v>
      </c>
      <c r="L5" s="85">
        <v>564232.74294999999</v>
      </c>
      <c r="M5" s="85">
        <v>601873.60644999996</v>
      </c>
      <c r="N5" s="85">
        <v>652190.84204999998</v>
      </c>
      <c r="O5" s="86">
        <f>SUM(C5:N5)</f>
        <v>6717823.7780400002</v>
      </c>
    </row>
    <row r="6" spans="1:15" s="82" customFormat="1" ht="15" x14ac:dyDescent="0.25">
      <c r="A6" s="79">
        <v>2015</v>
      </c>
      <c r="B6" s="84" t="s">
        <v>181</v>
      </c>
      <c r="C6" s="85">
        <v>219327.20991000001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6">
        <f t="shared" si="0"/>
        <v>219327.20991000001</v>
      </c>
    </row>
    <row r="7" spans="1:15" ht="15" x14ac:dyDescent="0.25">
      <c r="A7" s="83">
        <v>2014</v>
      </c>
      <c r="B7" s="84" t="s">
        <v>181</v>
      </c>
      <c r="C7" s="85">
        <v>219372.68607</v>
      </c>
      <c r="D7" s="85">
        <v>200366.00167999999</v>
      </c>
      <c r="E7" s="85">
        <v>192356.90122999999</v>
      </c>
      <c r="F7" s="85">
        <v>177392.70402</v>
      </c>
      <c r="G7" s="85">
        <v>188104.70172000001</v>
      </c>
      <c r="H7" s="85">
        <v>167816.56338000001</v>
      </c>
      <c r="I7" s="85">
        <v>94589.399080000003</v>
      </c>
      <c r="J7" s="85">
        <v>104381.06547</v>
      </c>
      <c r="K7" s="85">
        <v>162033.47639</v>
      </c>
      <c r="L7" s="85">
        <v>212504.17614</v>
      </c>
      <c r="M7" s="85">
        <v>338058.44446999999</v>
      </c>
      <c r="N7" s="85">
        <v>338432.26175000001</v>
      </c>
      <c r="O7" s="86">
        <f>SUM(C7:N7)</f>
        <v>2395408.3813999998</v>
      </c>
    </row>
    <row r="8" spans="1:15" s="82" customFormat="1" ht="15" x14ac:dyDescent="0.25">
      <c r="A8" s="79">
        <v>2015</v>
      </c>
      <c r="B8" s="84" t="s">
        <v>124</v>
      </c>
      <c r="C8" s="85">
        <v>93322.981520000001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6">
        <f t="shared" si="0"/>
        <v>93322.981520000001</v>
      </c>
    </row>
    <row r="9" spans="1:15" ht="15" x14ac:dyDescent="0.25">
      <c r="A9" s="83">
        <v>2014</v>
      </c>
      <c r="B9" s="84" t="s">
        <v>124</v>
      </c>
      <c r="C9" s="85">
        <v>111498.51522</v>
      </c>
      <c r="D9" s="85">
        <v>112348.27525000001</v>
      </c>
      <c r="E9" s="85">
        <v>119768.88486999999</v>
      </c>
      <c r="F9" s="85">
        <v>121026.58252</v>
      </c>
      <c r="G9" s="85">
        <v>109196.35097</v>
      </c>
      <c r="H9" s="85">
        <v>108378.79994</v>
      </c>
      <c r="I9" s="85">
        <v>106723.63373</v>
      </c>
      <c r="J9" s="85">
        <v>119251.82182</v>
      </c>
      <c r="K9" s="85">
        <v>134525.52022999999</v>
      </c>
      <c r="L9" s="85">
        <v>125772.73337</v>
      </c>
      <c r="M9" s="85">
        <v>129613.24434999999</v>
      </c>
      <c r="N9" s="85">
        <v>118555.26717000001</v>
      </c>
      <c r="O9" s="86">
        <f>SUM(C9:N9)</f>
        <v>1416659.6294400003</v>
      </c>
    </row>
    <row r="10" spans="1:15" s="82" customFormat="1" ht="15" x14ac:dyDescent="0.25">
      <c r="A10" s="79">
        <v>2015</v>
      </c>
      <c r="B10" s="84" t="s">
        <v>125</v>
      </c>
      <c r="C10" s="85">
        <v>98157.657990000007</v>
      </c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6">
        <f t="shared" si="0"/>
        <v>98157.657990000007</v>
      </c>
    </row>
    <row r="11" spans="1:15" ht="15" x14ac:dyDescent="0.25">
      <c r="A11" s="83">
        <v>2014</v>
      </c>
      <c r="B11" s="84" t="s">
        <v>125</v>
      </c>
      <c r="C11" s="85">
        <v>116017.89702999999</v>
      </c>
      <c r="D11" s="85">
        <v>111650.12044</v>
      </c>
      <c r="E11" s="85">
        <v>105105.68309999999</v>
      </c>
      <c r="F11" s="85">
        <v>110911.07492</v>
      </c>
      <c r="G11" s="85">
        <v>108931.16976</v>
      </c>
      <c r="H11" s="85">
        <v>102183.27776</v>
      </c>
      <c r="I11" s="85">
        <v>88391.264150000003</v>
      </c>
      <c r="J11" s="85">
        <v>94078.269539999994</v>
      </c>
      <c r="K11" s="85">
        <v>132747.11102000001</v>
      </c>
      <c r="L11" s="85">
        <v>194497.30710999999</v>
      </c>
      <c r="M11" s="85">
        <v>160589.28497000001</v>
      </c>
      <c r="N11" s="85">
        <v>135469.42340999999</v>
      </c>
      <c r="O11" s="86">
        <f>SUM(C11:N11)</f>
        <v>1460571.8832099999</v>
      </c>
    </row>
    <row r="12" spans="1:15" s="82" customFormat="1" ht="15" x14ac:dyDescent="0.25">
      <c r="A12" s="79">
        <v>2015</v>
      </c>
      <c r="B12" s="84" t="s">
        <v>126</v>
      </c>
      <c r="C12" s="85">
        <v>248366.89447999999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6">
        <f t="shared" si="0"/>
        <v>248366.89447999999</v>
      </c>
    </row>
    <row r="13" spans="1:15" ht="15" x14ac:dyDescent="0.25">
      <c r="A13" s="83">
        <v>2014</v>
      </c>
      <c r="B13" s="84" t="s">
        <v>126</v>
      </c>
      <c r="C13" s="85">
        <v>153795.59529999999</v>
      </c>
      <c r="D13" s="85">
        <v>182753.25046000001</v>
      </c>
      <c r="E13" s="85">
        <v>154123.44412</v>
      </c>
      <c r="F13" s="85">
        <v>149029.52598999999</v>
      </c>
      <c r="G13" s="85">
        <v>141867.42569</v>
      </c>
      <c r="H13" s="85">
        <v>138269.47837</v>
      </c>
      <c r="I13" s="85">
        <v>157856.78813999999</v>
      </c>
      <c r="J13" s="85">
        <v>143463.3535</v>
      </c>
      <c r="K13" s="85">
        <v>217351.61230000001</v>
      </c>
      <c r="L13" s="85">
        <v>266193.34435000003</v>
      </c>
      <c r="M13" s="85">
        <v>293111.56238999998</v>
      </c>
      <c r="N13" s="85">
        <v>320878.79414999997</v>
      </c>
      <c r="O13" s="86">
        <f>SUM(C13:N13)</f>
        <v>2318694.1747599998</v>
      </c>
    </row>
    <row r="14" spans="1:15" s="82" customFormat="1" ht="15" x14ac:dyDescent="0.25">
      <c r="A14" s="79">
        <v>2015</v>
      </c>
      <c r="B14" s="84" t="s">
        <v>127</v>
      </c>
      <c r="C14" s="85">
        <v>16866.180120000001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6">
        <f t="shared" si="0"/>
        <v>16866.180120000001</v>
      </c>
    </row>
    <row r="15" spans="1:15" ht="15" x14ac:dyDescent="0.25">
      <c r="A15" s="83">
        <v>2014</v>
      </c>
      <c r="B15" s="84" t="s">
        <v>127</v>
      </c>
      <c r="C15" s="85">
        <v>24433.78167</v>
      </c>
      <c r="D15" s="85">
        <v>23262.337889999999</v>
      </c>
      <c r="E15" s="85">
        <v>22845.745370000001</v>
      </c>
      <c r="F15" s="85">
        <v>19989.729940000001</v>
      </c>
      <c r="G15" s="85">
        <v>19755.836240000001</v>
      </c>
      <c r="H15" s="85">
        <v>19273.121060000001</v>
      </c>
      <c r="I15" s="85">
        <v>14721.921179999999</v>
      </c>
      <c r="J15" s="85">
        <v>13367.26571</v>
      </c>
      <c r="K15" s="85">
        <v>15407.80867</v>
      </c>
      <c r="L15" s="85">
        <v>14895.794110000001</v>
      </c>
      <c r="M15" s="85">
        <v>15889.761500000001</v>
      </c>
      <c r="N15" s="85">
        <v>24194.32213</v>
      </c>
      <c r="O15" s="86">
        <f>SUM(C15:N15)</f>
        <v>228037.42547000002</v>
      </c>
    </row>
    <row r="16" spans="1:15" ht="15" x14ac:dyDescent="0.25">
      <c r="A16" s="79">
        <v>2015</v>
      </c>
      <c r="B16" s="84" t="s">
        <v>128</v>
      </c>
      <c r="C16" s="85">
        <v>84587.382100000003</v>
      </c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6">
        <f t="shared" si="0"/>
        <v>84587.382100000003</v>
      </c>
    </row>
    <row r="17" spans="1:15" ht="15" x14ac:dyDescent="0.25">
      <c r="A17" s="83">
        <v>2014</v>
      </c>
      <c r="B17" s="84" t="s">
        <v>128</v>
      </c>
      <c r="C17" s="85">
        <v>109576.34378</v>
      </c>
      <c r="D17" s="85">
        <v>69920.359270000001</v>
      </c>
      <c r="E17" s="85">
        <v>121384.38855</v>
      </c>
      <c r="F17" s="85">
        <v>48540.4202</v>
      </c>
      <c r="G17" s="85">
        <v>86381.492960000003</v>
      </c>
      <c r="H17" s="85">
        <v>91684.593309999997</v>
      </c>
      <c r="I17" s="85">
        <v>68872.547839999999</v>
      </c>
      <c r="J17" s="85">
        <v>111508.17037000001</v>
      </c>
      <c r="K17" s="85">
        <v>101496.20688</v>
      </c>
      <c r="L17" s="85">
        <v>95956.638160000002</v>
      </c>
      <c r="M17" s="85">
        <v>75721.907399999996</v>
      </c>
      <c r="N17" s="85">
        <v>94615.249290000007</v>
      </c>
      <c r="O17" s="86">
        <f>SUM(C17:N17)</f>
        <v>1075658.31801</v>
      </c>
    </row>
    <row r="18" spans="1:15" ht="15" x14ac:dyDescent="0.25">
      <c r="A18" s="79">
        <v>2015</v>
      </c>
      <c r="B18" s="84" t="s">
        <v>182</v>
      </c>
      <c r="C18" s="85">
        <v>6330.3067099999998</v>
      </c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6">
        <f t="shared" si="0"/>
        <v>6330.3067099999998</v>
      </c>
    </row>
    <row r="19" spans="1:15" ht="15" x14ac:dyDescent="0.25">
      <c r="A19" s="83">
        <v>2014</v>
      </c>
      <c r="B19" s="84" t="s">
        <v>182</v>
      </c>
      <c r="C19" s="85">
        <v>7358.7261900000003</v>
      </c>
      <c r="D19" s="85">
        <v>9166.9882199999993</v>
      </c>
      <c r="E19" s="85">
        <v>10157.391799999999</v>
      </c>
      <c r="F19" s="85">
        <v>13281.129489999999</v>
      </c>
      <c r="G19" s="85">
        <v>8222.47631</v>
      </c>
      <c r="H19" s="85">
        <v>3831.8581199999999</v>
      </c>
      <c r="I19" s="85">
        <v>3651.3755299999998</v>
      </c>
      <c r="J19" s="85">
        <v>5275.7177700000002</v>
      </c>
      <c r="K19" s="85">
        <v>5832.93804</v>
      </c>
      <c r="L19" s="85">
        <v>4353.9617500000004</v>
      </c>
      <c r="M19" s="85">
        <v>4965.0751799999998</v>
      </c>
      <c r="N19" s="85">
        <v>6948.33565</v>
      </c>
      <c r="O19" s="86">
        <f>SUM(C19:N19)</f>
        <v>83045.97404999999</v>
      </c>
    </row>
    <row r="20" spans="1:15" ht="15" x14ac:dyDescent="0.25">
      <c r="A20" s="79">
        <v>2015</v>
      </c>
      <c r="B20" s="84" t="s">
        <v>129</v>
      </c>
      <c r="C20" s="85">
        <v>172946.44381999999</v>
      </c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6">
        <f t="shared" si="0"/>
        <v>172946.44381999999</v>
      </c>
    </row>
    <row r="21" spans="1:15" ht="15" x14ac:dyDescent="0.25">
      <c r="A21" s="83">
        <v>2014</v>
      </c>
      <c r="B21" s="84" t="s">
        <v>129</v>
      </c>
      <c r="C21" s="85">
        <v>209570.804</v>
      </c>
      <c r="D21" s="85">
        <v>185581.57032999999</v>
      </c>
      <c r="E21" s="85">
        <v>193720.27377999999</v>
      </c>
      <c r="F21" s="85">
        <v>203888.59948</v>
      </c>
      <c r="G21" s="85">
        <v>186505.35902999999</v>
      </c>
      <c r="H21" s="85">
        <v>158084.99557</v>
      </c>
      <c r="I21" s="85">
        <v>177006.89163</v>
      </c>
      <c r="J21" s="85">
        <v>185391.33327999999</v>
      </c>
      <c r="K21" s="85">
        <v>192468.72279999999</v>
      </c>
      <c r="L21" s="85">
        <v>180961.55247</v>
      </c>
      <c r="M21" s="85">
        <v>195692.00534999999</v>
      </c>
      <c r="N21" s="85">
        <v>207640.73952999999</v>
      </c>
      <c r="O21" s="86">
        <f>SUM(C21:N21)</f>
        <v>2276512.8472500001</v>
      </c>
    </row>
    <row r="22" spans="1:15" ht="15" x14ac:dyDescent="0.25">
      <c r="A22" s="79">
        <v>2015</v>
      </c>
      <c r="B22" s="84" t="s">
        <v>130</v>
      </c>
      <c r="C22" s="85">
        <v>318965.75760000001</v>
      </c>
      <c r="D22" s="87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6">
        <f t="shared" si="0"/>
        <v>318965.75760000001</v>
      </c>
    </row>
    <row r="23" spans="1:15" ht="15" x14ac:dyDescent="0.25">
      <c r="A23" s="83">
        <v>2014</v>
      </c>
      <c r="B23" s="84" t="s">
        <v>130</v>
      </c>
      <c r="C23" s="85">
        <v>361374.96237000002</v>
      </c>
      <c r="D23" s="87">
        <v>344101.19170000002</v>
      </c>
      <c r="E23" s="85">
        <v>369867.52171</v>
      </c>
      <c r="F23" s="85">
        <v>394700.91119999997</v>
      </c>
      <c r="G23" s="85">
        <v>416568.18531999999</v>
      </c>
      <c r="H23" s="85">
        <v>384169.35709</v>
      </c>
      <c r="I23" s="85">
        <v>374426.79885000002</v>
      </c>
      <c r="J23" s="85">
        <v>345848.77266000002</v>
      </c>
      <c r="K23" s="85">
        <v>388868.89909000002</v>
      </c>
      <c r="L23" s="85">
        <v>348697.80014000001</v>
      </c>
      <c r="M23" s="85">
        <v>379270.10742000001</v>
      </c>
      <c r="N23" s="85">
        <v>410819.37599999999</v>
      </c>
      <c r="O23" s="86">
        <f>SUM(C23:N23)</f>
        <v>4518713.8835499994</v>
      </c>
    </row>
    <row r="24" spans="1:15" ht="15" x14ac:dyDescent="0.25">
      <c r="A24" s="79">
        <v>2015</v>
      </c>
      <c r="B24" s="80" t="s">
        <v>15</v>
      </c>
      <c r="C24" s="88">
        <v>8699208.7322999984</v>
      </c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6">
        <f t="shared" si="0"/>
        <v>8699208.7322999984</v>
      </c>
    </row>
    <row r="25" spans="1:15" ht="15" x14ac:dyDescent="0.25">
      <c r="A25" s="83">
        <v>2014</v>
      </c>
      <c r="B25" s="80" t="s">
        <v>15</v>
      </c>
      <c r="C25" s="88">
        <v>9649322.6596099995</v>
      </c>
      <c r="D25" s="88">
        <v>9937766.5527100004</v>
      </c>
      <c r="E25" s="88">
        <v>10722481.426210001</v>
      </c>
      <c r="F25" s="88">
        <v>10845294.427280001</v>
      </c>
      <c r="G25" s="88">
        <v>11089841.90594</v>
      </c>
      <c r="H25" s="88">
        <v>10434275.0251</v>
      </c>
      <c r="I25" s="88">
        <v>10539402.87486</v>
      </c>
      <c r="J25" s="88">
        <v>9041743.9254399985</v>
      </c>
      <c r="K25" s="88">
        <v>10954567.70517</v>
      </c>
      <c r="L25" s="88">
        <v>10192126.094969999</v>
      </c>
      <c r="M25" s="88">
        <v>10204392.07886</v>
      </c>
      <c r="N25" s="88">
        <v>10470367.348579999</v>
      </c>
      <c r="O25" s="86">
        <f>SUM(C25:N25)</f>
        <v>124081582.02473001</v>
      </c>
    </row>
    <row r="26" spans="1:15" ht="15" x14ac:dyDescent="0.25">
      <c r="A26" s="79">
        <v>2015</v>
      </c>
      <c r="B26" s="84" t="s">
        <v>131</v>
      </c>
      <c r="C26" s="85">
        <v>650150.06392999995</v>
      </c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6">
        <f t="shared" si="0"/>
        <v>650150.06392999995</v>
      </c>
    </row>
    <row r="27" spans="1:15" ht="15" x14ac:dyDescent="0.25">
      <c r="A27" s="83">
        <v>2014</v>
      </c>
      <c r="B27" s="84" t="s">
        <v>131</v>
      </c>
      <c r="C27" s="85">
        <v>767901.96198000002</v>
      </c>
      <c r="D27" s="85">
        <v>715679.56469000003</v>
      </c>
      <c r="E27" s="85">
        <v>770352.71528999996</v>
      </c>
      <c r="F27" s="85">
        <v>790480.72368000005</v>
      </c>
      <c r="G27" s="85">
        <v>768659.42113000003</v>
      </c>
      <c r="H27" s="85">
        <v>706518.67402000003</v>
      </c>
      <c r="I27" s="85">
        <v>702488.27391999995</v>
      </c>
      <c r="J27" s="85">
        <v>681712.11618999997</v>
      </c>
      <c r="K27" s="85">
        <v>819812.01751999999</v>
      </c>
      <c r="L27" s="85">
        <v>757159.13419000001</v>
      </c>
      <c r="M27" s="85">
        <v>731998.64188999997</v>
      </c>
      <c r="N27" s="85">
        <v>674044.19319000002</v>
      </c>
      <c r="O27" s="86">
        <f t="shared" si="0"/>
        <v>8886807.4376899991</v>
      </c>
    </row>
    <row r="28" spans="1:15" ht="15" x14ac:dyDescent="0.25">
      <c r="A28" s="79">
        <v>2015</v>
      </c>
      <c r="B28" s="84" t="s">
        <v>132</v>
      </c>
      <c r="C28" s="85">
        <v>113145.14041000001</v>
      </c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6">
        <f t="shared" si="0"/>
        <v>113145.14041000001</v>
      </c>
    </row>
    <row r="29" spans="1:15" ht="15" x14ac:dyDescent="0.25">
      <c r="A29" s="83">
        <v>2014</v>
      </c>
      <c r="B29" s="84" t="s">
        <v>132</v>
      </c>
      <c r="C29" s="85">
        <v>123768.50865</v>
      </c>
      <c r="D29" s="85">
        <v>144819.42416</v>
      </c>
      <c r="E29" s="85">
        <v>143824.89517999999</v>
      </c>
      <c r="F29" s="85">
        <v>154749.45623000001</v>
      </c>
      <c r="G29" s="85">
        <v>166273.72425</v>
      </c>
      <c r="H29" s="85">
        <v>149427.36395999999</v>
      </c>
      <c r="I29" s="85">
        <v>168833.38764999999</v>
      </c>
      <c r="J29" s="85">
        <v>160336.91033000001</v>
      </c>
      <c r="K29" s="85">
        <v>183114.79130000001</v>
      </c>
      <c r="L29" s="85">
        <v>144301.09054</v>
      </c>
      <c r="M29" s="85">
        <v>135652.82075000001</v>
      </c>
      <c r="N29" s="85">
        <v>176971.80144000001</v>
      </c>
      <c r="O29" s="86">
        <f t="shared" si="0"/>
        <v>1852074.17444</v>
      </c>
    </row>
    <row r="30" spans="1:15" s="82" customFormat="1" ht="15" x14ac:dyDescent="0.25">
      <c r="A30" s="79">
        <v>2015</v>
      </c>
      <c r="B30" s="84" t="s">
        <v>133</v>
      </c>
      <c r="C30" s="85">
        <v>144133.89614999999</v>
      </c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6">
        <f t="shared" si="0"/>
        <v>144133.89614999999</v>
      </c>
    </row>
    <row r="31" spans="1:15" ht="15" x14ac:dyDescent="0.25">
      <c r="A31" s="83">
        <v>2014</v>
      </c>
      <c r="B31" s="84" t="s">
        <v>133</v>
      </c>
      <c r="C31" s="85">
        <v>178356.87951</v>
      </c>
      <c r="D31" s="85">
        <v>177087.6667</v>
      </c>
      <c r="E31" s="85">
        <v>190935.24841999999</v>
      </c>
      <c r="F31" s="85">
        <v>203815.34747000001</v>
      </c>
      <c r="G31" s="85">
        <v>194613.76462999999</v>
      </c>
      <c r="H31" s="85">
        <v>200165.09778000001</v>
      </c>
      <c r="I31" s="85">
        <v>181218.24234</v>
      </c>
      <c r="J31" s="85">
        <v>159444.41623999999</v>
      </c>
      <c r="K31" s="85">
        <v>221793.81456</v>
      </c>
      <c r="L31" s="85">
        <v>207601.55914</v>
      </c>
      <c r="M31" s="85">
        <v>224181.75661000001</v>
      </c>
      <c r="N31" s="85">
        <v>215531.69842</v>
      </c>
      <c r="O31" s="86">
        <f t="shared" si="0"/>
        <v>2354745.4918200001</v>
      </c>
    </row>
    <row r="32" spans="1:15" ht="15" x14ac:dyDescent="0.25">
      <c r="A32" s="79">
        <v>2015</v>
      </c>
      <c r="B32" s="84" t="s">
        <v>183</v>
      </c>
      <c r="C32" s="85">
        <v>1196631.9241899999</v>
      </c>
      <c r="D32" s="85"/>
      <c r="E32" s="85"/>
      <c r="F32" s="87"/>
      <c r="G32" s="87"/>
      <c r="H32" s="87"/>
      <c r="I32" s="87"/>
      <c r="J32" s="87"/>
      <c r="K32" s="87"/>
      <c r="L32" s="87"/>
      <c r="M32" s="87"/>
      <c r="N32" s="87"/>
      <c r="O32" s="86">
        <f t="shared" si="0"/>
        <v>1196631.9241899999</v>
      </c>
    </row>
    <row r="33" spans="1:15" ht="15" x14ac:dyDescent="0.25">
      <c r="A33" s="83">
        <v>2014</v>
      </c>
      <c r="B33" s="84" t="s">
        <v>183</v>
      </c>
      <c r="C33" s="85">
        <v>1394170.43386</v>
      </c>
      <c r="D33" s="85">
        <v>1444414.4739900001</v>
      </c>
      <c r="E33" s="85">
        <v>1460149.29752</v>
      </c>
      <c r="F33" s="87">
        <v>1481233.6212500001</v>
      </c>
      <c r="G33" s="87">
        <v>1586184.8553500001</v>
      </c>
      <c r="H33" s="87">
        <v>1519097.9272799999</v>
      </c>
      <c r="I33" s="87">
        <v>1570520.7199800001</v>
      </c>
      <c r="J33" s="87">
        <v>1427929.03587</v>
      </c>
      <c r="K33" s="87">
        <v>1504452.2331699999</v>
      </c>
      <c r="L33" s="87">
        <v>1498198.0274799999</v>
      </c>
      <c r="M33" s="87">
        <v>1531071.3343400001</v>
      </c>
      <c r="N33" s="87">
        <v>1429708.60678</v>
      </c>
      <c r="O33" s="86">
        <f t="shared" si="0"/>
        <v>17847130.56687</v>
      </c>
    </row>
    <row r="34" spans="1:15" ht="15" x14ac:dyDescent="0.25">
      <c r="A34" s="79">
        <v>2015</v>
      </c>
      <c r="B34" s="84" t="s">
        <v>134</v>
      </c>
      <c r="C34" s="85">
        <v>1391623.9891299999</v>
      </c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6">
        <f t="shared" si="0"/>
        <v>1391623.9891299999</v>
      </c>
    </row>
    <row r="35" spans="1:15" ht="15" x14ac:dyDescent="0.25">
      <c r="A35" s="83">
        <v>2014</v>
      </c>
      <c r="B35" s="84" t="s">
        <v>134</v>
      </c>
      <c r="C35" s="85">
        <v>1586676.90065</v>
      </c>
      <c r="D35" s="85">
        <v>1485368.2324099999</v>
      </c>
      <c r="E35" s="85">
        <v>1599243.0120900001</v>
      </c>
      <c r="F35" s="85">
        <v>1543746.91815</v>
      </c>
      <c r="G35" s="85">
        <v>1612652.2376900001</v>
      </c>
      <c r="H35" s="85">
        <v>1595123.8823200001</v>
      </c>
      <c r="I35" s="85">
        <v>1719909.7766400001</v>
      </c>
      <c r="J35" s="85">
        <v>1553447.07329</v>
      </c>
      <c r="K35" s="85">
        <v>1664996.2151899999</v>
      </c>
      <c r="L35" s="85">
        <v>1499981.1743399999</v>
      </c>
      <c r="M35" s="85">
        <v>1505968.66609</v>
      </c>
      <c r="N35" s="85">
        <v>1369573.19517</v>
      </c>
      <c r="O35" s="86">
        <f t="shared" si="0"/>
        <v>18736687.284029998</v>
      </c>
    </row>
    <row r="36" spans="1:15" ht="15" x14ac:dyDescent="0.25">
      <c r="A36" s="79">
        <v>2015</v>
      </c>
      <c r="B36" s="84" t="s">
        <v>135</v>
      </c>
      <c r="C36" s="85">
        <v>1730321.40228</v>
      </c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6">
        <f t="shared" si="0"/>
        <v>1730321.40228</v>
      </c>
    </row>
    <row r="37" spans="1:15" ht="15" x14ac:dyDescent="0.25">
      <c r="A37" s="83">
        <v>2014</v>
      </c>
      <c r="B37" s="84" t="s">
        <v>135</v>
      </c>
      <c r="C37" s="85">
        <v>1585958.4298</v>
      </c>
      <c r="D37" s="85">
        <v>1832639.83987</v>
      </c>
      <c r="E37" s="85">
        <v>2126496.68334</v>
      </c>
      <c r="F37" s="85">
        <v>2085969.69022</v>
      </c>
      <c r="G37" s="85">
        <v>2040798.25229</v>
      </c>
      <c r="H37" s="85">
        <v>2029799.52143</v>
      </c>
      <c r="I37" s="85">
        <v>1988674.55045</v>
      </c>
      <c r="J37" s="85">
        <v>1266790.6583400001</v>
      </c>
      <c r="K37" s="85">
        <v>1958583.4397199999</v>
      </c>
      <c r="L37" s="85">
        <v>1712962.1933899999</v>
      </c>
      <c r="M37" s="85">
        <v>1839398.2322800001</v>
      </c>
      <c r="N37" s="85">
        <v>1802499.89714</v>
      </c>
      <c r="O37" s="86">
        <f t="shared" si="0"/>
        <v>22270571.388270002</v>
      </c>
    </row>
    <row r="38" spans="1:15" ht="15" x14ac:dyDescent="0.25">
      <c r="A38" s="79">
        <v>2015</v>
      </c>
      <c r="B38" s="84" t="s">
        <v>136</v>
      </c>
      <c r="C38" s="85">
        <v>43975.630740000001</v>
      </c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6">
        <f t="shared" si="0"/>
        <v>43975.630740000001</v>
      </c>
    </row>
    <row r="39" spans="1:15" ht="15" x14ac:dyDescent="0.25">
      <c r="A39" s="83">
        <v>2014</v>
      </c>
      <c r="B39" s="84" t="s">
        <v>136</v>
      </c>
      <c r="C39" s="85">
        <v>54471.323920000003</v>
      </c>
      <c r="D39" s="85">
        <v>89236.716050000003</v>
      </c>
      <c r="E39" s="85">
        <v>97135.555219999995</v>
      </c>
      <c r="F39" s="85">
        <v>76354.087700000004</v>
      </c>
      <c r="G39" s="85">
        <v>131933.46765999999</v>
      </c>
      <c r="H39" s="85">
        <v>113595.98203</v>
      </c>
      <c r="I39" s="85">
        <v>122443.44491999999</v>
      </c>
      <c r="J39" s="85">
        <v>109595.07594</v>
      </c>
      <c r="K39" s="85">
        <v>82221.244529999996</v>
      </c>
      <c r="L39" s="85">
        <v>175946.58945</v>
      </c>
      <c r="M39" s="85">
        <v>63880.740189999997</v>
      </c>
      <c r="N39" s="85">
        <v>164063.33911999999</v>
      </c>
      <c r="O39" s="86">
        <f t="shared" si="0"/>
        <v>1280877.5667300001</v>
      </c>
    </row>
    <row r="40" spans="1:15" ht="15" x14ac:dyDescent="0.25">
      <c r="A40" s="79">
        <v>2015</v>
      </c>
      <c r="B40" s="84" t="s">
        <v>184</v>
      </c>
      <c r="C40" s="85">
        <v>735134.89182000002</v>
      </c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6">
        <f t="shared" si="0"/>
        <v>735134.89182000002</v>
      </c>
    </row>
    <row r="41" spans="1:15" ht="15" x14ac:dyDescent="0.25">
      <c r="A41" s="83">
        <v>2014</v>
      </c>
      <c r="B41" s="84" t="s">
        <v>184</v>
      </c>
      <c r="C41" s="85">
        <v>902952.54943999997</v>
      </c>
      <c r="D41" s="85">
        <v>921008.47631000006</v>
      </c>
      <c r="E41" s="85">
        <v>1056527.4245199999</v>
      </c>
      <c r="F41" s="85">
        <v>1079057.3352000001</v>
      </c>
      <c r="G41" s="85">
        <v>1064518.9659500001</v>
      </c>
      <c r="H41" s="85">
        <v>970317.53755000001</v>
      </c>
      <c r="I41" s="85">
        <v>982463.58187999995</v>
      </c>
      <c r="J41" s="85">
        <v>852365.01832000003</v>
      </c>
      <c r="K41" s="85">
        <v>1086262.5858700001</v>
      </c>
      <c r="L41" s="85">
        <v>1046587.39175</v>
      </c>
      <c r="M41" s="85">
        <v>1004494.14334</v>
      </c>
      <c r="N41" s="85">
        <v>1147545.32644</v>
      </c>
      <c r="O41" s="86">
        <f t="shared" si="0"/>
        <v>12114100.336569998</v>
      </c>
    </row>
    <row r="42" spans="1:15" ht="15" x14ac:dyDescent="0.25">
      <c r="A42" s="79">
        <v>2015</v>
      </c>
      <c r="B42" s="84" t="s">
        <v>137</v>
      </c>
      <c r="C42" s="85">
        <v>466804.81894000003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6">
        <f t="shared" si="0"/>
        <v>466804.81894000003</v>
      </c>
    </row>
    <row r="43" spans="1:15" ht="15" x14ac:dyDescent="0.25">
      <c r="A43" s="83">
        <v>2014</v>
      </c>
      <c r="B43" s="84" t="s">
        <v>137</v>
      </c>
      <c r="C43" s="85">
        <v>477206.66047</v>
      </c>
      <c r="D43" s="85">
        <v>471698.59989999997</v>
      </c>
      <c r="E43" s="85">
        <v>503717.45244000002</v>
      </c>
      <c r="F43" s="85">
        <v>525178.23048000003</v>
      </c>
      <c r="G43" s="85">
        <v>544227.77720999997</v>
      </c>
      <c r="H43" s="85">
        <v>500272.27208000002</v>
      </c>
      <c r="I43" s="85">
        <v>513988.46567000001</v>
      </c>
      <c r="J43" s="85">
        <v>456769.85275000002</v>
      </c>
      <c r="K43" s="85">
        <v>531265.83001999999</v>
      </c>
      <c r="L43" s="85">
        <v>495882.46275000001</v>
      </c>
      <c r="M43" s="85">
        <v>471220.12821</v>
      </c>
      <c r="N43" s="85">
        <v>554610.98097000003</v>
      </c>
      <c r="O43" s="86">
        <f t="shared" si="0"/>
        <v>6046038.7129499996</v>
      </c>
    </row>
    <row r="44" spans="1:15" ht="15" x14ac:dyDescent="0.25">
      <c r="A44" s="79">
        <v>2015</v>
      </c>
      <c r="B44" s="84" t="s">
        <v>138</v>
      </c>
      <c r="C44" s="85">
        <v>490519.77701999998</v>
      </c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6">
        <f t="shared" si="0"/>
        <v>490519.77701999998</v>
      </c>
    </row>
    <row r="45" spans="1:15" ht="15" x14ac:dyDescent="0.25">
      <c r="A45" s="83">
        <v>2014</v>
      </c>
      <c r="B45" s="84" t="s">
        <v>138</v>
      </c>
      <c r="C45" s="85">
        <v>591731.41310999996</v>
      </c>
      <c r="D45" s="85">
        <v>567770.65286999999</v>
      </c>
      <c r="E45" s="85">
        <v>599424.32551</v>
      </c>
      <c r="F45" s="85">
        <v>648813.57973999996</v>
      </c>
      <c r="G45" s="85">
        <v>650686.33172000002</v>
      </c>
      <c r="H45" s="85">
        <v>592569.33221999998</v>
      </c>
      <c r="I45" s="85">
        <v>585661.92006999999</v>
      </c>
      <c r="J45" s="85">
        <v>540969.38049999997</v>
      </c>
      <c r="K45" s="85">
        <v>609554.27445000003</v>
      </c>
      <c r="L45" s="85">
        <v>562798.86691999994</v>
      </c>
      <c r="M45" s="85">
        <v>566799.18792000005</v>
      </c>
      <c r="N45" s="85">
        <v>587802.70756999997</v>
      </c>
      <c r="O45" s="86">
        <f t="shared" si="0"/>
        <v>7104581.9726</v>
      </c>
    </row>
    <row r="46" spans="1:15" ht="15" x14ac:dyDescent="0.25">
      <c r="A46" s="79">
        <v>2015</v>
      </c>
      <c r="B46" s="84" t="s">
        <v>139</v>
      </c>
      <c r="C46" s="85">
        <v>865230.11857000005</v>
      </c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6">
        <f t="shared" si="0"/>
        <v>865230.11857000005</v>
      </c>
    </row>
    <row r="47" spans="1:15" ht="15" x14ac:dyDescent="0.25">
      <c r="A47" s="83">
        <v>2014</v>
      </c>
      <c r="B47" s="84" t="s">
        <v>139</v>
      </c>
      <c r="C47" s="85">
        <v>1105473.24608</v>
      </c>
      <c r="D47" s="85">
        <v>1189080.6092699999</v>
      </c>
      <c r="E47" s="85">
        <v>1173025.9663199999</v>
      </c>
      <c r="F47" s="85">
        <v>1200628.00716</v>
      </c>
      <c r="G47" s="85">
        <v>1272871.9844800001</v>
      </c>
      <c r="H47" s="85">
        <v>1063909.97597</v>
      </c>
      <c r="I47" s="85">
        <v>1042772.26832</v>
      </c>
      <c r="J47" s="85">
        <v>955689.37344</v>
      </c>
      <c r="K47" s="85">
        <v>1084794.14059</v>
      </c>
      <c r="L47" s="85">
        <v>1041241.93703</v>
      </c>
      <c r="M47" s="85">
        <v>892333.59783999994</v>
      </c>
      <c r="N47" s="85">
        <v>1182718.7700499999</v>
      </c>
      <c r="O47" s="86">
        <f t="shared" si="0"/>
        <v>13204539.876550002</v>
      </c>
    </row>
    <row r="48" spans="1:15" ht="15" x14ac:dyDescent="0.25">
      <c r="A48" s="79">
        <v>2015</v>
      </c>
      <c r="B48" s="84" t="s">
        <v>185</v>
      </c>
      <c r="C48" s="85">
        <v>201605.78357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6">
        <f t="shared" si="0"/>
        <v>201605.78357</v>
      </c>
    </row>
    <row r="49" spans="1:15" ht="15" x14ac:dyDescent="0.25">
      <c r="A49" s="83">
        <v>2014</v>
      </c>
      <c r="B49" s="84" t="s">
        <v>185</v>
      </c>
      <c r="C49" s="85">
        <v>243550.06326</v>
      </c>
      <c r="D49" s="85">
        <v>245731.55110000001</v>
      </c>
      <c r="E49" s="85">
        <v>271914.17346000002</v>
      </c>
      <c r="F49" s="85">
        <v>308165.53119000001</v>
      </c>
      <c r="G49" s="85">
        <v>289421.70494999998</v>
      </c>
      <c r="H49" s="85">
        <v>278037.88287999999</v>
      </c>
      <c r="I49" s="85">
        <v>265000.48866999999</v>
      </c>
      <c r="J49" s="85">
        <v>245320.41795999999</v>
      </c>
      <c r="K49" s="85">
        <v>259601.06393999999</v>
      </c>
      <c r="L49" s="85">
        <v>245643.96849999999</v>
      </c>
      <c r="M49" s="85">
        <v>250740.23084</v>
      </c>
      <c r="N49" s="85">
        <v>253403.64981999999</v>
      </c>
      <c r="O49" s="86">
        <f t="shared" si="0"/>
        <v>3156530.726569999</v>
      </c>
    </row>
    <row r="50" spans="1:15" ht="15" x14ac:dyDescent="0.25">
      <c r="A50" s="79">
        <v>2015</v>
      </c>
      <c r="B50" s="84" t="s">
        <v>140</v>
      </c>
      <c r="C50" s="85">
        <v>288799.95043999999</v>
      </c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6">
        <f t="shared" si="0"/>
        <v>288799.95043999999</v>
      </c>
    </row>
    <row r="51" spans="1:15" ht="15" x14ac:dyDescent="0.25">
      <c r="A51" s="83">
        <v>2014</v>
      </c>
      <c r="B51" s="84" t="s">
        <v>140</v>
      </c>
      <c r="C51" s="85">
        <v>194226.73190000001</v>
      </c>
      <c r="D51" s="85">
        <v>181236.58134</v>
      </c>
      <c r="E51" s="85">
        <v>211983.93565</v>
      </c>
      <c r="F51" s="85">
        <v>207718.04477000001</v>
      </c>
      <c r="G51" s="85">
        <v>202629.9241</v>
      </c>
      <c r="H51" s="85">
        <v>147772.86674</v>
      </c>
      <c r="I51" s="85">
        <v>122982.57956</v>
      </c>
      <c r="J51" s="85">
        <v>196394.12959999999</v>
      </c>
      <c r="K51" s="85">
        <v>403316.90872000001</v>
      </c>
      <c r="L51" s="85">
        <v>329314.87303999998</v>
      </c>
      <c r="M51" s="85">
        <v>519765.81050000002</v>
      </c>
      <c r="N51" s="85">
        <v>389349.92745000002</v>
      </c>
      <c r="O51" s="86">
        <f t="shared" si="0"/>
        <v>3106692.3133699996</v>
      </c>
    </row>
    <row r="52" spans="1:15" ht="15" x14ac:dyDescent="0.25">
      <c r="A52" s="79">
        <v>2015</v>
      </c>
      <c r="B52" s="84" t="s">
        <v>141</v>
      </c>
      <c r="C52" s="85">
        <v>99512.475909999994</v>
      </c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6">
        <f t="shared" si="0"/>
        <v>99512.475909999994</v>
      </c>
    </row>
    <row r="53" spans="1:15" ht="15" x14ac:dyDescent="0.25">
      <c r="A53" s="83">
        <v>2014</v>
      </c>
      <c r="B53" s="84" t="s">
        <v>141</v>
      </c>
      <c r="C53" s="85">
        <v>106122.3558</v>
      </c>
      <c r="D53" s="85">
        <v>107443.26114</v>
      </c>
      <c r="E53" s="85">
        <v>107438.48701</v>
      </c>
      <c r="F53" s="85">
        <v>133668.08908999999</v>
      </c>
      <c r="G53" s="85">
        <v>142827.79947</v>
      </c>
      <c r="H53" s="85">
        <v>180261.73568000001</v>
      </c>
      <c r="I53" s="85">
        <v>174457.04647999999</v>
      </c>
      <c r="J53" s="85">
        <v>98979.868499999997</v>
      </c>
      <c r="K53" s="85">
        <v>154855.01276000001</v>
      </c>
      <c r="L53" s="85">
        <v>118892.01910999999</v>
      </c>
      <c r="M53" s="85">
        <v>147785.28448</v>
      </c>
      <c r="N53" s="85">
        <v>175131.80995</v>
      </c>
      <c r="O53" s="86">
        <f t="shared" si="0"/>
        <v>1647862.7694699999</v>
      </c>
    </row>
    <row r="54" spans="1:15" ht="15" x14ac:dyDescent="0.25">
      <c r="A54" s="79">
        <v>2015</v>
      </c>
      <c r="B54" s="84" t="s">
        <v>158</v>
      </c>
      <c r="C54" s="85">
        <v>275839.43831</v>
      </c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6">
        <f t="shared" si="0"/>
        <v>275839.43831</v>
      </c>
    </row>
    <row r="55" spans="1:15" ht="15" x14ac:dyDescent="0.25">
      <c r="A55" s="83">
        <v>2014</v>
      </c>
      <c r="B55" s="84" t="s">
        <v>158</v>
      </c>
      <c r="C55" s="85">
        <v>329794.63932000002</v>
      </c>
      <c r="D55" s="85">
        <v>355763.90454999998</v>
      </c>
      <c r="E55" s="85">
        <v>399128.70760000002</v>
      </c>
      <c r="F55" s="85">
        <v>393690.34301999997</v>
      </c>
      <c r="G55" s="85">
        <v>411021.45890999999</v>
      </c>
      <c r="H55" s="85">
        <v>376015.99783000001</v>
      </c>
      <c r="I55" s="85">
        <v>389898.46036000003</v>
      </c>
      <c r="J55" s="85">
        <v>328196.93328</v>
      </c>
      <c r="K55" s="85">
        <v>381084.37922</v>
      </c>
      <c r="L55" s="85">
        <v>350582.41858</v>
      </c>
      <c r="M55" s="85">
        <v>351254.24349999998</v>
      </c>
      <c r="N55" s="85">
        <v>357809.12845000002</v>
      </c>
      <c r="O55" s="86">
        <f t="shared" si="0"/>
        <v>4424240.6146200001</v>
      </c>
    </row>
    <row r="56" spans="1:15" ht="15" x14ac:dyDescent="0.25">
      <c r="A56" s="79">
        <v>2015</v>
      </c>
      <c r="B56" s="84" t="s">
        <v>142</v>
      </c>
      <c r="C56" s="85">
        <v>5779.4308899999996</v>
      </c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6">
        <f t="shared" si="0"/>
        <v>5779.4308899999996</v>
      </c>
    </row>
    <row r="57" spans="1:15" ht="15" x14ac:dyDescent="0.25">
      <c r="A57" s="83">
        <v>2014</v>
      </c>
      <c r="B57" s="84" t="s">
        <v>142</v>
      </c>
      <c r="C57" s="85">
        <v>6960.5618599999998</v>
      </c>
      <c r="D57" s="85">
        <v>8786.9983599999996</v>
      </c>
      <c r="E57" s="85">
        <v>11183.54664</v>
      </c>
      <c r="F57" s="85">
        <v>12030.72193</v>
      </c>
      <c r="G57" s="85">
        <v>10637.996150000001</v>
      </c>
      <c r="H57" s="85">
        <v>11474.96531</v>
      </c>
      <c r="I57" s="85">
        <v>8117.7994600000002</v>
      </c>
      <c r="J57" s="85">
        <v>7803.66489</v>
      </c>
      <c r="K57" s="85">
        <v>8991.9671199999993</v>
      </c>
      <c r="L57" s="85">
        <v>9312.2113100000006</v>
      </c>
      <c r="M57" s="85">
        <v>6667.6035700000002</v>
      </c>
      <c r="N57" s="85">
        <v>8101.68667</v>
      </c>
      <c r="O57" s="86">
        <f t="shared" si="0"/>
        <v>110069.72327</v>
      </c>
    </row>
    <row r="58" spans="1:15" ht="15" x14ac:dyDescent="0.25">
      <c r="A58" s="79">
        <v>2015</v>
      </c>
      <c r="B58" s="80" t="s">
        <v>32</v>
      </c>
      <c r="C58" s="88">
        <v>277693.98196</v>
      </c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6">
        <f t="shared" si="0"/>
        <v>277693.98196</v>
      </c>
    </row>
    <row r="59" spans="1:15" ht="15" x14ac:dyDescent="0.25">
      <c r="A59" s="83">
        <v>2014</v>
      </c>
      <c r="B59" s="80" t="s">
        <v>32</v>
      </c>
      <c r="C59" s="88">
        <v>400471.49515999999</v>
      </c>
      <c r="D59" s="88">
        <v>327055.84641</v>
      </c>
      <c r="E59" s="88">
        <v>363215.16344999999</v>
      </c>
      <c r="F59" s="88">
        <v>412230.92872999999</v>
      </c>
      <c r="G59" s="88">
        <v>465271.46278</v>
      </c>
      <c r="H59" s="88">
        <v>404052.15821000002</v>
      </c>
      <c r="I59" s="88">
        <v>404536.06842000003</v>
      </c>
      <c r="J59" s="88">
        <v>381295.27629000001</v>
      </c>
      <c r="K59" s="88">
        <v>387297.02367999998</v>
      </c>
      <c r="L59" s="88">
        <v>341645.56133</v>
      </c>
      <c r="M59" s="88">
        <v>392037.32592999999</v>
      </c>
      <c r="N59" s="88">
        <v>366651.05362999998</v>
      </c>
      <c r="O59" s="86">
        <f t="shared" si="0"/>
        <v>4645759.3640200002</v>
      </c>
    </row>
    <row r="60" spans="1:15" ht="15" x14ac:dyDescent="0.25">
      <c r="A60" s="79">
        <v>2015</v>
      </c>
      <c r="B60" s="84" t="s">
        <v>143</v>
      </c>
      <c r="C60" s="85">
        <v>277693.98196</v>
      </c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6">
        <f t="shared" si="0"/>
        <v>277693.98196</v>
      </c>
    </row>
    <row r="61" spans="1:15" ht="15" x14ac:dyDescent="0.25">
      <c r="A61" s="83">
        <v>2014</v>
      </c>
      <c r="B61" s="84" t="s">
        <v>143</v>
      </c>
      <c r="C61" s="85">
        <v>400471.49515999999</v>
      </c>
      <c r="D61" s="85">
        <v>327055.84641</v>
      </c>
      <c r="E61" s="85">
        <v>363215.16344999999</v>
      </c>
      <c r="F61" s="85">
        <v>412230.92872999999</v>
      </c>
      <c r="G61" s="85">
        <v>465271.46278</v>
      </c>
      <c r="H61" s="85">
        <v>404052.15821000002</v>
      </c>
      <c r="I61" s="85">
        <v>404536.06842000003</v>
      </c>
      <c r="J61" s="85">
        <v>381295.27629000001</v>
      </c>
      <c r="K61" s="85">
        <v>387297.02367999998</v>
      </c>
      <c r="L61" s="85">
        <v>341645.56133</v>
      </c>
      <c r="M61" s="85">
        <v>392037.32592999999</v>
      </c>
      <c r="N61" s="85">
        <v>366651.05362999998</v>
      </c>
      <c r="O61" s="86">
        <f t="shared" si="0"/>
        <v>4645759.3640200002</v>
      </c>
    </row>
    <row r="62" spans="1:15" s="90" customFormat="1" ht="15" customHeight="1" thickBot="1" x14ac:dyDescent="0.25">
      <c r="A62" s="89">
        <v>2002</v>
      </c>
      <c r="B62" s="146" t="s">
        <v>45</v>
      </c>
      <c r="C62" s="147">
        <v>2607319.6610000003</v>
      </c>
      <c r="D62" s="147">
        <v>2383772.9540000013</v>
      </c>
      <c r="E62" s="147">
        <v>2918943.5210000011</v>
      </c>
      <c r="F62" s="147">
        <v>2742857.9220000007</v>
      </c>
      <c r="G62" s="147">
        <v>3000325.2429999989</v>
      </c>
      <c r="H62" s="147">
        <v>2770693.8810000005</v>
      </c>
      <c r="I62" s="147">
        <v>3103851.8620000011</v>
      </c>
      <c r="J62" s="147">
        <v>2975888.9740000009</v>
      </c>
      <c r="K62" s="147">
        <v>3218206.861000001</v>
      </c>
      <c r="L62" s="147">
        <v>3501128.02</v>
      </c>
      <c r="M62" s="147">
        <v>3593604.8959999993</v>
      </c>
      <c r="N62" s="147">
        <v>3242495.2339999988</v>
      </c>
      <c r="O62" s="148">
        <v>36059089.028999999</v>
      </c>
    </row>
    <row r="63" spans="1:15" s="90" customFormat="1" ht="15" customHeight="1" thickBot="1" x14ac:dyDescent="0.25">
      <c r="A63" s="89">
        <v>2003</v>
      </c>
      <c r="B63" s="146" t="s">
        <v>45</v>
      </c>
      <c r="C63" s="147">
        <v>3533705.5820000004</v>
      </c>
      <c r="D63" s="147">
        <v>2923460.39</v>
      </c>
      <c r="E63" s="147">
        <v>3908255.9910000004</v>
      </c>
      <c r="F63" s="147">
        <v>3662183.4490000019</v>
      </c>
      <c r="G63" s="147">
        <v>3860471.3</v>
      </c>
      <c r="H63" s="147">
        <v>3796113.5220000003</v>
      </c>
      <c r="I63" s="147">
        <v>4236114.2640000004</v>
      </c>
      <c r="J63" s="147">
        <v>3828726.17</v>
      </c>
      <c r="K63" s="147">
        <v>4114677.5230000005</v>
      </c>
      <c r="L63" s="147">
        <v>4824388.2590000024</v>
      </c>
      <c r="M63" s="147">
        <v>3969697.458000001</v>
      </c>
      <c r="N63" s="147">
        <v>4595042.3939999985</v>
      </c>
      <c r="O63" s="148">
        <v>47252836.302000016</v>
      </c>
    </row>
    <row r="64" spans="1:15" s="90" customFormat="1" ht="15" customHeight="1" thickBot="1" x14ac:dyDescent="0.25">
      <c r="A64" s="89">
        <v>2004</v>
      </c>
      <c r="B64" s="146" t="s">
        <v>45</v>
      </c>
      <c r="C64" s="147">
        <v>4619660.84</v>
      </c>
      <c r="D64" s="147">
        <v>3664503.0430000005</v>
      </c>
      <c r="E64" s="147">
        <v>5218042.1769999983</v>
      </c>
      <c r="F64" s="147">
        <v>5072462.9939999972</v>
      </c>
      <c r="G64" s="147">
        <v>5170061.6049999986</v>
      </c>
      <c r="H64" s="147">
        <v>5284383.2859999994</v>
      </c>
      <c r="I64" s="147">
        <v>5632138.7980000004</v>
      </c>
      <c r="J64" s="147">
        <v>4707491.2839999991</v>
      </c>
      <c r="K64" s="147">
        <v>5656283.5209999988</v>
      </c>
      <c r="L64" s="147">
        <v>5867342.1210000003</v>
      </c>
      <c r="M64" s="147">
        <v>5733908.9759999998</v>
      </c>
      <c r="N64" s="147">
        <v>6540874.1749999989</v>
      </c>
      <c r="O64" s="148">
        <v>63167152.819999993</v>
      </c>
    </row>
    <row r="65" spans="1:15" s="90" customFormat="1" ht="15" customHeight="1" thickBot="1" x14ac:dyDescent="0.25">
      <c r="A65" s="89">
        <v>2005</v>
      </c>
      <c r="B65" s="146" t="s">
        <v>45</v>
      </c>
      <c r="C65" s="147">
        <v>4997279.7240000004</v>
      </c>
      <c r="D65" s="147">
        <v>5651741.2519999975</v>
      </c>
      <c r="E65" s="147">
        <v>6591859.2179999994</v>
      </c>
      <c r="F65" s="147">
        <v>6128131.8779999986</v>
      </c>
      <c r="G65" s="147">
        <v>5977226.2170000002</v>
      </c>
      <c r="H65" s="147">
        <v>6038534.3669999996</v>
      </c>
      <c r="I65" s="147">
        <v>5763466.3530000011</v>
      </c>
      <c r="J65" s="147">
        <v>5552867.2119999984</v>
      </c>
      <c r="K65" s="147">
        <v>6814268.9409999987</v>
      </c>
      <c r="L65" s="147">
        <v>6772178.5690000001</v>
      </c>
      <c r="M65" s="147">
        <v>5942575.7820000006</v>
      </c>
      <c r="N65" s="147">
        <v>7246278.6300000018</v>
      </c>
      <c r="O65" s="148">
        <v>73476408.142999992</v>
      </c>
    </row>
    <row r="66" spans="1:15" s="90" customFormat="1" ht="15" customHeight="1" thickBot="1" x14ac:dyDescent="0.25">
      <c r="A66" s="89">
        <v>2006</v>
      </c>
      <c r="B66" s="146" t="s">
        <v>45</v>
      </c>
      <c r="C66" s="147">
        <v>5133048.8809999982</v>
      </c>
      <c r="D66" s="147">
        <v>6058251.2790000001</v>
      </c>
      <c r="E66" s="147">
        <v>7411101.6589999972</v>
      </c>
      <c r="F66" s="147">
        <v>6456090.2610000009</v>
      </c>
      <c r="G66" s="147">
        <v>7041543.2469999986</v>
      </c>
      <c r="H66" s="147">
        <v>7815434.6219999995</v>
      </c>
      <c r="I66" s="147">
        <v>7067411.4789999994</v>
      </c>
      <c r="J66" s="147">
        <v>6811202.4100000011</v>
      </c>
      <c r="K66" s="147">
        <v>7606551.0949999997</v>
      </c>
      <c r="L66" s="147">
        <v>6888812.5490000006</v>
      </c>
      <c r="M66" s="147">
        <v>8641474.5560000036</v>
      </c>
      <c r="N66" s="147">
        <v>8603753.4799999986</v>
      </c>
      <c r="O66" s="148">
        <v>85534675.518000007</v>
      </c>
    </row>
    <row r="67" spans="1:15" s="90" customFormat="1" ht="15" customHeight="1" thickBot="1" x14ac:dyDescent="0.25">
      <c r="A67" s="89">
        <v>2007</v>
      </c>
      <c r="B67" s="146" t="s">
        <v>45</v>
      </c>
      <c r="C67" s="147">
        <v>6564559.7930000005</v>
      </c>
      <c r="D67" s="147">
        <v>7656951.608</v>
      </c>
      <c r="E67" s="147">
        <v>8957851.6210000049</v>
      </c>
      <c r="F67" s="147">
        <v>8313312.004999998</v>
      </c>
      <c r="G67" s="147">
        <v>9147620.0420000013</v>
      </c>
      <c r="H67" s="147">
        <v>8980247.4370000008</v>
      </c>
      <c r="I67" s="147">
        <v>8937741.5910000019</v>
      </c>
      <c r="J67" s="147">
        <v>8736689.092000002</v>
      </c>
      <c r="K67" s="147">
        <v>9038743.8959999997</v>
      </c>
      <c r="L67" s="147">
        <v>9895216.6219999995</v>
      </c>
      <c r="M67" s="147">
        <v>11318798.219999997</v>
      </c>
      <c r="N67" s="147">
        <v>9724017.9770000037</v>
      </c>
      <c r="O67" s="148">
        <v>107271749.904</v>
      </c>
    </row>
    <row r="68" spans="1:15" s="90" customFormat="1" ht="15" customHeight="1" thickBot="1" x14ac:dyDescent="0.25">
      <c r="A68" s="89">
        <v>2008</v>
      </c>
      <c r="B68" s="146" t="s">
        <v>45</v>
      </c>
      <c r="C68" s="147">
        <v>10632207.040999999</v>
      </c>
      <c r="D68" s="147">
        <v>11077899.120000005</v>
      </c>
      <c r="E68" s="147">
        <v>11428587.234000001</v>
      </c>
      <c r="F68" s="147">
        <v>11363963.502999999</v>
      </c>
      <c r="G68" s="147">
        <v>12477968.699999999</v>
      </c>
      <c r="H68" s="147">
        <v>11770634.384000003</v>
      </c>
      <c r="I68" s="147">
        <v>12595426.862999996</v>
      </c>
      <c r="J68" s="147">
        <v>11046830.085999999</v>
      </c>
      <c r="K68" s="147">
        <v>12793148.033999996</v>
      </c>
      <c r="L68" s="147">
        <v>9722708.7899999991</v>
      </c>
      <c r="M68" s="147">
        <v>9395872.8970000036</v>
      </c>
      <c r="N68" s="147">
        <v>7721948.9740000013</v>
      </c>
      <c r="O68" s="148">
        <v>132027195.626</v>
      </c>
    </row>
    <row r="69" spans="1:15" s="90" customFormat="1" ht="15" customHeight="1" thickBot="1" x14ac:dyDescent="0.25">
      <c r="A69" s="89">
        <v>2009</v>
      </c>
      <c r="B69" s="146" t="s">
        <v>45</v>
      </c>
      <c r="C69" s="147">
        <v>7884493.5240000021</v>
      </c>
      <c r="D69" s="147">
        <v>8435115.8340000007</v>
      </c>
      <c r="E69" s="147">
        <v>8155485.0810000002</v>
      </c>
      <c r="F69" s="147">
        <v>7561696.282999998</v>
      </c>
      <c r="G69" s="147">
        <v>7346407.5280000027</v>
      </c>
      <c r="H69" s="147">
        <v>8329692.782999998</v>
      </c>
      <c r="I69" s="147">
        <v>9055733.6709999945</v>
      </c>
      <c r="J69" s="147">
        <v>7839908.8419999983</v>
      </c>
      <c r="K69" s="147">
        <v>8480708.3870000001</v>
      </c>
      <c r="L69" s="147">
        <v>10095768.030000005</v>
      </c>
      <c r="M69" s="147">
        <v>8903010.773</v>
      </c>
      <c r="N69" s="147">
        <v>10054591.867000001</v>
      </c>
      <c r="O69" s="148">
        <v>102142612.603</v>
      </c>
    </row>
    <row r="70" spans="1:15" s="90" customFormat="1" ht="15" customHeight="1" thickBot="1" x14ac:dyDescent="0.25">
      <c r="A70" s="89">
        <v>2010</v>
      </c>
      <c r="B70" s="146" t="s">
        <v>45</v>
      </c>
      <c r="C70" s="147">
        <v>7828748.0580000002</v>
      </c>
      <c r="D70" s="147">
        <v>8263237.8140000002</v>
      </c>
      <c r="E70" s="147">
        <v>9886488.1710000001</v>
      </c>
      <c r="F70" s="147">
        <v>9396006.6539999992</v>
      </c>
      <c r="G70" s="147">
        <v>9799958.1170000006</v>
      </c>
      <c r="H70" s="147">
        <v>9542907.6439999994</v>
      </c>
      <c r="I70" s="147">
        <v>9564682.5449999999</v>
      </c>
      <c r="J70" s="147">
        <v>8523451.9729999993</v>
      </c>
      <c r="K70" s="147">
        <v>8909230.5209999997</v>
      </c>
      <c r="L70" s="147">
        <v>10963586.27</v>
      </c>
      <c r="M70" s="147">
        <v>9382369.7180000003</v>
      </c>
      <c r="N70" s="147">
        <v>11822551.698999999</v>
      </c>
      <c r="O70" s="148">
        <v>113883219.18399999</v>
      </c>
    </row>
    <row r="71" spans="1:15" s="90" customFormat="1" ht="15" customHeight="1" thickBot="1" x14ac:dyDescent="0.25">
      <c r="A71" s="89">
        <v>2011</v>
      </c>
      <c r="B71" s="146" t="s">
        <v>45</v>
      </c>
      <c r="C71" s="147">
        <v>9551084.6390000004</v>
      </c>
      <c r="D71" s="147">
        <v>10059126.307</v>
      </c>
      <c r="E71" s="147">
        <v>11811085.16</v>
      </c>
      <c r="F71" s="147">
        <v>11873269.447000001</v>
      </c>
      <c r="G71" s="147">
        <v>10943364.372</v>
      </c>
      <c r="H71" s="147">
        <v>11349953.558</v>
      </c>
      <c r="I71" s="147">
        <v>11860004.271</v>
      </c>
      <c r="J71" s="147">
        <v>11245124.657</v>
      </c>
      <c r="K71" s="147">
        <v>10750626.098999999</v>
      </c>
      <c r="L71" s="147">
        <v>11907219.297</v>
      </c>
      <c r="M71" s="147">
        <v>11078524.743000001</v>
      </c>
      <c r="N71" s="147">
        <v>12477486.279999999</v>
      </c>
      <c r="O71" s="148">
        <v>134906868.83000001</v>
      </c>
    </row>
    <row r="72" spans="1:15" ht="13.5" thickBot="1" x14ac:dyDescent="0.25">
      <c r="A72" s="89">
        <v>2012</v>
      </c>
      <c r="B72" s="146" t="s">
        <v>45</v>
      </c>
      <c r="C72" s="147">
        <v>10348187.165999999</v>
      </c>
      <c r="D72" s="147">
        <v>11748000.124</v>
      </c>
      <c r="E72" s="147">
        <v>13208572.977</v>
      </c>
      <c r="F72" s="147">
        <v>12630226.718</v>
      </c>
      <c r="G72" s="147">
        <v>13131530.960999999</v>
      </c>
      <c r="H72" s="147">
        <v>13231198.687999999</v>
      </c>
      <c r="I72" s="147">
        <v>12830675.307</v>
      </c>
      <c r="J72" s="147">
        <v>12831394.572000001</v>
      </c>
      <c r="K72" s="147">
        <v>12952651.721999999</v>
      </c>
      <c r="L72" s="147">
        <v>13190769.654999999</v>
      </c>
      <c r="M72" s="147">
        <v>13753052.493000001</v>
      </c>
      <c r="N72" s="147">
        <v>12605476.173</v>
      </c>
      <c r="O72" s="148">
        <v>152461736.55599999</v>
      </c>
    </row>
    <row r="73" spans="1:15" ht="13.5" thickBot="1" x14ac:dyDescent="0.25">
      <c r="A73" s="89">
        <v>2013</v>
      </c>
      <c r="B73" s="146" t="s">
        <v>45</v>
      </c>
      <c r="C73" s="147">
        <v>11481521.079</v>
      </c>
      <c r="D73" s="147">
        <v>12385690.909</v>
      </c>
      <c r="E73" s="147">
        <v>13122058.141000001</v>
      </c>
      <c r="F73" s="147">
        <v>12468202.903000001</v>
      </c>
      <c r="G73" s="147">
        <v>13277209.017000001</v>
      </c>
      <c r="H73" s="147">
        <v>12399973.961999999</v>
      </c>
      <c r="I73" s="147">
        <v>13059519.685000001</v>
      </c>
      <c r="J73" s="147">
        <v>11118300.903000001</v>
      </c>
      <c r="K73" s="147">
        <v>13060371.039000001</v>
      </c>
      <c r="L73" s="147">
        <v>12053704.638</v>
      </c>
      <c r="M73" s="147">
        <v>14201227.351</v>
      </c>
      <c r="N73" s="147">
        <v>13174857.460000001</v>
      </c>
      <c r="O73" s="148">
        <v>151802637.08700001</v>
      </c>
    </row>
    <row r="74" spans="1:15" ht="13.5" thickBot="1" x14ac:dyDescent="0.25">
      <c r="A74" s="89">
        <v>2014</v>
      </c>
      <c r="B74" s="146" t="s">
        <v>45</v>
      </c>
      <c r="C74" s="149">
        <v>12400193</v>
      </c>
      <c r="D74" s="147">
        <v>13054058</v>
      </c>
      <c r="E74" s="147">
        <v>14680951</v>
      </c>
      <c r="F74" s="147">
        <v>13372432</v>
      </c>
      <c r="G74" s="147">
        <v>13684001</v>
      </c>
      <c r="H74" s="147">
        <v>12882275</v>
      </c>
      <c r="I74" s="147">
        <v>13347194</v>
      </c>
      <c r="J74" s="147">
        <v>11396293</v>
      </c>
      <c r="K74" s="147">
        <v>13588944</v>
      </c>
      <c r="L74" s="147">
        <v>12900104</v>
      </c>
      <c r="M74" s="147">
        <v>13080252</v>
      </c>
      <c r="N74" s="147">
        <v>13328342</v>
      </c>
      <c r="O74" s="148">
        <v>157715040</v>
      </c>
    </row>
    <row r="75" spans="1:15" ht="13.5" thickBot="1" x14ac:dyDescent="0.25">
      <c r="A75" s="89">
        <v>2015</v>
      </c>
      <c r="B75" s="146" t="s">
        <v>45</v>
      </c>
      <c r="C75" s="147">
        <v>10803969.853369998</v>
      </c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8">
        <f t="shared" ref="O75" si="1">SUM(C75:N75)</f>
        <v>10803969.853369998</v>
      </c>
    </row>
    <row r="76" spans="1:15" x14ac:dyDescent="0.2">
      <c r="B76" s="91" t="s">
        <v>144</v>
      </c>
    </row>
    <row r="78" spans="1:15" x14ac:dyDescent="0.2">
      <c r="C78" s="94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zoomScale="70" workbookViewId="0">
      <selection activeCell="H47" sqref="H47"/>
    </sheetView>
  </sheetViews>
  <sheetFormatPr defaultColWidth="9.140625" defaultRowHeight="12.75" x14ac:dyDescent="0.2"/>
  <cols>
    <col min="1" max="1" width="44.7109375" style="23" customWidth="1"/>
    <col min="2" max="2" width="16" style="26" customWidth="1"/>
    <col min="3" max="3" width="16" style="23" customWidth="1"/>
    <col min="4" max="4" width="10.28515625" style="23" customWidth="1"/>
    <col min="5" max="5" width="13.85546875" style="23" bestFit="1" customWidth="1"/>
    <col min="6" max="7" width="17.28515625" style="23" customWidth="1"/>
    <col min="8" max="8" width="9.5703125" style="23" customWidth="1"/>
    <col min="9" max="9" width="13.85546875" style="23" bestFit="1" customWidth="1"/>
    <col min="10" max="16384" width="9.140625" style="23"/>
  </cols>
  <sheetData>
    <row r="1" spans="1:9" ht="26.25" x14ac:dyDescent="0.4">
      <c r="B1" s="2" t="s">
        <v>200</v>
      </c>
      <c r="C1" s="24"/>
      <c r="D1" s="25"/>
      <c r="F1" s="25"/>
    </row>
    <row r="2" spans="1:9" x14ac:dyDescent="0.2">
      <c r="D2" s="25"/>
      <c r="F2" s="25"/>
    </row>
    <row r="3" spans="1:9" x14ac:dyDescent="0.2">
      <c r="D3" s="25"/>
      <c r="F3" s="25"/>
    </row>
    <row r="4" spans="1:9" x14ac:dyDescent="0.2">
      <c r="B4" s="27"/>
      <c r="C4" s="25"/>
      <c r="D4" s="25"/>
      <c r="E4" s="25"/>
      <c r="F4" s="25"/>
    </row>
    <row r="5" spans="1:9" ht="26.25" x14ac:dyDescent="0.2">
      <c r="A5" s="156" t="s">
        <v>38</v>
      </c>
      <c r="B5" s="156"/>
      <c r="C5" s="156"/>
      <c r="D5" s="156"/>
      <c r="E5" s="156"/>
      <c r="F5" s="156"/>
      <c r="G5" s="156"/>
      <c r="H5" s="156"/>
      <c r="I5" s="156"/>
    </row>
    <row r="6" spans="1:9" ht="18" x14ac:dyDescent="0.2">
      <c r="A6" s="116"/>
      <c r="B6" s="155" t="s">
        <v>63</v>
      </c>
      <c r="C6" s="155"/>
      <c r="D6" s="155"/>
      <c r="E6" s="155"/>
      <c r="F6" s="155" t="s">
        <v>39</v>
      </c>
      <c r="G6" s="155"/>
      <c r="H6" s="155"/>
      <c r="I6" s="155"/>
    </row>
    <row r="7" spans="1:9" ht="30" x14ac:dyDescent="0.25">
      <c r="A7" s="117" t="s">
        <v>3</v>
      </c>
      <c r="B7" s="6">
        <v>2014</v>
      </c>
      <c r="C7" s="7">
        <v>2015</v>
      </c>
      <c r="D7" s="8" t="s">
        <v>197</v>
      </c>
      <c r="E7" s="8" t="s">
        <v>198</v>
      </c>
      <c r="F7" s="6" t="s">
        <v>178</v>
      </c>
      <c r="G7" s="7" t="s">
        <v>199</v>
      </c>
      <c r="H7" s="8" t="s">
        <v>197</v>
      </c>
      <c r="I7" s="8" t="s">
        <v>198</v>
      </c>
    </row>
    <row r="8" spans="1:9" ht="16.5" x14ac:dyDescent="0.25">
      <c r="A8" s="118" t="s">
        <v>4</v>
      </c>
      <c r="B8" s="119">
        <f>'SEKTÖR (U S D)'!B8*2.2168</f>
        <v>4271882.8920972319</v>
      </c>
      <c r="C8" s="119">
        <f>'SEKTÖR (U S D)'!C8*2.3283</f>
        <v>4253960.4199898131</v>
      </c>
      <c r="D8" s="120">
        <f t="shared" ref="D8:D43" si="0">(C8-B8)/B8*100</f>
        <v>-0.4195450240589339</v>
      </c>
      <c r="E8" s="120">
        <f t="shared" ref="E8:E43" si="1">C8/C$46*100</f>
        <v>16.911072169829289</v>
      </c>
      <c r="F8" s="119">
        <f>'SEKTÖR (U S D)'!F8*1.9412</f>
        <v>41868123.416756064</v>
      </c>
      <c r="G8" s="119">
        <f>'SEKTÖR (U S D)'!G8*2.1971</f>
        <v>49195582.773625597</v>
      </c>
      <c r="H8" s="120">
        <f t="shared" ref="H8:H46" si="2">(G8-F8)/F8*100</f>
        <v>17.50128441136917</v>
      </c>
      <c r="I8" s="120">
        <f t="shared" ref="I8:I46" si="3">G8/G$46*100</f>
        <v>14.342373794059659</v>
      </c>
    </row>
    <row r="9" spans="1:9" s="33" customFormat="1" ht="15.75" x14ac:dyDescent="0.25">
      <c r="A9" s="121" t="s">
        <v>5</v>
      </c>
      <c r="B9" s="122">
        <f>'SEKTÖR (U S D)'!B9*2.2168</f>
        <v>3006210.3172082161</v>
      </c>
      <c r="C9" s="122">
        <f>'SEKTÖR (U S D)'!C9*2.3283</f>
        <v>3108641.2414236264</v>
      </c>
      <c r="D9" s="123">
        <f t="shared" si="0"/>
        <v>3.4073106471983348</v>
      </c>
      <c r="E9" s="123">
        <f t="shared" si="1"/>
        <v>12.358003176707637</v>
      </c>
      <c r="F9" s="122">
        <f>'SEKTÖR (U S D)'!F9*1.9412</f>
        <v>29180452.514180414</v>
      </c>
      <c r="G9" s="122">
        <f>'SEKTÖR (U S D)'!G9*2.1971</f>
        <v>34439434.768936567</v>
      </c>
      <c r="H9" s="123">
        <f t="shared" si="2"/>
        <v>18.022277934862451</v>
      </c>
      <c r="I9" s="123">
        <f t="shared" si="3"/>
        <v>10.040398321636154</v>
      </c>
    </row>
    <row r="10" spans="1:9" ht="14.25" x14ac:dyDescent="0.2">
      <c r="A10" s="16" t="s">
        <v>6</v>
      </c>
      <c r="B10" s="124">
        <f>'SEKTÖR (U S D)'!B10*2.2168</f>
        <v>1361226.018075848</v>
      </c>
      <c r="C10" s="124">
        <f>'SEKTÖR (U S D)'!C10*2.3283</f>
        <v>1322931.5031715382</v>
      </c>
      <c r="D10" s="125">
        <f t="shared" si="0"/>
        <v>-2.8132370668642315</v>
      </c>
      <c r="E10" s="125">
        <f t="shared" si="1"/>
        <v>5.2591439310872108</v>
      </c>
      <c r="F10" s="124">
        <f>'SEKTÖR (U S D)'!F10*1.9412</f>
        <v>13002797.358702203</v>
      </c>
      <c r="G10" s="124">
        <f>'SEKTÖR (U S D)'!G10*2.1971</f>
        <v>14658985.534810906</v>
      </c>
      <c r="H10" s="125">
        <f t="shared" si="2"/>
        <v>12.737168244803021</v>
      </c>
      <c r="I10" s="125">
        <f t="shared" si="3"/>
        <v>4.2736489361131529</v>
      </c>
    </row>
    <row r="11" spans="1:9" ht="14.25" x14ac:dyDescent="0.2">
      <c r="A11" s="16" t="s">
        <v>186</v>
      </c>
      <c r="B11" s="124">
        <f>'SEKTÖR (U S D)'!B11*2.2168</f>
        <v>486305.370479976</v>
      </c>
      <c r="C11" s="124">
        <f>'SEKTÖR (U S D)'!C11*2.3283</f>
        <v>510659.54283345304</v>
      </c>
      <c r="D11" s="125">
        <f t="shared" si="0"/>
        <v>5.0079998765878004</v>
      </c>
      <c r="E11" s="125">
        <f t="shared" si="1"/>
        <v>2.030061291235342</v>
      </c>
      <c r="F11" s="124">
        <f>'SEKTÖR (U S D)'!F11*1.9412</f>
        <v>4556396.4133585878</v>
      </c>
      <c r="G11" s="124">
        <f>'SEKTÖR (U S D)'!G11*2.1971</f>
        <v>5262851.8391028037</v>
      </c>
      <c r="H11" s="125">
        <f t="shared" si="2"/>
        <v>15.504696291854842</v>
      </c>
      <c r="I11" s="125">
        <f t="shared" si="3"/>
        <v>1.5343204418676695</v>
      </c>
    </row>
    <row r="12" spans="1:9" ht="14.25" x14ac:dyDescent="0.2">
      <c r="A12" s="16" t="s">
        <v>7</v>
      </c>
      <c r="B12" s="124">
        <f>'SEKTÖR (U S D)'!B12*2.2168</f>
        <v>247169.90853969601</v>
      </c>
      <c r="C12" s="124">
        <f>'SEKTÖR (U S D)'!C12*2.3283</f>
        <v>217283.89787301602</v>
      </c>
      <c r="D12" s="125">
        <f t="shared" si="0"/>
        <v>-12.091282002428803</v>
      </c>
      <c r="E12" s="125">
        <f t="shared" si="1"/>
        <v>0.8637841718050564</v>
      </c>
      <c r="F12" s="124">
        <f>'SEKTÖR (U S D)'!F12*1.9412</f>
        <v>2613970.2558927243</v>
      </c>
      <c r="G12" s="124">
        <f>'SEKTÖR (U S D)'!G12*2.1971</f>
        <v>3072609.406750354</v>
      </c>
      <c r="H12" s="125">
        <f t="shared" si="2"/>
        <v>17.545691264990889</v>
      </c>
      <c r="I12" s="125">
        <f t="shared" si="3"/>
        <v>0.89578190053240281</v>
      </c>
    </row>
    <row r="13" spans="1:9" ht="14.25" x14ac:dyDescent="0.2">
      <c r="A13" s="16" t="s">
        <v>8</v>
      </c>
      <c r="B13" s="124">
        <f>'SEKTÖR (U S D)'!B13*2.2168</f>
        <v>257188.47413610399</v>
      </c>
      <c r="C13" s="124">
        <f>'SEKTÖR (U S D)'!C13*2.3283</f>
        <v>228540.47509811702</v>
      </c>
      <c r="D13" s="125">
        <f t="shared" si="0"/>
        <v>-11.138912478179899</v>
      </c>
      <c r="E13" s="125">
        <f t="shared" si="1"/>
        <v>0.90853324585483242</v>
      </c>
      <c r="F13" s="124">
        <f>'SEKTÖR (U S D)'!F13*1.9412</f>
        <v>2809721.9865275081</v>
      </c>
      <c r="G13" s="124">
        <f>'SEKTÖR (U S D)'!G13*2.1971</f>
        <v>3169781.7534059067</v>
      </c>
      <c r="H13" s="125">
        <f t="shared" si="2"/>
        <v>12.814782693977167</v>
      </c>
      <c r="I13" s="125">
        <f t="shared" si="3"/>
        <v>0.92411131629708509</v>
      </c>
    </row>
    <row r="14" spans="1:9" ht="14.25" x14ac:dyDescent="0.2">
      <c r="A14" s="16" t="s">
        <v>9</v>
      </c>
      <c r="B14" s="124">
        <f>'SEKTÖR (U S D)'!B14*2.2168</f>
        <v>340934.07566103997</v>
      </c>
      <c r="C14" s="124">
        <f>'SEKTÖR (U S D)'!C14*2.3283</f>
        <v>578272.64041778399</v>
      </c>
      <c r="D14" s="125">
        <f t="shared" si="0"/>
        <v>69.614210400226568</v>
      </c>
      <c r="E14" s="125">
        <f t="shared" si="1"/>
        <v>2.2988484589535285</v>
      </c>
      <c r="F14" s="124">
        <f>'SEKTÖR (U S D)'!F14*1.9412</f>
        <v>3388098.2911202884</v>
      </c>
      <c r="G14" s="124">
        <f>'SEKTÖR (U S D)'!G14*2.1971</f>
        <v>5302185.5727935731</v>
      </c>
      <c r="H14" s="125">
        <f t="shared" si="2"/>
        <v>56.494443702823752</v>
      </c>
      <c r="I14" s="125">
        <f t="shared" si="3"/>
        <v>1.5457877135108353</v>
      </c>
    </row>
    <row r="15" spans="1:9" ht="14.25" x14ac:dyDescent="0.2">
      <c r="A15" s="16" t="s">
        <v>10</v>
      </c>
      <c r="B15" s="124">
        <f>'SEKTÖR (U S D)'!B15*2.2168</f>
        <v>54164.807206056001</v>
      </c>
      <c r="C15" s="124">
        <f>'SEKTÖR (U S D)'!C15*2.3283</f>
        <v>39269.527173396003</v>
      </c>
      <c r="D15" s="125">
        <f t="shared" si="0"/>
        <v>-27.499922553023694</v>
      </c>
      <c r="E15" s="125">
        <f t="shared" si="1"/>
        <v>0.15611095133460656</v>
      </c>
      <c r="F15" s="124">
        <f>'SEKTÖR (U S D)'!F15*1.9412</f>
        <v>813672.48654667207</v>
      </c>
      <c r="G15" s="124">
        <f>'SEKTÖR (U S D)'!G15*2.1971</f>
        <v>484394.25013463193</v>
      </c>
      <c r="H15" s="125">
        <f t="shared" si="2"/>
        <v>-40.468154184435825</v>
      </c>
      <c r="I15" s="125">
        <f t="shared" si="3"/>
        <v>0.14121925196196067</v>
      </c>
    </row>
    <row r="16" spans="1:9" ht="14.25" x14ac:dyDescent="0.2">
      <c r="A16" s="16" t="s">
        <v>187</v>
      </c>
      <c r="B16" s="124">
        <f>'SEKTÖR (U S D)'!B16*2.2168</f>
        <v>242908.83889150401</v>
      </c>
      <c r="C16" s="124">
        <f>'SEKTÖR (U S D)'!C16*2.3283</f>
        <v>196944.80174343</v>
      </c>
      <c r="D16" s="125">
        <f t="shared" si="0"/>
        <v>-18.922340314097831</v>
      </c>
      <c r="E16" s="125">
        <f t="shared" si="1"/>
        <v>0.78292871276029441</v>
      </c>
      <c r="F16" s="124">
        <f>'SEKTÖR (U S D)'!F16*1.9412</f>
        <v>1842262.084498252</v>
      </c>
      <c r="G16" s="124">
        <f>'SEKTÖR (U S D)'!G16*2.1971</f>
        <v>2308425.642792643</v>
      </c>
      <c r="H16" s="125">
        <f t="shared" si="2"/>
        <v>25.30386757763365</v>
      </c>
      <c r="I16" s="125">
        <f t="shared" si="3"/>
        <v>0.67299341888219955</v>
      </c>
    </row>
    <row r="17" spans="1:9" ht="14.25" x14ac:dyDescent="0.2">
      <c r="A17" s="12" t="s">
        <v>188</v>
      </c>
      <c r="B17" s="124">
        <f>'SEKTÖR (U S D)'!B17*2.2168</f>
        <v>16312.824217992002</v>
      </c>
      <c r="C17" s="124">
        <f>'SEKTÖR (U S D)'!C17*2.3283</f>
        <v>14738.853112892999</v>
      </c>
      <c r="D17" s="125">
        <f t="shared" si="0"/>
        <v>-9.648673240547847</v>
      </c>
      <c r="E17" s="125">
        <f t="shared" si="1"/>
        <v>5.8592413676769345E-2</v>
      </c>
      <c r="F17" s="124">
        <f>'SEKTÖR (U S D)'!F17*1.9412</f>
        <v>153533.63753417198</v>
      </c>
      <c r="G17" s="124">
        <f>'SEKTÖR (U S D)'!G17*2.1971</f>
        <v>180200.76914574698</v>
      </c>
      <c r="H17" s="125">
        <f t="shared" si="2"/>
        <v>17.368918003808574</v>
      </c>
      <c r="I17" s="125">
        <f t="shared" si="3"/>
        <v>5.2535342470847693E-2</v>
      </c>
    </row>
    <row r="18" spans="1:9" s="33" customFormat="1" ht="15.75" x14ac:dyDescent="0.25">
      <c r="A18" s="121" t="s">
        <v>11</v>
      </c>
      <c r="B18" s="122">
        <f>'SEKTÖR (U S D)'!B18*2.2168</f>
        <v>464576.55830720003</v>
      </c>
      <c r="C18" s="122">
        <f>'SEKTÖR (U S D)'!C18*2.3283</f>
        <v>402671.20514610596</v>
      </c>
      <c r="D18" s="123">
        <f t="shared" si="0"/>
        <v>-13.325113386405372</v>
      </c>
      <c r="E18" s="123">
        <f t="shared" si="1"/>
        <v>1.6007675527348324</v>
      </c>
      <c r="F18" s="122">
        <f>'SEKTÖR (U S D)'!F18*1.9412</f>
        <v>3933898.0974206203</v>
      </c>
      <c r="G18" s="122">
        <f>'SEKTÖR (U S D)'!G18*2.1971</f>
        <v>4921258.9949414963</v>
      </c>
      <c r="H18" s="123">
        <f t="shared" si="2"/>
        <v>25.098791912486728</v>
      </c>
      <c r="I18" s="123">
        <f t="shared" si="3"/>
        <v>1.4347332029303561</v>
      </c>
    </row>
    <row r="19" spans="1:9" ht="14.25" x14ac:dyDescent="0.2">
      <c r="A19" s="16" t="s">
        <v>12</v>
      </c>
      <c r="B19" s="124">
        <f>'SEKTÖR (U S D)'!B19*2.2168</f>
        <v>464576.55830720003</v>
      </c>
      <c r="C19" s="124">
        <f>'SEKTÖR (U S D)'!C19*2.3283</f>
        <v>402671.20514610596</v>
      </c>
      <c r="D19" s="125">
        <f t="shared" si="0"/>
        <v>-13.325113386405372</v>
      </c>
      <c r="E19" s="125">
        <f t="shared" si="1"/>
        <v>1.6007675527348324</v>
      </c>
      <c r="F19" s="124">
        <f>'SEKTÖR (U S D)'!F19*1.9412</f>
        <v>3933898.0974206203</v>
      </c>
      <c r="G19" s="124">
        <f>'SEKTÖR (U S D)'!G19*2.1971</f>
        <v>4921258.9949414963</v>
      </c>
      <c r="H19" s="125">
        <f t="shared" si="2"/>
        <v>25.098791912486728</v>
      </c>
      <c r="I19" s="125">
        <f t="shared" si="3"/>
        <v>1.4347332029303561</v>
      </c>
    </row>
    <row r="20" spans="1:9" s="33" customFormat="1" ht="15.75" x14ac:dyDescent="0.25">
      <c r="A20" s="121" t="s">
        <v>13</v>
      </c>
      <c r="B20" s="122">
        <f>'SEKTÖR (U S D)'!B20*2.2168</f>
        <v>801096.01658181613</v>
      </c>
      <c r="C20" s="122">
        <f>'SEKTÖR (U S D)'!C20*2.3283</f>
        <v>742647.97342008003</v>
      </c>
      <c r="D20" s="123">
        <f t="shared" si="0"/>
        <v>-7.2960097106870068</v>
      </c>
      <c r="E20" s="123">
        <f t="shared" si="1"/>
        <v>2.952301440386818</v>
      </c>
      <c r="F20" s="122">
        <f>'SEKTÖR (U S D)'!F20*1.9412</f>
        <v>8753772.8051550277</v>
      </c>
      <c r="G20" s="122">
        <f>'SEKTÖR (U S D)'!G20*2.1971</f>
        <v>9834889.0097475369</v>
      </c>
      <c r="H20" s="123">
        <f t="shared" si="2"/>
        <v>12.350288597344546</v>
      </c>
      <c r="I20" s="123">
        <f t="shared" si="3"/>
        <v>2.867242269493151</v>
      </c>
    </row>
    <row r="21" spans="1:9" ht="14.25" x14ac:dyDescent="0.2">
      <c r="A21" s="16" t="s">
        <v>14</v>
      </c>
      <c r="B21" s="124">
        <f>'SEKTÖR (U S D)'!B21*2.2168</f>
        <v>801096.01658181613</v>
      </c>
      <c r="C21" s="124">
        <f>'SEKTÖR (U S D)'!C21*2.3283</f>
        <v>742647.97342008003</v>
      </c>
      <c r="D21" s="125">
        <f t="shared" si="0"/>
        <v>-7.2960097106870068</v>
      </c>
      <c r="E21" s="125">
        <f t="shared" si="1"/>
        <v>2.952301440386818</v>
      </c>
      <c r="F21" s="124">
        <f>'SEKTÖR (U S D)'!F21*1.9412</f>
        <v>8753772.8051550277</v>
      </c>
      <c r="G21" s="124">
        <f>'SEKTÖR (U S D)'!G21*2.1971</f>
        <v>9834889.0097475369</v>
      </c>
      <c r="H21" s="125">
        <f t="shared" si="2"/>
        <v>12.350288597344546</v>
      </c>
      <c r="I21" s="125">
        <f t="shared" si="3"/>
        <v>2.867242269493151</v>
      </c>
    </row>
    <row r="22" spans="1:9" ht="16.5" x14ac:dyDescent="0.25">
      <c r="A22" s="118" t="s">
        <v>15</v>
      </c>
      <c r="B22" s="119">
        <f>'SEKTÖR (U S D)'!B22*2.2168</f>
        <v>21390618.471823446</v>
      </c>
      <c r="C22" s="119">
        <f>'SEKTÖR (U S D)'!C22*2.3283</f>
        <v>20254367.691414088</v>
      </c>
      <c r="D22" s="126">
        <f t="shared" si="0"/>
        <v>-5.3119117706020145</v>
      </c>
      <c r="E22" s="126">
        <f t="shared" si="1"/>
        <v>80.518632043262528</v>
      </c>
      <c r="F22" s="119">
        <f>'SEKTÖR (U S D)'!F22*1.9412</f>
        <v>232545624.58949688</v>
      </c>
      <c r="G22" s="119">
        <f>'SEKTÖR (U S D)'!G22*2.1971</f>
        <v>270532148.55684143</v>
      </c>
      <c r="H22" s="126">
        <f t="shared" si="2"/>
        <v>16.335084366519727</v>
      </c>
      <c r="I22" s="126">
        <f t="shared" si="3"/>
        <v>78.870357441775369</v>
      </c>
    </row>
    <row r="23" spans="1:9" s="33" customFormat="1" ht="15.75" x14ac:dyDescent="0.25">
      <c r="A23" s="121" t="s">
        <v>16</v>
      </c>
      <c r="B23" s="122">
        <f>'SEKTÖR (U S D)'!B23*2.2168</f>
        <v>2372036.6297903522</v>
      </c>
      <c r="C23" s="122">
        <f>'SEKTÖR (U S D)'!C23*2.3283</f>
        <v>2112767.1746708667</v>
      </c>
      <c r="D23" s="123">
        <f t="shared" si="0"/>
        <v>-10.930246686047193</v>
      </c>
      <c r="E23" s="123">
        <f t="shared" si="1"/>
        <v>8.3990339921853128</v>
      </c>
      <c r="F23" s="122">
        <f>'SEKTÖR (U S D)'!F23*1.9412</f>
        <v>24521779.088667247</v>
      </c>
      <c r="G23" s="122">
        <f>'SEKTÖR (U S D)'!G23*2.1971</f>
        <v>28410763.495782528</v>
      </c>
      <c r="H23" s="123">
        <f t="shared" si="2"/>
        <v>15.85930773233569</v>
      </c>
      <c r="I23" s="123">
        <f t="shared" si="3"/>
        <v>8.2828125383970921</v>
      </c>
    </row>
    <row r="24" spans="1:9" ht="14.25" x14ac:dyDescent="0.2">
      <c r="A24" s="16" t="s">
        <v>17</v>
      </c>
      <c r="B24" s="124">
        <f>'SEKTÖR (U S D)'!B24*2.2168</f>
        <v>1702285.069317264</v>
      </c>
      <c r="C24" s="124">
        <f>'SEKTÖR (U S D)'!C24*2.3283</f>
        <v>1513744.393848219</v>
      </c>
      <c r="D24" s="125">
        <f t="shared" si="0"/>
        <v>-11.075740419004152</v>
      </c>
      <c r="E24" s="125">
        <f t="shared" si="1"/>
        <v>6.0176960205715844</v>
      </c>
      <c r="F24" s="124">
        <f>'SEKTÖR (U S D)'!F24*1.9412</f>
        <v>16448693.150368588</v>
      </c>
      <c r="G24" s="124">
        <f>'SEKTÖR (U S D)'!G24*2.1971</f>
        <v>19266491.926143043</v>
      </c>
      <c r="H24" s="125">
        <f t="shared" si="2"/>
        <v>17.130836778430101</v>
      </c>
      <c r="I24" s="125">
        <f t="shared" si="3"/>
        <v>5.616911383619561</v>
      </c>
    </row>
    <row r="25" spans="1:9" ht="14.25" x14ac:dyDescent="0.2">
      <c r="A25" s="16" t="s">
        <v>18</v>
      </c>
      <c r="B25" s="124">
        <f>'SEKTÖR (U S D)'!B25*2.2168</f>
        <v>274370.02997532004</v>
      </c>
      <c r="C25" s="124">
        <f>'SEKTÖR (U S D)'!C25*2.3283</f>
        <v>263435.83041660301</v>
      </c>
      <c r="D25" s="125">
        <f t="shared" si="0"/>
        <v>-3.985201867602147</v>
      </c>
      <c r="E25" s="125">
        <f t="shared" si="1"/>
        <v>1.0472552399311585</v>
      </c>
      <c r="F25" s="124">
        <f>'SEKTÖR (U S D)'!F25*1.9412</f>
        <v>3787374.6650723079</v>
      </c>
      <c r="G25" s="124">
        <f>'SEKTÖR (U S D)'!G25*2.1971</f>
        <v>4045851.5663020196</v>
      </c>
      <c r="H25" s="125">
        <f t="shared" si="2"/>
        <v>6.8246984808083919</v>
      </c>
      <c r="I25" s="125">
        <f t="shared" si="3"/>
        <v>1.1795188146504572</v>
      </c>
    </row>
    <row r="26" spans="1:9" ht="14.25" x14ac:dyDescent="0.2">
      <c r="A26" s="16" t="s">
        <v>19</v>
      </c>
      <c r="B26" s="124">
        <f>'SEKTÖR (U S D)'!B26*2.2168</f>
        <v>395381.53049776802</v>
      </c>
      <c r="C26" s="124">
        <f>'SEKTÖR (U S D)'!C26*2.3283</f>
        <v>335586.95040604495</v>
      </c>
      <c r="D26" s="125">
        <f t="shared" si="0"/>
        <v>-15.123260820110721</v>
      </c>
      <c r="E26" s="125">
        <f t="shared" si="1"/>
        <v>1.3340827316825714</v>
      </c>
      <c r="F26" s="124">
        <f>'SEKTÖR (U S D)'!F26*1.9412</f>
        <v>4285711.2732263561</v>
      </c>
      <c r="G26" s="124">
        <f>'SEKTÖR (U S D)'!G26*2.1971</f>
        <v>5098420.0033374662</v>
      </c>
      <c r="H26" s="125">
        <f t="shared" si="2"/>
        <v>18.963217032100463</v>
      </c>
      <c r="I26" s="125">
        <f t="shared" si="3"/>
        <v>1.486382340127075</v>
      </c>
    </row>
    <row r="27" spans="1:9" s="33" customFormat="1" ht="15.75" x14ac:dyDescent="0.25">
      <c r="A27" s="121" t="s">
        <v>20</v>
      </c>
      <c r="B27" s="122">
        <f>'SEKTÖR (U S D)'!B27*2.2168</f>
        <v>3090597.0177808483</v>
      </c>
      <c r="C27" s="122">
        <f>'SEKTÖR (U S D)'!C27*2.3283</f>
        <v>2786118.1090915767</v>
      </c>
      <c r="D27" s="123">
        <f t="shared" si="0"/>
        <v>-9.8517829059415085</v>
      </c>
      <c r="E27" s="123">
        <f t="shared" si="1"/>
        <v>11.075853972479791</v>
      </c>
      <c r="F27" s="122">
        <f>'SEKTÖR (U S D)'!F27*1.9412</f>
        <v>33989155.201216258</v>
      </c>
      <c r="G27" s="122">
        <f>'SEKTÖR (U S D)'!G27*2.1971</f>
        <v>38641766.770376272</v>
      </c>
      <c r="H27" s="123">
        <f t="shared" si="2"/>
        <v>13.688517827573211</v>
      </c>
      <c r="I27" s="123">
        <f t="shared" si="3"/>
        <v>11.26553710388673</v>
      </c>
    </row>
    <row r="28" spans="1:9" ht="14.25" x14ac:dyDescent="0.2">
      <c r="A28" s="16" t="s">
        <v>21</v>
      </c>
      <c r="B28" s="124">
        <f>'SEKTÖR (U S D)'!B28*2.2168</f>
        <v>3090597.0177808483</v>
      </c>
      <c r="C28" s="124">
        <f>'SEKTÖR (U S D)'!C28*2.3283</f>
        <v>2786118.1090915767</v>
      </c>
      <c r="D28" s="125">
        <f t="shared" si="0"/>
        <v>-9.8517829059415085</v>
      </c>
      <c r="E28" s="125">
        <f t="shared" si="1"/>
        <v>11.075853972479791</v>
      </c>
      <c r="F28" s="124">
        <f>'SEKTÖR (U S D)'!F28*1.9412</f>
        <v>33989155.201216258</v>
      </c>
      <c r="G28" s="124">
        <f>'SEKTÖR (U S D)'!G28*2.1971</f>
        <v>38641766.770376272</v>
      </c>
      <c r="H28" s="125">
        <f t="shared" si="2"/>
        <v>13.688517827573211</v>
      </c>
      <c r="I28" s="125">
        <f t="shared" si="3"/>
        <v>11.26553710388673</v>
      </c>
    </row>
    <row r="29" spans="1:9" s="33" customFormat="1" ht="15.75" x14ac:dyDescent="0.25">
      <c r="A29" s="121" t="s">
        <v>22</v>
      </c>
      <c r="B29" s="122">
        <f>'SEKTÖR (U S D)'!B29*2.2168</f>
        <v>15927984.82425225</v>
      </c>
      <c r="C29" s="122">
        <f>'SEKTÖR (U S D)'!C29*2.3283</f>
        <v>15355482.407651646</v>
      </c>
      <c r="D29" s="123">
        <f t="shared" si="0"/>
        <v>-3.5943179436541191</v>
      </c>
      <c r="E29" s="123">
        <f t="shared" si="1"/>
        <v>61.043744078597442</v>
      </c>
      <c r="F29" s="122">
        <f>'SEKTÖR (U S D)'!F29*1.9412</f>
        <v>174034690.29961336</v>
      </c>
      <c r="G29" s="122">
        <f>'SEKTÖR (U S D)'!G29*2.1971</f>
        <v>203479618.29068261</v>
      </c>
      <c r="H29" s="123">
        <f t="shared" si="2"/>
        <v>16.918999275591364</v>
      </c>
      <c r="I29" s="123">
        <f t="shared" si="3"/>
        <v>59.322007799491537</v>
      </c>
    </row>
    <row r="30" spans="1:9" ht="14.25" x14ac:dyDescent="0.2">
      <c r="A30" s="16" t="s">
        <v>23</v>
      </c>
      <c r="B30" s="124">
        <f>'SEKTÖR (U S D)'!B30*2.2168</f>
        <v>3517345.3533609202</v>
      </c>
      <c r="C30" s="124">
        <f>'SEKTÖR (U S D)'!C30*2.3283</f>
        <v>3240118.133891379</v>
      </c>
      <c r="D30" s="125">
        <f t="shared" si="0"/>
        <v>-7.881717364052494</v>
      </c>
      <c r="E30" s="125">
        <f t="shared" si="1"/>
        <v>12.880672641787516</v>
      </c>
      <c r="F30" s="124">
        <f>'SEKTÖR (U S D)'!F30*1.9412</f>
        <v>34075846.123810232</v>
      </c>
      <c r="G30" s="124">
        <f>'SEKTÖR (U S D)'!G30*2.1971</f>
        <v>40737824.879841723</v>
      </c>
      <c r="H30" s="125">
        <f t="shared" si="2"/>
        <v>19.550442656144305</v>
      </c>
      <c r="I30" s="125">
        <f t="shared" si="3"/>
        <v>11.876617351443842</v>
      </c>
    </row>
    <row r="31" spans="1:9" ht="14.25" x14ac:dyDescent="0.2">
      <c r="A31" s="16" t="s">
        <v>24</v>
      </c>
      <c r="B31" s="124">
        <f>'SEKTÖR (U S D)'!B31*2.2168</f>
        <v>3515752.6471806401</v>
      </c>
      <c r="C31" s="124">
        <f>'SEKTÖR (U S D)'!C31*2.3283</f>
        <v>4028707.3209285242</v>
      </c>
      <c r="D31" s="125">
        <f t="shared" si="0"/>
        <v>14.590180971896128</v>
      </c>
      <c r="E31" s="125">
        <f t="shared" si="1"/>
        <v>16.015607464327335</v>
      </c>
      <c r="F31" s="124">
        <f>'SEKTÖR (U S D)'!F31*1.9412</f>
        <v>41548803.923011303</v>
      </c>
      <c r="G31" s="124">
        <f>'SEKTÖR (U S D)'!G31*2.1971</f>
        <v>49247852.284003824</v>
      </c>
      <c r="H31" s="125">
        <f t="shared" si="2"/>
        <v>18.530132360148389</v>
      </c>
      <c r="I31" s="125">
        <f t="shared" si="3"/>
        <v>14.357612334058803</v>
      </c>
    </row>
    <row r="32" spans="1:9" ht="14.25" x14ac:dyDescent="0.2">
      <c r="A32" s="16" t="s">
        <v>25</v>
      </c>
      <c r="B32" s="124">
        <f>'SEKTÖR (U S D)'!B32*2.2168</f>
        <v>120752.03086585601</v>
      </c>
      <c r="C32" s="124">
        <f>'SEKTÖR (U S D)'!C32*2.3283</f>
        <v>102388.46105194201</v>
      </c>
      <c r="D32" s="125">
        <f t="shared" si="0"/>
        <v>-15.207669537512105</v>
      </c>
      <c r="E32" s="125">
        <f t="shared" si="1"/>
        <v>0.40703214963417383</v>
      </c>
      <c r="F32" s="124">
        <f>'SEKTÖR (U S D)'!F32*1.9412</f>
        <v>2269476.4931778363</v>
      </c>
      <c r="G32" s="124">
        <f>'SEKTÖR (U S D)'!G32*2.1971</f>
        <v>2791156.0143767046</v>
      </c>
      <c r="H32" s="125">
        <f t="shared" si="2"/>
        <v>22.986777909666124</v>
      </c>
      <c r="I32" s="125">
        <f t="shared" si="3"/>
        <v>0.81372758729041894</v>
      </c>
    </row>
    <row r="33" spans="1:9" ht="14.25" x14ac:dyDescent="0.2">
      <c r="A33" s="16" t="s">
        <v>189</v>
      </c>
      <c r="B33" s="124">
        <f>'SEKTÖR (U S D)'!B33*2.2168</f>
        <v>2001665.2115985921</v>
      </c>
      <c r="C33" s="124">
        <f>'SEKTÖR (U S D)'!C33*2.3283</f>
        <v>1711614.568624506</v>
      </c>
      <c r="D33" s="125">
        <f t="shared" si="0"/>
        <v>-14.490467301594487</v>
      </c>
      <c r="E33" s="125">
        <f t="shared" si="1"/>
        <v>6.804303434729551</v>
      </c>
      <c r="F33" s="124">
        <f>'SEKTÖR (U S D)'!F33*1.9412</f>
        <v>22841727.285772163</v>
      </c>
      <c r="G33" s="124">
        <f>'SEKTÖR (U S D)'!G33*2.1971</f>
        <v>26247177.673921045</v>
      </c>
      <c r="H33" s="125">
        <f t="shared" si="2"/>
        <v>14.908900476498097</v>
      </c>
      <c r="I33" s="125">
        <f t="shared" si="3"/>
        <v>7.6520454076273516</v>
      </c>
    </row>
    <row r="34" spans="1:9" ht="14.25" x14ac:dyDescent="0.2">
      <c r="A34" s="16" t="s">
        <v>26</v>
      </c>
      <c r="B34" s="124">
        <f>'SEKTÖR (U S D)'!B34*2.2168</f>
        <v>1057871.724929896</v>
      </c>
      <c r="C34" s="124">
        <f>'SEKTÖR (U S D)'!C34*2.3283</f>
        <v>1086861.659938002</v>
      </c>
      <c r="D34" s="125">
        <f t="shared" si="0"/>
        <v>2.740401725930163</v>
      </c>
      <c r="E34" s="125">
        <f t="shared" si="1"/>
        <v>4.3206786512310869</v>
      </c>
      <c r="F34" s="124">
        <f>'SEKTÖR (U S D)'!F34*1.9412</f>
        <v>11345103.166619292</v>
      </c>
      <c r="G34" s="124">
        <f>'SEKTÖR (U S D)'!G34*2.1971</f>
        <v>13260897.770196881</v>
      </c>
      <c r="H34" s="125">
        <f t="shared" si="2"/>
        <v>16.886533118662456</v>
      </c>
      <c r="I34" s="125">
        <f t="shared" si="3"/>
        <v>3.8660534532165518</v>
      </c>
    </row>
    <row r="35" spans="1:9" ht="14.25" x14ac:dyDescent="0.2">
      <c r="A35" s="16" t="s">
        <v>27</v>
      </c>
      <c r="B35" s="124">
        <f>'SEKTÖR (U S D)'!B35*2.2168</f>
        <v>1311750.196582248</v>
      </c>
      <c r="C35" s="124">
        <f>'SEKTÖR (U S D)'!C35*2.3283</f>
        <v>1142077.196835666</v>
      </c>
      <c r="D35" s="125">
        <f t="shared" si="0"/>
        <v>-12.934856056333235</v>
      </c>
      <c r="E35" s="125">
        <f t="shared" si="1"/>
        <v>4.5401809119913077</v>
      </c>
      <c r="F35" s="124">
        <f>'SEKTÖR (U S D)'!F35*1.9412</f>
        <v>13398058.479740964</v>
      </c>
      <c r="G35" s="124">
        <f>'SEKTÖR (U S D)'!G35*2.1971</f>
        <v>15387104.966346119</v>
      </c>
      <c r="H35" s="125">
        <f t="shared" si="2"/>
        <v>14.845781495973961</v>
      </c>
      <c r="I35" s="125">
        <f t="shared" si="3"/>
        <v>4.4859233002943792</v>
      </c>
    </row>
    <row r="36" spans="1:9" ht="14.25" x14ac:dyDescent="0.2">
      <c r="A36" s="16" t="s">
        <v>28</v>
      </c>
      <c r="B36" s="124">
        <f>'SEKTÖR (U S D)'!B36*2.2168</f>
        <v>2450613.0919101438</v>
      </c>
      <c r="C36" s="124">
        <f>'SEKTÖR (U S D)'!C36*2.3283</f>
        <v>2014515.285066531</v>
      </c>
      <c r="D36" s="125">
        <f t="shared" si="0"/>
        <v>-17.795457319771927</v>
      </c>
      <c r="E36" s="125">
        <f t="shared" si="1"/>
        <v>8.0084462499690847</v>
      </c>
      <c r="F36" s="124">
        <f>'SEKTÖR (U S D)'!F36*1.9412</f>
        <v>26748862.083989561</v>
      </c>
      <c r="G36" s="124">
        <f>'SEKTÖR (U S D)'!G36*2.1971</f>
        <v>28483856.387315784</v>
      </c>
      <c r="H36" s="125">
        <f t="shared" si="2"/>
        <v>6.4862359298816603</v>
      </c>
      <c r="I36" s="125">
        <f t="shared" si="3"/>
        <v>8.3041218818981655</v>
      </c>
    </row>
    <row r="37" spans="1:9" ht="14.25" x14ac:dyDescent="0.2">
      <c r="A37" s="16" t="s">
        <v>190</v>
      </c>
      <c r="B37" s="124">
        <f>'SEKTÖR (U S D)'!B37*2.2168</f>
        <v>539901.78023476806</v>
      </c>
      <c r="C37" s="124">
        <f>'SEKTÖR (U S D)'!C37*2.3283</f>
        <v>469398.74588603101</v>
      </c>
      <c r="D37" s="125">
        <f t="shared" si="0"/>
        <v>-13.058492661031766</v>
      </c>
      <c r="E37" s="125">
        <f t="shared" si="1"/>
        <v>1.8660343031882367</v>
      </c>
      <c r="F37" s="124">
        <f>'SEKTÖR (U S D)'!F37*1.9412</f>
        <v>6141299.2112010876</v>
      </c>
      <c r="G37" s="124">
        <f>'SEKTÖR (U S D)'!G37*2.1971</f>
        <v>6843057.8824400483</v>
      </c>
      <c r="H37" s="125">
        <f t="shared" si="2"/>
        <v>11.4268764166225</v>
      </c>
      <c r="I37" s="125">
        <f t="shared" si="3"/>
        <v>1.9950102938298506</v>
      </c>
    </row>
    <row r="38" spans="1:9" ht="14.25" x14ac:dyDescent="0.2">
      <c r="A38" s="16" t="s">
        <v>29</v>
      </c>
      <c r="B38" s="124">
        <f>'SEKTÖR (U S D)'!B38*2.2168</f>
        <v>430561.81927592005</v>
      </c>
      <c r="C38" s="124">
        <f>'SEKTÖR (U S D)'!C38*2.3283</f>
        <v>672412.92460945202</v>
      </c>
      <c r="D38" s="125">
        <f t="shared" si="0"/>
        <v>56.171052449623915</v>
      </c>
      <c r="E38" s="125">
        <f t="shared" si="1"/>
        <v>2.6730910430106105</v>
      </c>
      <c r="F38" s="124">
        <f>'SEKTÖR (U S D)'!F38*1.9412</f>
        <v>4450584.5273487605</v>
      </c>
      <c r="G38" s="124">
        <f>'SEKTÖR (U S D)'!G38*2.1971</f>
        <v>7033500.5001594601</v>
      </c>
      <c r="H38" s="125">
        <f t="shared" si="2"/>
        <v>58.035432355878832</v>
      </c>
      <c r="I38" s="125">
        <f t="shared" si="3"/>
        <v>2.0505315226812213</v>
      </c>
    </row>
    <row r="39" spans="1:9" ht="14.25" x14ac:dyDescent="0.2">
      <c r="A39" s="16" t="s">
        <v>191</v>
      </c>
      <c r="B39" s="124">
        <f>'SEKTÖR (U S D)'!B39*2.2168</f>
        <v>235252.03833744003</v>
      </c>
      <c r="C39" s="124">
        <f>'SEKTÖR (U S D)'!C39*2.3283</f>
        <v>231694.897661253</v>
      </c>
      <c r="D39" s="125">
        <f t="shared" si="0"/>
        <v>-1.5120551988947069</v>
      </c>
      <c r="E39" s="125">
        <f t="shared" si="1"/>
        <v>0.92107324678400371</v>
      </c>
      <c r="F39" s="124">
        <f>'SEKTÖR (U S D)'!F39*1.9412</f>
        <v>2761099.5954046878</v>
      </c>
      <c r="G39" s="124">
        <f>'SEKTÖR (U S D)'!G39*2.1971</f>
        <v>3605996.7236962174</v>
      </c>
      <c r="H39" s="125">
        <f t="shared" si="2"/>
        <v>30.600023617318843</v>
      </c>
      <c r="I39" s="125">
        <f t="shared" si="3"/>
        <v>1.0512844852227794</v>
      </c>
    </row>
    <row r="40" spans="1:9" ht="14.25" x14ac:dyDescent="0.2">
      <c r="A40" s="12" t="s">
        <v>30</v>
      </c>
      <c r="B40" s="124">
        <f>'SEKTÖR (U S D)'!B40*2.2168</f>
        <v>731088.75644457608</v>
      </c>
      <c r="C40" s="124">
        <f>'SEKTÖR (U S D)'!C40*2.3283</f>
        <v>642236.96421717305</v>
      </c>
      <c r="D40" s="125">
        <f t="shared" si="0"/>
        <v>-12.153352304240899</v>
      </c>
      <c r="E40" s="125">
        <f t="shared" si="1"/>
        <v>2.5531303960826914</v>
      </c>
      <c r="F40" s="124">
        <f>'SEKTÖR (U S D)'!F40*1.9412</f>
        <v>8250860.4256354049</v>
      </c>
      <c r="G40" s="124">
        <f>'SEKTÖR (U S D)'!G40*2.1971</f>
        <v>9601954.0822425298</v>
      </c>
      <c r="H40" s="125">
        <f t="shared" si="2"/>
        <v>16.375184973548699</v>
      </c>
      <c r="I40" s="125">
        <f t="shared" si="3"/>
        <v>2.7993329245557828</v>
      </c>
    </row>
    <row r="41" spans="1:9" ht="14.25" x14ac:dyDescent="0.2">
      <c r="A41" s="16" t="s">
        <v>31</v>
      </c>
      <c r="B41" s="124">
        <f>'SEKTÖR (U S D)'!B41*2.2168</f>
        <v>15430.173531248</v>
      </c>
      <c r="C41" s="124">
        <f>'SEKTÖR (U S D)'!C41*2.3283</f>
        <v>13456.248941186999</v>
      </c>
      <c r="D41" s="125">
        <f t="shared" si="0"/>
        <v>-12.792627290053222</v>
      </c>
      <c r="E41" s="125">
        <f t="shared" si="1"/>
        <v>5.3493585861841948E-2</v>
      </c>
      <c r="F41" s="124">
        <f>'SEKTÖR (U S D)'!F41*1.9412</f>
        <v>202968.98390205202</v>
      </c>
      <c r="G41" s="124">
        <f>'SEKTÖR (U S D)'!G41*2.1971</f>
        <v>239239.12614233</v>
      </c>
      <c r="H41" s="125">
        <f t="shared" si="2"/>
        <v>17.869795445091793</v>
      </c>
      <c r="I41" s="125">
        <f t="shared" si="3"/>
        <v>6.9747257372404364E-2</v>
      </c>
    </row>
    <row r="42" spans="1:9" ht="16.5" x14ac:dyDescent="0.25">
      <c r="A42" s="118" t="s">
        <v>32</v>
      </c>
      <c r="B42" s="119">
        <f>'SEKTÖR (U S D)'!B42*2.2168</f>
        <v>887765.21047068806</v>
      </c>
      <c r="C42" s="119">
        <f>'SEKTÖR (U S D)'!C42*2.3283</f>
        <v>646554.89819746802</v>
      </c>
      <c r="D42" s="126">
        <f t="shared" si="0"/>
        <v>-27.170507407620953</v>
      </c>
      <c r="E42" s="126">
        <f t="shared" si="1"/>
        <v>2.5702957869081899</v>
      </c>
      <c r="F42" s="119">
        <f>'SEKTÖR (U S D)'!F42*1.9412</f>
        <v>9785158.0763490275</v>
      </c>
      <c r="G42" s="119">
        <f>'SEKTÖR (U S D)'!G42*2.1971</f>
        <v>9937443.4244366214</v>
      </c>
      <c r="H42" s="126">
        <f t="shared" si="2"/>
        <v>1.5562890951723245</v>
      </c>
      <c r="I42" s="126">
        <f t="shared" si="3"/>
        <v>2.897140761731166</v>
      </c>
    </row>
    <row r="43" spans="1:9" ht="14.25" x14ac:dyDescent="0.2">
      <c r="A43" s="16" t="s">
        <v>33</v>
      </c>
      <c r="B43" s="124">
        <f>'SEKTÖR (U S D)'!B43*2.2168</f>
        <v>887765.21047068806</v>
      </c>
      <c r="C43" s="124">
        <f>'SEKTÖR (U S D)'!C43*2.3283</f>
        <v>646554.89819746802</v>
      </c>
      <c r="D43" s="125">
        <f t="shared" si="0"/>
        <v>-27.170507407620953</v>
      </c>
      <c r="E43" s="125">
        <f t="shared" si="1"/>
        <v>2.5702957869081899</v>
      </c>
      <c r="F43" s="124">
        <f>'SEKTÖR (U S D)'!F43*1.9412</f>
        <v>9785158.0763490275</v>
      </c>
      <c r="G43" s="124">
        <f>'SEKTÖR (U S D)'!G43*2.1971</f>
        <v>9937443.4244366214</v>
      </c>
      <c r="H43" s="125">
        <f t="shared" si="2"/>
        <v>1.5562890951723245</v>
      </c>
      <c r="I43" s="125">
        <f t="shared" si="3"/>
        <v>2.897140761731166</v>
      </c>
    </row>
    <row r="44" spans="1:9" ht="18" x14ac:dyDescent="0.25">
      <c r="A44" s="127" t="s">
        <v>34</v>
      </c>
      <c r="B44" s="128">
        <f>'SEKTÖR (U S D)'!B44*2.2168</f>
        <v>26550266.574391369</v>
      </c>
      <c r="C44" s="128">
        <f>'SEKTÖR (U S D)'!C44*2.3283</f>
        <v>25154883.009601366</v>
      </c>
      <c r="D44" s="129">
        <f>(C44-B44)/B44*100</f>
        <v>-5.2556292076400384</v>
      </c>
      <c r="E44" s="130">
        <f>C44/C$46*100</f>
        <v>100</v>
      </c>
      <c r="F44" s="128">
        <f>'SEKTÖR (U S D)'!F44*1.9412</f>
        <v>284198906.0826019</v>
      </c>
      <c r="G44" s="128">
        <f>'SEKTÖR (U S D)'!G44*2.1971</f>
        <v>329665174.75490373</v>
      </c>
      <c r="H44" s="129">
        <f>(G44-F44)/F44*100</f>
        <v>15.998044925298599</v>
      </c>
      <c r="I44" s="129">
        <f>G44/G$46*100</f>
        <v>96.109871997566216</v>
      </c>
    </row>
    <row r="45" spans="1:9" ht="14.25" x14ac:dyDescent="0.2">
      <c r="A45" s="131" t="s">
        <v>35</v>
      </c>
      <c r="B45" s="124">
        <f>'SEKTÖR (U S D)'!B45*2.2168</f>
        <v>0</v>
      </c>
      <c r="C45" s="124">
        <f>'SEKTÖR (U S D)'!C45*2.3283</f>
        <v>0</v>
      </c>
      <c r="D45" s="125"/>
      <c r="E45" s="125"/>
      <c r="F45" s="124">
        <f>'SEKTÖR (U S D)'!F45*1.9412</f>
        <v>11441892.814375317</v>
      </c>
      <c r="G45" s="124">
        <f>'SEKTÖR (U S D)'!G45*2.1971</f>
        <v>13343475.556535512</v>
      </c>
      <c r="H45" s="125">
        <f t="shared" si="2"/>
        <v>16.619476978241686</v>
      </c>
      <c r="I45" s="125">
        <f t="shared" si="3"/>
        <v>3.8901280024337952</v>
      </c>
    </row>
    <row r="46" spans="1:9" s="45" customFormat="1" ht="18" x14ac:dyDescent="0.25">
      <c r="A46" s="132" t="s">
        <v>36</v>
      </c>
      <c r="B46" s="133">
        <f>'SEKTÖR (U S D)'!B46*2.2168</f>
        <v>26550266.574391369</v>
      </c>
      <c r="C46" s="133">
        <f>'SEKTÖR (U S D)'!C46*2.3283</f>
        <v>25154883.009601366</v>
      </c>
      <c r="D46" s="134">
        <f>(C46-B46)/B46*100</f>
        <v>-5.2556292076400384</v>
      </c>
      <c r="E46" s="135">
        <f>C46/C$46*100</f>
        <v>100</v>
      </c>
      <c r="F46" s="133">
        <f>'SEKTÖR (U S D)'!F46*1.9412</f>
        <v>295640798.89697725</v>
      </c>
      <c r="G46" s="133">
        <f>'SEKTÖR (U S D)'!G46*2.1971</f>
        <v>343008650.31143922</v>
      </c>
      <c r="H46" s="134">
        <f t="shared" si="2"/>
        <v>16.022095594109249</v>
      </c>
      <c r="I46" s="135">
        <f t="shared" si="3"/>
        <v>100</v>
      </c>
    </row>
    <row r="47" spans="1:9" s="45" customFormat="1" ht="18" x14ac:dyDescent="0.25">
      <c r="A47" s="46"/>
      <c r="B47" s="47"/>
      <c r="C47" s="47"/>
      <c r="D47" s="48"/>
      <c r="E47" s="49"/>
      <c r="F47" s="47"/>
      <c r="G47" s="47"/>
      <c r="H47" s="48"/>
      <c r="I47" s="49"/>
    </row>
    <row r="48" spans="1:9" s="45" customFormat="1" ht="18" x14ac:dyDescent="0.25">
      <c r="A48" s="1" t="s">
        <v>179</v>
      </c>
      <c r="B48" s="1"/>
      <c r="C48" s="47"/>
      <c r="D48" s="48"/>
      <c r="E48" s="49"/>
      <c r="F48" s="47"/>
      <c r="G48" s="47"/>
      <c r="H48" s="48"/>
      <c r="I48" s="49"/>
    </row>
    <row r="49" spans="1:2" x14ac:dyDescent="0.2">
      <c r="A49" s="1" t="s">
        <v>37</v>
      </c>
      <c r="B49" s="1"/>
    </row>
    <row r="50" spans="1:2" x14ac:dyDescent="0.2">
      <c r="A50" s="1"/>
      <c r="B50" s="1"/>
    </row>
    <row r="51" spans="1:2" x14ac:dyDescent="0.2">
      <c r="A51" s="50" t="s">
        <v>40</v>
      </c>
    </row>
  </sheetData>
  <mergeCells count="3">
    <mergeCell ref="A5:I5"/>
    <mergeCell ref="B6:E6"/>
    <mergeCell ref="F6:I6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showGridLines="0" zoomScale="70" workbookViewId="0">
      <selection activeCell="E46" sqref="E46"/>
    </sheetView>
  </sheetViews>
  <sheetFormatPr defaultColWidth="9.140625" defaultRowHeight="12.75" x14ac:dyDescent="0.2"/>
  <cols>
    <col min="1" max="1" width="48.7109375" style="23" customWidth="1"/>
    <col min="2" max="3" width="14.42578125" style="23" customWidth="1"/>
    <col min="4" max="5" width="17.85546875" style="23" customWidth="1"/>
    <col min="6" max="16384" width="9.140625" style="23"/>
  </cols>
  <sheetData>
    <row r="1" spans="1:5" x14ac:dyDescent="0.2">
      <c r="B1" s="25"/>
    </row>
    <row r="2" spans="1:5" x14ac:dyDescent="0.2">
      <c r="B2" s="25"/>
    </row>
    <row r="3" spans="1:5" x14ac:dyDescent="0.2">
      <c r="B3" s="25"/>
    </row>
    <row r="4" spans="1:5" ht="39.75" customHeight="1" thickBot="1" x14ac:dyDescent="0.25">
      <c r="B4" s="25"/>
      <c r="C4" s="25"/>
    </row>
    <row r="5" spans="1:5" ht="45" customHeight="1" thickBot="1" x14ac:dyDescent="0.25">
      <c r="A5" s="157" t="s">
        <v>41</v>
      </c>
      <c r="B5" s="158"/>
      <c r="C5" s="158"/>
      <c r="D5" s="158"/>
      <c r="E5" s="159"/>
    </row>
    <row r="6" spans="1:5" ht="50.25" customHeight="1" thickTop="1" thickBot="1" x14ac:dyDescent="0.25">
      <c r="A6" s="28"/>
      <c r="B6" s="160" t="s">
        <v>201</v>
      </c>
      <c r="C6" s="161"/>
      <c r="D6" s="160" t="s">
        <v>42</v>
      </c>
      <c r="E6" s="161"/>
    </row>
    <row r="7" spans="1:5" ht="31.5" thickTop="1" thickBot="1" x14ac:dyDescent="0.3">
      <c r="A7" s="29" t="s">
        <v>3</v>
      </c>
      <c r="B7" s="51" t="s">
        <v>43</v>
      </c>
      <c r="C7" s="52" t="s">
        <v>44</v>
      </c>
      <c r="D7" s="51" t="s">
        <v>43</v>
      </c>
      <c r="E7" s="52" t="s">
        <v>44</v>
      </c>
    </row>
    <row r="8" spans="1:5" ht="18" thickTop="1" thickBot="1" x14ac:dyDescent="0.3">
      <c r="A8" s="30" t="s">
        <v>4</v>
      </c>
      <c r="B8" s="40">
        <f>'SEKTÖR (U S D)'!D8</f>
        <v>-5.1883551987861845</v>
      </c>
      <c r="C8" s="40">
        <f>'SEKTÖR (TL)'!D8</f>
        <v>-0.4195450240589339</v>
      </c>
      <c r="D8" s="40">
        <f>'SEKTÖR (U S D)'!H8</f>
        <v>3.8157085700923243</v>
      </c>
      <c r="E8" s="40">
        <f>'SEKTÖR (TL)'!H8</f>
        <v>17.50128441136917</v>
      </c>
    </row>
    <row r="9" spans="1:5" s="33" customFormat="1" ht="15.75" x14ac:dyDescent="0.25">
      <c r="A9" s="31" t="s">
        <v>5</v>
      </c>
      <c r="B9" s="32">
        <f>'SEKTÖR (U S D)'!D9</f>
        <v>-1.5447638866515083</v>
      </c>
      <c r="C9" s="32">
        <f>'SEKTÖR (TL)'!D9</f>
        <v>3.4073106471983348</v>
      </c>
      <c r="D9" s="32">
        <f>'SEKTÖR (U S D)'!H9</f>
        <v>4.2760210855923777</v>
      </c>
      <c r="E9" s="32">
        <f>'SEKTÖR (TL)'!H9</f>
        <v>18.022277934862451</v>
      </c>
    </row>
    <row r="10" spans="1:5" ht="14.25" x14ac:dyDescent="0.2">
      <c r="A10" s="34" t="s">
        <v>6</v>
      </c>
      <c r="B10" s="35">
        <f>'SEKTÖR (U S D)'!D10</f>
        <v>-7.4674156808936356</v>
      </c>
      <c r="C10" s="35">
        <f>'SEKTÖR (TL)'!D10</f>
        <v>-2.8132370668642315</v>
      </c>
      <c r="D10" s="35">
        <f>'SEKTÖR (U S D)'!H10</f>
        <v>-0.39352282699392632</v>
      </c>
      <c r="E10" s="35">
        <f>'SEKTÖR (TL)'!H10</f>
        <v>12.737168244803021</v>
      </c>
    </row>
    <row r="11" spans="1:5" ht="14.25" x14ac:dyDescent="0.2">
      <c r="A11" s="34" t="s">
        <v>186</v>
      </c>
      <c r="B11" s="35">
        <f>'SEKTÖR (U S D)'!D11</f>
        <v>-2.0730092161737948E-2</v>
      </c>
      <c r="C11" s="35">
        <f>'SEKTÖR (TL)'!D11</f>
        <v>5.0079998765878004</v>
      </c>
      <c r="D11" s="35">
        <f>'SEKTÖR (U S D)'!H11</f>
        <v>2.051666488438693</v>
      </c>
      <c r="E11" s="35">
        <f>'SEKTÖR (TL)'!H11</f>
        <v>15.504696291854842</v>
      </c>
    </row>
    <row r="12" spans="1:5" ht="14.25" x14ac:dyDescent="0.2">
      <c r="A12" s="34" t="s">
        <v>7</v>
      </c>
      <c r="B12" s="35">
        <f>'SEKTÖR (U S D)'!D12</f>
        <v>-16.301144157962536</v>
      </c>
      <c r="C12" s="35">
        <f>'SEKTÖR (TL)'!D12</f>
        <v>-12.091282002428803</v>
      </c>
      <c r="D12" s="35">
        <f>'SEKTÖR (U S D)'!H12</f>
        <v>3.8549432814165616</v>
      </c>
      <c r="E12" s="35">
        <f>'SEKTÖR (TL)'!H12</f>
        <v>17.545691264990889</v>
      </c>
    </row>
    <row r="13" spans="1:5" ht="14.25" x14ac:dyDescent="0.2">
      <c r="A13" s="34" t="s">
        <v>8</v>
      </c>
      <c r="B13" s="35">
        <f>'SEKTÖR (U S D)'!D13</f>
        <v>-15.394382674753768</v>
      </c>
      <c r="C13" s="35">
        <f>'SEKTÖR (TL)'!D13</f>
        <v>-11.138912478179899</v>
      </c>
      <c r="D13" s="35">
        <f>'SEKTÖR (U S D)'!H13</f>
        <v>-0.32494826564629997</v>
      </c>
      <c r="E13" s="35">
        <f>'SEKTÖR (TL)'!H13</f>
        <v>12.814782693977167</v>
      </c>
    </row>
    <row r="14" spans="1:5" ht="14.25" x14ac:dyDescent="0.2">
      <c r="A14" s="34" t="s">
        <v>9</v>
      </c>
      <c r="B14" s="35">
        <f>'SEKTÖR (U S D)'!D14</f>
        <v>61.491552469708481</v>
      </c>
      <c r="C14" s="35">
        <f>'SEKTÖR (TL)'!D14</f>
        <v>69.614210400226568</v>
      </c>
      <c r="D14" s="35">
        <f>'SEKTÖR (U S D)'!H14</f>
        <v>38.26726781481112</v>
      </c>
      <c r="E14" s="35">
        <f>'SEKTÖR (TL)'!H14</f>
        <v>56.494443702823752</v>
      </c>
    </row>
    <row r="15" spans="1:5" ht="14.25" x14ac:dyDescent="0.2">
      <c r="A15" s="34" t="s">
        <v>10</v>
      </c>
      <c r="B15" s="35">
        <f>'SEKTÖR (U S D)'!D15</f>
        <v>-30.971880047907458</v>
      </c>
      <c r="C15" s="35">
        <f>'SEKTÖR (TL)'!D15</f>
        <v>-27.499922553023694</v>
      </c>
      <c r="D15" s="35">
        <f>'SEKTÖR (U S D)'!H15</f>
        <v>-47.401930227493885</v>
      </c>
      <c r="E15" s="35">
        <f>'SEKTÖR (TL)'!H15</f>
        <v>-40.468154184435825</v>
      </c>
    </row>
    <row r="16" spans="1:5" ht="14.25" x14ac:dyDescent="0.2">
      <c r="A16" s="34" t="s">
        <v>187</v>
      </c>
      <c r="B16" s="35">
        <f>'SEKTÖR (U S D)'!D16</f>
        <v>-22.805069796972919</v>
      </c>
      <c r="C16" s="35">
        <f>'SEKTÖR (TL)'!D16</f>
        <v>-18.922340314097831</v>
      </c>
      <c r="D16" s="35">
        <f>'SEKTÖR (U S D)'!H16</f>
        <v>10.709511511402511</v>
      </c>
      <c r="E16" s="35">
        <f>'SEKTÖR (TL)'!H16</f>
        <v>25.30386757763365</v>
      </c>
    </row>
    <row r="17" spans="1:5" ht="14.25" x14ac:dyDescent="0.2">
      <c r="A17" s="36" t="s">
        <v>188</v>
      </c>
      <c r="B17" s="35">
        <f>'SEKTÖR (U S D)'!D17</f>
        <v>-13.975509530406926</v>
      </c>
      <c r="C17" s="35">
        <f>'SEKTÖR (TL)'!D17</f>
        <v>-9.648673240547847</v>
      </c>
      <c r="D17" s="35">
        <f>'SEKTÖR (U S D)'!H17</f>
        <v>3.6987591047258643</v>
      </c>
      <c r="E17" s="35">
        <f>'SEKTÖR (TL)'!H17</f>
        <v>17.368918003808574</v>
      </c>
    </row>
    <row r="18" spans="1:5" s="33" customFormat="1" ht="15.75" x14ac:dyDescent="0.25">
      <c r="A18" s="37" t="s">
        <v>11</v>
      </c>
      <c r="B18" s="38">
        <f>'SEKTÖR (U S D)'!D18</f>
        <v>-17.475888568905816</v>
      </c>
      <c r="C18" s="38">
        <f>'SEKTÖR (TL)'!D18</f>
        <v>-13.325113386405372</v>
      </c>
      <c r="D18" s="38">
        <f>'SEKTÖR (U S D)'!H18</f>
        <v>10.528321360210855</v>
      </c>
      <c r="E18" s="38">
        <f>'SEKTÖR (TL)'!H18</f>
        <v>25.098791912486728</v>
      </c>
    </row>
    <row r="19" spans="1:5" ht="14.25" x14ac:dyDescent="0.2">
      <c r="A19" s="34" t="s">
        <v>12</v>
      </c>
      <c r="B19" s="35">
        <f>'SEKTÖR (U S D)'!D19</f>
        <v>-17.475888568905816</v>
      </c>
      <c r="C19" s="35">
        <f>'SEKTÖR (TL)'!D19</f>
        <v>-13.325113386405372</v>
      </c>
      <c r="D19" s="35">
        <f>'SEKTÖR (U S D)'!H19</f>
        <v>10.528321360210855</v>
      </c>
      <c r="E19" s="35">
        <f>'SEKTÖR (TL)'!H19</f>
        <v>25.098791912486728</v>
      </c>
    </row>
    <row r="20" spans="1:5" s="33" customFormat="1" ht="15.75" x14ac:dyDescent="0.25">
      <c r="A20" s="37" t="s">
        <v>13</v>
      </c>
      <c r="B20" s="38">
        <f>'SEKTÖR (U S D)'!D20</f>
        <v>-11.73551274605976</v>
      </c>
      <c r="C20" s="38">
        <f>'SEKTÖR (TL)'!D20</f>
        <v>-7.2960097106870068</v>
      </c>
      <c r="D20" s="38">
        <f>'SEKTÖR (U S D)'!H20</f>
        <v>-0.73534193929942004</v>
      </c>
      <c r="E20" s="38">
        <f>'SEKTÖR (TL)'!H20</f>
        <v>12.350288597344546</v>
      </c>
    </row>
    <row r="21" spans="1:5" ht="15" thickBot="1" x14ac:dyDescent="0.25">
      <c r="A21" s="34" t="s">
        <v>14</v>
      </c>
      <c r="B21" s="35">
        <f>'SEKTÖR (U S D)'!D21</f>
        <v>-11.73551274605976</v>
      </c>
      <c r="C21" s="35">
        <f>'SEKTÖR (TL)'!D21</f>
        <v>-7.2960097106870068</v>
      </c>
      <c r="D21" s="35">
        <f>'SEKTÖR (U S D)'!H21</f>
        <v>-0.73534193929942004</v>
      </c>
      <c r="E21" s="35">
        <f>'SEKTÖR (TL)'!H21</f>
        <v>12.350288597344546</v>
      </c>
    </row>
    <row r="22" spans="1:5" ht="18" thickTop="1" thickBot="1" x14ac:dyDescent="0.3">
      <c r="A22" s="39" t="s">
        <v>15</v>
      </c>
      <c r="B22" s="40">
        <f>'SEKTÖR (U S D)'!D22</f>
        <v>-9.8464313074219678</v>
      </c>
      <c r="C22" s="40">
        <f>'SEKTÖR (TL)'!D22</f>
        <v>-5.3119117706020145</v>
      </c>
      <c r="D22" s="40">
        <f>'SEKTÖR (U S D)'!H22</f>
        <v>2.7853378418315486</v>
      </c>
      <c r="E22" s="40">
        <f>'SEKTÖR (TL)'!H22</f>
        <v>16.335084366519727</v>
      </c>
    </row>
    <row r="23" spans="1:5" s="33" customFormat="1" ht="15.75" x14ac:dyDescent="0.25">
      <c r="A23" s="37" t="s">
        <v>16</v>
      </c>
      <c r="B23" s="38">
        <f>'SEKTÖR (U S D)'!D23</f>
        <v>-15.195709682441869</v>
      </c>
      <c r="C23" s="38">
        <f>'SEKTÖR (TL)'!D23</f>
        <v>-10.930246686047193</v>
      </c>
      <c r="D23" s="38">
        <f>'SEKTÖR (U S D)'!H23</f>
        <v>2.3649757270993765</v>
      </c>
      <c r="E23" s="38">
        <f>'SEKTÖR (TL)'!H23</f>
        <v>15.85930773233569</v>
      </c>
    </row>
    <row r="24" spans="1:5" ht="14.25" x14ac:dyDescent="0.2">
      <c r="A24" s="34" t="s">
        <v>17</v>
      </c>
      <c r="B24" s="35">
        <f>'SEKTÖR (U S D)'!D24</f>
        <v>-15.33423586344046</v>
      </c>
      <c r="C24" s="35">
        <f>'SEKTÖR (TL)'!D24</f>
        <v>-11.075740419004152</v>
      </c>
      <c r="D24" s="35">
        <f>'SEKTÖR (U S D)'!H24</f>
        <v>3.4884076074318586</v>
      </c>
      <c r="E24" s="35">
        <f>'SEKTÖR (TL)'!H24</f>
        <v>17.130836778430101</v>
      </c>
    </row>
    <row r="25" spans="1:5" ht="14.25" x14ac:dyDescent="0.2">
      <c r="A25" s="34" t="s">
        <v>18</v>
      </c>
      <c r="B25" s="35">
        <f>'SEKTÖR (U S D)'!D25</f>
        <v>-8.5832562385003719</v>
      </c>
      <c r="C25" s="35">
        <f>'SEKTÖR (TL)'!D25</f>
        <v>-3.985201867602147</v>
      </c>
      <c r="D25" s="35">
        <f>'SEKTÖR (U S D)'!H25</f>
        <v>-5.6173571112169407</v>
      </c>
      <c r="E25" s="35">
        <f>'SEKTÖR (TL)'!H25</f>
        <v>6.8246984808083919</v>
      </c>
    </row>
    <row r="26" spans="1:5" ht="14.25" x14ac:dyDescent="0.2">
      <c r="A26" s="34" t="s">
        <v>19</v>
      </c>
      <c r="B26" s="35">
        <f>'SEKTÖR (U S D)'!D26</f>
        <v>-19.187924488262436</v>
      </c>
      <c r="C26" s="35">
        <f>'SEKTÖR (TL)'!D26</f>
        <v>-15.123260820110721</v>
      </c>
      <c r="D26" s="35">
        <f>'SEKTÖR (U S D)'!H26</f>
        <v>5.1073673946171905</v>
      </c>
      <c r="E26" s="35">
        <f>'SEKTÖR (TL)'!H26</f>
        <v>18.963217032100463</v>
      </c>
    </row>
    <row r="27" spans="1:5" s="33" customFormat="1" ht="15.75" x14ac:dyDescent="0.25">
      <c r="A27" s="37" t="s">
        <v>20</v>
      </c>
      <c r="B27" s="38">
        <f>'SEKTÖR (U S D)'!D27</f>
        <v>-14.168892473431733</v>
      </c>
      <c r="C27" s="38">
        <f>'SEKTÖR (TL)'!D27</f>
        <v>-9.8517829059415085</v>
      </c>
      <c r="D27" s="38">
        <f>'SEKTÖR (U S D)'!H27</f>
        <v>0.44702144048296766</v>
      </c>
      <c r="E27" s="38">
        <f>'SEKTÖR (TL)'!H27</f>
        <v>13.688517827573211</v>
      </c>
    </row>
    <row r="28" spans="1:5" ht="14.25" x14ac:dyDescent="0.2">
      <c r="A28" s="34" t="s">
        <v>21</v>
      </c>
      <c r="B28" s="35">
        <f>'SEKTÖR (U S D)'!D28</f>
        <v>-14.168892473431733</v>
      </c>
      <c r="C28" s="35">
        <f>'SEKTÖR (TL)'!D28</f>
        <v>-9.8517829059415085</v>
      </c>
      <c r="D28" s="35">
        <f>'SEKTÖR (U S D)'!H28</f>
        <v>0.44702144048296766</v>
      </c>
      <c r="E28" s="35">
        <f>'SEKTÖR (TL)'!H28</f>
        <v>13.688517827573211</v>
      </c>
    </row>
    <row r="29" spans="1:5" s="33" customFormat="1" ht="15.75" x14ac:dyDescent="0.25">
      <c r="A29" s="37" t="s">
        <v>22</v>
      </c>
      <c r="B29" s="38">
        <f>'SEKTÖR (U S D)'!D29</f>
        <v>-8.2110913617199071</v>
      </c>
      <c r="C29" s="38">
        <f>'SEKTÖR (TL)'!D29</f>
        <v>-3.5943179436541191</v>
      </c>
      <c r="D29" s="38">
        <f>'SEKTÖR (U S D)'!H29</f>
        <v>3.3012431813654257</v>
      </c>
      <c r="E29" s="38">
        <f>'SEKTÖR (TL)'!H29</f>
        <v>16.918999275591364</v>
      </c>
    </row>
    <row r="30" spans="1:5" ht="14.25" x14ac:dyDescent="0.2">
      <c r="A30" s="34" t="s">
        <v>23</v>
      </c>
      <c r="B30" s="35">
        <f>'SEKTÖR (U S D)'!D30</f>
        <v>-12.293171435223799</v>
      </c>
      <c r="C30" s="35">
        <f>'SEKTÖR (TL)'!D30</f>
        <v>-7.881717364052494</v>
      </c>
      <c r="D30" s="35">
        <f>'SEKTÖR (U S D)'!H30</f>
        <v>5.6261978444801484</v>
      </c>
      <c r="E30" s="35">
        <f>'SEKTÖR (TL)'!H30</f>
        <v>19.550442656144305</v>
      </c>
    </row>
    <row r="31" spans="1:5" ht="14.25" x14ac:dyDescent="0.2">
      <c r="A31" s="34" t="s">
        <v>24</v>
      </c>
      <c r="B31" s="35">
        <f>'SEKTÖR (U S D)'!D31</f>
        <v>9.102569762702112</v>
      </c>
      <c r="C31" s="35">
        <f>'SEKTÖR (TL)'!D31</f>
        <v>14.590180971896128</v>
      </c>
      <c r="D31" s="35">
        <f>'SEKTÖR (U S D)'!H31</f>
        <v>4.7247248361567857</v>
      </c>
      <c r="E31" s="35">
        <f>'SEKTÖR (TL)'!H31</f>
        <v>18.530132360148389</v>
      </c>
    </row>
    <row r="32" spans="1:5" ht="14.25" x14ac:dyDescent="0.2">
      <c r="A32" s="34" t="s">
        <v>25</v>
      </c>
      <c r="B32" s="35">
        <f>'SEKTÖR (U S D)'!D32</f>
        <v>-19.268290955098934</v>
      </c>
      <c r="C32" s="35">
        <f>'SEKTÖR (TL)'!D32</f>
        <v>-15.207669537512105</v>
      </c>
      <c r="D32" s="35">
        <f>'SEKTÖR (U S D)'!H32</f>
        <v>8.6622972455709384</v>
      </c>
      <c r="E32" s="35">
        <f>'SEKTÖR (TL)'!H32</f>
        <v>22.986777909666124</v>
      </c>
    </row>
    <row r="33" spans="1:5" ht="14.25" x14ac:dyDescent="0.2">
      <c r="A33" s="34" t="s">
        <v>189</v>
      </c>
      <c r="B33" s="35">
        <f>'SEKTÖR (U S D)'!D33</f>
        <v>-18.585434829779082</v>
      </c>
      <c r="C33" s="35">
        <f>'SEKTÖR (TL)'!D33</f>
        <v>-14.490467301594487</v>
      </c>
      <c r="D33" s="35">
        <f>'SEKTÖR (U S D)'!H33</f>
        <v>1.5252640321233053</v>
      </c>
      <c r="E33" s="35">
        <f>'SEKTÖR (TL)'!H33</f>
        <v>14.908900476498097</v>
      </c>
    </row>
    <row r="34" spans="1:5" ht="14.25" x14ac:dyDescent="0.2">
      <c r="A34" s="34" t="s">
        <v>26</v>
      </c>
      <c r="B34" s="35">
        <f>'SEKTÖR (U S D)'!D34</f>
        <v>-2.1797351947592727</v>
      </c>
      <c r="C34" s="35">
        <f>'SEKTÖR (TL)'!D34</f>
        <v>2.740401725930163</v>
      </c>
      <c r="D34" s="35">
        <f>'SEKTÖR (U S D)'!H34</f>
        <v>3.2725584133392007</v>
      </c>
      <c r="E34" s="35">
        <f>'SEKTÖR (TL)'!H34</f>
        <v>16.886533118662456</v>
      </c>
    </row>
    <row r="35" spans="1:5" ht="14.25" x14ac:dyDescent="0.2">
      <c r="A35" s="34" t="s">
        <v>27</v>
      </c>
      <c r="B35" s="35">
        <f>'SEKTÖR (U S D)'!D35</f>
        <v>-17.104320279035996</v>
      </c>
      <c r="C35" s="35">
        <f>'SEKTÖR (TL)'!D35</f>
        <v>-12.934856056333235</v>
      </c>
      <c r="D35" s="35">
        <f>'SEKTÖR (U S D)'!H35</f>
        <v>1.4694966273654724</v>
      </c>
      <c r="E35" s="35">
        <f>'SEKTÖR (TL)'!H35</f>
        <v>14.845781495973961</v>
      </c>
    </row>
    <row r="36" spans="1:5" ht="14.25" x14ac:dyDescent="0.2">
      <c r="A36" s="34" t="s">
        <v>28</v>
      </c>
      <c r="B36" s="35">
        <f>'SEKTÖR (U S D)'!D36</f>
        <v>-21.732152122351245</v>
      </c>
      <c r="C36" s="35">
        <f>'SEKTÖR (TL)'!D36</f>
        <v>-17.795457319771927</v>
      </c>
      <c r="D36" s="35">
        <f>'SEKTÖR (U S D)'!H36</f>
        <v>-5.9163983491482881</v>
      </c>
      <c r="E36" s="35">
        <f>'SEKTÖR (TL)'!H36</f>
        <v>6.4862359298816603</v>
      </c>
    </row>
    <row r="37" spans="1:5" ht="14.25" x14ac:dyDescent="0.2">
      <c r="A37" s="34" t="s">
        <v>190</v>
      </c>
      <c r="B37" s="35">
        <f>'SEKTÖR (U S D)'!D37</f>
        <v>-17.222036048179014</v>
      </c>
      <c r="C37" s="35">
        <f>'SEKTÖR (TL)'!D37</f>
        <v>-13.058492661031766</v>
      </c>
      <c r="D37" s="35">
        <f>'SEKTÖR (U S D)'!H37</f>
        <v>-1.5512027217934545</v>
      </c>
      <c r="E37" s="35">
        <f>'SEKTÖR (TL)'!H37</f>
        <v>11.4268764166225</v>
      </c>
    </row>
    <row r="38" spans="1:5" ht="14.25" x14ac:dyDescent="0.2">
      <c r="A38" s="36" t="s">
        <v>29</v>
      </c>
      <c r="B38" s="35">
        <f>'SEKTÖR (U S D)'!D38</f>
        <v>48.692174148660513</v>
      </c>
      <c r="C38" s="35">
        <f>'SEKTÖR (TL)'!D38</f>
        <v>56.171052449623915</v>
      </c>
      <c r="D38" s="35">
        <f>'SEKTÖR (U S D)'!H38</f>
        <v>39.628774880174795</v>
      </c>
      <c r="E38" s="35">
        <f>'SEKTÖR (TL)'!H38</f>
        <v>58.035432355878832</v>
      </c>
    </row>
    <row r="39" spans="1:5" ht="14.25" x14ac:dyDescent="0.2">
      <c r="A39" s="12" t="s">
        <v>191</v>
      </c>
      <c r="B39" s="35">
        <f>'SEKTÖR (U S D)'!D39</f>
        <v>-6.2285461344799984</v>
      </c>
      <c r="C39" s="35">
        <f>'SEKTÖR (TL)'!D39</f>
        <v>-1.5120551988947069</v>
      </c>
      <c r="D39" s="35">
        <f>'SEKTÖR (U S D)'!H39</f>
        <v>15.388815186354455</v>
      </c>
      <c r="E39" s="35">
        <f>'SEKTÖR (TL)'!H39</f>
        <v>30.600023617318843</v>
      </c>
    </row>
    <row r="40" spans="1:5" ht="14.25" x14ac:dyDescent="0.2">
      <c r="A40" s="12" t="s">
        <v>30</v>
      </c>
      <c r="B40" s="35">
        <f>'SEKTÖR (U S D)'!D40</f>
        <v>-16.360241973990135</v>
      </c>
      <c r="C40" s="35">
        <f>'SEKTÖR (TL)'!D40</f>
        <v>-12.153352304240899</v>
      </c>
      <c r="D40" s="35">
        <f>'SEKTÖR (U S D)'!H40</f>
        <v>2.8207678624790762</v>
      </c>
      <c r="E40" s="35">
        <f>'SEKTÖR (TL)'!H40</f>
        <v>16.375184973548699</v>
      </c>
    </row>
    <row r="41" spans="1:5" ht="15" thickBot="1" x14ac:dyDescent="0.25">
      <c r="A41" s="34" t="s">
        <v>31</v>
      </c>
      <c r="B41" s="35">
        <f>'SEKTÖR (U S D)'!D41</f>
        <v>-16.968902708667262</v>
      </c>
      <c r="C41" s="35">
        <f>'SEKTÖR (TL)'!D41</f>
        <v>-12.792627290053222</v>
      </c>
      <c r="D41" s="35">
        <f>'SEKTÖR (U S D)'!H41</f>
        <v>4.14129849256393</v>
      </c>
      <c r="E41" s="35">
        <f>'SEKTÖR (TL)'!H41</f>
        <v>17.869795445091793</v>
      </c>
    </row>
    <row r="42" spans="1:5" ht="18" thickTop="1" thickBot="1" x14ac:dyDescent="0.3">
      <c r="A42" s="39" t="s">
        <v>32</v>
      </c>
      <c r="B42" s="40">
        <f>'SEKTÖR (U S D)'!D42</f>
        <v>-30.65824027024615</v>
      </c>
      <c r="C42" s="40">
        <f>'SEKTÖR (TL)'!D42</f>
        <v>-27.170507407620953</v>
      </c>
      <c r="D42" s="40">
        <f>'SEKTÖR (U S D)'!H42</f>
        <v>-10.272145832438882</v>
      </c>
      <c r="E42" s="40">
        <f>'SEKTÖR (TL)'!H42</f>
        <v>1.5562890951723245</v>
      </c>
    </row>
    <row r="43" spans="1:5" ht="14.25" x14ac:dyDescent="0.2">
      <c r="A43" s="34" t="s">
        <v>33</v>
      </c>
      <c r="B43" s="35">
        <f>'SEKTÖR (U S D)'!D43</f>
        <v>-30.65824027024615</v>
      </c>
      <c r="C43" s="35">
        <f>'SEKTÖR (TL)'!D43</f>
        <v>-27.170507407620953</v>
      </c>
      <c r="D43" s="35">
        <f>'SEKTÖR (U S D)'!H43</f>
        <v>-10.272145832438882</v>
      </c>
      <c r="E43" s="35">
        <f>'SEKTÖR (TL)'!H43</f>
        <v>1.5562890951723245</v>
      </c>
    </row>
    <row r="44" spans="1:5" ht="18" x14ac:dyDescent="0.25">
      <c r="A44" s="53" t="s">
        <v>45</v>
      </c>
      <c r="B44" s="54">
        <f>'SEKTÖR (U S D)'!D44</f>
        <v>-9.7928440611160195</v>
      </c>
      <c r="C44" s="54">
        <f>'SEKTÖR (TL)'!D44</f>
        <v>-5.2556292076400384</v>
      </c>
      <c r="D44" s="54">
        <f>'SEKTÖR (U S D)'!H44</f>
        <v>2.4875539615810123</v>
      </c>
      <c r="E44" s="54">
        <f>'SEKTÖR (TL)'!H44</f>
        <v>15.998044925298599</v>
      </c>
    </row>
    <row r="45" spans="1:5" ht="14.25" x14ac:dyDescent="0.2">
      <c r="A45" s="42" t="s">
        <v>35</v>
      </c>
      <c r="B45" s="55"/>
      <c r="C45" s="55"/>
      <c r="D45" s="41">
        <f>'SEKTÖR (U S D)'!H45</f>
        <v>3.0366067589835537</v>
      </c>
      <c r="E45" s="41">
        <f>'SEKTÖR (TL)'!H45</f>
        <v>16.619476978241686</v>
      </c>
    </row>
    <row r="46" spans="1:5" s="45" customFormat="1" ht="18.75" thickBot="1" x14ac:dyDescent="0.3">
      <c r="A46" s="43" t="s">
        <v>45</v>
      </c>
      <c r="B46" s="44">
        <f>'SEKTÖR (U S D)'!D46</f>
        <v>-9.7928440611160195</v>
      </c>
      <c r="C46" s="44">
        <f>'SEKTÖR (TL)'!D46</f>
        <v>-5.2556292076400384</v>
      </c>
      <c r="D46" s="44">
        <f>'SEKTÖR (U S D)'!H46</f>
        <v>2.508803407803426</v>
      </c>
      <c r="E46" s="44">
        <f>'SEKTÖR (TL)'!H46</f>
        <v>16.022095594109249</v>
      </c>
    </row>
    <row r="47" spans="1:5" s="45" customFormat="1" ht="18" x14ac:dyDescent="0.25">
      <c r="A47" s="46"/>
      <c r="B47" s="48"/>
      <c r="C47" s="48"/>
      <c r="D47" s="48"/>
      <c r="E47" s="48"/>
    </row>
    <row r="48" spans="1:5" ht="14.25" x14ac:dyDescent="0.2">
      <c r="A48" s="56"/>
    </row>
    <row r="49" spans="1:1" x14ac:dyDescent="0.2">
      <c r="A49" s="33" t="s">
        <v>40</v>
      </c>
    </row>
    <row r="50" spans="1:1" x14ac:dyDescent="0.2">
      <c r="A50" s="57"/>
    </row>
  </sheetData>
  <mergeCells count="3">
    <mergeCell ref="A5:E5"/>
    <mergeCell ref="B6:C6"/>
    <mergeCell ref="D6:E6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1"/>
  <sheetViews>
    <sheetView showGridLines="0" workbookViewId="0">
      <selection activeCell="F8" sqref="F8"/>
    </sheetView>
  </sheetViews>
  <sheetFormatPr defaultColWidth="9.140625" defaultRowHeight="12.75" x14ac:dyDescent="0.2"/>
  <cols>
    <col min="1" max="1" width="27.5703125" customWidth="1"/>
    <col min="2" max="3" width="12.7109375" style="113" bestFit="1" customWidth="1"/>
    <col min="4" max="4" width="9.28515625" bestFit="1" customWidth="1"/>
  </cols>
  <sheetData>
    <row r="2" spans="1:4" ht="24.6" customHeight="1" x14ac:dyDescent="0.3">
      <c r="A2" s="163" t="s">
        <v>146</v>
      </c>
      <c r="B2" s="163"/>
      <c r="C2" s="163"/>
      <c r="D2" s="163"/>
    </row>
    <row r="3" spans="1:4" ht="15.75" x14ac:dyDescent="0.25">
      <c r="A3" s="162" t="s">
        <v>147</v>
      </c>
      <c r="B3" s="162"/>
      <c r="C3" s="162"/>
      <c r="D3" s="162"/>
    </row>
    <row r="5" spans="1:4" x14ac:dyDescent="0.2">
      <c r="A5" s="106" t="s">
        <v>148</v>
      </c>
      <c r="B5" s="107" t="s">
        <v>193</v>
      </c>
      <c r="C5" s="107" t="s">
        <v>202</v>
      </c>
      <c r="D5" s="153" t="s">
        <v>217</v>
      </c>
    </row>
    <row r="6" spans="1:4" x14ac:dyDescent="0.2">
      <c r="A6" s="109" t="s">
        <v>209</v>
      </c>
      <c r="B6" s="110">
        <v>881.53538000000003</v>
      </c>
      <c r="C6" s="110">
        <v>17517.701560000001</v>
      </c>
      <c r="D6" s="111">
        <v>18.871807708954346</v>
      </c>
    </row>
    <row r="7" spans="1:4" x14ac:dyDescent="0.2">
      <c r="A7" s="109" t="s">
        <v>210</v>
      </c>
      <c r="B7" s="110">
        <v>10654.907069999999</v>
      </c>
      <c r="C7" s="110">
        <v>25508.582139999999</v>
      </c>
      <c r="D7" s="111">
        <v>1.394068946112357</v>
      </c>
    </row>
    <row r="8" spans="1:4" x14ac:dyDescent="0.2">
      <c r="A8" s="109" t="s">
        <v>211</v>
      </c>
      <c r="B8" s="110">
        <v>4984.54349</v>
      </c>
      <c r="C8" s="110">
        <v>10495.86706</v>
      </c>
      <c r="D8" s="111">
        <v>1.105682713182627</v>
      </c>
    </row>
    <row r="9" spans="1:4" x14ac:dyDescent="0.2">
      <c r="A9" s="109" t="s">
        <v>212</v>
      </c>
      <c r="B9" s="110">
        <v>34924.809070000003</v>
      </c>
      <c r="C9" s="110">
        <v>66245.351079999993</v>
      </c>
      <c r="D9" s="111">
        <v>0.896799233668652</v>
      </c>
    </row>
    <row r="10" spans="1:4" x14ac:dyDescent="0.2">
      <c r="A10" s="109" t="s">
        <v>173</v>
      </c>
      <c r="B10" s="110">
        <v>38123.493410000003</v>
      </c>
      <c r="C10" s="110">
        <v>65365.954709999998</v>
      </c>
      <c r="D10" s="111">
        <v>0.71458460028886406</v>
      </c>
    </row>
    <row r="11" spans="1:4" x14ac:dyDescent="0.2">
      <c r="A11" s="109" t="s">
        <v>102</v>
      </c>
      <c r="B11" s="110">
        <v>244100.00373999999</v>
      </c>
      <c r="C11" s="110">
        <v>399885.21927</v>
      </c>
      <c r="D11" s="111">
        <v>0.63820242991857001</v>
      </c>
    </row>
    <row r="12" spans="1:4" x14ac:dyDescent="0.2">
      <c r="A12" s="109" t="s">
        <v>213</v>
      </c>
      <c r="B12" s="110">
        <v>8516.5422799999997</v>
      </c>
      <c r="C12" s="110">
        <v>13769.46486</v>
      </c>
      <c r="D12" s="111">
        <v>0.61679052452258831</v>
      </c>
    </row>
    <row r="13" spans="1:4" x14ac:dyDescent="0.2">
      <c r="A13" s="109" t="s">
        <v>214</v>
      </c>
      <c r="B13" s="110">
        <v>8165.2973099999999</v>
      </c>
      <c r="C13" s="110">
        <v>13200.65818</v>
      </c>
      <c r="D13" s="111">
        <v>0.61667820274385088</v>
      </c>
    </row>
    <row r="14" spans="1:4" x14ac:dyDescent="0.2">
      <c r="A14" s="109" t="s">
        <v>215</v>
      </c>
      <c r="B14" s="110">
        <v>21993.94382</v>
      </c>
      <c r="C14" s="110">
        <v>32565.1813</v>
      </c>
      <c r="D14" s="111">
        <v>0.48064310641673719</v>
      </c>
    </row>
    <row r="15" spans="1:4" x14ac:dyDescent="0.2">
      <c r="A15" s="109" t="s">
        <v>216</v>
      </c>
      <c r="B15" s="110">
        <v>15420.31976</v>
      </c>
      <c r="C15" s="110">
        <v>22247.453560000002</v>
      </c>
      <c r="D15" s="111">
        <v>0.44273620172971051</v>
      </c>
    </row>
    <row r="16" spans="1:4" x14ac:dyDescent="0.2">
      <c r="A16" s="112" t="s">
        <v>150</v>
      </c>
    </row>
    <row r="17" spans="1:4" x14ac:dyDescent="0.2">
      <c r="A17" s="114"/>
    </row>
    <row r="18" spans="1:4" ht="19.5" x14ac:dyDescent="0.3">
      <c r="A18" s="163" t="s">
        <v>151</v>
      </c>
      <c r="B18" s="163"/>
      <c r="C18" s="163"/>
      <c r="D18" s="163"/>
    </row>
    <row r="19" spans="1:4" ht="15.75" x14ac:dyDescent="0.25">
      <c r="A19" s="162" t="s">
        <v>152</v>
      </c>
      <c r="B19" s="162"/>
      <c r="C19" s="162"/>
      <c r="D19" s="162"/>
    </row>
    <row r="20" spans="1:4" x14ac:dyDescent="0.2">
      <c r="A20" s="60"/>
    </row>
    <row r="21" spans="1:4" x14ac:dyDescent="0.2">
      <c r="A21" s="106" t="s">
        <v>148</v>
      </c>
      <c r="B21" s="107" t="s">
        <v>193</v>
      </c>
      <c r="C21" s="107" t="s">
        <v>202</v>
      </c>
      <c r="D21" s="153" t="s">
        <v>217</v>
      </c>
    </row>
    <row r="22" spans="1:4" x14ac:dyDescent="0.2">
      <c r="A22" s="109" t="s">
        <v>77</v>
      </c>
      <c r="B22" s="110">
        <v>1245326.09546</v>
      </c>
      <c r="C22" s="110">
        <v>1090034.6478599999</v>
      </c>
      <c r="D22" s="111">
        <v>-0.12469942464558918</v>
      </c>
    </row>
    <row r="23" spans="1:4" x14ac:dyDescent="0.2">
      <c r="A23" s="109" t="s">
        <v>79</v>
      </c>
      <c r="B23" s="110">
        <v>1015989.84146</v>
      </c>
      <c r="C23" s="110">
        <v>848384.37731000001</v>
      </c>
      <c r="D23" s="111">
        <v>-0.16496765746116834</v>
      </c>
    </row>
    <row r="24" spans="1:4" x14ac:dyDescent="0.2">
      <c r="A24" s="109" t="s">
        <v>81</v>
      </c>
      <c r="B24" s="110">
        <v>762366.67987999995</v>
      </c>
      <c r="C24" s="110">
        <v>752499.90639000002</v>
      </c>
      <c r="D24" s="111">
        <v>-1.2942293715608098E-2</v>
      </c>
    </row>
    <row r="25" spans="1:4" x14ac:dyDescent="0.2">
      <c r="A25" s="109" t="s">
        <v>85</v>
      </c>
      <c r="B25" s="110">
        <v>591563.04853999999</v>
      </c>
      <c r="C25" s="110">
        <v>574262.70820999995</v>
      </c>
      <c r="D25" s="111">
        <v>-2.9245133503010255E-2</v>
      </c>
    </row>
    <row r="26" spans="1:4" x14ac:dyDescent="0.2">
      <c r="A26" s="109" t="s">
        <v>89</v>
      </c>
      <c r="B26" s="110">
        <v>466157.08468000003</v>
      </c>
      <c r="C26" s="110">
        <v>482051.97379999998</v>
      </c>
      <c r="D26" s="111">
        <v>3.4097710068937845E-2</v>
      </c>
    </row>
    <row r="27" spans="1:4" x14ac:dyDescent="0.2">
      <c r="A27" s="109" t="s">
        <v>87</v>
      </c>
      <c r="B27" s="110">
        <v>504579.09022999997</v>
      </c>
      <c r="C27" s="110">
        <v>471161.18310999998</v>
      </c>
      <c r="D27" s="111">
        <v>-6.6229274591555629E-2</v>
      </c>
    </row>
    <row r="28" spans="1:4" x14ac:dyDescent="0.2">
      <c r="A28" s="109" t="s">
        <v>102</v>
      </c>
      <c r="B28" s="110">
        <v>244100.00373999999</v>
      </c>
      <c r="C28" s="110">
        <v>399885.21927</v>
      </c>
      <c r="D28" s="111">
        <v>0.63820242991857001</v>
      </c>
    </row>
    <row r="29" spans="1:4" x14ac:dyDescent="0.2">
      <c r="A29" s="109" t="s">
        <v>91</v>
      </c>
      <c r="B29" s="110">
        <v>331779.03953000001</v>
      </c>
      <c r="C29" s="110">
        <v>389329.09714000003</v>
      </c>
      <c r="D29" s="111">
        <v>0.17345899153703545</v>
      </c>
    </row>
    <row r="30" spans="1:4" x14ac:dyDescent="0.2">
      <c r="A30" s="109" t="s">
        <v>83</v>
      </c>
      <c r="B30" s="110">
        <v>463858.03844999999</v>
      </c>
      <c r="C30" s="110">
        <v>314901.06780999998</v>
      </c>
      <c r="D30" s="111">
        <v>-0.32112620304640105</v>
      </c>
    </row>
    <row r="31" spans="1:4" x14ac:dyDescent="0.2">
      <c r="A31" s="109" t="s">
        <v>106</v>
      </c>
      <c r="B31" s="110">
        <v>233189.83059</v>
      </c>
      <c r="C31" s="110">
        <v>276059.55475000001</v>
      </c>
      <c r="D31" s="111">
        <v>0.18384045329735926</v>
      </c>
    </row>
    <row r="33" spans="1:4" ht="19.5" x14ac:dyDescent="0.3">
      <c r="A33" s="163" t="s">
        <v>153</v>
      </c>
      <c r="B33" s="163"/>
      <c r="C33" s="163"/>
      <c r="D33" s="163"/>
    </row>
    <row r="34" spans="1:4" ht="15.75" x14ac:dyDescent="0.25">
      <c r="A34" s="162" t="s">
        <v>154</v>
      </c>
      <c r="B34" s="162"/>
      <c r="C34" s="162"/>
      <c r="D34" s="162"/>
    </row>
    <row r="36" spans="1:4" x14ac:dyDescent="0.2">
      <c r="A36" s="106" t="s">
        <v>155</v>
      </c>
      <c r="B36" s="107" t="s">
        <v>193</v>
      </c>
      <c r="C36" s="107" t="s">
        <v>202</v>
      </c>
      <c r="D36" s="153" t="s">
        <v>217</v>
      </c>
    </row>
    <row r="37" spans="1:4" x14ac:dyDescent="0.2">
      <c r="A37" s="109" t="s">
        <v>135</v>
      </c>
      <c r="B37" s="110">
        <v>1585958.4298</v>
      </c>
      <c r="C37" s="110">
        <v>1730321.40228</v>
      </c>
      <c r="D37" s="111">
        <v>9.1025697627021118E-2</v>
      </c>
    </row>
    <row r="38" spans="1:4" x14ac:dyDescent="0.2">
      <c r="A38" s="109" t="s">
        <v>174</v>
      </c>
      <c r="B38" s="110">
        <v>1586676.90065</v>
      </c>
      <c r="C38" s="110">
        <v>1391623.9891299999</v>
      </c>
      <c r="D38" s="111">
        <v>-0.12293171435223799</v>
      </c>
    </row>
    <row r="39" spans="1:4" x14ac:dyDescent="0.2">
      <c r="A39" s="109" t="s">
        <v>175</v>
      </c>
      <c r="B39" s="110">
        <v>1394170.43386</v>
      </c>
      <c r="C39" s="110">
        <v>1196631.9241899999</v>
      </c>
      <c r="D39" s="111">
        <v>-0.14168892473431732</v>
      </c>
    </row>
    <row r="40" spans="1:4" x14ac:dyDescent="0.2">
      <c r="A40" s="109" t="s">
        <v>139</v>
      </c>
      <c r="B40" s="110">
        <v>1105473.24608</v>
      </c>
      <c r="C40" s="110">
        <v>865230.11857000005</v>
      </c>
      <c r="D40" s="111">
        <v>-0.21732152122351245</v>
      </c>
    </row>
    <row r="41" spans="1:4" x14ac:dyDescent="0.2">
      <c r="A41" s="109" t="s">
        <v>218</v>
      </c>
      <c r="B41" s="110">
        <v>902952.54943999997</v>
      </c>
      <c r="C41" s="110">
        <v>735134.89182000002</v>
      </c>
      <c r="D41" s="111">
        <v>-0.18585434829779082</v>
      </c>
    </row>
    <row r="42" spans="1:4" x14ac:dyDescent="0.2">
      <c r="A42" s="109" t="s">
        <v>131</v>
      </c>
      <c r="B42" s="110">
        <v>767901.96198000002</v>
      </c>
      <c r="C42" s="110">
        <v>650150.06392999995</v>
      </c>
      <c r="D42" s="111">
        <v>-0.1533423586344046</v>
      </c>
    </row>
    <row r="43" spans="1:4" x14ac:dyDescent="0.2">
      <c r="A43" s="109" t="s">
        <v>219</v>
      </c>
      <c r="B43" s="110">
        <v>614049.99011000001</v>
      </c>
      <c r="C43" s="110">
        <v>568196.32486000005</v>
      </c>
      <c r="D43" s="111">
        <v>-7.4674156808936354E-2</v>
      </c>
    </row>
    <row r="44" spans="1:4" x14ac:dyDescent="0.2">
      <c r="A44" s="109" t="s">
        <v>176</v>
      </c>
      <c r="B44" s="110">
        <v>591731.41310999996</v>
      </c>
      <c r="C44" s="110">
        <v>490519.77701999998</v>
      </c>
      <c r="D44" s="111">
        <v>-0.17104320279035995</v>
      </c>
    </row>
    <row r="45" spans="1:4" x14ac:dyDescent="0.2">
      <c r="A45" s="109" t="s">
        <v>137</v>
      </c>
      <c r="B45" s="110">
        <v>477206.66047</v>
      </c>
      <c r="C45" s="110">
        <v>466804.81894000003</v>
      </c>
      <c r="D45" s="111">
        <v>-2.1797351947592726E-2</v>
      </c>
    </row>
    <row r="46" spans="1:4" x14ac:dyDescent="0.2">
      <c r="A46" s="109" t="s">
        <v>220</v>
      </c>
      <c r="B46" s="110">
        <v>361374.96237000002</v>
      </c>
      <c r="C46" s="110">
        <v>318965.75760000001</v>
      </c>
      <c r="D46" s="111">
        <v>-0.11735512746059759</v>
      </c>
    </row>
    <row r="48" spans="1:4" ht="19.5" x14ac:dyDescent="0.3">
      <c r="A48" s="163" t="s">
        <v>156</v>
      </c>
      <c r="B48" s="163"/>
      <c r="C48" s="163"/>
      <c r="D48" s="163"/>
    </row>
    <row r="49" spans="1:4" ht="15.75" x14ac:dyDescent="0.25">
      <c r="A49" s="162" t="s">
        <v>157</v>
      </c>
      <c r="B49" s="162"/>
      <c r="C49" s="162"/>
      <c r="D49" s="162"/>
    </row>
    <row r="51" spans="1:4" x14ac:dyDescent="0.2">
      <c r="A51" s="106" t="s">
        <v>155</v>
      </c>
      <c r="B51" s="107" t="s">
        <v>193</v>
      </c>
      <c r="C51" s="107" t="s">
        <v>202</v>
      </c>
      <c r="D51" s="108" t="s">
        <v>149</v>
      </c>
    </row>
    <row r="52" spans="1:4" x14ac:dyDescent="0.2">
      <c r="A52" s="109" t="s">
        <v>221</v>
      </c>
      <c r="B52" s="110">
        <v>153795.59529999999</v>
      </c>
      <c r="C52" s="110">
        <v>248366.89447999999</v>
      </c>
      <c r="D52" s="111">
        <v>0.61491552469708477</v>
      </c>
    </row>
    <row r="53" spans="1:4" x14ac:dyDescent="0.2">
      <c r="A53" s="109" t="s">
        <v>140</v>
      </c>
      <c r="B53" s="110">
        <v>194226.73190000001</v>
      </c>
      <c r="C53" s="110">
        <v>288799.95043999999</v>
      </c>
      <c r="D53" s="111">
        <v>0.48692174148660516</v>
      </c>
    </row>
    <row r="54" spans="1:4" x14ac:dyDescent="0.2">
      <c r="A54" s="109" t="s">
        <v>135</v>
      </c>
      <c r="B54" s="110">
        <v>1585958.4298</v>
      </c>
      <c r="C54" s="110">
        <v>1730321.40228</v>
      </c>
      <c r="D54" s="111">
        <v>9.1025697627021118E-2</v>
      </c>
    </row>
    <row r="55" spans="1:4" x14ac:dyDescent="0.2">
      <c r="A55" s="109" t="s">
        <v>222</v>
      </c>
      <c r="B55" s="110">
        <v>219372.68607</v>
      </c>
      <c r="C55" s="110">
        <v>219327.20991000001</v>
      </c>
      <c r="D55" s="111">
        <v>-2.073009216173795E-4</v>
      </c>
    </row>
    <row r="56" spans="1:4" x14ac:dyDescent="0.2">
      <c r="A56" s="109" t="s">
        <v>137</v>
      </c>
      <c r="B56" s="110">
        <v>477206.66047</v>
      </c>
      <c r="C56" s="110">
        <v>466804.81894000003</v>
      </c>
      <c r="D56" s="111">
        <v>-2.1797351947592726E-2</v>
      </c>
    </row>
    <row r="57" spans="1:4" x14ac:dyDescent="0.2">
      <c r="A57" s="109" t="s">
        <v>141</v>
      </c>
      <c r="B57" s="110">
        <v>106122.3558</v>
      </c>
      <c r="C57" s="110">
        <v>99512.475909999994</v>
      </c>
      <c r="D57" s="111">
        <v>-6.2285461344799987E-2</v>
      </c>
    </row>
    <row r="58" spans="1:4" x14ac:dyDescent="0.2">
      <c r="A58" s="109" t="s">
        <v>223</v>
      </c>
      <c r="B58" s="110">
        <v>614049.99011000001</v>
      </c>
      <c r="C58" s="110">
        <v>568196.32486000005</v>
      </c>
      <c r="D58" s="111">
        <v>-7.4674156808936354E-2</v>
      </c>
    </row>
    <row r="59" spans="1:4" x14ac:dyDescent="0.2">
      <c r="A59" s="109" t="s">
        <v>224</v>
      </c>
      <c r="B59" s="110">
        <v>123768.50865</v>
      </c>
      <c r="C59" s="110">
        <v>113145.14041000001</v>
      </c>
      <c r="D59" s="111">
        <v>-8.5832562385003711E-2</v>
      </c>
    </row>
    <row r="60" spans="1:4" x14ac:dyDescent="0.2">
      <c r="A60" s="109" t="s">
        <v>220</v>
      </c>
      <c r="B60" s="110">
        <v>361374.96237000002</v>
      </c>
      <c r="C60" s="110">
        <v>318965.75760000001</v>
      </c>
      <c r="D60" s="111">
        <v>-0.11735512746059759</v>
      </c>
    </row>
    <row r="61" spans="1:4" x14ac:dyDescent="0.2">
      <c r="A61" s="109" t="s">
        <v>174</v>
      </c>
      <c r="B61" s="110">
        <v>1586676.90065</v>
      </c>
      <c r="C61" s="110">
        <v>1391623.9891299999</v>
      </c>
      <c r="D61" s="111">
        <v>-0.12293171435223799</v>
      </c>
    </row>
    <row r="63" spans="1:4" ht="19.5" x14ac:dyDescent="0.3">
      <c r="A63" s="163" t="s">
        <v>159</v>
      </c>
      <c r="B63" s="163"/>
      <c r="C63" s="163"/>
      <c r="D63" s="163"/>
    </row>
    <row r="64" spans="1:4" ht="15.75" x14ac:dyDescent="0.25">
      <c r="A64" s="162" t="s">
        <v>160</v>
      </c>
      <c r="B64" s="162"/>
      <c r="C64" s="162"/>
      <c r="D64" s="162"/>
    </row>
    <row r="66" spans="1:4" x14ac:dyDescent="0.2">
      <c r="A66" s="106" t="s">
        <v>161</v>
      </c>
      <c r="B66" s="107" t="s">
        <v>193</v>
      </c>
      <c r="C66" s="107" t="s">
        <v>202</v>
      </c>
      <c r="D66" s="153" t="s">
        <v>225</v>
      </c>
    </row>
    <row r="67" spans="1:4" x14ac:dyDescent="0.2">
      <c r="A67" s="109" t="s">
        <v>162</v>
      </c>
      <c r="B67" s="110">
        <v>5386642.9085200001</v>
      </c>
      <c r="C67" s="110">
        <v>4829689.2061700001</v>
      </c>
      <c r="D67" s="111">
        <v>-0.10339532651571756</v>
      </c>
    </row>
    <row r="68" spans="1:4" x14ac:dyDescent="0.2">
      <c r="A68" s="109" t="s">
        <v>164</v>
      </c>
      <c r="B68" s="110">
        <v>844640.30249999999</v>
      </c>
      <c r="C68" s="110">
        <v>913915.55781999999</v>
      </c>
      <c r="D68" s="111">
        <v>8.2017463664658605E-2</v>
      </c>
    </row>
    <row r="69" spans="1:4" x14ac:dyDescent="0.2">
      <c r="A69" s="109" t="s">
        <v>163</v>
      </c>
      <c r="B69" s="110">
        <v>973173.96172999998</v>
      </c>
      <c r="C69" s="110">
        <v>901126.64573999995</v>
      </c>
      <c r="D69" s="111">
        <v>-7.4033337124970303E-2</v>
      </c>
    </row>
    <row r="70" spans="1:4" x14ac:dyDescent="0.2">
      <c r="A70" s="109" t="s">
        <v>165</v>
      </c>
      <c r="B70" s="110">
        <v>794313.41943000001</v>
      </c>
      <c r="C70" s="110">
        <v>641179.94106999994</v>
      </c>
      <c r="D70" s="111">
        <v>-0.19278722304589641</v>
      </c>
    </row>
    <row r="71" spans="1:4" x14ac:dyDescent="0.2">
      <c r="A71" s="109" t="s">
        <v>166</v>
      </c>
      <c r="B71" s="110">
        <v>578155.89035999996</v>
      </c>
      <c r="C71" s="110">
        <v>521371.44112999999</v>
      </c>
      <c r="D71" s="111">
        <v>-9.8216502117866575E-2</v>
      </c>
    </row>
    <row r="72" spans="1:4" x14ac:dyDescent="0.2">
      <c r="A72" s="109" t="s">
        <v>167</v>
      </c>
      <c r="B72" s="110">
        <v>557441.14288000006</v>
      </c>
      <c r="C72" s="110">
        <v>516371.47722</v>
      </c>
      <c r="D72" s="111">
        <v>-7.3675339871425841E-2</v>
      </c>
    </row>
    <row r="73" spans="1:4" x14ac:dyDescent="0.2">
      <c r="A73" s="109" t="s">
        <v>168</v>
      </c>
      <c r="B73" s="110">
        <v>279783.49501999997</v>
      </c>
      <c r="C73" s="110">
        <v>228578.48347000001</v>
      </c>
      <c r="D73" s="111">
        <v>-0.18301655552033061</v>
      </c>
    </row>
    <row r="74" spans="1:4" x14ac:dyDescent="0.2">
      <c r="A74" s="109" t="s">
        <v>169</v>
      </c>
      <c r="B74" s="110">
        <v>265850.78369000001</v>
      </c>
      <c r="C74" s="110">
        <v>212415.07725</v>
      </c>
      <c r="D74" s="111">
        <v>-0.20099886747864418</v>
      </c>
    </row>
    <row r="75" spans="1:4" x14ac:dyDescent="0.2">
      <c r="A75" s="109" t="s">
        <v>170</v>
      </c>
      <c r="B75" s="110">
        <v>219003.64973999999</v>
      </c>
      <c r="C75" s="110">
        <v>178078.03271999999</v>
      </c>
      <c r="D75" s="111">
        <v>-0.18687184925267997</v>
      </c>
    </row>
    <row r="76" spans="1:4" x14ac:dyDescent="0.2">
      <c r="A76" s="109" t="s">
        <v>177</v>
      </c>
      <c r="B76" s="110">
        <v>172905.24346999999</v>
      </c>
      <c r="C76" s="110">
        <v>171234.06205000001</v>
      </c>
      <c r="D76" s="111">
        <v>-9.6653021415740829E-3</v>
      </c>
    </row>
    <row r="78" spans="1:4" ht="19.5" x14ac:dyDescent="0.3">
      <c r="A78" s="163" t="s">
        <v>171</v>
      </c>
      <c r="B78" s="163"/>
      <c r="C78" s="163"/>
      <c r="D78" s="163"/>
    </row>
    <row r="79" spans="1:4" ht="15.75" x14ac:dyDescent="0.25">
      <c r="A79" s="162" t="s">
        <v>172</v>
      </c>
      <c r="B79" s="162"/>
      <c r="C79" s="162"/>
      <c r="D79" s="162"/>
    </row>
    <row r="81" spans="1:4" x14ac:dyDescent="0.2">
      <c r="A81" s="106" t="s">
        <v>161</v>
      </c>
      <c r="B81" s="107" t="s">
        <v>193</v>
      </c>
      <c r="C81" s="107" t="s">
        <v>202</v>
      </c>
      <c r="D81" s="153" t="s">
        <v>225</v>
      </c>
    </row>
    <row r="82" spans="1:4" x14ac:dyDescent="0.2">
      <c r="A82" s="109" t="s">
        <v>226</v>
      </c>
      <c r="B82" s="110">
        <v>596.26877000000002</v>
      </c>
      <c r="C82" s="110">
        <v>3960.48594</v>
      </c>
      <c r="D82" s="115">
        <v>5.6421153333252718</v>
      </c>
    </row>
    <row r="83" spans="1:4" x14ac:dyDescent="0.2">
      <c r="A83" s="109" t="s">
        <v>227</v>
      </c>
      <c r="B83" s="110">
        <v>5516.7400500000003</v>
      </c>
      <c r="C83" s="110">
        <v>15960.128839999999</v>
      </c>
      <c r="D83" s="115">
        <v>1.8930362306993236</v>
      </c>
    </row>
    <row r="84" spans="1:4" x14ac:dyDescent="0.2">
      <c r="A84" s="109" t="s">
        <v>228</v>
      </c>
      <c r="B84" s="110">
        <v>49.771329999999999</v>
      </c>
      <c r="C84" s="110">
        <v>142.84652</v>
      </c>
      <c r="D84" s="115">
        <v>1.8700563155535526</v>
      </c>
    </row>
    <row r="85" spans="1:4" x14ac:dyDescent="0.2">
      <c r="A85" s="109" t="s">
        <v>229</v>
      </c>
      <c r="B85" s="110">
        <v>4452.4217500000004</v>
      </c>
      <c r="C85" s="110">
        <v>12201.16408</v>
      </c>
      <c r="D85" s="115">
        <v>1.7403432929506284</v>
      </c>
    </row>
    <row r="86" spans="1:4" x14ac:dyDescent="0.2">
      <c r="A86" s="109" t="s">
        <v>194</v>
      </c>
      <c r="B86" s="110">
        <v>50.424259999999997</v>
      </c>
      <c r="C86" s="110">
        <v>96.136679999999998</v>
      </c>
      <c r="D86" s="115">
        <v>0.90655609026290129</v>
      </c>
    </row>
    <row r="87" spans="1:4" x14ac:dyDescent="0.2">
      <c r="A87" s="109" t="s">
        <v>230</v>
      </c>
      <c r="B87" s="110">
        <v>1393.0397700000001</v>
      </c>
      <c r="C87" s="110">
        <v>2563.2941000000001</v>
      </c>
      <c r="D87" s="115">
        <v>0.84007244818286841</v>
      </c>
    </row>
    <row r="88" spans="1:4" x14ac:dyDescent="0.2">
      <c r="A88" s="109" t="s">
        <v>231</v>
      </c>
      <c r="B88" s="110">
        <v>3842.5999099999999</v>
      </c>
      <c r="C88" s="110">
        <v>5782.10473</v>
      </c>
      <c r="D88" s="115">
        <v>0.50473764259261644</v>
      </c>
    </row>
    <row r="89" spans="1:4" x14ac:dyDescent="0.2">
      <c r="A89" s="109" t="s">
        <v>195</v>
      </c>
      <c r="B89" s="110">
        <v>9590.8027500000007</v>
      </c>
      <c r="C89" s="110">
        <v>13859.241969999999</v>
      </c>
      <c r="D89" s="115">
        <v>0.44505546941834434</v>
      </c>
    </row>
    <row r="90" spans="1:4" x14ac:dyDescent="0.2">
      <c r="A90" s="109" t="s">
        <v>232</v>
      </c>
      <c r="B90" s="110">
        <v>13105.08581</v>
      </c>
      <c r="C90" s="110">
        <v>18448.716069999999</v>
      </c>
      <c r="D90" s="115">
        <v>0.40775240524731809</v>
      </c>
    </row>
    <row r="91" spans="1:4" x14ac:dyDescent="0.2">
      <c r="A91" s="109" t="s">
        <v>233</v>
      </c>
      <c r="B91" s="110">
        <v>2707.8007200000002</v>
      </c>
      <c r="C91" s="110">
        <v>3794.6759000000002</v>
      </c>
      <c r="D91" s="115">
        <v>0.40138669436501218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showGridLines="0" topLeftCell="A4" zoomScale="75" zoomScaleNormal="75" workbookViewId="0">
      <selection activeCell="H9" sqref="H9"/>
    </sheetView>
  </sheetViews>
  <sheetFormatPr defaultColWidth="9.140625" defaultRowHeight="12.75" x14ac:dyDescent="0.2"/>
  <cols>
    <col min="1" max="1" width="32.28515625" customWidth="1"/>
    <col min="2" max="3" width="12.85546875" customWidth="1"/>
    <col min="4" max="4" width="14.5703125" bestFit="1" customWidth="1"/>
    <col min="5" max="5" width="12.42578125" customWidth="1"/>
    <col min="6" max="7" width="14.42578125" bestFit="1" customWidth="1"/>
    <col min="8" max="8" width="12.42578125" customWidth="1"/>
    <col min="9" max="9" width="13.7109375" bestFit="1" customWidth="1"/>
  </cols>
  <sheetData>
    <row r="2" spans="1:9" ht="26.25" x14ac:dyDescent="0.4">
      <c r="C2" s="2" t="s">
        <v>196</v>
      </c>
    </row>
    <row r="6" spans="1:9" ht="22.5" x14ac:dyDescent="0.2">
      <c r="A6" s="164" t="s">
        <v>46</v>
      </c>
      <c r="B6" s="164"/>
      <c r="C6" s="164"/>
      <c r="D6" s="164"/>
      <c r="E6" s="164"/>
      <c r="F6" s="164"/>
      <c r="G6" s="164"/>
      <c r="H6" s="164"/>
      <c r="I6" s="164"/>
    </row>
    <row r="7" spans="1:9" ht="24" customHeight="1" x14ac:dyDescent="0.2">
      <c r="A7" s="136"/>
      <c r="B7" s="155" t="s">
        <v>63</v>
      </c>
      <c r="C7" s="155"/>
      <c r="D7" s="155"/>
      <c r="E7" s="155"/>
      <c r="F7" s="155" t="s">
        <v>39</v>
      </c>
      <c r="G7" s="155"/>
      <c r="H7" s="155"/>
      <c r="I7" s="155"/>
    </row>
    <row r="8" spans="1:9" ht="60.75" x14ac:dyDescent="0.25">
      <c r="A8" s="137" t="s">
        <v>47</v>
      </c>
      <c r="B8" s="6">
        <v>2014</v>
      </c>
      <c r="C8" s="7">
        <v>2015</v>
      </c>
      <c r="D8" s="8" t="s">
        <v>197</v>
      </c>
      <c r="E8" s="8" t="s">
        <v>198</v>
      </c>
      <c r="F8" s="6" t="s">
        <v>178</v>
      </c>
      <c r="G8" s="7" t="s">
        <v>199</v>
      </c>
      <c r="H8" s="8" t="s">
        <v>197</v>
      </c>
      <c r="I8" s="8" t="s">
        <v>198</v>
      </c>
    </row>
    <row r="9" spans="1:9" ht="22.5" customHeight="1" x14ac:dyDescent="0.25">
      <c r="A9" s="138" t="s">
        <v>48</v>
      </c>
      <c r="B9" s="58">
        <v>1044998.78723</v>
      </c>
      <c r="C9" s="59">
        <v>960355.51473000005</v>
      </c>
      <c r="D9" s="139">
        <f t="shared" ref="D9:D22" si="0">(C9-B9)/B9*100</f>
        <v>-8.0998440892324517</v>
      </c>
      <c r="E9" s="140">
        <f t="shared" ref="E9:E22" si="1">C9/C$22*100</f>
        <v>8.8889133139375023</v>
      </c>
      <c r="F9" s="58">
        <v>12509966.522150001</v>
      </c>
      <c r="G9" s="59">
        <v>12811714.45724</v>
      </c>
      <c r="H9" s="139">
        <f t="shared" ref="H9:H22" si="2">(G9-F9)/F9*100</f>
        <v>2.4120602925333849</v>
      </c>
      <c r="I9" s="140">
        <f t="shared" ref="I9:I22" si="3">G9/G$22*100</f>
        <v>8.5385475899690242</v>
      </c>
    </row>
    <row r="10" spans="1:9" ht="22.5" customHeight="1" x14ac:dyDescent="0.25">
      <c r="A10" s="138" t="s">
        <v>204</v>
      </c>
      <c r="B10" s="58">
        <v>120756.94755</v>
      </c>
      <c r="C10" s="59">
        <v>117206.27319000001</v>
      </c>
      <c r="D10" s="139">
        <f t="shared" si="0"/>
        <v>-2.9403478905673861</v>
      </c>
      <c r="E10" s="140">
        <f t="shared" si="1"/>
        <v>1.0848445042026911</v>
      </c>
      <c r="F10" s="58">
        <v>1548353.1615200001</v>
      </c>
      <c r="G10" s="59">
        <v>1624359.7004</v>
      </c>
      <c r="H10" s="139">
        <f t="shared" si="2"/>
        <v>4.9088632211907752</v>
      </c>
      <c r="I10" s="140">
        <f t="shared" si="3"/>
        <v>1.0825774061218922</v>
      </c>
    </row>
    <row r="11" spans="1:9" ht="22.5" customHeight="1" x14ac:dyDescent="0.25">
      <c r="A11" s="138" t="s">
        <v>49</v>
      </c>
      <c r="B11" s="58">
        <v>243951.21135999999</v>
      </c>
      <c r="C11" s="59">
        <v>183614.49682999999</v>
      </c>
      <c r="D11" s="139">
        <f t="shared" si="0"/>
        <v>-24.733107162546865</v>
      </c>
      <c r="E11" s="140">
        <f t="shared" si="1"/>
        <v>1.6995095258686463</v>
      </c>
      <c r="F11" s="58">
        <v>3123774.1050300002</v>
      </c>
      <c r="G11" s="59">
        <v>2913670.4546699999</v>
      </c>
      <c r="H11" s="139">
        <f t="shared" si="2"/>
        <v>-6.7259553122514442</v>
      </c>
      <c r="I11" s="140">
        <f t="shared" si="3"/>
        <v>1.9418567219649074</v>
      </c>
    </row>
    <row r="12" spans="1:9" ht="22.5" customHeight="1" x14ac:dyDescent="0.25">
      <c r="A12" s="138" t="s">
        <v>50</v>
      </c>
      <c r="B12" s="58">
        <v>205151.63488999999</v>
      </c>
      <c r="C12" s="59">
        <v>169352.80527000001</v>
      </c>
      <c r="D12" s="139">
        <f t="shared" si="0"/>
        <v>-17.449936306476381</v>
      </c>
      <c r="E12" s="140">
        <f t="shared" si="1"/>
        <v>1.5675053482047163</v>
      </c>
      <c r="F12" s="58">
        <v>2184728.79691</v>
      </c>
      <c r="G12" s="59">
        <v>2266888.4830900002</v>
      </c>
      <c r="H12" s="139">
        <f t="shared" si="2"/>
        <v>3.7606354754971796</v>
      </c>
      <c r="I12" s="140">
        <f t="shared" si="3"/>
        <v>1.5107997652163148</v>
      </c>
    </row>
    <row r="13" spans="1:9" ht="22.5" customHeight="1" x14ac:dyDescent="0.25">
      <c r="A13" s="141" t="s">
        <v>51</v>
      </c>
      <c r="B13" s="58">
        <v>61110.811829999999</v>
      </c>
      <c r="C13" s="59">
        <v>47719.515670000001</v>
      </c>
      <c r="D13" s="139">
        <f t="shared" si="0"/>
        <v>-21.913137395805396</v>
      </c>
      <c r="E13" s="140">
        <f t="shared" si="1"/>
        <v>0.44168501317240544</v>
      </c>
      <c r="F13" s="58">
        <v>1136284.31856</v>
      </c>
      <c r="G13" s="59">
        <v>1044292.43253</v>
      </c>
      <c r="H13" s="139">
        <f t="shared" si="2"/>
        <v>-8.0958510583495773</v>
      </c>
      <c r="I13" s="140">
        <f t="shared" si="3"/>
        <v>0.69598340352980637</v>
      </c>
    </row>
    <row r="14" spans="1:9" ht="22.5" customHeight="1" x14ac:dyDescent="0.25">
      <c r="A14" s="138" t="s">
        <v>52</v>
      </c>
      <c r="B14" s="58">
        <v>1060180.1380799999</v>
      </c>
      <c r="C14" s="59">
        <v>858155.18683999998</v>
      </c>
      <c r="D14" s="139">
        <f t="shared" si="0"/>
        <v>-19.055719305010729</v>
      </c>
      <c r="E14" s="140">
        <f t="shared" si="1"/>
        <v>7.9429616935882326</v>
      </c>
      <c r="F14" s="58">
        <v>12290211.860610001</v>
      </c>
      <c r="G14" s="59">
        <v>12024143.51032</v>
      </c>
      <c r="H14" s="139">
        <f t="shared" si="2"/>
        <v>-2.1648800957023915</v>
      </c>
      <c r="I14" s="140">
        <f t="shared" si="3"/>
        <v>8.0136598371863972</v>
      </c>
    </row>
    <row r="15" spans="1:9" ht="22.5" customHeight="1" x14ac:dyDescent="0.25">
      <c r="A15" s="138" t="s">
        <v>53</v>
      </c>
      <c r="B15" s="58">
        <v>775172.34592999995</v>
      </c>
      <c r="C15" s="59">
        <v>686370.09152000002</v>
      </c>
      <c r="D15" s="139">
        <f t="shared" si="0"/>
        <v>-11.455807844055755</v>
      </c>
      <c r="E15" s="140">
        <f t="shared" si="1"/>
        <v>6.3529434164970926</v>
      </c>
      <c r="F15" s="58">
        <v>9405652.0498300008</v>
      </c>
      <c r="G15" s="59">
        <v>8919845.3649400007</v>
      </c>
      <c r="H15" s="139">
        <f t="shared" si="2"/>
        <v>-5.1650505708297034</v>
      </c>
      <c r="I15" s="140">
        <f t="shared" si="3"/>
        <v>5.9447566052071021</v>
      </c>
    </row>
    <row r="16" spans="1:9" ht="22.5" customHeight="1" x14ac:dyDescent="0.25">
      <c r="A16" s="138" t="s">
        <v>54</v>
      </c>
      <c r="B16" s="58">
        <v>528679.61468999996</v>
      </c>
      <c r="C16" s="59">
        <v>511444.95600000001</v>
      </c>
      <c r="D16" s="139">
        <f t="shared" si="0"/>
        <v>-3.2599438698058711</v>
      </c>
      <c r="E16" s="140">
        <f t="shared" si="1"/>
        <v>4.7338613763390764</v>
      </c>
      <c r="F16" s="58">
        <v>6614184.1585400002</v>
      </c>
      <c r="G16" s="59">
        <v>6921093.1744799996</v>
      </c>
      <c r="H16" s="139">
        <f t="shared" si="2"/>
        <v>4.6401643586492725</v>
      </c>
      <c r="I16" s="140">
        <f t="shared" si="3"/>
        <v>4.6126600496869177</v>
      </c>
    </row>
    <row r="17" spans="1:9" ht="22.5" customHeight="1" x14ac:dyDescent="0.25">
      <c r="A17" s="138" t="s">
        <v>55</v>
      </c>
      <c r="B17" s="58">
        <v>3495575.8094799998</v>
      </c>
      <c r="C17" s="59">
        <v>2892634.06696</v>
      </c>
      <c r="D17" s="139">
        <f t="shared" si="0"/>
        <v>-17.248710237804659</v>
      </c>
      <c r="E17" s="140">
        <f t="shared" si="1"/>
        <v>26.773807278421106</v>
      </c>
      <c r="F17" s="58">
        <v>41044228.507160001</v>
      </c>
      <c r="G17" s="59">
        <v>43014043.074409999</v>
      </c>
      <c r="H17" s="139">
        <f t="shared" si="2"/>
        <v>4.7992486127650622</v>
      </c>
      <c r="I17" s="140">
        <f t="shared" si="3"/>
        <v>28.667314983770648</v>
      </c>
    </row>
    <row r="18" spans="1:9" ht="22.5" customHeight="1" x14ac:dyDescent="0.25">
      <c r="A18" s="138" t="s">
        <v>56</v>
      </c>
      <c r="B18" s="58">
        <v>1737671.2922199999</v>
      </c>
      <c r="C18" s="59">
        <v>1513927.4813900001</v>
      </c>
      <c r="D18" s="139">
        <f t="shared" si="0"/>
        <v>-12.876072237123228</v>
      </c>
      <c r="E18" s="140">
        <f t="shared" si="1"/>
        <v>14.012696276802107</v>
      </c>
      <c r="F18" s="58">
        <v>20262739.671909999</v>
      </c>
      <c r="G18" s="59">
        <v>20419128.843040001</v>
      </c>
      <c r="H18" s="139">
        <f t="shared" si="2"/>
        <v>0.7718066444233207</v>
      </c>
      <c r="I18" s="140">
        <f t="shared" si="3"/>
        <v>13.608616079753464</v>
      </c>
    </row>
    <row r="19" spans="1:9" ht="22.5" customHeight="1" x14ac:dyDescent="0.25">
      <c r="A19" s="138" t="s">
        <v>57</v>
      </c>
      <c r="B19" s="58">
        <v>132456.20241999999</v>
      </c>
      <c r="C19" s="59">
        <v>148616.99692000001</v>
      </c>
      <c r="D19" s="139">
        <f t="shared" si="0"/>
        <v>12.20085900451563</v>
      </c>
      <c r="E19" s="140">
        <f t="shared" si="1"/>
        <v>1.3755776713283128</v>
      </c>
      <c r="F19" s="58">
        <v>1397778.1043</v>
      </c>
      <c r="G19" s="59">
        <v>1655941.8448600001</v>
      </c>
      <c r="H19" s="139">
        <f t="shared" si="2"/>
        <v>18.469579668318463</v>
      </c>
      <c r="I19" s="140">
        <f t="shared" si="3"/>
        <v>1.103625771222833</v>
      </c>
    </row>
    <row r="20" spans="1:9" ht="22.5" customHeight="1" x14ac:dyDescent="0.25">
      <c r="A20" s="138" t="s">
        <v>58</v>
      </c>
      <c r="B20" s="58">
        <v>1017261.8835999999</v>
      </c>
      <c r="C20" s="59">
        <v>922930.22048000002</v>
      </c>
      <c r="D20" s="139">
        <f t="shared" si="0"/>
        <v>-9.2730952216717792</v>
      </c>
      <c r="E20" s="140">
        <f t="shared" si="1"/>
        <v>8.5425101421596175</v>
      </c>
      <c r="F20" s="58">
        <v>12072142.991830001</v>
      </c>
      <c r="G20" s="59">
        <v>12711210.401210001</v>
      </c>
      <c r="H20" s="139">
        <f t="shared" si="2"/>
        <v>5.2937362472636247</v>
      </c>
      <c r="I20" s="140">
        <f t="shared" si="3"/>
        <v>8.4715652459383914</v>
      </c>
    </row>
    <row r="21" spans="1:9" ht="22.5" customHeight="1" x14ac:dyDescent="0.25">
      <c r="A21" s="138" t="s">
        <v>59</v>
      </c>
      <c r="B21" s="58">
        <v>1553876.7772299999</v>
      </c>
      <c r="C21" s="59">
        <v>1791642.2475699999</v>
      </c>
      <c r="D21" s="139">
        <f t="shared" si="0"/>
        <v>15.301436627674544</v>
      </c>
      <c r="E21" s="140">
        <f t="shared" si="1"/>
        <v>16.58318443947848</v>
      </c>
      <c r="F21" s="58">
        <v>22813678.233929999</v>
      </c>
      <c r="G21" s="59">
        <v>23719262.339600001</v>
      </c>
      <c r="H21" s="139">
        <f t="shared" si="2"/>
        <v>3.9694787328207219</v>
      </c>
      <c r="I21" s="140">
        <f t="shared" si="3"/>
        <v>15.808036540432294</v>
      </c>
    </row>
    <row r="22" spans="1:9" ht="24" customHeight="1" x14ac:dyDescent="0.25">
      <c r="A22" s="142" t="s">
        <v>60</v>
      </c>
      <c r="B22" s="143">
        <v>11976843.45651</v>
      </c>
      <c r="C22" s="122">
        <v>10803969.853370002</v>
      </c>
      <c r="D22" s="144">
        <f t="shared" si="0"/>
        <v>-9.7928440611159875</v>
      </c>
      <c r="E22" s="145">
        <f t="shared" si="1"/>
        <v>100</v>
      </c>
      <c r="F22" s="143">
        <v>146403722.48228002</v>
      </c>
      <c r="G22" s="122">
        <v>150045594.08079001</v>
      </c>
      <c r="H22" s="144">
        <f t="shared" si="2"/>
        <v>2.4875539615809914</v>
      </c>
      <c r="I22" s="145">
        <f t="shared" si="3"/>
        <v>100</v>
      </c>
    </row>
  </sheetData>
  <mergeCells count="3">
    <mergeCell ref="A6:I6"/>
    <mergeCell ref="B7:E7"/>
    <mergeCell ref="F7:I7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M63" sqref="M63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60"/>
    </row>
    <row r="8" spans="9:9" x14ac:dyDescent="0.2">
      <c r="I8" s="60"/>
    </row>
    <row r="9" spans="9:9" x14ac:dyDescent="0.2">
      <c r="I9" s="60"/>
    </row>
    <row r="10" spans="9:9" x14ac:dyDescent="0.2">
      <c r="I10" s="60"/>
    </row>
    <row r="17" spans="3:14" ht="12.75" customHeight="1" x14ac:dyDescent="0.2"/>
    <row r="21" spans="3:14" x14ac:dyDescent="0.2">
      <c r="C21" s="1" t="s">
        <v>208</v>
      </c>
    </row>
    <row r="22" spans="3:14" x14ac:dyDescent="0.2">
      <c r="C22" s="1" t="s">
        <v>192</v>
      </c>
    </row>
    <row r="24" spans="3:14" x14ac:dyDescent="0.2">
      <c r="H24" s="60"/>
      <c r="I24" s="60"/>
    </row>
    <row r="25" spans="3:14" x14ac:dyDescent="0.2">
      <c r="H25" s="60"/>
      <c r="I25" s="60"/>
    </row>
    <row r="26" spans="3:14" x14ac:dyDescent="0.2">
      <c r="H26" s="165"/>
      <c r="I26" s="165"/>
      <c r="N26" t="s">
        <v>61</v>
      </c>
    </row>
    <row r="27" spans="3:14" x14ac:dyDescent="0.2">
      <c r="H27" s="165"/>
      <c r="I27" s="165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60"/>
      <c r="I37" s="60"/>
    </row>
    <row r="38" spans="8:9" x14ac:dyDescent="0.2">
      <c r="H38" s="60"/>
      <c r="I38" s="60"/>
    </row>
    <row r="39" spans="8:9" x14ac:dyDescent="0.2">
      <c r="H39" s="165"/>
      <c r="I39" s="165"/>
    </row>
    <row r="40" spans="8:9" x14ac:dyDescent="0.2">
      <c r="H40" s="165"/>
      <c r="I40" s="165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60"/>
      <c r="I49" s="60"/>
    </row>
    <row r="50" spans="3:9" x14ac:dyDescent="0.2">
      <c r="H50" s="60"/>
      <c r="I50" s="60"/>
    </row>
    <row r="51" spans="3:9" x14ac:dyDescent="0.2">
      <c r="H51" s="165"/>
      <c r="I51" s="165"/>
    </row>
    <row r="52" spans="3:9" x14ac:dyDescent="0.2">
      <c r="H52" s="165"/>
      <c r="I52" s="165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61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23"/>
  <sheetViews>
    <sheetView showGridLines="0" topLeftCell="A25" zoomScaleNormal="100" workbookViewId="0">
      <selection activeCell="M27" sqref="M27"/>
    </sheetView>
  </sheetViews>
  <sheetFormatPr defaultColWidth="9.140625" defaultRowHeight="12.75" x14ac:dyDescent="0.2"/>
  <sheetData>
    <row r="22" spans="1:1" x14ac:dyDescent="0.2">
      <c r="A22" s="150" t="s">
        <v>206</v>
      </c>
    </row>
    <row r="23" spans="1:1" x14ac:dyDescent="0.2">
      <c r="A23" s="150" t="s">
        <v>207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Q24" sqref="Q24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9.140625" bestFit="1" customWidth="1"/>
    <col min="4" max="4" width="7.28515625" bestFit="1" customWidth="1"/>
    <col min="5" max="5" width="6.28515625" bestFit="1" customWidth="1"/>
    <col min="6" max="6" width="6.7109375" bestFit="1" customWidth="1"/>
    <col min="7" max="7" width="6.85546875" bestFit="1" customWidth="1"/>
    <col min="8" max="8" width="9" bestFit="1" customWidth="1"/>
    <col min="9" max="9" width="8.85546875" bestFit="1" customWidth="1"/>
    <col min="10" max="10" width="10.140625" bestFit="1" customWidth="1"/>
    <col min="11" max="11" width="6.85546875" bestFit="1" customWidth="1"/>
    <col min="12" max="12" width="5.5703125" bestFit="1" customWidth="1"/>
    <col min="13" max="13" width="7" bestFit="1" customWidth="1"/>
    <col min="14" max="14" width="7.85546875" bestFit="1" customWidth="1"/>
    <col min="15" max="15" width="12.7109375" bestFit="1" customWidth="1"/>
    <col min="16" max="16" width="6.7109375" bestFit="1" customWidth="1"/>
  </cols>
  <sheetData>
    <row r="1" spans="1:16" x14ac:dyDescent="0.2"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3" spans="1:16" x14ac:dyDescent="0.2">
      <c r="B3" s="60" t="s">
        <v>203</v>
      </c>
    </row>
    <row r="4" spans="1:16" s="62" customFormat="1" x14ac:dyDescent="0.2">
      <c r="B4" s="63" t="s">
        <v>62</v>
      </c>
      <c r="C4" s="63" t="s">
        <v>63</v>
      </c>
      <c r="D4" s="63" t="s">
        <v>64</v>
      </c>
      <c r="E4" s="63" t="s">
        <v>65</v>
      </c>
      <c r="F4" s="63" t="s">
        <v>66</v>
      </c>
      <c r="G4" s="63" t="s">
        <v>67</v>
      </c>
      <c r="H4" s="63" t="s">
        <v>68</v>
      </c>
      <c r="I4" s="63" t="s">
        <v>1</v>
      </c>
      <c r="J4" s="63" t="s">
        <v>69</v>
      </c>
      <c r="K4" s="63" t="s">
        <v>70</v>
      </c>
      <c r="L4" s="63" t="s">
        <v>71</v>
      </c>
      <c r="M4" s="63" t="s">
        <v>72</v>
      </c>
      <c r="N4" s="63" t="s">
        <v>73</v>
      </c>
      <c r="O4" s="64" t="s">
        <v>74</v>
      </c>
      <c r="P4" s="64" t="s">
        <v>75</v>
      </c>
    </row>
    <row r="5" spans="1:16" x14ac:dyDescent="0.2">
      <c r="A5" s="65" t="s">
        <v>76</v>
      </c>
      <c r="B5" s="66" t="s">
        <v>77</v>
      </c>
      <c r="C5" s="71">
        <v>1090034.6478599999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71">
        <f>SUM(C5:N5)</f>
        <v>1090034.6478599999</v>
      </c>
      <c r="P5" s="68">
        <f t="shared" ref="P5:P24" si="0">O5/O$26*100</f>
        <v>10.089204826131521</v>
      </c>
    </row>
    <row r="6" spans="1:16" x14ac:dyDescent="0.2">
      <c r="A6" s="65" t="s">
        <v>78</v>
      </c>
      <c r="B6" s="66" t="s">
        <v>79</v>
      </c>
      <c r="C6" s="71">
        <v>848384.37731000001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71">
        <f t="shared" ref="O6:O24" si="1">SUM(C6:N6)</f>
        <v>848384.37731000001</v>
      </c>
      <c r="P6" s="68">
        <f t="shared" si="0"/>
        <v>7.8525244777998955</v>
      </c>
    </row>
    <row r="7" spans="1:16" x14ac:dyDescent="0.2">
      <c r="A7" s="65" t="s">
        <v>80</v>
      </c>
      <c r="B7" s="66" t="s">
        <v>81</v>
      </c>
      <c r="C7" s="71">
        <v>752499.90639000002</v>
      </c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71">
        <f t="shared" si="1"/>
        <v>752499.90639000002</v>
      </c>
      <c r="P7" s="68">
        <f t="shared" si="0"/>
        <v>6.9650315264002618</v>
      </c>
    </row>
    <row r="8" spans="1:16" x14ac:dyDescent="0.2">
      <c r="A8" s="65" t="s">
        <v>82</v>
      </c>
      <c r="B8" s="66" t="s">
        <v>85</v>
      </c>
      <c r="C8" s="71">
        <v>574262.70820999995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71">
        <f t="shared" si="1"/>
        <v>574262.70820999995</v>
      </c>
      <c r="P8" s="68">
        <f t="shared" si="0"/>
        <v>5.3152935078847428</v>
      </c>
    </row>
    <row r="9" spans="1:16" x14ac:dyDescent="0.2">
      <c r="A9" s="65" t="s">
        <v>84</v>
      </c>
      <c r="B9" s="66" t="s">
        <v>89</v>
      </c>
      <c r="C9" s="71">
        <v>482051.97379999998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71">
        <f t="shared" si="1"/>
        <v>482051.97379999998</v>
      </c>
      <c r="P9" s="68">
        <f t="shared" si="0"/>
        <v>4.4618041362790137</v>
      </c>
    </row>
    <row r="10" spans="1:16" x14ac:dyDescent="0.2">
      <c r="A10" s="65" t="s">
        <v>86</v>
      </c>
      <c r="B10" s="66" t="s">
        <v>87</v>
      </c>
      <c r="C10" s="71">
        <v>471161.18310999998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71">
        <f t="shared" si="1"/>
        <v>471161.18310999998</v>
      </c>
      <c r="P10" s="68">
        <f t="shared" si="0"/>
        <v>4.3610005350305059</v>
      </c>
    </row>
    <row r="11" spans="1:16" x14ac:dyDescent="0.2">
      <c r="A11" s="65" t="s">
        <v>88</v>
      </c>
      <c r="B11" s="66" t="s">
        <v>102</v>
      </c>
      <c r="C11" s="71">
        <v>399885.21927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71">
        <f t="shared" si="1"/>
        <v>399885.21927</v>
      </c>
      <c r="P11" s="68">
        <f t="shared" si="0"/>
        <v>3.7012804061579931</v>
      </c>
    </row>
    <row r="12" spans="1:16" x14ac:dyDescent="0.2">
      <c r="A12" s="65" t="s">
        <v>90</v>
      </c>
      <c r="B12" s="66" t="s">
        <v>91</v>
      </c>
      <c r="C12" s="71">
        <v>389329.09714000003</v>
      </c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71">
        <f t="shared" si="1"/>
        <v>389329.09714000003</v>
      </c>
      <c r="P12" s="68">
        <f t="shared" si="0"/>
        <v>3.6035744492433941</v>
      </c>
    </row>
    <row r="13" spans="1:16" x14ac:dyDescent="0.2">
      <c r="A13" s="65" t="s">
        <v>92</v>
      </c>
      <c r="B13" s="66" t="s">
        <v>83</v>
      </c>
      <c r="C13" s="71">
        <v>314901.06780999998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71">
        <f t="shared" si="1"/>
        <v>314901.06780999998</v>
      </c>
      <c r="P13" s="68">
        <f t="shared" si="0"/>
        <v>2.914679252939377</v>
      </c>
    </row>
    <row r="14" spans="1:16" x14ac:dyDescent="0.2">
      <c r="A14" s="65" t="s">
        <v>94</v>
      </c>
      <c r="B14" s="66" t="s">
        <v>106</v>
      </c>
      <c r="C14" s="71">
        <v>276059.55475000001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71">
        <f t="shared" si="1"/>
        <v>276059.55475000001</v>
      </c>
      <c r="P14" s="68">
        <f t="shared" si="0"/>
        <v>2.5551677623747815</v>
      </c>
    </row>
    <row r="15" spans="1:16" x14ac:dyDescent="0.2">
      <c r="A15" s="65" t="s">
        <v>95</v>
      </c>
      <c r="B15" s="66" t="s">
        <v>100</v>
      </c>
      <c r="C15" s="71">
        <v>255847.87622000001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71">
        <f t="shared" si="1"/>
        <v>255847.87622000001</v>
      </c>
      <c r="P15" s="68">
        <f t="shared" si="0"/>
        <v>2.3680913561619712</v>
      </c>
    </row>
    <row r="16" spans="1:16" x14ac:dyDescent="0.2">
      <c r="A16" s="65" t="s">
        <v>97</v>
      </c>
      <c r="B16" s="66" t="s">
        <v>145</v>
      </c>
      <c r="C16" s="71">
        <v>215243.77183000001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1">
        <f t="shared" si="1"/>
        <v>215243.77183000001</v>
      </c>
      <c r="P16" s="68">
        <f t="shared" si="0"/>
        <v>1.9922655722966573</v>
      </c>
    </row>
    <row r="17" spans="1:16" x14ac:dyDescent="0.2">
      <c r="A17" s="65" t="s">
        <v>99</v>
      </c>
      <c r="B17" s="66" t="s">
        <v>110</v>
      </c>
      <c r="C17" s="71">
        <v>213688.09875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71">
        <f t="shared" si="1"/>
        <v>213688.09875</v>
      </c>
      <c r="P17" s="68">
        <f t="shared" si="0"/>
        <v>1.9778664847287228</v>
      </c>
    </row>
    <row r="18" spans="1:16" x14ac:dyDescent="0.2">
      <c r="A18" s="65" t="s">
        <v>101</v>
      </c>
      <c r="B18" s="66" t="s">
        <v>108</v>
      </c>
      <c r="C18" s="71">
        <v>208416.69047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71">
        <f t="shared" si="1"/>
        <v>208416.69047</v>
      </c>
      <c r="P18" s="68">
        <f t="shared" si="0"/>
        <v>1.9290750834980379</v>
      </c>
    </row>
    <row r="19" spans="1:16" x14ac:dyDescent="0.2">
      <c r="A19" s="65" t="s">
        <v>103</v>
      </c>
      <c r="B19" s="66" t="s">
        <v>98</v>
      </c>
      <c r="C19" s="71">
        <v>203767.97115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71">
        <f t="shared" si="1"/>
        <v>203767.97115</v>
      </c>
      <c r="P19" s="68">
        <f t="shared" si="0"/>
        <v>1.8860472022368735</v>
      </c>
    </row>
    <row r="20" spans="1:16" x14ac:dyDescent="0.2">
      <c r="A20" s="65" t="s">
        <v>105</v>
      </c>
      <c r="B20" s="66" t="s">
        <v>96</v>
      </c>
      <c r="C20" s="71">
        <v>189154.33713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71">
        <f t="shared" si="1"/>
        <v>189154.33713</v>
      </c>
      <c r="P20" s="68">
        <f t="shared" si="0"/>
        <v>1.7507854954907955</v>
      </c>
    </row>
    <row r="21" spans="1:16" x14ac:dyDescent="0.2">
      <c r="A21" s="65" t="s">
        <v>107</v>
      </c>
      <c r="B21" s="66" t="s">
        <v>180</v>
      </c>
      <c r="C21" s="71">
        <v>184278.28763000001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71">
        <f t="shared" si="1"/>
        <v>184278.28763000001</v>
      </c>
      <c r="P21" s="68">
        <f t="shared" si="0"/>
        <v>1.7056534785916642</v>
      </c>
    </row>
    <row r="22" spans="1:16" x14ac:dyDescent="0.2">
      <c r="A22" s="65" t="s">
        <v>109</v>
      </c>
      <c r="B22" s="66" t="s">
        <v>104</v>
      </c>
      <c r="C22" s="71">
        <v>172143.10055</v>
      </c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71">
        <f t="shared" si="1"/>
        <v>172143.10055</v>
      </c>
      <c r="P22" s="68">
        <f t="shared" si="0"/>
        <v>1.5933319223054372</v>
      </c>
    </row>
    <row r="23" spans="1:16" x14ac:dyDescent="0.2">
      <c r="A23" s="65" t="s">
        <v>111</v>
      </c>
      <c r="B23" s="66" t="s">
        <v>93</v>
      </c>
      <c r="C23" s="71">
        <v>153438.32457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71">
        <f t="shared" si="1"/>
        <v>153438.32457</v>
      </c>
      <c r="P23" s="68">
        <f t="shared" si="0"/>
        <v>1.4202031906090451</v>
      </c>
    </row>
    <row r="24" spans="1:16" x14ac:dyDescent="0.2">
      <c r="A24" s="65" t="s">
        <v>112</v>
      </c>
      <c r="B24" s="66" t="s">
        <v>205</v>
      </c>
      <c r="C24" s="71">
        <v>140698.24267000001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71">
        <f t="shared" si="1"/>
        <v>140698.24267000001</v>
      </c>
      <c r="P24" s="68">
        <f t="shared" si="0"/>
        <v>1.3022828143685832</v>
      </c>
    </row>
    <row r="25" spans="1:16" x14ac:dyDescent="0.2">
      <c r="A25" s="69"/>
      <c r="B25" s="166" t="s">
        <v>113</v>
      </c>
      <c r="C25" s="166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1">
        <f>SUM(O5:O24)</f>
        <v>7535246.4366199989</v>
      </c>
      <c r="P25" s="72">
        <f>SUM(P5:P24)</f>
        <v>69.745163480529285</v>
      </c>
    </row>
    <row r="26" spans="1:16" ht="13.5" customHeight="1" x14ac:dyDescent="0.2">
      <c r="A26" s="69"/>
      <c r="B26" s="167" t="s">
        <v>114</v>
      </c>
      <c r="C26" s="16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1">
        <v>10803969.853369992</v>
      </c>
      <c r="P26" s="67">
        <f>O26/O$26*100</f>
        <v>100</v>
      </c>
    </row>
    <row r="27" spans="1:16" x14ac:dyDescent="0.2">
      <c r="B27" s="74"/>
    </row>
    <row r="28" spans="1:16" x14ac:dyDescent="0.2">
      <c r="B28" s="60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15" sqref="I15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75" t="s">
        <v>4</v>
      </c>
    </row>
    <row r="2" spans="2:2" ht="15" x14ac:dyDescent="0.25">
      <c r="B2" s="75" t="s">
        <v>115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61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SEKTÖR (U S D)</vt:lpstr>
      <vt:lpstr>SEKTÖR (TL)</vt:lpstr>
      <vt:lpstr>USDvsTL</vt:lpstr>
      <vt:lpstr>Seçilmiş İstatistikler</vt:lpstr>
      <vt:lpstr>GEN.SEK.</vt:lpstr>
      <vt:lpstr>Toplam İhracat  bar gra</vt:lpstr>
      <vt:lpstr>KARŞL</vt:lpstr>
      <vt:lpstr>ÜLKE</vt:lpstr>
      <vt:lpstr>SEKT1</vt:lpstr>
      <vt:lpstr>SEKT2</vt:lpstr>
      <vt:lpstr>SEKT3</vt:lpstr>
      <vt:lpstr>SEKT4</vt:lpstr>
      <vt:lpstr>SEKT5</vt:lpstr>
      <vt:lpstr>2002-2015 AYLIK İHR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Gokhan Ezgin</cp:lastModifiedBy>
  <cp:lastPrinted>2015-02-01T08:43:41Z</cp:lastPrinted>
  <dcterms:created xsi:type="dcterms:W3CDTF">2013-08-01T04:41:02Z</dcterms:created>
  <dcterms:modified xsi:type="dcterms:W3CDTF">2015-02-01T11:03:32Z</dcterms:modified>
</cp:coreProperties>
</file>