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rekozanhan\AppData\Local\Microsoft\Windows\INetCache\Content.Outlook\A1PHMV9Z\"/>
    </mc:Choice>
  </mc:AlternateContent>
  <bookViews>
    <workbookView xWindow="0" yWindow="0" windowWidth="23040" windowHeight="9405"/>
  </bookViews>
  <sheets>
    <sheet name="SEKTÖR (U S D)" sheetId="1" r:id="rId1"/>
    <sheet name="Seçilmiş İstatistikler" sheetId="14" r:id="rId2"/>
    <sheet name="SEKTÖR (TL)" sheetId="2" r:id="rId3"/>
    <sheet name="USDvsTL" sheetId="3" r:id="rId4"/>
    <sheet name="GEN.SEK." sheetId="4" r:id="rId5"/>
    <sheet name="Toplam İhracat  bar gra" sheetId="15" r:id="rId6"/>
    <sheet name="Ü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-2016 AYLIK İHR" sheetId="22" r:id="rId14"/>
  </sheets>
  <definedNames>
    <definedName name="_xlnm._FilterDatabase" localSheetId="13" hidden="1">'2002-2016 AYLIK İHR'!$A$1:$O$77</definedName>
  </definedNames>
  <calcPr calcId="152511"/>
</workbook>
</file>

<file path=xl/calcChain.xml><?xml version="1.0" encoding="utf-8"?>
<calcChain xmlns="http://schemas.openxmlformats.org/spreadsheetml/2006/main">
  <c r="O76" i="22" l="1"/>
  <c r="G51" i="1" l="1"/>
  <c r="F51" i="1"/>
  <c r="G45" i="1" l="1"/>
  <c r="F45" i="1"/>
  <c r="O75" i="22" l="1"/>
  <c r="G9" i="2" l="1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8" i="2"/>
  <c r="I10" i="4" l="1"/>
  <c r="I11" i="4"/>
  <c r="I12" i="4"/>
  <c r="I13" i="4"/>
  <c r="I14" i="4"/>
  <c r="I15" i="4"/>
  <c r="I16" i="4"/>
  <c r="I17" i="4"/>
  <c r="I18" i="4"/>
  <c r="I19" i="4"/>
  <c r="I20" i="4"/>
  <c r="I21" i="4"/>
  <c r="I22" i="4"/>
  <c r="I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9" i="4"/>
  <c r="B44" i="2" l="1"/>
  <c r="C44" i="2"/>
  <c r="B46" i="2"/>
  <c r="C46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5" i="2"/>
  <c r="C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5" i="2"/>
  <c r="B8" i="2"/>
  <c r="O3" i="22" l="1"/>
  <c r="O4" i="22"/>
  <c r="O5" i="22"/>
  <c r="O6" i="22"/>
  <c r="O7" i="22"/>
  <c r="O8" i="22"/>
  <c r="O9" i="22"/>
  <c r="O10" i="22"/>
  <c r="O11" i="22"/>
  <c r="O12" i="22"/>
  <c r="O13" i="22"/>
  <c r="O14" i="22"/>
  <c r="H51" i="1" l="1"/>
  <c r="H44" i="1" l="1"/>
  <c r="D44" i="3" s="1"/>
  <c r="H43" i="1"/>
  <c r="D43" i="3" s="1"/>
  <c r="H42" i="1"/>
  <c r="D42" i="3" s="1"/>
  <c r="H41" i="1"/>
  <c r="D41" i="3" s="1"/>
  <c r="H40" i="1"/>
  <c r="D40" i="3" s="1"/>
  <c r="H39" i="1"/>
  <c r="D39" i="3" s="1"/>
  <c r="H38" i="1"/>
  <c r="D38" i="3" s="1"/>
  <c r="H37" i="1"/>
  <c r="D37" i="3" s="1"/>
  <c r="H36" i="1"/>
  <c r="D36" i="3" s="1"/>
  <c r="H35" i="1"/>
  <c r="D35" i="3" s="1"/>
  <c r="H34" i="1"/>
  <c r="D34" i="3" s="1"/>
  <c r="H33" i="1"/>
  <c r="D33" i="3" s="1"/>
  <c r="H32" i="1"/>
  <c r="D32" i="3" s="1"/>
  <c r="H31" i="1"/>
  <c r="D31" i="3" s="1"/>
  <c r="H30" i="1"/>
  <c r="D30" i="3" s="1"/>
  <c r="H29" i="1"/>
  <c r="D29" i="3" s="1"/>
  <c r="H28" i="1"/>
  <c r="D28" i="3" s="1"/>
  <c r="H27" i="1"/>
  <c r="D27" i="3" s="1"/>
  <c r="H26" i="1"/>
  <c r="D26" i="3" s="1"/>
  <c r="H25" i="1"/>
  <c r="D25" i="3" s="1"/>
  <c r="H24" i="1"/>
  <c r="D24" i="3" s="1"/>
  <c r="H23" i="1"/>
  <c r="D23" i="3" s="1"/>
  <c r="H22" i="1"/>
  <c r="D22" i="3" s="1"/>
  <c r="H21" i="1"/>
  <c r="D21" i="3" s="1"/>
  <c r="H20" i="1"/>
  <c r="D20" i="3" s="1"/>
  <c r="H19" i="1"/>
  <c r="D19" i="3" s="1"/>
  <c r="H18" i="1"/>
  <c r="D18" i="3" s="1"/>
  <c r="H17" i="1"/>
  <c r="D17" i="3" s="1"/>
  <c r="H16" i="1"/>
  <c r="D16" i="3" s="1"/>
  <c r="H15" i="1"/>
  <c r="D15" i="3" s="1"/>
  <c r="H14" i="1"/>
  <c r="D14" i="3" s="1"/>
  <c r="H13" i="1"/>
  <c r="D13" i="3" s="1"/>
  <c r="H12" i="1"/>
  <c r="D12" i="3" s="1"/>
  <c r="H11" i="1"/>
  <c r="D11" i="3" s="1"/>
  <c r="H10" i="1"/>
  <c r="D10" i="3" s="1"/>
  <c r="H9" i="1"/>
  <c r="D9" i="3" s="1"/>
  <c r="H8" i="1"/>
  <c r="D8" i="3" s="1"/>
  <c r="H8" i="2" l="1"/>
  <c r="E8" i="3" s="1"/>
  <c r="H9" i="2"/>
  <c r="E9" i="3" s="1"/>
  <c r="H10" i="2"/>
  <c r="E10" i="3" s="1"/>
  <c r="H11" i="2"/>
  <c r="E11" i="3" s="1"/>
  <c r="H12" i="2"/>
  <c r="E12" i="3" s="1"/>
  <c r="H13" i="2"/>
  <c r="E13" i="3" s="1"/>
  <c r="H14" i="2"/>
  <c r="E14" i="3" s="1"/>
  <c r="H15" i="2"/>
  <c r="E15" i="3" s="1"/>
  <c r="H16" i="2"/>
  <c r="E16" i="3" s="1"/>
  <c r="H17" i="2"/>
  <c r="E17" i="3" s="1"/>
  <c r="H18" i="2"/>
  <c r="E18" i="3" s="1"/>
  <c r="H19" i="2"/>
  <c r="E19" i="3" s="1"/>
  <c r="H20" i="2"/>
  <c r="E20" i="3" s="1"/>
  <c r="H21" i="2"/>
  <c r="E21" i="3" s="1"/>
  <c r="H22" i="2"/>
  <c r="E22" i="3" s="1"/>
  <c r="H23" i="2"/>
  <c r="E23" i="3" s="1"/>
  <c r="H24" i="2"/>
  <c r="E24" i="3" s="1"/>
  <c r="H25" i="2"/>
  <c r="E25" i="3" s="1"/>
  <c r="H26" i="2"/>
  <c r="E26" i="3" s="1"/>
  <c r="H27" i="2"/>
  <c r="E27" i="3" s="1"/>
  <c r="H28" i="2"/>
  <c r="E28" i="3" s="1"/>
  <c r="H29" i="2"/>
  <c r="E29" i="3" s="1"/>
  <c r="H30" i="2"/>
  <c r="E30" i="3" s="1"/>
  <c r="H31" i="2"/>
  <c r="E31" i="3" s="1"/>
  <c r="H32" i="2"/>
  <c r="E32" i="3" s="1"/>
  <c r="H33" i="2"/>
  <c r="E33" i="3" s="1"/>
  <c r="H34" i="2"/>
  <c r="E34" i="3" s="1"/>
  <c r="H35" i="2"/>
  <c r="E35" i="3" s="1"/>
  <c r="H36" i="2"/>
  <c r="E36" i="3" s="1"/>
  <c r="H37" i="2"/>
  <c r="E37" i="3" s="1"/>
  <c r="H38" i="2"/>
  <c r="E38" i="3" s="1"/>
  <c r="H39" i="2"/>
  <c r="E39" i="3" s="1"/>
  <c r="H40" i="2"/>
  <c r="E40" i="3" s="1"/>
  <c r="H41" i="2"/>
  <c r="E41" i="3" s="1"/>
  <c r="H42" i="2"/>
  <c r="E42" i="3" s="1"/>
  <c r="H43" i="2"/>
  <c r="E43" i="3" s="1"/>
  <c r="H44" i="2"/>
  <c r="E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2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E46" i="2" l="1"/>
  <c r="D40" i="2"/>
  <c r="C40" i="3" s="1"/>
  <c r="D37" i="2"/>
  <c r="C37" i="3" s="1"/>
  <c r="E35" i="2"/>
  <c r="D25" i="2"/>
  <c r="C25" i="3" s="1"/>
  <c r="D20" i="2"/>
  <c r="C20" i="3" s="1"/>
  <c r="E19" i="2"/>
  <c r="D17" i="2"/>
  <c r="C17" i="3" s="1"/>
  <c r="E15" i="2"/>
  <c r="D8" i="2"/>
  <c r="C8" i="3" s="1"/>
  <c r="E46" i="1"/>
  <c r="D46" i="1"/>
  <c r="B46" i="3" s="1"/>
  <c r="E44" i="1"/>
  <c r="D44" i="1"/>
  <c r="B44" i="3" s="1"/>
  <c r="E43" i="1"/>
  <c r="D43" i="1"/>
  <c r="B43" i="3" s="1"/>
  <c r="E42" i="1"/>
  <c r="D42" i="1"/>
  <c r="B42" i="3" s="1"/>
  <c r="E41" i="1"/>
  <c r="D41" i="1"/>
  <c r="B41" i="3" s="1"/>
  <c r="E40" i="1"/>
  <c r="D40" i="1"/>
  <c r="B40" i="3" s="1"/>
  <c r="E39" i="1"/>
  <c r="D39" i="1"/>
  <c r="B39" i="3" s="1"/>
  <c r="E38" i="1"/>
  <c r="D38" i="1"/>
  <c r="B38" i="3" s="1"/>
  <c r="E37" i="1"/>
  <c r="D37" i="1"/>
  <c r="B37" i="3" s="1"/>
  <c r="E36" i="1"/>
  <c r="D36" i="1"/>
  <c r="B36" i="3" s="1"/>
  <c r="E35" i="1"/>
  <c r="D35" i="1"/>
  <c r="B35" i="3" s="1"/>
  <c r="E34" i="1"/>
  <c r="D34" i="1"/>
  <c r="B34" i="3" s="1"/>
  <c r="E33" i="1"/>
  <c r="D33" i="1"/>
  <c r="B33" i="3" s="1"/>
  <c r="E32" i="1"/>
  <c r="D32" i="1"/>
  <c r="B32" i="3" s="1"/>
  <c r="E31" i="1"/>
  <c r="D31" i="1"/>
  <c r="B31" i="3" s="1"/>
  <c r="E30" i="1"/>
  <c r="D30" i="1"/>
  <c r="B30" i="3" s="1"/>
  <c r="E29" i="1"/>
  <c r="D29" i="1"/>
  <c r="B29" i="3" s="1"/>
  <c r="E28" i="1"/>
  <c r="D28" i="1"/>
  <c r="B28" i="3" s="1"/>
  <c r="E27" i="1"/>
  <c r="D27" i="1"/>
  <c r="B27" i="3" s="1"/>
  <c r="E26" i="1"/>
  <c r="D26" i="1"/>
  <c r="B26" i="3" s="1"/>
  <c r="E25" i="1"/>
  <c r="D25" i="1"/>
  <c r="B25" i="3" s="1"/>
  <c r="E24" i="1"/>
  <c r="D24" i="1"/>
  <c r="B24" i="3" s="1"/>
  <c r="E23" i="1"/>
  <c r="D23" i="1"/>
  <c r="B23" i="3" s="1"/>
  <c r="E22" i="1"/>
  <c r="D22" i="1"/>
  <c r="B22" i="3" s="1"/>
  <c r="E21" i="1"/>
  <c r="D21" i="1"/>
  <c r="B21" i="3" s="1"/>
  <c r="E20" i="1"/>
  <c r="D20" i="1"/>
  <c r="B20" i="3" s="1"/>
  <c r="E19" i="1"/>
  <c r="D19" i="1"/>
  <c r="B19" i="3" s="1"/>
  <c r="E18" i="1"/>
  <c r="D18" i="1"/>
  <c r="B18" i="3" s="1"/>
  <c r="E17" i="1"/>
  <c r="D17" i="1"/>
  <c r="B17" i="3" s="1"/>
  <c r="E16" i="1"/>
  <c r="D16" i="1"/>
  <c r="B16" i="3" s="1"/>
  <c r="E15" i="1"/>
  <c r="D15" i="1"/>
  <c r="B15" i="3" s="1"/>
  <c r="E14" i="1"/>
  <c r="D14" i="1"/>
  <c r="B14" i="3" s="1"/>
  <c r="E13" i="1"/>
  <c r="D13" i="1"/>
  <c r="B13" i="3" s="1"/>
  <c r="E12" i="1"/>
  <c r="D12" i="1"/>
  <c r="B12" i="3" s="1"/>
  <c r="E11" i="1"/>
  <c r="D11" i="1"/>
  <c r="B11" i="3" s="1"/>
  <c r="E10" i="1"/>
  <c r="D10" i="1"/>
  <c r="B10" i="3" s="1"/>
  <c r="E9" i="1"/>
  <c r="D9" i="1"/>
  <c r="B9" i="3" s="1"/>
  <c r="E8" i="1"/>
  <c r="D8" i="1"/>
  <c r="B8" i="3" s="1"/>
  <c r="E22" i="2" l="1"/>
  <c r="E23" i="2"/>
  <c r="E41" i="2"/>
  <c r="E43" i="2"/>
  <c r="D13" i="2"/>
  <c r="C13" i="3" s="1"/>
  <c r="D28" i="2"/>
  <c r="C28" i="3" s="1"/>
  <c r="D32" i="2"/>
  <c r="C32" i="3" s="1"/>
  <c r="E11" i="2"/>
  <c r="E27" i="2"/>
  <c r="E31" i="2"/>
  <c r="E40" i="2"/>
  <c r="D46" i="2"/>
  <c r="C46" i="3" s="1"/>
  <c r="E30" i="2"/>
  <c r="E39" i="2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E44" i="2"/>
  <c r="D44" i="2"/>
  <c r="C44" i="3" s="1"/>
  <c r="E12" i="2"/>
  <c r="E20" i="2"/>
  <c r="E28" i="2"/>
  <c r="E36" i="2"/>
  <c r="D41" i="2"/>
  <c r="C41" i="3" s="1"/>
  <c r="E8" i="2"/>
  <c r="E16" i="2"/>
  <c r="E24" i="2"/>
  <c r="E32" i="2"/>
  <c r="D10" i="2"/>
  <c r="C10" i="3" s="1"/>
  <c r="D14" i="2"/>
  <c r="C14" i="3" s="1"/>
  <c r="D18" i="2"/>
  <c r="C18" i="3" s="1"/>
  <c r="E21" i="2"/>
  <c r="D26" i="2"/>
  <c r="C26" i="3" s="1"/>
  <c r="E29" i="2"/>
  <c r="D34" i="2"/>
  <c r="C34" i="3" s="1"/>
  <c r="E37" i="2"/>
  <c r="D38" i="2"/>
  <c r="C38" i="3" s="1"/>
  <c r="E10" i="2"/>
  <c r="D11" i="2"/>
  <c r="C11" i="3" s="1"/>
  <c r="E14" i="2"/>
  <c r="D15" i="2"/>
  <c r="C15" i="3" s="1"/>
  <c r="E18" i="2"/>
  <c r="D19" i="2"/>
  <c r="C19" i="3" s="1"/>
  <c r="D23" i="2"/>
  <c r="C23" i="3" s="1"/>
  <c r="E26" i="2"/>
  <c r="D27" i="2"/>
  <c r="C27" i="3" s="1"/>
  <c r="D31" i="2"/>
  <c r="C31" i="3" s="1"/>
  <c r="E34" i="2"/>
  <c r="D35" i="2"/>
  <c r="C35" i="3" s="1"/>
  <c r="E38" i="2"/>
  <c r="D39" i="2"/>
  <c r="C39" i="3" s="1"/>
  <c r="E9" i="2"/>
  <c r="E13" i="2"/>
  <c r="E17" i="2"/>
  <c r="D22" i="2"/>
  <c r="C22" i="3" s="1"/>
  <c r="E25" i="2"/>
  <c r="D30" i="2"/>
  <c r="C30" i="3" s="1"/>
  <c r="E33" i="2"/>
  <c r="E42" i="2"/>
  <c r="D42" i="2"/>
  <c r="C42" i="3" s="1"/>
  <c r="I42" i="1" l="1"/>
  <c r="I34" i="1"/>
  <c r="I26" i="1"/>
  <c r="I18" i="1"/>
  <c r="I10" i="1"/>
  <c r="I43" i="1"/>
  <c r="I35" i="1"/>
  <c r="I27" i="1"/>
  <c r="I19" i="1"/>
  <c r="I11" i="1"/>
  <c r="I40" i="1"/>
  <c r="I32" i="1"/>
  <c r="I24" i="1"/>
  <c r="I16" i="1"/>
  <c r="I8" i="1"/>
  <c r="I41" i="1"/>
  <c r="I33" i="1"/>
  <c r="I25" i="1"/>
  <c r="I17" i="1"/>
  <c r="I9" i="1"/>
  <c r="I46" i="1"/>
  <c r="I38" i="1"/>
  <c r="I30" i="1"/>
  <c r="I22" i="1"/>
  <c r="I14" i="1"/>
  <c r="I39" i="1"/>
  <c r="I31" i="1"/>
  <c r="I23" i="1"/>
  <c r="I15" i="1"/>
  <c r="I44" i="1"/>
  <c r="I36" i="1"/>
  <c r="I28" i="1"/>
  <c r="I20" i="1"/>
  <c r="I12" i="1"/>
  <c r="I37" i="1"/>
  <c r="I29" i="1"/>
  <c r="I21" i="1"/>
  <c r="I13" i="1"/>
  <c r="H46" i="1"/>
  <c r="D46" i="3" s="1"/>
  <c r="I31" i="2"/>
  <c r="I45" i="2" l="1"/>
  <c r="H45" i="2"/>
  <c r="E45" i="3" s="1"/>
  <c r="I17" i="2"/>
  <c r="I27" i="2"/>
  <c r="I28" i="2"/>
  <c r="I22" i="2"/>
  <c r="I12" i="2"/>
  <c r="I29" i="2"/>
  <c r="I19" i="2"/>
  <c r="I13" i="2"/>
  <c r="I35" i="2"/>
  <c r="I8" i="2"/>
  <c r="I45" i="1"/>
  <c r="I44" i="2"/>
  <c r="I38" i="2"/>
  <c r="I16" i="2"/>
  <c r="I33" i="2"/>
  <c r="I42" i="2"/>
  <c r="I24" i="2"/>
  <c r="I26" i="2"/>
  <c r="I46" i="2"/>
  <c r="I40" i="2"/>
  <c r="I25" i="2"/>
  <c r="I15" i="2"/>
  <c r="I14" i="2"/>
  <c r="I36" i="2"/>
  <c r="I41" i="2"/>
  <c r="I30" i="2"/>
  <c r="I11" i="2"/>
  <c r="I20" i="2"/>
  <c r="I32" i="2"/>
  <c r="H46" i="2"/>
  <c r="E46" i="3" s="1"/>
  <c r="H45" i="1"/>
  <c r="D45" i="3" s="1"/>
  <c r="I37" i="2"/>
  <c r="I34" i="2"/>
  <c r="I39" i="2"/>
  <c r="I43" i="2"/>
  <c r="I9" i="2"/>
  <c r="I21" i="2"/>
  <c r="I10" i="2"/>
  <c r="I23" i="2"/>
  <c r="I18" i="2"/>
</calcChain>
</file>

<file path=xl/sharedStrings.xml><?xml version="1.0" encoding="utf-8"?>
<sst xmlns="http://schemas.openxmlformats.org/spreadsheetml/2006/main" count="434" uniqueCount="239">
  <si>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</si>
  <si>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</si>
  <si>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</si>
  <si>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</si>
  <si>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</si>
  <si>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</si>
  <si>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</si>
  <si>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</si>
  <si>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</si>
  <si>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</si>
  <si>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</si>
  <si>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</si>
  <si>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</si>
  <si>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</si>
  <si>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</si>
  <si>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</si>
  <si>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</si>
  <si>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</si>
  <si>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</si>
  <si>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</si>
  <si>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</si>
  <si>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</si>
  <si>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</si>
  <si>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</si>
  <si>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</si>
  <si>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</si>
  <si>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</si>
  <si>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</si>
  <si>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</si>
  <si>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</si>
  <si>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</si>
  <si>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</si>
  <si>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</si>
  <si>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</si>
  <si>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</si>
  <si>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</si>
  <si>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</si>
  <si>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</si>
  <si>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</si>
  <si>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</si>
  <si>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</si>
  <si>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</si>
  <si>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</si>
  <si>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</si>
  <si>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</si>
  <si>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</si>
  <si>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</si>
  <si>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</si>
  <si>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</si>
  <si>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</si>
  <si>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</si>
  <si>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</si>
  <si>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</si>
  <si>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</si>
  <si>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</si>
  <si>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</si>
  <si>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</si>
  <si>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</si>
  <si>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</si>
  <si>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</si>
  <si>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</si>
  <si>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</si>
  <si>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</si>
  <si>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</si>
  <si>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</si>
  <si>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</si>
  <si>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 xml:space="preserve">ALMANYA </t>
  </si>
  <si>
    <t>IRAK</t>
  </si>
  <si>
    <t>BİRLEŞİK KRALLIK</t>
  </si>
  <si>
    <t xml:space="preserve">RUSYA FEDERASYONU </t>
  </si>
  <si>
    <t>İTALYA</t>
  </si>
  <si>
    <t>FRANSA</t>
  </si>
  <si>
    <t>BİRLEŞİK DEVLETLER</t>
  </si>
  <si>
    <t>İSPANYA</t>
  </si>
  <si>
    <t>BİRLEŞİK ARAP EMİRLİKLERİ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</si>
  <si>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</si>
  <si>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</si>
  <si>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</si>
  <si>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</si>
  <si>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</si>
  <si>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</si>
  <si>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</si>
  <si>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</si>
  <si>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</si>
  <si>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</si>
  <si>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</si>
  <si>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</si>
  <si>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</si>
  <si>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</si>
  <si>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</si>
  <si>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</si>
  <si>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</si>
  <si>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</si>
  <si>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</si>
  <si>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</si>
  <si>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</si>
  <si>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</si>
  <si>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</si>
  <si>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</si>
  <si>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</si>
  <si>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</si>
  <si>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</si>
  <si>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</si>
  <si>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</si>
  <si>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</si>
  <si>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</si>
  <si>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</si>
  <si>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</si>
  <si>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</si>
  <si>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</si>
  <si>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</si>
  <si>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</si>
  <si>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</si>
  <si>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</si>
  <si>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</si>
  <si>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</si>
  <si>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</si>
  <si>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</si>
  <si>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</si>
  <si>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Tablo 6</t>
  </si>
  <si>
    <t>İhracatını en yüksek oranlı artıran ilk 10 il</t>
  </si>
  <si>
    <t>Yaş Meyve Sebze</t>
  </si>
  <si>
    <t>Çimento, Cam, Seramik ve Toprak Ürünleri</t>
  </si>
  <si>
    <t>Elektrik-Elektronik ve Hizmet</t>
  </si>
  <si>
    <t>Kimyevi Maddeler ve Mamulleri</t>
  </si>
  <si>
    <t>Süs Bitkileri ve Mamulleri</t>
  </si>
  <si>
    <t>Genel Toplam</t>
  </si>
  <si>
    <t>İlk 20 Ülke Toplam</t>
  </si>
  <si>
    <t xml:space="preserve">POLONYA </t>
  </si>
  <si>
    <t>20.</t>
  </si>
  <si>
    <t xml:space="preserve">SUUDİ ARABİSTAN </t>
  </si>
  <si>
    <t>19.</t>
  </si>
  <si>
    <t>18.</t>
  </si>
  <si>
    <t>17.</t>
  </si>
  <si>
    <t xml:space="preserve">ROMANYA </t>
  </si>
  <si>
    <t>16.</t>
  </si>
  <si>
    <t>15.</t>
  </si>
  <si>
    <t>BELÇİKA</t>
  </si>
  <si>
    <t>14.</t>
  </si>
  <si>
    <t xml:space="preserve">MISIR </t>
  </si>
  <si>
    <t>13.</t>
  </si>
  <si>
    <t>İRAN (İSLAM CUM.)</t>
  </si>
  <si>
    <t>12.</t>
  </si>
  <si>
    <t>11.</t>
  </si>
  <si>
    <t>İSRAİL</t>
  </si>
  <si>
    <t>10.</t>
  </si>
  <si>
    <t>HOLLANDA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</si>
  <si>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</si>
  <si>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</si>
  <si>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</si>
  <si>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</si>
  <si>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</si>
  <si>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</si>
  <si>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</si>
  <si>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</si>
  <si>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</si>
  <si>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</si>
  <si>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</si>
  <si>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</si>
  <si>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</si>
  <si>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</si>
  <si>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</si>
  <si>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</si>
  <si>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</si>
  <si>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</si>
  <si>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>2014-2015</t>
  </si>
  <si>
    <t xml:space="preserve">     Mobilya, Kağıt ve Orman Ürünleri</t>
  </si>
  <si>
    <t>Mobilya, Kağıt ve Orman Ürünleri</t>
  </si>
  <si>
    <t xml:space="preserve">   C. AĞAÇ VE ORMAN ÜRÜNLERİ</t>
  </si>
  <si>
    <t>BAİB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</si>
  <si>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</si>
  <si>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</si>
  <si>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</si>
  <si>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EURO</t>
  </si>
  <si>
    <t>ÇİN HALK CUMHURİYETİ</t>
  </si>
  <si>
    <t>SEKTÖREL BAZDA İHRACAT RAKAMLARI (1.000 $)</t>
  </si>
  <si>
    <t>(*) Toplam satırında, son ay verisi için İhracatçı Birlikleri kayıtları, önceki dönemler için TÜİK kayıtları esas alınmıştır.</t>
  </si>
  <si>
    <t>Değişim    ('16/'15)</t>
  </si>
  <si>
    <t xml:space="preserve"> Pay(16)  (%)</t>
  </si>
  <si>
    <t>2015-2016</t>
  </si>
  <si>
    <t>2015 - OCAK</t>
  </si>
  <si>
    <t>2016 - OCAK</t>
  </si>
  <si>
    <t xml:space="preserve"> Pay(16)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</si>
  <si>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2015 yılı için TUİK rakamları kullanılmıştır. </t>
    </r>
  </si>
  <si>
    <t xml:space="preserve">* Ocak ayı için TİM rakamı kullanılmıştır. </t>
  </si>
  <si>
    <t>OCAK 2016 İHRACAT RAKAMLARI</t>
  </si>
  <si>
    <t>OCAK (2016/2015)</t>
  </si>
  <si>
    <t>SON 12 AYLIK
(2016/2015)</t>
  </si>
  <si>
    <t>2016 YILI İHRACATIMIZDA İLK 20 ÜLKE (1.000 $)</t>
  </si>
  <si>
    <t>OCAK 2016 İHRACAT RAKAMLARI - TL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</si>
  <si>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</si>
  <si>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</si>
  <si>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</si>
  <si>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</si>
  <si>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</si>
  <si>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</si>
  <si>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</si>
  <si>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</si>
  <si>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HATAY</t>
  </si>
  <si>
    <t>SAKARYA</t>
  </si>
  <si>
    <t>MARSHALL ADALARI</t>
  </si>
  <si>
    <t xml:space="preserve">LETONYA </t>
  </si>
  <si>
    <t>GANA</t>
  </si>
  <si>
    <t>ETİYOPYA</t>
  </si>
  <si>
    <t>PANAMA</t>
  </si>
  <si>
    <t xml:space="preserve">ENDONEZYA </t>
  </si>
  <si>
    <t xml:space="preserve">VIETNAM </t>
  </si>
  <si>
    <t xml:space="preserve">SUDAN </t>
  </si>
  <si>
    <t>SINGAPUR</t>
  </si>
  <si>
    <t>BULGARİSTAN</t>
  </si>
  <si>
    <t>YUNANİSTAN</t>
  </si>
  <si>
    <t>SIIRT</t>
  </si>
  <si>
    <t>BAYBURT</t>
  </si>
  <si>
    <t>BITLIS</t>
  </si>
  <si>
    <t>ARDAHAN</t>
  </si>
  <si>
    <t>NEVŞEHIR</t>
  </si>
  <si>
    <t>KILIS</t>
  </si>
  <si>
    <t>AMASYA</t>
  </si>
  <si>
    <t>MUĞLA</t>
  </si>
  <si>
    <t>ADIYAMAN</t>
  </si>
  <si>
    <t>BURDUR</t>
  </si>
  <si>
    <t xml:space="preserve"> Otomotiv Endüstrisi</t>
  </si>
  <si>
    <t xml:space="preserve"> Hazırgiyim ve Konfeksiyon </t>
  </si>
  <si>
    <t xml:space="preserve"> Kimyevi Maddeler ve Mamulleri  </t>
  </si>
  <si>
    <t xml:space="preserve"> Elektrik Elektronik ve Hizmet</t>
  </si>
  <si>
    <t xml:space="preserve"> Çelik</t>
  </si>
  <si>
    <t xml:space="preserve"> Tekstil ve Hammaddeleri</t>
  </si>
  <si>
    <t xml:space="preserve"> Hububat, Bakliyat, Yağlı Tohumlar ve Mamulleri </t>
  </si>
  <si>
    <t xml:space="preserve"> Demir ve Demir Dışı Metaller </t>
  </si>
  <si>
    <t xml:space="preserve"> Makine ve Aksamları</t>
  </si>
  <si>
    <t xml:space="preserve"> Mobilya,Kağıt ve Orman Ürünleri</t>
  </si>
  <si>
    <t xml:space="preserve"> Savunma ve Havacılık Sanayii</t>
  </si>
  <si>
    <t xml:space="preserve"> Süs Bitkileri ve Mam.</t>
  </si>
  <si>
    <t xml:space="preserve"> Tütün </t>
  </si>
  <si>
    <t xml:space="preserve"> Gemi ve Yat</t>
  </si>
  <si>
    <t xml:space="preserve"> Kuru Meyve ve Mamulleri  </t>
  </si>
  <si>
    <t xml:space="preserve"> İklimlendirme Sanayii</t>
  </si>
  <si>
    <t xml:space="preserve"> Çimento Cam Seramik ve Toprak Ürünleri</t>
  </si>
  <si>
    <t xml:space="preserve"> Halı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</si>
</sst>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#\ ###\ ##0"/>
  </numFmts>
  <fonts count="81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b/>
      <sz val="12"/>
      <color rgb="FFFF0000"/>
      <name val="Arial"/>
      <family val="2"/>
      <charset val="162"/>
    </font>
    <font>
      <b/>
      <sz val="15"/>
      <color indexed="8"/>
      <name val="Arial"/>
      <family val="2"/>
      <charset val="162"/>
    </font>
    <font>
      <sz val="11"/>
      <name val="Arial"/>
      <family val="2"/>
      <charset val="162"/>
    </font>
    <font>
      <sz val="9"/>
      <name val="Arial"/>
      <family val="2"/>
      <charset val="162"/>
    </font>
    <font>
      <b/>
      <sz val="9.5"/>
      <name val="Arial"/>
      <family val="2"/>
      <charset val="162"/>
    </font>
  </fonts>
  <fills count="4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7">
    <xf numFmtId="0" fontId="0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29" borderId="0" applyNumberFormat="0" applyBorder="0" applyAlignment="0" applyProtection="0"/>
    <xf numFmtId="0" fontId="51" fillId="31" borderId="0" applyNumberFormat="0" applyBorder="0" applyAlignment="0" applyProtection="0"/>
    <xf numFmtId="0" fontId="51" fillId="28" borderId="0" applyNumberFormat="0" applyBorder="0" applyAlignment="0" applyProtection="0"/>
    <xf numFmtId="0" fontId="51" fillId="32" borderId="0" applyNumberFormat="0" applyBorder="0" applyAlignment="0" applyProtection="0"/>
    <xf numFmtId="0" fontId="51" fillId="31" borderId="0" applyNumberFormat="0" applyBorder="0" applyAlignment="0" applyProtection="0"/>
    <xf numFmtId="0" fontId="51" fillId="33" borderId="0" applyNumberFormat="0" applyBorder="0" applyAlignment="0" applyProtection="0"/>
    <xf numFmtId="0" fontId="51" fillId="32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3" fillId="5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3" fillId="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3" fillId="11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3" fillId="14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3" fillId="17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3" fillId="20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3" fillId="6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3" fillId="9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3" fillId="1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3" fillId="15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3" fillId="18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3" fillId="21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4" fillId="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14" fillId="10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14" fillId="13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4" fillId="1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14" fillId="19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14" fillId="22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6" fillId="0" borderId="24" applyNumberFormat="0" applyFill="0" applyAlignment="0" applyProtection="0"/>
    <xf numFmtId="0" fontId="57" fillId="0" borderId="25" applyNumberFormat="0" applyFill="0" applyAlignment="0" applyProtection="0"/>
    <xf numFmtId="0" fontId="58" fillId="0" borderId="26" applyNumberFormat="0" applyFill="0" applyAlignment="0" applyProtection="0"/>
    <xf numFmtId="0" fontId="59" fillId="0" borderId="27" applyNumberFormat="0" applyFill="0" applyAlignment="0" applyProtection="0"/>
    <xf numFmtId="0" fontId="59" fillId="0" borderId="0" applyNumberFormat="0" applyFill="0" applyBorder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165" fontId="27" fillId="0" borderId="0" applyFont="0" applyFill="0" applyBorder="0" applyAlignment="0" applyProtection="0"/>
    <xf numFmtId="0" fontId="27" fillId="0" borderId="0"/>
    <xf numFmtId="0" fontId="62" fillId="40" borderId="30" applyNumberFormat="0" applyAlignment="0" applyProtection="0"/>
    <xf numFmtId="0" fontId="1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63" fillId="32" borderId="28" applyNumberFormat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5" fillId="0" borderId="1" applyNumberFormat="0" applyFill="0" applyAlignment="0" applyProtection="0"/>
    <xf numFmtId="0" fontId="57" fillId="0" borderId="25" applyNumberFormat="0" applyFill="0" applyAlignment="0" applyProtection="0"/>
    <xf numFmtId="0" fontId="6" fillId="0" borderId="2" applyNumberFormat="0" applyFill="0" applyAlignment="0" applyProtection="0"/>
    <xf numFmtId="0" fontId="58" fillId="0" borderId="26" applyNumberFormat="0" applyFill="0" applyAlignment="0" applyProtection="0"/>
    <xf numFmtId="0" fontId="7" fillId="0" borderId="3" applyNumberFormat="0" applyFill="0" applyAlignment="0" applyProtection="0"/>
    <xf numFmtId="0" fontId="59" fillId="0" borderId="27" applyNumberFormat="0" applyFill="0" applyAlignment="0" applyProtection="0"/>
    <xf numFmtId="0" fontId="7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8" fillId="2" borderId="4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10" fillId="0" borderId="6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27" fillId="0" borderId="0"/>
    <xf numFmtId="0" fontId="51" fillId="0" borderId="0"/>
    <xf numFmtId="0" fontId="51" fillId="0" borderId="0"/>
    <xf numFmtId="0" fontId="27" fillId="0" borderId="0"/>
    <xf numFmtId="0" fontId="3" fillId="0" borderId="0"/>
    <xf numFmtId="0" fontId="51" fillId="0" borderId="0"/>
    <xf numFmtId="0" fontId="51" fillId="0" borderId="0"/>
    <xf numFmtId="0" fontId="27" fillId="29" borderId="31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27" fillId="29" borderId="31" applyNumberFormat="0" applyFont="0" applyAlignment="0" applyProtection="0"/>
    <xf numFmtId="0" fontId="9" fillId="3" borderId="5" applyNumberFormat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6" fillId="0" borderId="32" applyNumberFormat="0" applyFill="0" applyAlignment="0" applyProtection="0"/>
    <xf numFmtId="0" fontId="13" fillId="0" borderId="8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7" fillId="0" borderId="0" applyNumberFormat="0" applyFill="0" applyBorder="0" applyAlignment="0" applyProtection="0"/>
    <xf numFmtId="165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1" fillId="5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1" fillId="8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1" fillId="11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51" fillId="27" borderId="0" applyNumberFormat="0" applyBorder="0" applyAlignment="0" applyProtection="0"/>
    <xf numFmtId="0" fontId="1" fillId="14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51" fillId="30" borderId="0" applyNumberFormat="0" applyBorder="0" applyAlignment="0" applyProtection="0"/>
    <xf numFmtId="0" fontId="1" fillId="17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51" fillId="29" borderId="0" applyNumberFormat="0" applyBorder="0" applyAlignment="0" applyProtection="0"/>
    <xf numFmtId="0" fontId="1" fillId="20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1" fillId="6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51" fillId="28" borderId="0" applyNumberFormat="0" applyBorder="0" applyAlignment="0" applyProtection="0"/>
    <xf numFmtId="0" fontId="1" fillId="9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12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51" fillId="31" borderId="0" applyNumberFormat="0" applyBorder="0" applyAlignment="0" applyProtection="0"/>
    <xf numFmtId="0" fontId="1" fillId="15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51" fillId="33" borderId="0" applyNumberFormat="0" applyBorder="0" applyAlignment="0" applyProtection="0"/>
    <xf numFmtId="0" fontId="1" fillId="18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51" fillId="32" borderId="0" applyNumberFormat="0" applyBorder="0" applyAlignment="0" applyProtection="0"/>
    <xf numFmtId="0" fontId="1" fillId="21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2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0" fillId="40" borderId="28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0" fontId="61" fillId="41" borderId="29" applyNumberFormat="0" applyAlignment="0" applyProtection="0"/>
    <xf numFmtId="165" fontId="15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0" fillId="40" borderId="28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63" fillId="32" borderId="28" applyNumberFormat="0" applyAlignment="0" applyProtection="0"/>
    <xf numFmtId="0" fontId="61" fillId="41" borderId="29" applyNumberFormat="0" applyAlignment="0" applyProtection="0"/>
    <xf numFmtId="0" fontId="64" fillId="42" borderId="0" applyNumberFormat="0" applyBorder="0" applyAlignment="0" applyProtection="0"/>
    <xf numFmtId="0" fontId="55" fillId="39" borderId="0" applyNumberFormat="0" applyBorder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56" fillId="0" borderId="24" applyNumberFormat="0" applyFill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65" fillId="32" borderId="0" applyNumberFormat="0" applyBorder="0" applyAlignment="0" applyProtection="0"/>
    <xf numFmtId="0" fontId="15" fillId="0" borderId="0"/>
    <xf numFmtId="0" fontId="51" fillId="0" borderId="0"/>
    <xf numFmtId="0" fontId="51" fillId="0" borderId="0"/>
    <xf numFmtId="0" fontId="15" fillId="0" borderId="0"/>
    <xf numFmtId="0" fontId="51" fillId="0" borderId="0"/>
    <xf numFmtId="0" fontId="51" fillId="0" borderId="0"/>
    <xf numFmtId="0" fontId="5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1" fillId="4" borderId="7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51" fillId="29" borderId="31" applyNumberFormat="0" applyFont="0" applyAlignment="0" applyProtection="0"/>
    <xf numFmtId="0" fontId="1" fillId="4" borderId="7" applyNumberFormat="0" applyFont="0" applyAlignment="0" applyProtection="0"/>
    <xf numFmtId="0" fontId="15" fillId="29" borderId="31" applyNumberFormat="0" applyFont="0" applyAlignment="0" applyProtection="0"/>
    <xf numFmtId="0" fontId="65" fillId="32" borderId="0" applyNumberFormat="0" applyBorder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0" fontId="62" fillId="40" borderId="30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0" fontId="66" fillId="0" borderId="32" applyNumberFormat="0" applyFill="0" applyAlignment="0" applyProtection="0"/>
    <xf numFmtId="165" fontId="15" fillId="0" borderId="0" applyFont="0" applyFill="0" applyBorder="0" applyAlignment="0" applyProtection="0"/>
    <xf numFmtId="0" fontId="52" fillId="34" borderId="0" applyNumberFormat="0" applyBorder="0" applyAlignment="0" applyProtection="0"/>
    <xf numFmtId="0" fontId="52" fillId="35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34" borderId="0" applyNumberFormat="0" applyBorder="0" applyAlignment="0" applyProtection="0"/>
    <xf numFmtId="0" fontId="52" fillId="38" borderId="0" applyNumberFormat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</cellStyleXfs>
  <cellXfs count="170">
    <xf numFmtId="0" fontId="0" fillId="0" borderId="0" xfId="0"/>
    <xf numFmtId="0" fontId="16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0" fontId="20" fillId="0" borderId="9" xfId="3" applyFont="1" applyFill="1" applyBorder="1"/>
    <xf numFmtId="166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166" fontId="23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0" fontId="28" fillId="0" borderId="9" xfId="3" applyFont="1" applyFill="1" applyBorder="1"/>
    <xf numFmtId="0" fontId="29" fillId="0" borderId="0" xfId="3" applyFont="1" applyFill="1" applyBorder="1"/>
    <xf numFmtId="0" fontId="16" fillId="0" borderId="0" xfId="0" applyFont="1" applyFill="1" applyBorder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6" fillId="0" borderId="0" xfId="1" applyFont="1" applyFill="1" applyBorder="1"/>
    <xf numFmtId="0" fontId="35" fillId="0" borderId="0" xfId="0" applyFont="1"/>
    <xf numFmtId="0" fontId="37" fillId="0" borderId="0" xfId="0" applyFont="1"/>
    <xf numFmtId="0" fontId="41" fillId="0" borderId="0" xfId="0" applyFont="1"/>
    <xf numFmtId="49" fontId="42" fillId="26" borderId="14" xfId="0" applyNumberFormat="1" applyFont="1" applyFill="1" applyBorder="1" applyAlignment="1">
      <alignment horizontal="center"/>
    </xf>
    <xf numFmtId="49" fontId="42" fillId="26" borderId="15" xfId="0" applyNumberFormat="1" applyFont="1" applyFill="1" applyBorder="1" applyAlignment="1">
      <alignment horizontal="center"/>
    </xf>
    <xf numFmtId="0" fontId="42" fillId="26" borderId="16" xfId="0" applyFont="1" applyFill="1" applyBorder="1" applyAlignment="1">
      <alignment horizontal="center"/>
    </xf>
    <xf numFmtId="0" fontId="43" fillId="0" borderId="0" xfId="0" applyFont="1"/>
    <xf numFmtId="0" fontId="44" fillId="26" borderId="17" xfId="0" applyFont="1" applyFill="1" applyBorder="1"/>
    <xf numFmtId="0" fontId="45" fillId="0" borderId="0" xfId="0" applyFont="1"/>
    <xf numFmtId="0" fontId="46" fillId="26" borderId="17" xfId="0" applyFont="1" applyFill="1" applyBorder="1"/>
    <xf numFmtId="0" fontId="48" fillId="0" borderId="0" xfId="0" applyFont="1"/>
    <xf numFmtId="0" fontId="49" fillId="26" borderId="21" xfId="0" applyFont="1" applyFill="1" applyBorder="1" applyAlignment="1">
      <alignment horizontal="center"/>
    </xf>
    <xf numFmtId="0" fontId="50" fillId="0" borderId="0" xfId="0" applyFont="1"/>
    <xf numFmtId="0" fontId="30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6" fontId="24" fillId="24" borderId="9" xfId="3" applyNumberFormat="1" applyFont="1" applyFill="1" applyBorder="1" applyAlignment="1">
      <alignment horizontal="center"/>
    </xf>
    <xf numFmtId="167" fontId="26" fillId="24" borderId="9" xfId="3" applyNumberFormat="1" applyFont="1" applyFill="1" applyBorder="1" applyAlignment="1">
      <alignment horizontal="center"/>
    </xf>
    <xf numFmtId="166" fontId="28" fillId="24" borderId="9" xfId="3" applyNumberFormat="1" applyFont="1" applyFill="1" applyBorder="1" applyAlignment="1">
      <alignment horizontal="center"/>
    </xf>
    <xf numFmtId="49" fontId="38" fillId="43" borderId="9" xfId="0" applyNumberFormat="1" applyFont="1" applyFill="1" applyBorder="1" applyAlignment="1">
      <alignment horizontal="left"/>
    </xf>
    <xf numFmtId="49" fontId="38" fillId="43" borderId="9" xfId="0" applyNumberFormat="1" applyFont="1" applyFill="1" applyBorder="1" applyAlignment="1">
      <alignment horizontal="right"/>
    </xf>
    <xf numFmtId="49" fontId="39" fillId="0" borderId="9" xfId="0" applyNumberFormat="1" applyFont="1" applyFill="1" applyBorder="1"/>
    <xf numFmtId="3" fontId="40" fillId="0" borderId="9" xfId="0" applyNumberFormat="1" applyFont="1" applyFill="1" applyBorder="1"/>
    <xf numFmtId="49" fontId="39" fillId="0" borderId="33" xfId="0" applyNumberFormat="1" applyFont="1" applyFill="1" applyBorder="1"/>
    <xf numFmtId="3" fontId="0" fillId="0" borderId="0" xfId="0" applyNumberFormat="1"/>
    <xf numFmtId="49" fontId="39" fillId="0" borderId="0" xfId="0" applyNumberFormat="1" applyFont="1" applyFill="1" applyBorder="1"/>
    <xf numFmtId="0" fontId="15" fillId="0" borderId="0" xfId="0" applyFont="1"/>
    <xf numFmtId="49" fontId="69" fillId="0" borderId="0" xfId="0" applyNumberFormat="1" applyFont="1" applyFill="1" applyBorder="1"/>
    <xf numFmtId="0" fontId="0" fillId="0" borderId="0" xfId="0" applyAlignment="1">
      <alignment horizontal="center"/>
    </xf>
    <xf numFmtId="0" fontId="16" fillId="0" borderId="9" xfId="0" applyFont="1" applyFill="1" applyBorder="1" applyAlignment="1">
      <alignment wrapText="1"/>
    </xf>
    <xf numFmtId="0" fontId="19" fillId="0" borderId="9" xfId="0" applyFont="1" applyFill="1" applyBorder="1" applyAlignment="1">
      <alignment wrapText="1"/>
    </xf>
    <xf numFmtId="0" fontId="22" fillId="23" borderId="9" xfId="0" applyFont="1" applyFill="1" applyBorder="1"/>
    <xf numFmtId="0" fontId="20" fillId="0" borderId="9" xfId="0" applyFont="1" applyFill="1" applyBorder="1"/>
    <xf numFmtId="2" fontId="23" fillId="0" borderId="9" xfId="0" applyNumberFormat="1" applyFont="1" applyFill="1" applyBorder="1" applyAlignment="1">
      <alignment horizontal="center"/>
    </xf>
    <xf numFmtId="0" fontId="31" fillId="0" borderId="9" xfId="0" applyFont="1" applyFill="1" applyBorder="1"/>
    <xf numFmtId="0" fontId="30" fillId="23" borderId="9" xfId="3" applyFont="1" applyFill="1" applyBorder="1"/>
    <xf numFmtId="0" fontId="24" fillId="0" borderId="9" xfId="0" applyFont="1" applyFill="1" applyBorder="1"/>
    <xf numFmtId="1" fontId="24" fillId="24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 wrapText="1"/>
    </xf>
    <xf numFmtId="0" fontId="29" fillId="0" borderId="9" xfId="0" applyFont="1" applyFill="1" applyBorder="1"/>
    <xf numFmtId="2" fontId="23" fillId="25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5" fillId="0" borderId="9" xfId="0" applyFont="1" applyBorder="1"/>
    <xf numFmtId="0" fontId="25" fillId="0" borderId="9" xfId="0" applyFont="1" applyBorder="1" applyAlignment="1">
      <alignment wrapText="1"/>
    </xf>
    <xf numFmtId="49" fontId="71" fillId="0" borderId="10" xfId="0" applyNumberFormat="1" applyFont="1" applyFill="1" applyBorder="1"/>
    <xf numFmtId="49" fontId="71" fillId="0" borderId="9" xfId="0" applyNumberFormat="1" applyFont="1" applyFill="1" applyBorder="1"/>
    <xf numFmtId="4" fontId="72" fillId="0" borderId="9" xfId="0" applyNumberFormat="1" applyFont="1" applyFill="1" applyBorder="1"/>
    <xf numFmtId="0" fontId="15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49" fontId="70" fillId="44" borderId="9" xfId="0" applyNumberFormat="1" applyFont="1" applyFill="1" applyBorder="1" applyAlignment="1">
      <alignment horizontal="center"/>
    </xf>
    <xf numFmtId="0" fontId="70" fillId="44" borderId="9" xfId="0" applyFont="1" applyFill="1" applyBorder="1" applyAlignment="1">
      <alignment horizontal="center"/>
    </xf>
    <xf numFmtId="0" fontId="36" fillId="0" borderId="0" xfId="3" applyFont="1" applyFill="1" applyBorder="1"/>
    <xf numFmtId="168" fontId="40" fillId="0" borderId="0" xfId="171" applyNumberFormat="1" applyFont="1" applyFill="1" applyBorder="1"/>
    <xf numFmtId="0" fontId="17" fillId="0" borderId="0" xfId="3" applyFont="1" applyFill="1" applyBorder="1" applyAlignment="1"/>
    <xf numFmtId="0" fontId="74" fillId="0" borderId="0" xfId="0" applyFont="1" applyAlignment="1">
      <alignment vertical="center"/>
    </xf>
    <xf numFmtId="0" fontId="75" fillId="0" borderId="0" xfId="0" applyFont="1" applyAlignment="1">
      <alignment vertical="center"/>
    </xf>
    <xf numFmtId="1" fontId="20" fillId="0" borderId="9" xfId="3" applyNumberFormat="1" applyFont="1" applyFill="1" applyBorder="1" applyAlignment="1">
      <alignment horizontal="center" vertical="center"/>
    </xf>
    <xf numFmtId="2" fontId="21" fillId="0" borderId="9" xfId="3" applyNumberFormat="1" applyFont="1" applyFill="1" applyBorder="1" applyAlignment="1">
      <alignment horizontal="center" vertical="center" wrapText="1"/>
    </xf>
    <xf numFmtId="0" fontId="25" fillId="0" borderId="0" xfId="0" applyFont="1"/>
    <xf numFmtId="3" fontId="24" fillId="0" borderId="9" xfId="0" applyNumberFormat="1" applyFont="1" applyFill="1" applyBorder="1" applyAlignment="1">
      <alignment horizontal="right" vertical="center"/>
    </xf>
    <xf numFmtId="3" fontId="20" fillId="0" borderId="9" xfId="0" applyNumberFormat="1" applyFont="1" applyFill="1" applyBorder="1" applyAlignment="1">
      <alignment horizontal="right" vertical="center"/>
    </xf>
    <xf numFmtId="4" fontId="72" fillId="0" borderId="9" xfId="0" applyNumberFormat="1" applyFont="1" applyFill="1" applyBorder="1" applyAlignment="1">
      <alignment horizontal="right"/>
    </xf>
    <xf numFmtId="3" fontId="44" fillId="26" borderId="19" xfId="0" applyNumberFormat="1" applyFont="1" applyFill="1" applyBorder="1" applyAlignment="1">
      <alignment horizontal="right"/>
    </xf>
    <xf numFmtId="3" fontId="44" fillId="26" borderId="20" xfId="0" applyNumberFormat="1" applyFont="1" applyFill="1" applyBorder="1" applyAlignment="1">
      <alignment horizontal="right"/>
    </xf>
    <xf numFmtId="3" fontId="49" fillId="26" borderId="22" xfId="0" applyNumberFormat="1" applyFont="1" applyFill="1" applyBorder="1" applyAlignment="1">
      <alignment horizontal="right"/>
    </xf>
    <xf numFmtId="3" fontId="49" fillId="26" borderId="23" xfId="0" applyNumberFormat="1" applyFont="1" applyFill="1" applyBorder="1" applyAlignment="1">
      <alignment horizontal="right"/>
    </xf>
    <xf numFmtId="3" fontId="40" fillId="0" borderId="9" xfId="0" applyNumberFormat="1" applyFont="1" applyFill="1" applyBorder="1" applyAlignment="1">
      <alignment horizontal="right"/>
    </xf>
    <xf numFmtId="168" fontId="40" fillId="0" borderId="9" xfId="171" applyNumberFormat="1" applyFont="1" applyFill="1" applyBorder="1" applyAlignment="1">
      <alignment horizontal="center"/>
    </xf>
    <xf numFmtId="168" fontId="40" fillId="0" borderId="9" xfId="2" applyNumberFormat="1" applyFont="1" applyFill="1" applyBorder="1" applyAlignment="1">
      <alignment horizontal="center"/>
    </xf>
    <xf numFmtId="166" fontId="76" fillId="0" borderId="9" xfId="3" applyNumberFormat="1" applyFont="1" applyFill="1" applyBorder="1" applyAlignment="1">
      <alignment horizontal="center"/>
    </xf>
    <xf numFmtId="3" fontId="41" fillId="23" borderId="9" xfId="265" applyNumberFormat="1" applyFont="1" applyFill="1" applyBorder="1" applyAlignment="1">
      <alignment horizontal="right" vertical="center"/>
    </xf>
    <xf numFmtId="3" fontId="41" fillId="23" borderId="11" xfId="265" applyNumberFormat="1" applyFont="1" applyFill="1" applyBorder="1" applyAlignment="1">
      <alignment horizontal="right"/>
    </xf>
    <xf numFmtId="3" fontId="41" fillId="23" borderId="9" xfId="265" applyNumberFormat="1" applyFont="1" applyFill="1" applyBorder="1" applyAlignment="1">
      <alignment horizontal="right"/>
    </xf>
    <xf numFmtId="3" fontId="78" fillId="0" borderId="9" xfId="265" applyNumberFormat="1" applyFont="1" applyFill="1" applyBorder="1" applyAlignment="1">
      <alignment horizontal="right" vertical="center"/>
    </xf>
    <xf numFmtId="3" fontId="78" fillId="0" borderId="11" xfId="265" applyNumberFormat="1" applyFont="1" applyFill="1" applyBorder="1" applyAlignment="1">
      <alignment horizontal="right" vertical="center"/>
    </xf>
    <xf numFmtId="3" fontId="78" fillId="45" borderId="11" xfId="265" applyNumberFormat="1" applyFont="1" applyFill="1" applyBorder="1" applyAlignment="1">
      <alignment horizontal="right"/>
    </xf>
    <xf numFmtId="3" fontId="78" fillId="0" borderId="34" xfId="265" applyNumberFormat="1" applyFont="1" applyFill="1" applyBorder="1" applyAlignment="1">
      <alignment horizontal="right" vertical="center"/>
    </xf>
    <xf numFmtId="3" fontId="76" fillId="0" borderId="9" xfId="265" applyNumberFormat="1" applyFont="1" applyFill="1" applyBorder="1" applyAlignment="1">
      <alignment horizontal="right" vertical="center"/>
    </xf>
    <xf numFmtId="3" fontId="28" fillId="24" borderId="9" xfId="3" applyNumberFormat="1" applyFont="1" applyFill="1" applyBorder="1" applyAlignment="1">
      <alignment horizontal="center"/>
    </xf>
    <xf numFmtId="3" fontId="73" fillId="24" borderId="9" xfId="3" applyNumberFormat="1" applyFont="1" applyFill="1" applyBorder="1" applyAlignment="1">
      <alignment horizontal="center"/>
    </xf>
    <xf numFmtId="166" fontId="73" fillId="24" borderId="9" xfId="3" applyNumberFormat="1" applyFont="1" applyFill="1" applyBorder="1" applyAlignment="1">
      <alignment horizontal="center"/>
    </xf>
    <xf numFmtId="3" fontId="26" fillId="24" borderId="9" xfId="3" applyNumberFormat="1" applyFont="1" applyFill="1" applyBorder="1" applyAlignment="1">
      <alignment horizontal="right"/>
    </xf>
    <xf numFmtId="3" fontId="76" fillId="0" borderId="9" xfId="3" applyNumberFormat="1" applyFont="1" applyFill="1" applyBorder="1" applyAlignment="1">
      <alignment horizontal="right"/>
    </xf>
    <xf numFmtId="168" fontId="0" fillId="0" borderId="0" xfId="2" applyNumberFormat="1" applyFont="1"/>
    <xf numFmtId="3" fontId="77" fillId="0" borderId="0" xfId="0" applyNumberFormat="1" applyFont="1" applyFill="1" applyBorder="1"/>
    <xf numFmtId="0" fontId="20" fillId="0" borderId="9" xfId="3" applyFont="1" applyFill="1" applyBorder="1" applyAlignment="1">
      <alignment horizontal="center" vertical="center"/>
    </xf>
    <xf numFmtId="0" fontId="15" fillId="0" borderId="0" xfId="0" applyFont="1" applyFill="1"/>
    <xf numFmtId="1" fontId="21" fillId="0" borderId="9" xfId="3" applyNumberFormat="1" applyFont="1" applyFill="1" applyBorder="1" applyAlignment="1">
      <alignment horizontal="center" vertical="center" wrapText="1"/>
    </xf>
    <xf numFmtId="3" fontId="44" fillId="46" borderId="18" xfId="0" applyNumberFormat="1" applyFont="1" applyFill="1" applyBorder="1" applyAlignment="1">
      <alignment horizontal="right"/>
    </xf>
    <xf numFmtId="3" fontId="46" fillId="46" borderId="0" xfId="0" applyNumberFormat="1" applyFont="1" applyFill="1" applyBorder="1" applyAlignment="1">
      <alignment horizontal="right"/>
    </xf>
    <xf numFmtId="3" fontId="47" fillId="46" borderId="0" xfId="0" applyNumberFormat="1" applyFont="1" applyFill="1" applyBorder="1" applyAlignment="1">
      <alignment horizontal="right"/>
    </xf>
    <xf numFmtId="3" fontId="44" fillId="46" borderId="0" xfId="0" applyNumberFormat="1" applyFont="1" applyFill="1" applyBorder="1" applyAlignment="1">
      <alignment horizontal="right"/>
    </xf>
    <xf numFmtId="169" fontId="79" fillId="0" borderId="0" xfId="102" applyNumberFormat="1" applyFont="1" applyFill="1" applyAlignment="1"/>
    <xf numFmtId="3" fontId="20" fillId="24" borderId="9" xfId="0" applyNumberFormat="1" applyFont="1" applyFill="1" applyBorder="1" applyAlignment="1">
      <alignment horizontal="right"/>
    </xf>
    <xf numFmtId="166" fontId="20" fillId="23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23" fillId="0" borderId="9" xfId="0" applyNumberFormat="1" applyFont="1" applyFill="1" applyBorder="1" applyAlignment="1">
      <alignment horizontal="center"/>
    </xf>
    <xf numFmtId="166" fontId="23" fillId="24" borderId="9" xfId="0" applyNumberFormat="1" applyFont="1" applyFill="1" applyBorder="1" applyAlignment="1">
      <alignment horizontal="center"/>
    </xf>
    <xf numFmtId="166" fontId="24" fillId="24" borderId="9" xfId="0" applyNumberFormat="1" applyFont="1" applyFill="1" applyBorder="1" applyAlignment="1">
      <alignment horizontal="center"/>
    </xf>
    <xf numFmtId="167" fontId="20" fillId="23" borderId="9" xfId="0" applyNumberFormat="1" applyFont="1" applyFill="1" applyBorder="1" applyAlignment="1">
      <alignment horizontal="center"/>
    </xf>
    <xf numFmtId="167" fontId="20" fillId="0" borderId="9" xfId="0" applyNumberFormat="1" applyFont="1" applyFill="1" applyBorder="1" applyAlignment="1">
      <alignment horizontal="center"/>
    </xf>
    <xf numFmtId="167" fontId="23" fillId="0" borderId="9" xfId="0" applyNumberFormat="1" applyFont="1" applyFill="1" applyBorder="1" applyAlignment="1">
      <alignment horizontal="center"/>
    </xf>
    <xf numFmtId="167" fontId="23" fillId="24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0" fontId="25" fillId="0" borderId="9" xfId="0" applyFont="1" applyBorder="1" applyAlignment="1">
      <alignment horizontal="center" vertical="center"/>
    </xf>
    <xf numFmtId="3" fontId="80" fillId="0" borderId="9" xfId="0" applyNumberFormat="1" applyFont="1" applyFill="1" applyBorder="1" applyAlignment="1">
      <alignment horizontal="right"/>
    </xf>
    <xf numFmtId="4" fontId="72" fillId="0" borderId="12" xfId="0" applyNumberFormat="1" applyFont="1" applyFill="1" applyBorder="1" applyAlignment="1">
      <alignment horizontal="center"/>
    </xf>
    <xf numFmtId="4" fontId="80" fillId="0" borderId="13" xfId="0" applyNumberFormat="1" applyFont="1" applyFill="1" applyBorder="1" applyAlignment="1">
      <alignment horizontal="center"/>
    </xf>
    <xf numFmtId="4" fontId="80" fillId="0" borderId="9" xfId="0" applyNumberFormat="1" applyFont="1" applyFill="1" applyBorder="1" applyAlignment="1">
      <alignment horizontal="center"/>
    </xf>
    <xf numFmtId="3" fontId="38" fillId="43" borderId="9" xfId="0" applyNumberFormat="1" applyFont="1" applyFill="1" applyBorder="1" applyAlignment="1">
      <alignment horizontal="center"/>
    </xf>
    <xf numFmtId="3" fontId="20" fillId="47" borderId="9" xfId="0" applyNumberFormat="1" applyFont="1" applyFill="1" applyBorder="1" applyAlignment="1">
      <alignment horizontal="right"/>
    </xf>
    <xf numFmtId="168" fontId="24" fillId="0" borderId="9" xfId="2" applyNumberFormat="1" applyFont="1" applyFill="1" applyBorder="1" applyAlignment="1">
      <alignment horizontal="center" vertical="center"/>
    </xf>
    <xf numFmtId="168" fontId="20" fillId="0" borderId="9" xfId="0" applyNumberFormat="1" applyFont="1" applyFill="1" applyBorder="1" applyAlignment="1">
      <alignment horizontal="center" vertical="center"/>
    </xf>
    <xf numFmtId="168" fontId="20" fillId="0" borderId="9" xfId="2" applyNumberFormat="1" applyFont="1" applyFill="1" applyBorder="1" applyAlignment="1">
      <alignment horizontal="center" vertical="center"/>
    </xf>
    <xf numFmtId="3" fontId="15" fillId="0" borderId="0" xfId="0" applyNumberFormat="1" applyFont="1" applyAlignment="1">
      <alignment horizontal="left"/>
    </xf>
    <xf numFmtId="0" fontId="19" fillId="0" borderId="9" xfId="3" applyFont="1" applyFill="1" applyBorder="1" applyAlignment="1">
      <alignment horizontal="center" vertical="center"/>
    </xf>
    <xf numFmtId="0" fontId="18" fillId="0" borderId="10" xfId="3" applyFont="1" applyFill="1" applyBorder="1" applyAlignment="1">
      <alignment horizontal="center" vertical="center"/>
    </xf>
    <xf numFmtId="0" fontId="18" fillId="0" borderId="11" xfId="3" applyFont="1" applyFill="1" applyBorder="1" applyAlignment="1">
      <alignment horizontal="center" vertical="center"/>
    </xf>
    <xf numFmtId="0" fontId="18" fillId="0" borderId="12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/>
    </xf>
    <xf numFmtId="0" fontId="25" fillId="0" borderId="9" xfId="3" applyFont="1" applyFill="1" applyBorder="1" applyAlignment="1">
      <alignment horizontal="center"/>
    </xf>
    <xf numFmtId="0" fontId="68" fillId="0" borderId="9" xfId="3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2"/>
    <cellStyle name="20% - Accent1 2 3" xfId="173"/>
    <cellStyle name="20% - Accent1 3" xfId="174"/>
    <cellStyle name="20% - Accent1 4" xfId="175"/>
    <cellStyle name="20% - Accent2" xfId="25"/>
    <cellStyle name="20% - Accent2 2" xfId="26"/>
    <cellStyle name="20% - Accent2 2 2" xfId="27"/>
    <cellStyle name="20% - Accent2 2 2 2" xfId="176"/>
    <cellStyle name="20% - Accent2 2 3" xfId="177"/>
    <cellStyle name="20% - Accent2 3" xfId="178"/>
    <cellStyle name="20% - Accent2 4" xfId="179"/>
    <cellStyle name="20% - Accent3" xfId="28"/>
    <cellStyle name="20% - Accent3 2" xfId="29"/>
    <cellStyle name="20% - Accent3 2 2" xfId="30"/>
    <cellStyle name="20% - Accent3 2 2 2" xfId="180"/>
    <cellStyle name="20% - Accent3 2 3" xfId="181"/>
    <cellStyle name="20% - Accent3 3" xfId="182"/>
    <cellStyle name="20% - Accent3 4" xfId="183"/>
    <cellStyle name="20% - Accent4" xfId="31"/>
    <cellStyle name="20% - Accent4 2" xfId="32"/>
    <cellStyle name="20% - Accent4 2 2" xfId="33"/>
    <cellStyle name="20% - Accent4 2 2 2" xfId="184"/>
    <cellStyle name="20% - Accent4 2 3" xfId="185"/>
    <cellStyle name="20% - Accent4 3" xfId="186"/>
    <cellStyle name="20% - Accent4 4" xfId="187"/>
    <cellStyle name="20% - Accent5" xfId="34"/>
    <cellStyle name="20% - Accent5 2" xfId="35"/>
    <cellStyle name="20% - Accent5 2 2" xfId="36"/>
    <cellStyle name="20% - Accent5 2 2 2" xfId="188"/>
    <cellStyle name="20% - Accent5 2 3" xfId="189"/>
    <cellStyle name="20% - Accent5 3" xfId="190"/>
    <cellStyle name="20% - Accent5 4" xfId="191"/>
    <cellStyle name="20% - Accent6" xfId="37"/>
    <cellStyle name="20% - Accent6 2" xfId="38"/>
    <cellStyle name="20% - Accent6 2 2" xfId="39"/>
    <cellStyle name="20% - Accent6 2 2 2" xfId="192"/>
    <cellStyle name="20% - Accent6 2 3" xfId="193"/>
    <cellStyle name="20% - Accent6 3" xfId="194"/>
    <cellStyle name="20% - Accent6 4" xfId="195"/>
    <cellStyle name="40% - Accent1" xfId="40"/>
    <cellStyle name="40% - Accent1 2" xfId="41"/>
    <cellStyle name="40% - Accent1 2 2" xfId="42"/>
    <cellStyle name="40% - Accent1 2 2 2" xfId="196"/>
    <cellStyle name="40% - Accent1 2 3" xfId="197"/>
    <cellStyle name="40% - Accent1 3" xfId="198"/>
    <cellStyle name="40% - Accent1 4" xfId="199"/>
    <cellStyle name="40% - Accent2" xfId="43"/>
    <cellStyle name="40% - Accent2 2" xfId="44"/>
    <cellStyle name="40% - Accent2 2 2" xfId="45"/>
    <cellStyle name="40% - Accent2 2 2 2" xfId="200"/>
    <cellStyle name="40% - Accent2 2 3" xfId="201"/>
    <cellStyle name="40% - Accent2 3" xfId="202"/>
    <cellStyle name="40% - Accent2 4" xfId="203"/>
    <cellStyle name="40% - Accent3" xfId="46"/>
    <cellStyle name="40% - Accent3 2" xfId="47"/>
    <cellStyle name="40% - Accent3 2 2" xfId="48"/>
    <cellStyle name="40% - Accent3 2 2 2" xfId="204"/>
    <cellStyle name="40% - Accent3 2 3" xfId="205"/>
    <cellStyle name="40% - Accent3 3" xfId="206"/>
    <cellStyle name="40% - Accent3 4" xfId="207"/>
    <cellStyle name="40% - Accent4" xfId="49"/>
    <cellStyle name="40% - Accent4 2" xfId="50"/>
    <cellStyle name="40% - Accent4 2 2" xfId="51"/>
    <cellStyle name="40% - Accent4 2 2 2" xfId="208"/>
    <cellStyle name="40% - Accent4 2 3" xfId="209"/>
    <cellStyle name="40% - Accent4 3" xfId="210"/>
    <cellStyle name="40% - Accent4 4" xfId="211"/>
    <cellStyle name="40% - Accent5" xfId="52"/>
    <cellStyle name="40% - Accent5 2" xfId="53"/>
    <cellStyle name="40% - Accent5 2 2" xfId="54"/>
    <cellStyle name="40% - Accent5 2 2 2" xfId="212"/>
    <cellStyle name="40% - Accent5 2 3" xfId="213"/>
    <cellStyle name="40% - Accent5 3" xfId="214"/>
    <cellStyle name="40% - Accent5 4" xfId="215"/>
    <cellStyle name="40% - Accent6" xfId="55"/>
    <cellStyle name="40% - Accent6 2" xfId="56"/>
    <cellStyle name="40% - Accent6 2 2" xfId="57"/>
    <cellStyle name="40% - Accent6 2 2 2" xfId="216"/>
    <cellStyle name="40% - Accent6 2 3" xfId="217"/>
    <cellStyle name="40% - Accent6 3" xfId="218"/>
    <cellStyle name="40% - Accent6 4" xfId="219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" xfId="1" builtinId="3"/>
    <cellStyle name="Comma 2" xfId="101"/>
    <cellStyle name="Comma 2 2" xfId="102"/>
    <cellStyle name="Comma 2 3" xfId="265"/>
    <cellStyle name="Çıkış 2" xfId="103"/>
    <cellStyle name="Explanatory Text" xfId="104"/>
    <cellStyle name="Explanatory Text 2" xfId="105"/>
    <cellStyle name="Explanatory Text 2 2" xfId="106"/>
    <cellStyle name="Explanatory Text 2 2 2" xfId="266"/>
    <cellStyle name="Explanatory Text 2 3" xfId="267"/>
    <cellStyle name="Explanatory Text 3" xfId="268"/>
    <cellStyle name="Giriş 2" xfId="107"/>
    <cellStyle name="Good 2" xfId="108"/>
    <cellStyle name="Good 2 2" xfId="109"/>
    <cellStyle name="Good 2 2 2" xfId="269"/>
    <cellStyle name="Good 2 3" xfId="270"/>
    <cellStyle name="Good 3" xfId="271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2"/>
    <cellStyle name="Input" xfId="118"/>
    <cellStyle name="Input 2" xfId="119"/>
    <cellStyle name="Input 2 2" xfId="120"/>
    <cellStyle name="Input 2 2 2" xfId="273"/>
    <cellStyle name="Input 2 3" xfId="274"/>
    <cellStyle name="Input 3" xfId="275"/>
    <cellStyle name="İşaretli Hücre 2" xfId="276"/>
    <cellStyle name="İyi 2" xfId="277"/>
    <cellStyle name="Kötü 2" xfId="278"/>
    <cellStyle name="Linked Cell" xfId="121"/>
    <cellStyle name="Linked Cell 2" xfId="122"/>
    <cellStyle name="Linked Cell 2 2" xfId="123"/>
    <cellStyle name="Linked Cell 2 2 2" xfId="279"/>
    <cellStyle name="Linked Cell 2 3" xfId="280"/>
    <cellStyle name="Linked Cell 3" xfId="281"/>
    <cellStyle name="Neutral 2" xfId="124"/>
    <cellStyle name="Neutral 2 2" xfId="125"/>
    <cellStyle name="Neutral 2 2 2" xfId="282"/>
    <cellStyle name="Neutral 2 3" xfId="283"/>
    <cellStyle name="Neutral 3" xfId="284"/>
    <cellStyle name="Normal" xfId="0" builtinId="0"/>
    <cellStyle name="Normal 2 2" xfId="126"/>
    <cellStyle name="Normal 2 2 2" xfId="285"/>
    <cellStyle name="Normal 2 3" xfId="127"/>
    <cellStyle name="Normal 2 3 2" xfId="128"/>
    <cellStyle name="Normal 2 3 2 2" xfId="286"/>
    <cellStyle name="Normal 2 3 3" xfId="287"/>
    <cellStyle name="Normal 3" xfId="129"/>
    <cellStyle name="Normal 3 2" xfId="288"/>
    <cellStyle name="Normal 4" xfId="130"/>
    <cellStyle name="Normal 4 2" xfId="131"/>
    <cellStyle name="Normal 4 2 2" xfId="132"/>
    <cellStyle name="Normal 4 2 2 2" xfId="289"/>
    <cellStyle name="Normal 4 2 3" xfId="290"/>
    <cellStyle name="Normal 4 3" xfId="291"/>
    <cellStyle name="Normal 4 4" xfId="292"/>
    <cellStyle name="Normal 5" xfId="293"/>
    <cellStyle name="Normal 5 2" xfId="294"/>
    <cellStyle name="Normal 5 3" xfId="295"/>
    <cellStyle name="Normal_MAYIS_2009_İHRACAT_RAKAMLARI" xfId="3"/>
    <cellStyle name="Not 2" xfId="133"/>
    <cellStyle name="Not 3" xfId="296"/>
    <cellStyle name="Note 2" xfId="134"/>
    <cellStyle name="Note 2 2" xfId="135"/>
    <cellStyle name="Note 2 2 2" xfId="136"/>
    <cellStyle name="Note 2 2 2 2" xfId="137"/>
    <cellStyle name="Note 2 2 2 2 2" xfId="297"/>
    <cellStyle name="Note 2 2 2 3" xfId="298"/>
    <cellStyle name="Note 2 2 3" xfId="138"/>
    <cellStyle name="Note 2 2 3 2" xfId="139"/>
    <cellStyle name="Note 2 2 3 2 2" xfId="140"/>
    <cellStyle name="Note 2 2 3 2 2 2" xfId="299"/>
    <cellStyle name="Note 2 2 3 2 3" xfId="300"/>
    <cellStyle name="Note 2 2 3 3" xfId="141"/>
    <cellStyle name="Note 2 2 3 3 2" xfId="142"/>
    <cellStyle name="Note 2 2 3 3 2 2" xfId="301"/>
    <cellStyle name="Note 2 2 3 3 3" xfId="302"/>
    <cellStyle name="Note 2 2 3 4" xfId="303"/>
    <cellStyle name="Note 2 2 4" xfId="143"/>
    <cellStyle name="Note 2 2 4 2" xfId="144"/>
    <cellStyle name="Note 2 2 4 2 2" xfId="304"/>
    <cellStyle name="Note 2 2 4 3" xfId="305"/>
    <cellStyle name="Note 2 2 5" xfId="306"/>
    <cellStyle name="Note 2 2 6" xfId="307"/>
    <cellStyle name="Note 2 3" xfId="145"/>
    <cellStyle name="Note 2 3 2" xfId="146"/>
    <cellStyle name="Note 2 3 2 2" xfId="147"/>
    <cellStyle name="Note 2 3 2 2 2" xfId="308"/>
    <cellStyle name="Note 2 3 2 3" xfId="309"/>
    <cellStyle name="Note 2 3 3" xfId="148"/>
    <cellStyle name="Note 2 3 3 2" xfId="149"/>
    <cellStyle name="Note 2 3 3 2 2" xfId="310"/>
    <cellStyle name="Note 2 3 3 3" xfId="311"/>
    <cellStyle name="Note 2 3 4" xfId="312"/>
    <cellStyle name="Note 2 4" xfId="150"/>
    <cellStyle name="Note 2 4 2" xfId="151"/>
    <cellStyle name="Note 2 4 2 2" xfId="313"/>
    <cellStyle name="Note 2 4 3" xfId="314"/>
    <cellStyle name="Note 2 5" xfId="315"/>
    <cellStyle name="Note 3" xfId="152"/>
    <cellStyle name="Note 3 2" xfId="316"/>
    <cellStyle name="Nötr 2" xfId="317"/>
    <cellStyle name="Output" xfId="153"/>
    <cellStyle name="Output 2" xfId="154"/>
    <cellStyle name="Output 2 2" xfId="155"/>
    <cellStyle name="Output 2 2 2" xfId="318"/>
    <cellStyle name="Output 2 3" xfId="319"/>
    <cellStyle name="Output 3" xfId="320"/>
    <cellStyle name="Percent" xfId="2" builtinId="5"/>
    <cellStyle name="Percent 2" xfId="156"/>
    <cellStyle name="Percent 2 2" xfId="157"/>
    <cellStyle name="Percent 2 2 2" xfId="321"/>
    <cellStyle name="Percent 2 3" xfId="322"/>
    <cellStyle name="Percent 3" xfId="158"/>
    <cellStyle name="Percent 3 2" xfId="323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4"/>
    <cellStyle name="Total 2 3" xfId="325"/>
    <cellStyle name="Total 3" xfId="326"/>
    <cellStyle name="Uyarı Metni 2" xfId="165"/>
    <cellStyle name="Virgül 2" xfId="166"/>
    <cellStyle name="Virgül 3" xfId="327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 2" xfId="170"/>
    <cellStyle name="Yüzde 3" xfId="171"/>
  </cellStyles>
  <dxfs count="0"/>
  <tableStyles count="0" defaultTableStyle="TableStyleMedium2" defaultPivotStyle="PivotStyleLight16"/>
  <colors>
    <mruColors>
      <color rgb="FFCCFF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'2002-2016 AYLIK İHR'!$A$25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İHR'!$C$25:$N$25</c:f>
              <c:numCache>
                <c:formatCode>#,##0</c:formatCode>
                <c:ptCount val="12"/>
                <c:pt idx="0">
                  <c:v>8663206.1267200001</c:v>
                </c:pt>
                <c:pt idx="1">
                  <c:v>8524416.4518599994</c:v>
                </c:pt>
                <c:pt idx="2">
                  <c:v>9127559.8984600008</c:v>
                </c:pt>
                <c:pt idx="3">
                  <c:v>9713757.2999399994</c:v>
                </c:pt>
                <c:pt idx="4">
                  <c:v>8809139.1953200009</c:v>
                </c:pt>
                <c:pt idx="5">
                  <c:v>9654682.8507000022</c:v>
                </c:pt>
                <c:pt idx="6">
                  <c:v>8905866.1633800007</c:v>
                </c:pt>
                <c:pt idx="7">
                  <c:v>8639468.1739500016</c:v>
                </c:pt>
                <c:pt idx="8">
                  <c:v>8705312.7910800017</c:v>
                </c:pt>
                <c:pt idx="9">
                  <c:v>9896217.2130700015</c:v>
                </c:pt>
                <c:pt idx="10">
                  <c:v>9135087.6513999999</c:v>
                </c:pt>
                <c:pt idx="11">
                  <c:v>9237422.0264599994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'2002-2016 AYLIK İHR'!$A$24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İHR'!$C$24:$N$24</c:f>
              <c:numCache>
                <c:formatCode>#,##0</c:formatCode>
                <c:ptCount val="12"/>
                <c:pt idx="0">
                  <c:v>7513375.0967500005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219536"/>
        <c:axId val="784995056"/>
      </c:lineChart>
      <c:catAx>
        <c:axId val="75721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8499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849950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7572195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İHR'!$A$10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İHR'!$C$10:$N$10</c:f>
              <c:numCache>
                <c:formatCode>#,##0</c:formatCode>
                <c:ptCount val="12"/>
                <c:pt idx="0">
                  <c:v>91311.632949999999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İHR'!$A$11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İHR'!$C$11:$N$11</c:f>
              <c:numCache>
                <c:formatCode>#,##0</c:formatCode>
                <c:ptCount val="12"/>
                <c:pt idx="0">
                  <c:v>97812.898400000005</c:v>
                </c:pt>
                <c:pt idx="1">
                  <c:v>94328.583759999994</c:v>
                </c:pt>
                <c:pt idx="2">
                  <c:v>98548.827709999998</c:v>
                </c:pt>
                <c:pt idx="3">
                  <c:v>111251.07588999999</c:v>
                </c:pt>
                <c:pt idx="4">
                  <c:v>85220.710900000005</c:v>
                </c:pt>
                <c:pt idx="5">
                  <c:v>92626.931030000007</c:v>
                </c:pt>
                <c:pt idx="6">
                  <c:v>76814.647469999996</c:v>
                </c:pt>
                <c:pt idx="7">
                  <c:v>89395.29565</c:v>
                </c:pt>
                <c:pt idx="8">
                  <c:v>115694.37757</c:v>
                </c:pt>
                <c:pt idx="9">
                  <c:v>202561.29943000001</c:v>
                </c:pt>
                <c:pt idx="10">
                  <c:v>151694.08226</c:v>
                </c:pt>
                <c:pt idx="11">
                  <c:v>131691.79172000001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63456"/>
        <c:axId val="989666176"/>
      </c:lineChart>
      <c:catAx>
        <c:axId val="9896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66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6661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63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İHR'!$A$12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İHR'!$C$12:$N$12</c:f>
              <c:numCache>
                <c:formatCode>#,##0</c:formatCode>
                <c:ptCount val="12"/>
                <c:pt idx="0">
                  <c:v>180240.51329999999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İHR'!$A$13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'2002-2016 AYLIK İHR'!$C$13:$N$13</c:f>
              <c:numCache>
                <c:formatCode>#,##0</c:formatCode>
                <c:ptCount val="12"/>
                <c:pt idx="0">
                  <c:v>245760.43616000001</c:v>
                </c:pt>
                <c:pt idx="1">
                  <c:v>231388.24583999999</c:v>
                </c:pt>
                <c:pt idx="2">
                  <c:v>206854.61811000001</c:v>
                </c:pt>
                <c:pt idx="3">
                  <c:v>242419.20790000001</c:v>
                </c:pt>
                <c:pt idx="4">
                  <c:v>216021.48759999999</c:v>
                </c:pt>
                <c:pt idx="5">
                  <c:v>207612.03215000001</c:v>
                </c:pt>
                <c:pt idx="6">
                  <c:v>227567.05040000001</c:v>
                </c:pt>
                <c:pt idx="7">
                  <c:v>153125.99147000001</c:v>
                </c:pt>
                <c:pt idx="8">
                  <c:v>263593.16303</c:v>
                </c:pt>
                <c:pt idx="9">
                  <c:v>312699.09353999997</c:v>
                </c:pt>
                <c:pt idx="10">
                  <c:v>256972.84254000001</c:v>
                </c:pt>
                <c:pt idx="11">
                  <c:v>273798.55286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71072"/>
        <c:axId val="989669440"/>
      </c:lineChart>
      <c:catAx>
        <c:axId val="9896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69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66944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710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İHR'!$A$14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İHR'!$C$14:$N$14</c:f>
              <c:numCache>
                <c:formatCode>#,##0</c:formatCode>
                <c:ptCount val="12"/>
                <c:pt idx="0">
                  <c:v>10205.72971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İHR'!$A$15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İHR'!$C$15:$N$15</c:f>
              <c:numCache>
                <c:formatCode>#,##0</c:formatCode>
                <c:ptCount val="12"/>
                <c:pt idx="0">
                  <c:v>16791.806779999999</c:v>
                </c:pt>
                <c:pt idx="1">
                  <c:v>19131.206109999999</c:v>
                </c:pt>
                <c:pt idx="2">
                  <c:v>19111.990160000001</c:v>
                </c:pt>
                <c:pt idx="3">
                  <c:v>18199.15724</c:v>
                </c:pt>
                <c:pt idx="4">
                  <c:v>17030.152870000002</c:v>
                </c:pt>
                <c:pt idx="5">
                  <c:v>17736.840499999998</c:v>
                </c:pt>
                <c:pt idx="6">
                  <c:v>12890.33347</c:v>
                </c:pt>
                <c:pt idx="7">
                  <c:v>10622.04089</c:v>
                </c:pt>
                <c:pt idx="8">
                  <c:v>11077.792219999999</c:v>
                </c:pt>
                <c:pt idx="9">
                  <c:v>13072.32692</c:v>
                </c:pt>
                <c:pt idx="10">
                  <c:v>16511.366989999999</c:v>
                </c:pt>
                <c:pt idx="11">
                  <c:v>17469.194749999999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75968"/>
        <c:axId val="989666720"/>
      </c:lineChart>
      <c:catAx>
        <c:axId val="98967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66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6667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759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İHR'!$A$16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İHR'!$C$16:$N$16</c:f>
              <c:numCache>
                <c:formatCode>#,##0</c:formatCode>
                <c:ptCount val="12"/>
                <c:pt idx="0">
                  <c:v>85206.60183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İHR'!$A$17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İHR'!$C$17:$N$17</c:f>
              <c:numCache>
                <c:formatCode>#,##0</c:formatCode>
                <c:ptCount val="12"/>
                <c:pt idx="0">
                  <c:v>84587.382100000003</c:v>
                </c:pt>
                <c:pt idx="1">
                  <c:v>87419.751180000007</c:v>
                </c:pt>
                <c:pt idx="2">
                  <c:v>105669.31832000001</c:v>
                </c:pt>
                <c:pt idx="3">
                  <c:v>72638.579329999993</c:v>
                </c:pt>
                <c:pt idx="4">
                  <c:v>53359.857490000002</c:v>
                </c:pt>
                <c:pt idx="5">
                  <c:v>54936.205170000001</c:v>
                </c:pt>
                <c:pt idx="6">
                  <c:v>73120.949699999997</c:v>
                </c:pt>
                <c:pt idx="7">
                  <c:v>81940.677330000006</c:v>
                </c:pt>
                <c:pt idx="8">
                  <c:v>58905.846389999999</c:v>
                </c:pt>
                <c:pt idx="9">
                  <c:v>80593.646659999999</c:v>
                </c:pt>
                <c:pt idx="10">
                  <c:v>71026.910910000006</c:v>
                </c:pt>
                <c:pt idx="11">
                  <c:v>94158.054529999994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74336"/>
        <c:axId val="989674880"/>
      </c:lineChart>
      <c:catAx>
        <c:axId val="9896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7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67488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743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İHR'!$A$18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İHR'!$C$18:$N$18</c:f>
              <c:numCache>
                <c:formatCode>#,##0</c:formatCode>
                <c:ptCount val="12"/>
                <c:pt idx="0">
                  <c:v>6380.1968100000004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İHR'!$A$19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İHR'!$C$19:$N$19</c:f>
              <c:numCache>
                <c:formatCode>#,##0</c:formatCode>
                <c:ptCount val="12"/>
                <c:pt idx="0">
                  <c:v>6323.2487099999998</c:v>
                </c:pt>
                <c:pt idx="1">
                  <c:v>8819.9491300000009</c:v>
                </c:pt>
                <c:pt idx="2">
                  <c:v>11241.36759</c:v>
                </c:pt>
                <c:pt idx="3">
                  <c:v>10605.65509</c:v>
                </c:pt>
                <c:pt idx="4">
                  <c:v>6164.7641899999999</c:v>
                </c:pt>
                <c:pt idx="5">
                  <c:v>2449.9805200000001</c:v>
                </c:pt>
                <c:pt idx="6">
                  <c:v>4008.5602800000001</c:v>
                </c:pt>
                <c:pt idx="7">
                  <c:v>5086.7874000000002</c:v>
                </c:pt>
                <c:pt idx="8">
                  <c:v>5656.9401399999997</c:v>
                </c:pt>
                <c:pt idx="9">
                  <c:v>5422.5150899999999</c:v>
                </c:pt>
                <c:pt idx="10">
                  <c:v>5168.3603800000001</c:v>
                </c:pt>
                <c:pt idx="11">
                  <c:v>6767.9074099999998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61824"/>
        <c:axId val="989670528"/>
      </c:lineChart>
      <c:catAx>
        <c:axId val="98966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670528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61824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İHR'!$A$20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İHR'!$C$20:$N$20</c:f>
              <c:numCache>
                <c:formatCode>#,##0</c:formatCode>
                <c:ptCount val="12"/>
                <c:pt idx="0">
                  <c:v>134763.62069000001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İHR'!$A$21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İHR'!$C$21:$N$21</c:f>
              <c:numCache>
                <c:formatCode>#,##0</c:formatCode>
                <c:ptCount val="12"/>
                <c:pt idx="0">
                  <c:v>172543.8327</c:v>
                </c:pt>
                <c:pt idx="1">
                  <c:v>167106.44742000001</c:v>
                </c:pt>
                <c:pt idx="2">
                  <c:v>171068.19013999999</c:v>
                </c:pt>
                <c:pt idx="3">
                  <c:v>172518.28628999999</c:v>
                </c:pt>
                <c:pt idx="4">
                  <c:v>124616.54806</c:v>
                </c:pt>
                <c:pt idx="5">
                  <c:v>109761.62934</c:v>
                </c:pt>
                <c:pt idx="6">
                  <c:v>152660.6439</c:v>
                </c:pt>
                <c:pt idx="7">
                  <c:v>142275.78219999999</c:v>
                </c:pt>
                <c:pt idx="8">
                  <c:v>127152.11841</c:v>
                </c:pt>
                <c:pt idx="9">
                  <c:v>162803.94440000001</c:v>
                </c:pt>
                <c:pt idx="10">
                  <c:v>154376.64614999999</c:v>
                </c:pt>
                <c:pt idx="11">
                  <c:v>158438.24311000001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61280"/>
        <c:axId val="989672160"/>
      </c:lineChart>
      <c:catAx>
        <c:axId val="9896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72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672160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612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İHR'!$A$22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İHR'!$C$22:$N$22</c:f>
              <c:numCache>
                <c:formatCode>#,##0</c:formatCode>
                <c:ptCount val="12"/>
                <c:pt idx="0">
                  <c:v>272737.25036000001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İHR'!$A$23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'2002-2016 AYLIK İHR'!$C$23:$N$23</c:f>
              <c:numCache>
                <c:formatCode>#,##0</c:formatCode>
                <c:ptCount val="12"/>
                <c:pt idx="0">
                  <c:v>316523.64117999998</c:v>
                </c:pt>
                <c:pt idx="1">
                  <c:v>302168.27737000003</c:v>
                </c:pt>
                <c:pt idx="2">
                  <c:v>347425.84661000001</c:v>
                </c:pt>
                <c:pt idx="3">
                  <c:v>363009.75897999998</c:v>
                </c:pt>
                <c:pt idx="4">
                  <c:v>329724.46055000002</c:v>
                </c:pt>
                <c:pt idx="5">
                  <c:v>354627.42825</c:v>
                </c:pt>
                <c:pt idx="6">
                  <c:v>348837.52681000001</c:v>
                </c:pt>
                <c:pt idx="7">
                  <c:v>345854.32838999998</c:v>
                </c:pt>
                <c:pt idx="8">
                  <c:v>312703.95165</c:v>
                </c:pt>
                <c:pt idx="9">
                  <c:v>365964.24624000001</c:v>
                </c:pt>
                <c:pt idx="10">
                  <c:v>343303.46012</c:v>
                </c:pt>
                <c:pt idx="11">
                  <c:v>349258.93089999998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12672"/>
        <c:axId val="911907232"/>
      </c:lineChart>
      <c:catAx>
        <c:axId val="911912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90723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1267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İHR'!$A$26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İHR'!$C$26:$N$26</c:f>
              <c:numCache>
                <c:formatCode>#,##0</c:formatCode>
                <c:ptCount val="12"/>
                <c:pt idx="0">
                  <c:v>597955.07768999995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İHR'!$A$27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'2002-2016 AYLIK İHR'!$C$27:$N$27</c:f>
              <c:numCache>
                <c:formatCode>#,##0</c:formatCode>
                <c:ptCount val="12"/>
                <c:pt idx="0">
                  <c:v>648322.94622000004</c:v>
                </c:pt>
                <c:pt idx="1">
                  <c:v>609547.44498999999</c:v>
                </c:pt>
                <c:pt idx="2">
                  <c:v>678568.65604000003</c:v>
                </c:pt>
                <c:pt idx="3">
                  <c:v>724124.85097999999</c:v>
                </c:pt>
                <c:pt idx="4">
                  <c:v>652449.85519999999</c:v>
                </c:pt>
                <c:pt idx="5">
                  <c:v>678830.65992999997</c:v>
                </c:pt>
                <c:pt idx="6">
                  <c:v>631194.81646</c:v>
                </c:pt>
                <c:pt idx="7">
                  <c:v>639879.41442000004</c:v>
                </c:pt>
                <c:pt idx="8">
                  <c:v>649658.08513000002</c:v>
                </c:pt>
                <c:pt idx="9">
                  <c:v>755196.31356000004</c:v>
                </c:pt>
                <c:pt idx="10">
                  <c:v>662739.57642000006</c:v>
                </c:pt>
                <c:pt idx="11">
                  <c:v>628746.98985999997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11040"/>
        <c:axId val="911912128"/>
      </c:lineChart>
      <c:catAx>
        <c:axId val="9119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1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912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110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İHR'!$A$28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İHR'!$C$28:$N$28</c:f>
              <c:numCache>
                <c:formatCode>#,##0</c:formatCode>
                <c:ptCount val="12"/>
                <c:pt idx="0">
                  <c:v>88660.443669999993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İHR'!$A$29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İHR'!$C$29:$N$29</c:f>
              <c:numCache>
                <c:formatCode>#,##0</c:formatCode>
                <c:ptCount val="12"/>
                <c:pt idx="0">
                  <c:v>112829.9941</c:v>
                </c:pt>
                <c:pt idx="1">
                  <c:v>115694.82902999999</c:v>
                </c:pt>
                <c:pt idx="2">
                  <c:v>144240.39254</c:v>
                </c:pt>
                <c:pt idx="3">
                  <c:v>146098.19626999999</c:v>
                </c:pt>
                <c:pt idx="4">
                  <c:v>117698.29527</c:v>
                </c:pt>
                <c:pt idx="5">
                  <c:v>115520.96206000001</c:v>
                </c:pt>
                <c:pt idx="6">
                  <c:v>118478.24776</c:v>
                </c:pt>
                <c:pt idx="7">
                  <c:v>134207.48965999999</c:v>
                </c:pt>
                <c:pt idx="8">
                  <c:v>117245.68111</c:v>
                </c:pt>
                <c:pt idx="9">
                  <c:v>126503.11852</c:v>
                </c:pt>
                <c:pt idx="10">
                  <c:v>112719.64455</c:v>
                </c:pt>
                <c:pt idx="11">
                  <c:v>97109.330249999999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00160"/>
        <c:axId val="911913760"/>
      </c:lineChart>
      <c:catAx>
        <c:axId val="91190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1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913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01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İHR'!$A$30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İHR'!$C$30:$N$30</c:f>
              <c:numCache>
                <c:formatCode>#,##0</c:formatCode>
                <c:ptCount val="12"/>
                <c:pt idx="0">
                  <c:v>129662.16597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İHR'!$A$31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'2002-2016 AYLIK İHR'!$C$31:$N$31</c:f>
              <c:numCache>
                <c:formatCode>#,##0</c:formatCode>
                <c:ptCount val="12"/>
                <c:pt idx="0">
                  <c:v>143592.34104999999</c:v>
                </c:pt>
                <c:pt idx="1">
                  <c:v>147034.17332999999</c:v>
                </c:pt>
                <c:pt idx="2">
                  <c:v>167697.59656999999</c:v>
                </c:pt>
                <c:pt idx="3">
                  <c:v>177976.82922000001</c:v>
                </c:pt>
                <c:pt idx="4">
                  <c:v>169615.87656999999</c:v>
                </c:pt>
                <c:pt idx="5">
                  <c:v>192780.13312000001</c:v>
                </c:pt>
                <c:pt idx="6">
                  <c:v>146408.9761</c:v>
                </c:pt>
                <c:pt idx="7">
                  <c:v>168540.44795</c:v>
                </c:pt>
                <c:pt idx="8">
                  <c:v>165351.19420999999</c:v>
                </c:pt>
                <c:pt idx="9">
                  <c:v>188791.91364000001</c:v>
                </c:pt>
                <c:pt idx="10">
                  <c:v>175503.85800000001</c:v>
                </c:pt>
                <c:pt idx="11">
                  <c:v>173300.98801999999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06144"/>
        <c:axId val="911900704"/>
      </c:lineChart>
      <c:catAx>
        <c:axId val="9119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9007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6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'2002-2016 AYLIK İHR'!$A$59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İHR'!$C$59:$N$59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275414.29852999997</c:v>
                </c:pt>
                <c:pt idx="3">
                  <c:v>348267.76831999997</c:v>
                </c:pt>
                <c:pt idx="4">
                  <c:v>405337.12406</c:v>
                </c:pt>
                <c:pt idx="5">
                  <c:v>393589.09748</c:v>
                </c:pt>
                <c:pt idx="6">
                  <c:v>373661.46373999998</c:v>
                </c:pt>
                <c:pt idx="7">
                  <c:v>343531.21889000002</c:v>
                </c:pt>
                <c:pt idx="8">
                  <c:v>285231.30726999999</c:v>
                </c:pt>
                <c:pt idx="9">
                  <c:v>316290.41135000001</c:v>
                </c:pt>
                <c:pt idx="10">
                  <c:v>293236.56495999999</c:v>
                </c:pt>
                <c:pt idx="11">
                  <c:v>309310.79496999999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'2002-2016 AYLIK İHR'!$A$58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İHR'!$C$58:$N$58</c:f>
              <c:numCache>
                <c:formatCode>#,##0</c:formatCode>
                <c:ptCount val="12"/>
                <c:pt idx="0">
                  <c:v>235770.68095000001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03952"/>
        <c:axId val="1045596880"/>
      </c:lineChart>
      <c:catAx>
        <c:axId val="104560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596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55968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39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İHR'!$A$32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İHR'!$C$32:$N$32</c:f>
              <c:numCache>
                <c:formatCode>#,##0</c:formatCode>
                <c:ptCount val="12"/>
                <c:pt idx="0">
                  <c:v>1002483.77289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İHR'!$A$33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İHR'!$C$33:$N$33</c:f>
              <c:numCache>
                <c:formatCode>#,##0</c:formatCode>
                <c:ptCount val="12"/>
                <c:pt idx="0">
                  <c:v>1197787.07984</c:v>
                </c:pt>
                <c:pt idx="1">
                  <c:v>1176438.2349</c:v>
                </c:pt>
                <c:pt idx="2">
                  <c:v>1342971.7398699999</c:v>
                </c:pt>
                <c:pt idx="3">
                  <c:v>1439486.1909</c:v>
                </c:pt>
                <c:pt idx="4">
                  <c:v>1377785.85087</c:v>
                </c:pt>
                <c:pt idx="5">
                  <c:v>1417155.51547</c:v>
                </c:pt>
                <c:pt idx="6">
                  <c:v>1310800.03605</c:v>
                </c:pt>
                <c:pt idx="7">
                  <c:v>1186413.75731</c:v>
                </c:pt>
                <c:pt idx="8">
                  <c:v>1089878.12998</c:v>
                </c:pt>
                <c:pt idx="9">
                  <c:v>1305476.0635599999</c:v>
                </c:pt>
                <c:pt idx="10">
                  <c:v>1301023.86366</c:v>
                </c:pt>
                <c:pt idx="11">
                  <c:v>1269761.7489199999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04512"/>
        <c:axId val="911907776"/>
      </c:lineChart>
      <c:catAx>
        <c:axId val="91190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90777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4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İHR'!$A$42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İHR'!$C$42:$N$42</c:f>
              <c:numCache>
                <c:formatCode>#,##0</c:formatCode>
                <c:ptCount val="12"/>
                <c:pt idx="0">
                  <c:v>377066.46915000002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İHR'!$A$43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İHR'!$C$43:$N$43</c:f>
              <c:numCache>
                <c:formatCode>#,##0</c:formatCode>
                <c:ptCount val="12"/>
                <c:pt idx="0">
                  <c:v>465746.41954999999</c:v>
                </c:pt>
                <c:pt idx="1">
                  <c:v>432354.75325000001</c:v>
                </c:pt>
                <c:pt idx="2">
                  <c:v>450342.50517999998</c:v>
                </c:pt>
                <c:pt idx="3">
                  <c:v>492683.55186000001</c:v>
                </c:pt>
                <c:pt idx="4">
                  <c:v>411908.47483999998</c:v>
                </c:pt>
                <c:pt idx="5">
                  <c:v>470045.59398000001</c:v>
                </c:pt>
                <c:pt idx="6">
                  <c:v>482815.17670000001</c:v>
                </c:pt>
                <c:pt idx="7">
                  <c:v>434474.98027</c:v>
                </c:pt>
                <c:pt idx="8">
                  <c:v>438625.06690999999</c:v>
                </c:pt>
                <c:pt idx="9">
                  <c:v>458779.35875999997</c:v>
                </c:pt>
                <c:pt idx="10">
                  <c:v>489265.13744000002</c:v>
                </c:pt>
                <c:pt idx="11">
                  <c:v>505010.13332000002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11584"/>
        <c:axId val="911903968"/>
      </c:lineChart>
      <c:catAx>
        <c:axId val="91191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90396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115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İHR'!$A$36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İHR'!$C$36:$N$36</c:f>
              <c:numCache>
                <c:formatCode>#,##0</c:formatCode>
                <c:ptCount val="12"/>
                <c:pt idx="0">
                  <c:v>1515479.08803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İHR'!$A$37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İHR'!$C$37:$N$37</c:f>
              <c:numCache>
                <c:formatCode>#,##0</c:formatCode>
                <c:ptCount val="12"/>
                <c:pt idx="0">
                  <c:v>1728185.6380799999</c:v>
                </c:pt>
                <c:pt idx="1">
                  <c:v>1703300.46444</c:v>
                </c:pt>
                <c:pt idx="2">
                  <c:v>1770557.5905200001</c:v>
                </c:pt>
                <c:pt idx="3">
                  <c:v>1835810.5875500001</c:v>
                </c:pt>
                <c:pt idx="4">
                  <c:v>1480147.3544999999</c:v>
                </c:pt>
                <c:pt idx="5">
                  <c:v>1970824.7717800001</c:v>
                </c:pt>
                <c:pt idx="6">
                  <c:v>1643158.9668099999</c:v>
                </c:pt>
                <c:pt idx="7">
                  <c:v>1361782.78556</c:v>
                </c:pt>
                <c:pt idx="8">
                  <c:v>1874021.70266</c:v>
                </c:pt>
                <c:pt idx="9">
                  <c:v>2028533.4295999999</c:v>
                </c:pt>
                <c:pt idx="10">
                  <c:v>1920562.84556</c:v>
                </c:pt>
                <c:pt idx="11">
                  <c:v>1849791.56088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08864"/>
        <c:axId val="911908320"/>
      </c:lineChart>
      <c:catAx>
        <c:axId val="9119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1190832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0886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İHR'!$A$40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İHR'!$C$40:$N$40</c:f>
              <c:numCache>
                <c:formatCode>#,##0</c:formatCode>
                <c:ptCount val="12"/>
                <c:pt idx="0">
                  <c:v>632636.22817999998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İHR'!$A$41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İHR'!$C$41:$N$41</c:f>
              <c:numCache>
                <c:formatCode>#,##0</c:formatCode>
                <c:ptCount val="12"/>
                <c:pt idx="0">
                  <c:v>732040.44850000006</c:v>
                </c:pt>
                <c:pt idx="1">
                  <c:v>830885.28148999996</c:v>
                </c:pt>
                <c:pt idx="2">
                  <c:v>838376.19932999997</c:v>
                </c:pt>
                <c:pt idx="3">
                  <c:v>881106.12072999997</c:v>
                </c:pt>
                <c:pt idx="4">
                  <c:v>826112.81857999996</c:v>
                </c:pt>
                <c:pt idx="5">
                  <c:v>962560.30281000002</c:v>
                </c:pt>
                <c:pt idx="6">
                  <c:v>819122.07421999995</c:v>
                </c:pt>
                <c:pt idx="7">
                  <c:v>833226.86315999995</c:v>
                </c:pt>
                <c:pt idx="8">
                  <c:v>854876.10881000001</c:v>
                </c:pt>
                <c:pt idx="9">
                  <c:v>1045961.10246</c:v>
                </c:pt>
                <c:pt idx="10">
                  <c:v>938357.75314000004</c:v>
                </c:pt>
                <c:pt idx="11">
                  <c:v>941732.40012000001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910496"/>
        <c:axId val="1046877408"/>
      </c:lineChart>
      <c:catAx>
        <c:axId val="9119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877408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119104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İHR'!$A$34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İHR'!$C$34:$N$34</c:f>
              <c:numCache>
                <c:formatCode>#,##0</c:formatCode>
                <c:ptCount val="12"/>
                <c:pt idx="0">
                  <c:v>1339926.41646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İHR'!$A$35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'2002-2016 AYLIK İHR'!$C$35:$N$35</c:f>
              <c:numCache>
                <c:formatCode>#,##0</c:formatCode>
                <c:ptCount val="12"/>
                <c:pt idx="0">
                  <c:v>1383319.07421</c:v>
                </c:pt>
                <c:pt idx="1">
                  <c:v>1264233.20872</c:v>
                </c:pt>
                <c:pt idx="2">
                  <c:v>1324731.4748</c:v>
                </c:pt>
                <c:pt idx="3">
                  <c:v>1384804.02308</c:v>
                </c:pt>
                <c:pt idx="4">
                  <c:v>1342615.3106500001</c:v>
                </c:pt>
                <c:pt idx="5">
                  <c:v>1456970.0533700001</c:v>
                </c:pt>
                <c:pt idx="6">
                  <c:v>1491271.33984</c:v>
                </c:pt>
                <c:pt idx="7">
                  <c:v>1542685.89295</c:v>
                </c:pt>
                <c:pt idx="8">
                  <c:v>1389429.74801</c:v>
                </c:pt>
                <c:pt idx="9">
                  <c:v>1593138.39063</c:v>
                </c:pt>
                <c:pt idx="10">
                  <c:v>1409702.0973199999</c:v>
                </c:pt>
                <c:pt idx="11">
                  <c:v>1393469.0704900001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3600"/>
        <c:axId val="1046877952"/>
      </c:lineChart>
      <c:catAx>
        <c:axId val="104687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7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87795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3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İHR'!$A$44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İHR'!$C$44:$N$44</c:f>
              <c:numCache>
                <c:formatCode>#,##0</c:formatCode>
                <c:ptCount val="12"/>
                <c:pt idx="0">
                  <c:v>425071.25494999997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İHR'!$A$45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İHR'!$C$45:$N$45</c:f>
              <c:numCache>
                <c:formatCode>#,##0</c:formatCode>
                <c:ptCount val="12"/>
                <c:pt idx="0">
                  <c:v>487506.19637000002</c:v>
                </c:pt>
                <c:pt idx="1">
                  <c:v>472961.28506999998</c:v>
                </c:pt>
                <c:pt idx="2">
                  <c:v>531387.84941000002</c:v>
                </c:pt>
                <c:pt idx="3">
                  <c:v>573363.50586000003</c:v>
                </c:pt>
                <c:pt idx="4">
                  <c:v>518548.77912000002</c:v>
                </c:pt>
                <c:pt idx="5">
                  <c:v>543306.30281000002</c:v>
                </c:pt>
                <c:pt idx="6">
                  <c:v>528202.87552</c:v>
                </c:pt>
                <c:pt idx="7">
                  <c:v>515375.60336000001</c:v>
                </c:pt>
                <c:pt idx="8">
                  <c:v>481702.41558999999</c:v>
                </c:pt>
                <c:pt idx="9">
                  <c:v>569771.24396999995</c:v>
                </c:pt>
                <c:pt idx="10">
                  <c:v>506143.41834999999</c:v>
                </c:pt>
                <c:pt idx="11">
                  <c:v>506845.31105000002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81216"/>
        <c:axId val="1046880672"/>
      </c:lineChart>
      <c:catAx>
        <c:axId val="10468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80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880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812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İHR'!$A$48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İHR'!$C$48:$N$48</c:f>
              <c:numCache>
                <c:formatCode>#,##0</c:formatCode>
                <c:ptCount val="12"/>
                <c:pt idx="0">
                  <c:v>186082.9198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İHR'!$A$49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İHR'!$C$49:$N$49</c:f>
              <c:numCache>
                <c:formatCode>#,##0</c:formatCode>
                <c:ptCount val="12"/>
                <c:pt idx="0">
                  <c:v>201065.27963</c:v>
                </c:pt>
                <c:pt idx="1">
                  <c:v>214556.04552000001</c:v>
                </c:pt>
                <c:pt idx="2">
                  <c:v>255295.89115000001</c:v>
                </c:pt>
                <c:pt idx="3">
                  <c:v>264134.79233999999</c:v>
                </c:pt>
                <c:pt idx="4">
                  <c:v>243076.36335999999</c:v>
                </c:pt>
                <c:pt idx="5">
                  <c:v>238478.82691999999</c:v>
                </c:pt>
                <c:pt idx="6">
                  <c:v>230423.55862</c:v>
                </c:pt>
                <c:pt idx="7">
                  <c:v>220953.85678</c:v>
                </c:pt>
                <c:pt idx="8">
                  <c:v>213663.71030000001</c:v>
                </c:pt>
                <c:pt idx="9">
                  <c:v>238874.90927999999</c:v>
                </c:pt>
                <c:pt idx="10">
                  <c:v>215428.03060999999</c:v>
                </c:pt>
                <c:pt idx="11">
                  <c:v>223153.06826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69248"/>
        <c:axId val="1046865984"/>
      </c:lineChart>
      <c:catAx>
        <c:axId val="104686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86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6924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İHR'!$A$50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İHR'!$C$50:$N$50</c:f>
              <c:numCache>
                <c:formatCode>#,##0</c:formatCode>
                <c:ptCount val="12"/>
                <c:pt idx="0">
                  <c:v>170756.59541000001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İHR'!$A$51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İHR'!$C$51:$N$51</c:f>
              <c:numCache>
                <c:formatCode>#,##0</c:formatCode>
                <c:ptCount val="12"/>
                <c:pt idx="0">
                  <c:v>286982.08713</c:v>
                </c:pt>
                <c:pt idx="1">
                  <c:v>143560.63148000001</c:v>
                </c:pt>
                <c:pt idx="2">
                  <c:v>159554.72958000001</c:v>
                </c:pt>
                <c:pt idx="3">
                  <c:v>248776.81318</c:v>
                </c:pt>
                <c:pt idx="4">
                  <c:v>345339.91801000002</c:v>
                </c:pt>
                <c:pt idx="5">
                  <c:v>233108.71335999999</c:v>
                </c:pt>
                <c:pt idx="6">
                  <c:v>149065.32535999999</c:v>
                </c:pt>
                <c:pt idx="7">
                  <c:v>246432.37009000001</c:v>
                </c:pt>
                <c:pt idx="8">
                  <c:v>150051.19750000001</c:v>
                </c:pt>
                <c:pt idx="9">
                  <c:v>270699.33412000001</c:v>
                </c:pt>
                <c:pt idx="10">
                  <c:v>207082.89808000001</c:v>
                </c:pt>
                <c:pt idx="11">
                  <c:v>214138.95334000001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9584"/>
        <c:axId val="1046876320"/>
      </c:lineChart>
      <c:catAx>
        <c:axId val="10468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87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9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İHR'!$A$56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İHR'!$C$46:$N$46</c:f>
              <c:numCache>
                <c:formatCode>#,##0</c:formatCode>
                <c:ptCount val="12"/>
                <c:pt idx="0">
                  <c:v>628178.38171999995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İHR'!$A$47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İHR'!$C$47:$N$47</c:f>
              <c:numCache>
                <c:formatCode>#,##0</c:formatCode>
                <c:ptCount val="12"/>
                <c:pt idx="0">
                  <c:v>851959.67770999996</c:v>
                </c:pt>
                <c:pt idx="1">
                  <c:v>937971.25488999998</c:v>
                </c:pt>
                <c:pt idx="2">
                  <c:v>954846.97916999995</c:v>
                </c:pt>
                <c:pt idx="3">
                  <c:v>974773.18527000002</c:v>
                </c:pt>
                <c:pt idx="4">
                  <c:v>790376.85615000001</c:v>
                </c:pt>
                <c:pt idx="5">
                  <c:v>830201.83120000002</c:v>
                </c:pt>
                <c:pt idx="6">
                  <c:v>799546.81232999999</c:v>
                </c:pt>
                <c:pt idx="7">
                  <c:v>795899.89662000001</c:v>
                </c:pt>
                <c:pt idx="8">
                  <c:v>759631.36257</c:v>
                </c:pt>
                <c:pt idx="9">
                  <c:v>770384.39520999999</c:v>
                </c:pt>
                <c:pt idx="10">
                  <c:v>662480.84300999995</c:v>
                </c:pt>
                <c:pt idx="11">
                  <c:v>766536.32094000001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496"/>
        <c:axId val="1046879040"/>
      </c:lineChart>
      <c:catAx>
        <c:axId val="10468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9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87904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849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İHR'!$A$60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İHR'!$C$60:$N$60</c:f>
              <c:numCache>
                <c:formatCode>#,##0</c:formatCode>
                <c:ptCount val="12"/>
                <c:pt idx="0">
                  <c:v>235770.68095000001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İHR'!$A$61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İHR'!$C$61:$N$61</c:f>
              <c:numCache>
                <c:formatCode>#,##0</c:formatCode>
                <c:ptCount val="12"/>
                <c:pt idx="0">
                  <c:v>275912.26405</c:v>
                </c:pt>
                <c:pt idx="1">
                  <c:v>281272.03094999999</c:v>
                </c:pt>
                <c:pt idx="2">
                  <c:v>275414.29852999997</c:v>
                </c:pt>
                <c:pt idx="3">
                  <c:v>348267.76831999997</c:v>
                </c:pt>
                <c:pt idx="4">
                  <c:v>405337.12406</c:v>
                </c:pt>
                <c:pt idx="5">
                  <c:v>393589.09748</c:v>
                </c:pt>
                <c:pt idx="6">
                  <c:v>373661.46373999998</c:v>
                </c:pt>
                <c:pt idx="7">
                  <c:v>343531.21889000002</c:v>
                </c:pt>
                <c:pt idx="8">
                  <c:v>285231.30726999999</c:v>
                </c:pt>
                <c:pt idx="9">
                  <c:v>316290.41135000001</c:v>
                </c:pt>
                <c:pt idx="10">
                  <c:v>293236.56495999999</c:v>
                </c:pt>
                <c:pt idx="11">
                  <c:v>309310.79496999999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68160"/>
        <c:axId val="1046869792"/>
      </c:lineChart>
      <c:catAx>
        <c:axId val="10468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6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86979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6816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İHR'!$C$75:$N$75</c:f>
              <c:numCache>
                <c:formatCode>#,##0</c:formatCode>
                <c:ptCount val="12"/>
                <c:pt idx="0">
                  <c:v>12302607.937000001</c:v>
                </c:pt>
                <c:pt idx="1">
                  <c:v>12232452.908</c:v>
                </c:pt>
                <c:pt idx="2">
                  <c:v>12522144.892000001</c:v>
                </c:pt>
                <c:pt idx="3">
                  <c:v>13350531.913000001</c:v>
                </c:pt>
                <c:pt idx="4">
                  <c:v>11081071.257999999</c:v>
                </c:pt>
                <c:pt idx="5">
                  <c:v>11952878.725</c:v>
                </c:pt>
                <c:pt idx="6">
                  <c:v>11131929.763</c:v>
                </c:pt>
                <c:pt idx="7">
                  <c:v>11025943.916999999</c:v>
                </c:pt>
                <c:pt idx="8">
                  <c:v>11586312.197000001</c:v>
                </c:pt>
                <c:pt idx="9">
                  <c:v>13249689.029999999</c:v>
                </c:pt>
                <c:pt idx="10">
                  <c:v>11697797.436000001</c:v>
                </c:pt>
                <c:pt idx="11">
                  <c:v>11801611.952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İHR'!$A$76</c:f>
              <c:strCache>
                <c:ptCount val="1"/>
                <c:pt idx="0">
                  <c:v>2016</c:v>
                </c:pt>
              </c:strCache>
            </c:strRef>
          </c:tx>
          <c:val>
            <c:numRef>
              <c:f>'2002-2016 AYLIK İHR'!$C$76:$N$76</c:f>
              <c:numCache>
                <c:formatCode>#,##0</c:formatCode>
                <c:ptCount val="12"/>
                <c:pt idx="0">
                  <c:v>9208150.0594700016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00688"/>
        <c:axId val="1045600144"/>
      </c:lineChart>
      <c:catAx>
        <c:axId val="104560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0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5600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06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İHR'!$A$38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İHR'!$C$38:$N$38</c:f>
              <c:numCache>
                <c:formatCode>#,##0</c:formatCode>
                <c:ptCount val="12"/>
                <c:pt idx="0">
                  <c:v>41426.211430000003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İHR'!$A$39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İHR'!$C$39:$N$39</c:f>
              <c:numCache>
                <c:formatCode>#,##0</c:formatCode>
                <c:ptCount val="12"/>
                <c:pt idx="0">
                  <c:v>43975.630740000001</c:v>
                </c:pt>
                <c:pt idx="1">
                  <c:v>77870.873619999998</c:v>
                </c:pt>
                <c:pt idx="2">
                  <c:v>46982.886599999998</c:v>
                </c:pt>
                <c:pt idx="3">
                  <c:v>103764.36032000001</c:v>
                </c:pt>
                <c:pt idx="4">
                  <c:v>117014.65793</c:v>
                </c:pt>
                <c:pt idx="5">
                  <c:v>53595.19154</c:v>
                </c:pt>
                <c:pt idx="6">
                  <c:v>148862.53343000001</c:v>
                </c:pt>
                <c:pt idx="7">
                  <c:v>123107.68345</c:v>
                </c:pt>
                <c:pt idx="8">
                  <c:v>75751.284390000001</c:v>
                </c:pt>
                <c:pt idx="9">
                  <c:v>75632.592009999993</c:v>
                </c:pt>
                <c:pt idx="10">
                  <c:v>102000.23428</c:v>
                </c:pt>
                <c:pt idx="11">
                  <c:v>61359.293839999998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1968"/>
        <c:axId val="1046872512"/>
      </c:lineChart>
      <c:catAx>
        <c:axId val="104687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2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687251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68719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İHR'!$A$52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İHR'!$C$52:$N$52</c:f>
              <c:numCache>
                <c:formatCode>#,##0</c:formatCode>
                <c:ptCount val="12"/>
                <c:pt idx="0">
                  <c:v>118649.78803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İHR'!$A$53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İHR'!$C$53:$N$53</c:f>
              <c:numCache>
                <c:formatCode>#,##0</c:formatCode>
                <c:ptCount val="12"/>
                <c:pt idx="0">
                  <c:v>99405.476550000007</c:v>
                </c:pt>
                <c:pt idx="1">
                  <c:v>97020.904750000002</c:v>
                </c:pt>
                <c:pt idx="2">
                  <c:v>136118.54362000001</c:v>
                </c:pt>
                <c:pt idx="3">
                  <c:v>127832.47478</c:v>
                </c:pt>
                <c:pt idx="4">
                  <c:v>110824.95748</c:v>
                </c:pt>
                <c:pt idx="5">
                  <c:v>159703.81526999999</c:v>
                </c:pt>
                <c:pt idx="6">
                  <c:v>97948.048179999998</c:v>
                </c:pt>
                <c:pt idx="7">
                  <c:v>142957.12294</c:v>
                </c:pt>
                <c:pt idx="8">
                  <c:v>162049.91884999999</c:v>
                </c:pt>
                <c:pt idx="9">
                  <c:v>129552.53593</c:v>
                </c:pt>
                <c:pt idx="10">
                  <c:v>106033.68081000001</c:v>
                </c:pt>
                <c:pt idx="11">
                  <c:v>284038.21065000002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01744"/>
        <c:axId val="1052001200"/>
      </c:lineChart>
      <c:catAx>
        <c:axId val="105200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001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20012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0017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İHR'!$A$54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İHR'!$C$54:$N$54</c:f>
              <c:numCache>
                <c:formatCode>#,##0</c:formatCode>
                <c:ptCount val="12"/>
                <c:pt idx="0">
                  <c:v>254527.79198000001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İHR'!$A$55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İHR'!$C$55:$N$55</c:f>
              <c:numCache>
                <c:formatCode>#,##0</c:formatCode>
                <c:ptCount val="12"/>
                <c:pt idx="0">
                  <c:v>274713.80525999999</c:v>
                </c:pt>
                <c:pt idx="1">
                  <c:v>295502.68774000002</c:v>
                </c:pt>
                <c:pt idx="2">
                  <c:v>315256.79775999999</c:v>
                </c:pt>
                <c:pt idx="3">
                  <c:v>327423.73417000001</c:v>
                </c:pt>
                <c:pt idx="4">
                  <c:v>295736.90587999998</c:v>
                </c:pt>
                <c:pt idx="5">
                  <c:v>321424.87826999999</c:v>
                </c:pt>
                <c:pt idx="6">
                  <c:v>301376.77162000001</c:v>
                </c:pt>
                <c:pt idx="7">
                  <c:v>285985.46953</c:v>
                </c:pt>
                <c:pt idx="8">
                  <c:v>275638.90337999997</c:v>
                </c:pt>
                <c:pt idx="9">
                  <c:v>333418.43718000001</c:v>
                </c:pt>
                <c:pt idx="10">
                  <c:v>315493.00365999999</c:v>
                </c:pt>
                <c:pt idx="11">
                  <c:v>313101.52188999997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003376"/>
        <c:axId val="1051989776"/>
      </c:lineChart>
      <c:catAx>
        <c:axId val="105200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1989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198977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520033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'2002-2016 AYLIK İHR'!$A$3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İHR'!$C$3:$N$3</c:f>
              <c:numCache>
                <c:formatCode>#,##0</c:formatCode>
                <c:ptCount val="12"/>
                <c:pt idx="0">
                  <c:v>1818006.1228999998</c:v>
                </c:pt>
                <c:pt idx="1">
                  <c:v>1656502.3354399998</c:v>
                </c:pt>
                <c:pt idx="2">
                  <c:v>1771355.0339700002</c:v>
                </c:pt>
                <c:pt idx="3">
                  <c:v>1708926.6919100001</c:v>
                </c:pt>
                <c:pt idx="4">
                  <c:v>1570570.9993499999</c:v>
                </c:pt>
                <c:pt idx="5">
                  <c:v>1612151.2658099998</c:v>
                </c:pt>
                <c:pt idx="6">
                  <c:v>1531039.8639099998</c:v>
                </c:pt>
                <c:pt idx="7">
                  <c:v>1471719.9158699999</c:v>
                </c:pt>
                <c:pt idx="8">
                  <c:v>1558917.67799</c:v>
                </c:pt>
                <c:pt idx="9">
                  <c:v>2114042.4020799999</c:v>
                </c:pt>
                <c:pt idx="10">
                  <c:v>2008629.3022</c:v>
                </c:pt>
                <c:pt idx="11">
                  <c:v>1988605.2322000002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'2002-2016 AYLIK İHR'!$A$2</c:f>
              <c:strCache>
                <c:ptCount val="1"/>
                <c:pt idx="0">
                  <c:v>2016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İHR'!$C$2:$N$2</c:f>
              <c:numCache>
                <c:formatCode>#,##0</c:formatCode>
                <c:ptCount val="12"/>
                <c:pt idx="0">
                  <c:v>1459004.28177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05584"/>
        <c:axId val="1045606128"/>
      </c:lineChart>
      <c:catAx>
        <c:axId val="104560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56061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55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2009-2016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'2002-2016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'2002-2016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'2002-2016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'2002-2016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'2002-2016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'2002-2016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'2002-2016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'2002-2016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'2002-2016 AYLIK İHR'!$C$73:$N$73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'2002-2016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'2002-2016 AYLIK İHR'!$C$74:$N$74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'2002-2016 AYLIK İHR'!$A$75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'2002-2016 AYLIK İHR'!$C$75:$N$75</c:f>
              <c:numCache>
                <c:formatCode>#,##0</c:formatCode>
                <c:ptCount val="12"/>
                <c:pt idx="0">
                  <c:v>12302607.937000001</c:v>
                </c:pt>
                <c:pt idx="1">
                  <c:v>12232452.908</c:v>
                </c:pt>
                <c:pt idx="2">
                  <c:v>12522144.892000001</c:v>
                </c:pt>
                <c:pt idx="3">
                  <c:v>13350531.913000001</c:v>
                </c:pt>
                <c:pt idx="4">
                  <c:v>11081071.257999999</c:v>
                </c:pt>
                <c:pt idx="5">
                  <c:v>11952878.725</c:v>
                </c:pt>
                <c:pt idx="6">
                  <c:v>11131929.763</c:v>
                </c:pt>
                <c:pt idx="7">
                  <c:v>11025943.916999999</c:v>
                </c:pt>
                <c:pt idx="8">
                  <c:v>11586312.197000001</c:v>
                </c:pt>
                <c:pt idx="9">
                  <c:v>13249689.029999999</c:v>
                </c:pt>
                <c:pt idx="10">
                  <c:v>11697797.436000001</c:v>
                </c:pt>
                <c:pt idx="11">
                  <c:v>11801611.952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'2002-2016 AYLIK İHR'!$A$76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'2002-2016 AYLIK İHR'!$C$76:$N$76</c:f>
              <c:numCache>
                <c:formatCode>#,##0</c:formatCode>
                <c:ptCount val="12"/>
                <c:pt idx="0">
                  <c:v>9208150.0594700016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5601232"/>
        <c:axId val="1045601776"/>
      </c:lineChart>
      <c:catAx>
        <c:axId val="104560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560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12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458415652588880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2002-2016</a:t>
            </a:r>
            <a:r>
              <a:rPr lang="tr-TR" baseline="0"/>
              <a:t> </a:t>
            </a:r>
            <a:r>
              <a:rPr lang="tr-TR"/>
              <a:t>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'2002-2016 AYLIK İHR'!$A$62:$A$76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'2002-2016 AYLIK İHR'!$A$62:$A$76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'2002-2016 AYLIK İHR'!$O$62:$O$76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143934971.928</c:v>
                </c:pt>
                <c:pt idx="14">
                  <c:v>9208150.0594700016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594704"/>
        <c:axId val="1045603408"/>
      </c:barChart>
      <c:catAx>
        <c:axId val="104559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560340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59470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İHR'!$A$4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İHR'!$C$4:$N$4</c:f>
              <c:numCache>
                <c:formatCode>#,##0</c:formatCode>
                <c:ptCount val="12"/>
                <c:pt idx="0">
                  <c:v>461428.42940000002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İHR'!$A$5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'2002-2016 AYLIK İHR'!$C$5:$N$5</c:f>
              <c:numCache>
                <c:formatCode>#,##0</c:formatCode>
                <c:ptCount val="12"/>
                <c:pt idx="0">
                  <c:v>566120.81128000002</c:v>
                </c:pt>
                <c:pt idx="1">
                  <c:v>491881.25361999997</c:v>
                </c:pt>
                <c:pt idx="2">
                  <c:v>554740.76428</c:v>
                </c:pt>
                <c:pt idx="3">
                  <c:v>487514.10278000002</c:v>
                </c:pt>
                <c:pt idx="4">
                  <c:v>480848.67021000001</c:v>
                </c:pt>
                <c:pt idx="5">
                  <c:v>480882.24085</c:v>
                </c:pt>
                <c:pt idx="6">
                  <c:v>430690.72425999999</c:v>
                </c:pt>
                <c:pt idx="7">
                  <c:v>460116.02448000002</c:v>
                </c:pt>
                <c:pt idx="8">
                  <c:v>438902.13789999997</c:v>
                </c:pt>
                <c:pt idx="9">
                  <c:v>588283.30558000004</c:v>
                </c:pt>
                <c:pt idx="10">
                  <c:v>609495.03298999998</c:v>
                </c:pt>
                <c:pt idx="11">
                  <c:v>542892.53789000004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594160"/>
        <c:axId val="1045604496"/>
      </c:lineChart>
      <c:catAx>
        <c:axId val="104559416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5604496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59416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İHR'!$C$6:$N$6</c:f>
              <c:numCache>
                <c:formatCode>#,##0</c:formatCode>
                <c:ptCount val="12"/>
                <c:pt idx="0">
                  <c:v>134096.78943999999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İHR'!$A$7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İHR'!$C$7:$N$7</c:f>
              <c:numCache>
                <c:formatCode>#,##0</c:formatCode>
                <c:ptCount val="12"/>
                <c:pt idx="0">
                  <c:v>218501.91409999999</c:v>
                </c:pt>
                <c:pt idx="1">
                  <c:v>155554.29676</c:v>
                </c:pt>
                <c:pt idx="2">
                  <c:v>152632.42593999999</c:v>
                </c:pt>
                <c:pt idx="3">
                  <c:v>124853.16082999999</c:v>
                </c:pt>
                <c:pt idx="4">
                  <c:v>161378.32816</c:v>
                </c:pt>
                <c:pt idx="5">
                  <c:v>181193.73605000001</c:v>
                </c:pt>
                <c:pt idx="6">
                  <c:v>93843.73358</c:v>
                </c:pt>
                <c:pt idx="7">
                  <c:v>73244.345950000003</c:v>
                </c:pt>
                <c:pt idx="8">
                  <c:v>111368.16220000001</c:v>
                </c:pt>
                <c:pt idx="9">
                  <c:v>237673.32947</c:v>
                </c:pt>
                <c:pt idx="10">
                  <c:v>270539.04340999998</c:v>
                </c:pt>
                <c:pt idx="11">
                  <c:v>310530.55988000002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607216"/>
        <c:axId val="1045607760"/>
      </c:lineChart>
      <c:catAx>
        <c:axId val="104560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56077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45607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'2002-2016 AYLIK İHR'!$A$8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'2002-2016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'2002-2016 AYLIK İHR'!$C$8:$N$8</c:f>
              <c:numCache>
                <c:formatCode>#,##0</c:formatCode>
                <c:ptCount val="12"/>
                <c:pt idx="0">
                  <c:v>82633.51728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'2002-2016 AYLIK İHR'!$A$9</c:f>
              <c:strCache>
                <c:ptCount val="1"/>
                <c:pt idx="0">
                  <c:v>2015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'2002-2016 AYLIK İHR'!$C$9:$N$9</c:f>
              <c:numCache>
                <c:formatCode>#,##0</c:formatCode>
                <c:ptCount val="12"/>
                <c:pt idx="0">
                  <c:v>93040.151490000004</c:v>
                </c:pt>
                <c:pt idx="1">
                  <c:v>98704.324250000005</c:v>
                </c:pt>
                <c:pt idx="2">
                  <c:v>104061.68511000001</c:v>
                </c:pt>
                <c:pt idx="3">
                  <c:v>105917.70758</c:v>
                </c:pt>
                <c:pt idx="4">
                  <c:v>96206.019320000007</c:v>
                </c:pt>
                <c:pt idx="5">
                  <c:v>110324.24195</c:v>
                </c:pt>
                <c:pt idx="6">
                  <c:v>110605.69404</c:v>
                </c:pt>
                <c:pt idx="7">
                  <c:v>110058.64211</c:v>
                </c:pt>
                <c:pt idx="8">
                  <c:v>113863.18848</c:v>
                </c:pt>
                <c:pt idx="9">
                  <c:v>144968.69475</c:v>
                </c:pt>
                <c:pt idx="10">
                  <c:v>129541.55645</c:v>
                </c:pt>
                <c:pt idx="11">
                  <c:v>103599.45915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65632"/>
        <c:axId val="989672704"/>
      </c:lineChart>
      <c:catAx>
        <c:axId val="98966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72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896727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896656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N17" sqref="N17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9.42578125" style="1" bestFit="1" customWidth="1"/>
    <col min="5" max="5" width="13.5703125" style="1" bestFit="1" customWidth="1"/>
    <col min="6" max="7" width="18.7109375" style="1" bestFit="1" customWidth="1"/>
    <col min="8" max="9" width="9.42578125" style="1" bestFit="1" customWidth="1"/>
    <col min="10" max="16384" width="9.140625" style="1"/>
  </cols>
  <sheetData>
    <row r="1" spans="1:9" ht="26.25" x14ac:dyDescent="0.4">
      <c r="B1" s="157" t="s">
        <v>185</v>
      </c>
      <c r="C1" s="157"/>
      <c r="D1" s="157"/>
      <c r="E1" s="157"/>
      <c r="F1" s="157"/>
      <c r="G1" s="90"/>
      <c r="H1" s="90"/>
      <c r="I1" s="90"/>
    </row>
    <row r="2" spans="1:9" x14ac:dyDescent="0.2">
      <c r="D2" s="2"/>
    </row>
    <row r="3" spans="1:9" x14ac:dyDescent="0.2">
      <c r="D3" s="2"/>
    </row>
    <row r="4" spans="1:9" x14ac:dyDescent="0.2">
      <c r="B4" s="2"/>
      <c r="C4" s="2"/>
      <c r="D4" s="2"/>
      <c r="E4" s="2"/>
    </row>
    <row r="5" spans="1:9" ht="26.25" x14ac:dyDescent="0.2">
      <c r="A5" s="154" t="s">
        <v>175</v>
      </c>
      <c r="B5" s="155"/>
      <c r="C5" s="155"/>
      <c r="D5" s="155"/>
      <c r="E5" s="155"/>
      <c r="F5" s="155"/>
      <c r="G5" s="155"/>
      <c r="H5" s="155"/>
      <c r="I5" s="156"/>
    </row>
    <row r="6" spans="1:9" ht="18" x14ac:dyDescent="0.2">
      <c r="A6" s="3"/>
      <c r="B6" s="153" t="s">
        <v>56</v>
      </c>
      <c r="C6" s="153"/>
      <c r="D6" s="153"/>
      <c r="E6" s="153"/>
      <c r="F6" s="153" t="s">
        <v>160</v>
      </c>
      <c r="G6" s="153"/>
      <c r="H6" s="153"/>
      <c r="I6" s="153"/>
    </row>
    <row r="7" spans="1:9" ht="30" x14ac:dyDescent="0.25">
      <c r="A7" s="4" t="s">
        <v>1</v>
      </c>
      <c r="B7" s="5">
        <v>2015</v>
      </c>
      <c r="C7" s="6">
        <v>2016</v>
      </c>
      <c r="D7" s="7" t="s">
        <v>177</v>
      </c>
      <c r="E7" s="7" t="s">
        <v>178</v>
      </c>
      <c r="F7" s="5" t="s">
        <v>165</v>
      </c>
      <c r="G7" s="5" t="s">
        <v>179</v>
      </c>
      <c r="H7" s="7" t="s">
        <v>177</v>
      </c>
      <c r="I7" s="7" t="s">
        <v>182</v>
      </c>
    </row>
    <row r="8" spans="1:9" ht="16.5" x14ac:dyDescent="0.25">
      <c r="A8" s="45" t="s">
        <v>2</v>
      </c>
      <c r="B8" s="107">
        <v>1817946.22324</v>
      </c>
      <c r="C8" s="107">
        <v>1459004.28177</v>
      </c>
      <c r="D8" s="44">
        <f t="shared" ref="D8:D44" si="0">(C8-B8)/B8*100</f>
        <v>-19.744365200763887</v>
      </c>
      <c r="E8" s="44">
        <f>C8/C$44*100</f>
        <v>15.844705748137827</v>
      </c>
      <c r="F8" s="107">
        <v>22367418.245209999</v>
      </c>
      <c r="G8" s="107">
        <v>20429547.899660002</v>
      </c>
      <c r="H8" s="44">
        <f t="shared" ref="H8:H45" si="1">(G8-F8)/F8*100</f>
        <v>-8.6638087789367173</v>
      </c>
      <c r="I8" s="44">
        <f>G8/G$46*100</f>
        <v>14.526618695241655</v>
      </c>
    </row>
    <row r="9" spans="1:9" ht="15.75" x14ac:dyDescent="0.25">
      <c r="A9" s="8" t="s">
        <v>3</v>
      </c>
      <c r="B9" s="107">
        <v>1328878.74936</v>
      </c>
      <c r="C9" s="107">
        <v>1051503.41072</v>
      </c>
      <c r="D9" s="44">
        <f t="shared" si="0"/>
        <v>-20.872885413630584</v>
      </c>
      <c r="E9" s="44">
        <f t="shared" ref="E9:E46" si="2">C9/C$44*100</f>
        <v>11.419268842590103</v>
      </c>
      <c r="F9" s="107">
        <v>15656408.408439999</v>
      </c>
      <c r="G9" s="107">
        <v>14621401.312690001</v>
      </c>
      <c r="H9" s="44">
        <f t="shared" si="1"/>
        <v>-6.6107568782636665</v>
      </c>
      <c r="I9" s="44">
        <f t="shared" ref="I9:I46" si="3">G9/G$46*100</f>
        <v>10.396682427959568</v>
      </c>
    </row>
    <row r="10" spans="1:9" ht="14.25" x14ac:dyDescent="0.2">
      <c r="A10" s="10" t="s">
        <v>4</v>
      </c>
      <c r="B10" s="110">
        <v>566120.81128999998</v>
      </c>
      <c r="C10" s="110">
        <v>461428.42940000002</v>
      </c>
      <c r="D10" s="11">
        <f t="shared" si="0"/>
        <v>-18.492939987745906</v>
      </c>
      <c r="E10" s="11">
        <f t="shared" si="2"/>
        <v>5.0110872044863131</v>
      </c>
      <c r="F10" s="110">
        <v>6666874.3579599997</v>
      </c>
      <c r="G10" s="110">
        <v>6026133.3907899996</v>
      </c>
      <c r="H10" s="11">
        <f t="shared" si="1"/>
        <v>-9.6108150951574363</v>
      </c>
      <c r="I10" s="11">
        <f t="shared" si="3"/>
        <v>4.284937797185755</v>
      </c>
    </row>
    <row r="11" spans="1:9" ht="14.25" x14ac:dyDescent="0.2">
      <c r="A11" s="10" t="s">
        <v>5</v>
      </c>
      <c r="B11" s="110">
        <v>218481.59776</v>
      </c>
      <c r="C11" s="110">
        <v>134096.78943999999</v>
      </c>
      <c r="D11" s="11">
        <f t="shared" si="0"/>
        <v>-38.623302458953972</v>
      </c>
      <c r="E11" s="11">
        <f t="shared" si="2"/>
        <v>1.4562837114289846</v>
      </c>
      <c r="F11" s="110">
        <v>2393423.6798399999</v>
      </c>
      <c r="G11" s="110">
        <v>2002189.7598999999</v>
      </c>
      <c r="H11" s="11">
        <f t="shared" si="1"/>
        <v>-16.346204110680222</v>
      </c>
      <c r="I11" s="11">
        <f t="shared" si="3"/>
        <v>1.4236755184420298</v>
      </c>
    </row>
    <row r="12" spans="1:9" ht="14.25" x14ac:dyDescent="0.2">
      <c r="A12" s="10" t="s">
        <v>6</v>
      </c>
      <c r="B12" s="110">
        <v>93040.151490000004</v>
      </c>
      <c r="C12" s="110">
        <v>82633.51728</v>
      </c>
      <c r="D12" s="11">
        <f t="shared" si="0"/>
        <v>-11.185100242574855</v>
      </c>
      <c r="E12" s="11">
        <f t="shared" si="2"/>
        <v>0.89739542412231488</v>
      </c>
      <c r="F12" s="110">
        <v>1397156.5096799999</v>
      </c>
      <c r="G12" s="110">
        <v>1308887.7256100001</v>
      </c>
      <c r="H12" s="11">
        <f t="shared" si="1"/>
        <v>-6.3177448953243331</v>
      </c>
      <c r="I12" s="11">
        <f t="shared" si="3"/>
        <v>0.93069670450881548</v>
      </c>
    </row>
    <row r="13" spans="1:9" ht="14.25" x14ac:dyDescent="0.2">
      <c r="A13" s="10" t="s">
        <v>7</v>
      </c>
      <c r="B13" s="110">
        <v>97812.898400000005</v>
      </c>
      <c r="C13" s="110">
        <v>91311.632949999999</v>
      </c>
      <c r="D13" s="11">
        <f t="shared" si="0"/>
        <v>-6.6466340905403598</v>
      </c>
      <c r="E13" s="11">
        <f t="shared" si="2"/>
        <v>0.99163927998861989</v>
      </c>
      <c r="F13" s="110">
        <v>1440439.7360400001</v>
      </c>
      <c r="G13" s="110">
        <v>1339393.70624</v>
      </c>
      <c r="H13" s="11">
        <f t="shared" si="1"/>
        <v>-7.0149432337788653</v>
      </c>
      <c r="I13" s="11">
        <f t="shared" si="3"/>
        <v>0.95238826375001684</v>
      </c>
    </row>
    <row r="14" spans="1:9" ht="14.25" x14ac:dyDescent="0.2">
      <c r="A14" s="10" t="s">
        <v>8</v>
      </c>
      <c r="B14" s="110">
        <v>245720.85282999999</v>
      </c>
      <c r="C14" s="110">
        <v>180240.51329999999</v>
      </c>
      <c r="D14" s="11">
        <f t="shared" si="0"/>
        <v>-26.648263171747189</v>
      </c>
      <c r="E14" s="11">
        <f t="shared" si="2"/>
        <v>1.957401998620059</v>
      </c>
      <c r="F14" s="110">
        <v>2405161.8841800001</v>
      </c>
      <c r="G14" s="110">
        <v>2765211.1302299998</v>
      </c>
      <c r="H14" s="11">
        <f t="shared" si="1"/>
        <v>14.9698549780882</v>
      </c>
      <c r="I14" s="11">
        <f t="shared" si="3"/>
        <v>1.9662289101051489</v>
      </c>
    </row>
    <row r="15" spans="1:9" ht="14.25" x14ac:dyDescent="0.2">
      <c r="A15" s="10" t="s">
        <v>9</v>
      </c>
      <c r="B15" s="110">
        <v>16791.806779999999</v>
      </c>
      <c r="C15" s="110">
        <v>10205.72971</v>
      </c>
      <c r="D15" s="11">
        <f t="shared" si="0"/>
        <v>-39.221967929290336</v>
      </c>
      <c r="E15" s="11">
        <f t="shared" si="2"/>
        <v>0.11083365979145889</v>
      </c>
      <c r="F15" s="110">
        <v>220395.45058</v>
      </c>
      <c r="G15" s="110">
        <v>182904.87439000001</v>
      </c>
      <c r="H15" s="11">
        <f t="shared" si="1"/>
        <v>-17.010594407161555</v>
      </c>
      <c r="I15" s="11">
        <f t="shared" si="3"/>
        <v>0.13005620001061399</v>
      </c>
    </row>
    <row r="16" spans="1:9" ht="14.25" x14ac:dyDescent="0.2">
      <c r="A16" s="10" t="s">
        <v>10</v>
      </c>
      <c r="B16" s="110">
        <v>84587.382100000003</v>
      </c>
      <c r="C16" s="110">
        <v>85206.60183</v>
      </c>
      <c r="D16" s="11">
        <f t="shared" si="0"/>
        <v>0.73204739835540678</v>
      </c>
      <c r="E16" s="11">
        <f t="shared" si="2"/>
        <v>0.92533897992214398</v>
      </c>
      <c r="F16" s="110">
        <v>1050958.1053200001</v>
      </c>
      <c r="G16" s="110">
        <v>918957.84750000003</v>
      </c>
      <c r="H16" s="11">
        <f t="shared" si="1"/>
        <v>-12.559992368088551</v>
      </c>
      <c r="I16" s="11">
        <f t="shared" si="3"/>
        <v>0.65343346378481015</v>
      </c>
    </row>
    <row r="17" spans="1:9" ht="14.25" x14ac:dyDescent="0.2">
      <c r="A17" s="10" t="s">
        <v>11</v>
      </c>
      <c r="B17" s="110">
        <v>6323.2487099999998</v>
      </c>
      <c r="C17" s="110">
        <v>6380.1968100000004</v>
      </c>
      <c r="D17" s="11">
        <f t="shared" si="0"/>
        <v>0.90061458297439834</v>
      </c>
      <c r="E17" s="11">
        <f t="shared" si="2"/>
        <v>6.9288584230209962E-2</v>
      </c>
      <c r="F17" s="110">
        <v>81998.684840000002</v>
      </c>
      <c r="G17" s="110">
        <v>77722.878030000007</v>
      </c>
      <c r="H17" s="11">
        <f t="shared" si="1"/>
        <v>-5.2144821814437217</v>
      </c>
      <c r="I17" s="11">
        <f t="shared" si="3"/>
        <v>5.5265570172376405E-2</v>
      </c>
    </row>
    <row r="18" spans="1:9" ht="15.75" x14ac:dyDescent="0.25">
      <c r="A18" s="8" t="s">
        <v>12</v>
      </c>
      <c r="B18" s="107">
        <v>172543.8327</v>
      </c>
      <c r="C18" s="107">
        <v>134763.62069000001</v>
      </c>
      <c r="D18" s="44">
        <f t="shared" si="0"/>
        <v>-21.896008346869177</v>
      </c>
      <c r="E18" s="44">
        <f t="shared" si="2"/>
        <v>1.4635254618967044</v>
      </c>
      <c r="F18" s="107">
        <v>2237628.83665</v>
      </c>
      <c r="G18" s="107">
        <v>1775891.7809900001</v>
      </c>
      <c r="H18" s="44">
        <f t="shared" si="1"/>
        <v>-20.635104808144852</v>
      </c>
      <c r="I18" s="44">
        <f t="shared" si="3"/>
        <v>1.262764250739228</v>
      </c>
    </row>
    <row r="19" spans="1:9" ht="14.25" x14ac:dyDescent="0.2">
      <c r="A19" s="10" t="s">
        <v>13</v>
      </c>
      <c r="B19" s="110">
        <v>172543.8327</v>
      </c>
      <c r="C19" s="110">
        <v>134763.62069000001</v>
      </c>
      <c r="D19" s="11">
        <f t="shared" si="0"/>
        <v>-21.896008346869177</v>
      </c>
      <c r="E19" s="11">
        <f t="shared" si="2"/>
        <v>1.4635254618967044</v>
      </c>
      <c r="F19" s="110">
        <v>2237628.83665</v>
      </c>
      <c r="G19" s="110">
        <v>1775891.7809900001</v>
      </c>
      <c r="H19" s="11">
        <f t="shared" si="1"/>
        <v>-20.635104808144852</v>
      </c>
      <c r="I19" s="11">
        <f t="shared" si="3"/>
        <v>1.262764250739228</v>
      </c>
    </row>
    <row r="20" spans="1:9" ht="15.75" x14ac:dyDescent="0.25">
      <c r="A20" s="8" t="s">
        <v>168</v>
      </c>
      <c r="B20" s="110">
        <v>316523.64117999998</v>
      </c>
      <c r="C20" s="110">
        <v>272737.25036000001</v>
      </c>
      <c r="D20" s="9">
        <f t="shared" si="0"/>
        <v>-13.833529355584414</v>
      </c>
      <c r="E20" s="9">
        <f t="shared" si="2"/>
        <v>2.9619114436510179</v>
      </c>
      <c r="F20" s="110">
        <v>4473381.00012</v>
      </c>
      <c r="G20" s="110">
        <v>4032254.8059800002</v>
      </c>
      <c r="H20" s="9">
        <f t="shared" si="1"/>
        <v>-9.8611362217563503</v>
      </c>
      <c r="I20" s="9">
        <f t="shared" si="3"/>
        <v>2.8671720165428582</v>
      </c>
    </row>
    <row r="21" spans="1:9" ht="14.25" x14ac:dyDescent="0.2">
      <c r="A21" s="10" t="s">
        <v>166</v>
      </c>
      <c r="B21" s="110">
        <v>316523.64117999998</v>
      </c>
      <c r="C21" s="110">
        <v>272737.25036000001</v>
      </c>
      <c r="D21" s="11">
        <f t="shared" si="0"/>
        <v>-13.833529355584414</v>
      </c>
      <c r="E21" s="11">
        <f t="shared" si="2"/>
        <v>2.9619114436510179</v>
      </c>
      <c r="F21" s="110">
        <v>4473381.00012</v>
      </c>
      <c r="G21" s="110">
        <v>4032254.8059800002</v>
      </c>
      <c r="H21" s="11">
        <f t="shared" si="1"/>
        <v>-9.8611362217563503</v>
      </c>
      <c r="I21" s="11">
        <f t="shared" si="3"/>
        <v>2.8671720165428582</v>
      </c>
    </row>
    <row r="22" spans="1:9" ht="16.5" x14ac:dyDescent="0.25">
      <c r="A22" s="45" t="s">
        <v>14</v>
      </c>
      <c r="B22" s="107">
        <v>8662974.0798700005</v>
      </c>
      <c r="C22" s="107">
        <v>7513375.0967500005</v>
      </c>
      <c r="D22" s="44">
        <f t="shared" si="0"/>
        <v>-13.270257679649566</v>
      </c>
      <c r="E22" s="44">
        <f t="shared" si="2"/>
        <v>81.594837706005535</v>
      </c>
      <c r="F22" s="107">
        <v>123007751.47568001</v>
      </c>
      <c r="G22" s="107">
        <v>107767009.72719002</v>
      </c>
      <c r="H22" s="44">
        <f t="shared" si="1"/>
        <v>-12.390066126445092</v>
      </c>
      <c r="I22" s="44">
        <f t="shared" si="3"/>
        <v>76.628727464856979</v>
      </c>
    </row>
    <row r="23" spans="1:9" ht="15.75" x14ac:dyDescent="0.25">
      <c r="A23" s="8" t="s">
        <v>15</v>
      </c>
      <c r="B23" s="107">
        <v>904624.5210200001</v>
      </c>
      <c r="C23" s="107">
        <v>816277.68732999987</v>
      </c>
      <c r="D23" s="44">
        <f t="shared" si="0"/>
        <v>-9.7661329797235279</v>
      </c>
      <c r="E23" s="44">
        <f t="shared" si="2"/>
        <v>8.864730505673176</v>
      </c>
      <c r="F23" s="107">
        <v>12927279.31958</v>
      </c>
      <c r="G23" s="107">
        <v>11345101.054259999</v>
      </c>
      <c r="H23" s="44">
        <f t="shared" si="1"/>
        <v>-12.239066134539168</v>
      </c>
      <c r="I23" s="44">
        <f t="shared" si="3"/>
        <v>8.067038873481966</v>
      </c>
    </row>
    <row r="24" spans="1:9" ht="14.25" x14ac:dyDescent="0.2">
      <c r="A24" s="10" t="s">
        <v>16</v>
      </c>
      <c r="B24" s="110">
        <v>648202.18587000004</v>
      </c>
      <c r="C24" s="110">
        <v>597955.07768999995</v>
      </c>
      <c r="D24" s="11">
        <f t="shared" si="0"/>
        <v>-7.7517646924562182</v>
      </c>
      <c r="E24" s="11">
        <f t="shared" si="2"/>
        <v>6.4937590485402747</v>
      </c>
      <c r="F24" s="110">
        <v>8765339.4045100007</v>
      </c>
      <c r="G24" s="110">
        <v>7905534.3775699995</v>
      </c>
      <c r="H24" s="11">
        <f t="shared" si="1"/>
        <v>-9.8091469966081242</v>
      </c>
      <c r="I24" s="11">
        <f t="shared" si="3"/>
        <v>5.6213032245806662</v>
      </c>
    </row>
    <row r="25" spans="1:9" ht="14.25" x14ac:dyDescent="0.2">
      <c r="A25" s="10" t="s">
        <v>17</v>
      </c>
      <c r="B25" s="110">
        <v>112829.9941</v>
      </c>
      <c r="C25" s="110">
        <v>88660.443669999993</v>
      </c>
      <c r="D25" s="11">
        <f t="shared" si="0"/>
        <v>-21.421210399584702</v>
      </c>
      <c r="E25" s="11">
        <f t="shared" si="2"/>
        <v>0.96284751114387324</v>
      </c>
      <c r="F25" s="110">
        <v>1842163.07158</v>
      </c>
      <c r="G25" s="110">
        <v>1437499.0032299999</v>
      </c>
      <c r="H25" s="11">
        <f t="shared" si="1"/>
        <v>-21.966788640645412</v>
      </c>
      <c r="I25" s="11">
        <f t="shared" si="3"/>
        <v>1.0221469411498669</v>
      </c>
    </row>
    <row r="26" spans="1:9" ht="14.25" x14ac:dyDescent="0.2">
      <c r="A26" s="10" t="s">
        <v>18</v>
      </c>
      <c r="B26" s="110">
        <v>143592.34104999999</v>
      </c>
      <c r="C26" s="110">
        <v>129662.16597</v>
      </c>
      <c r="D26" s="11">
        <f t="shared" si="0"/>
        <v>-9.7011964413543392</v>
      </c>
      <c r="E26" s="11">
        <f t="shared" si="2"/>
        <v>1.408123945989028</v>
      </c>
      <c r="F26" s="110">
        <v>2319776.8434899999</v>
      </c>
      <c r="G26" s="110">
        <v>2002067.67346</v>
      </c>
      <c r="H26" s="11">
        <f t="shared" si="1"/>
        <v>-13.695678139110173</v>
      </c>
      <c r="I26" s="11">
        <f t="shared" si="3"/>
        <v>1.4235887077514335</v>
      </c>
    </row>
    <row r="27" spans="1:9" ht="15.75" x14ac:dyDescent="0.25">
      <c r="A27" s="8" t="s">
        <v>19</v>
      </c>
      <c r="B27" s="107">
        <v>1197774.95738</v>
      </c>
      <c r="C27" s="107">
        <v>1002483.77289</v>
      </c>
      <c r="D27" s="44">
        <f t="shared" si="0"/>
        <v>-16.304497208488801</v>
      </c>
      <c r="E27" s="44">
        <f t="shared" si="2"/>
        <v>10.886918288858778</v>
      </c>
      <c r="F27" s="107">
        <v>17542618.576480001</v>
      </c>
      <c r="G27" s="107">
        <v>15207954.01653</v>
      </c>
      <c r="H27" s="44">
        <f t="shared" si="1"/>
        <v>-13.308529452268703</v>
      </c>
      <c r="I27" s="44">
        <f t="shared" si="3"/>
        <v>10.813756144675954</v>
      </c>
    </row>
    <row r="28" spans="1:9" ht="14.25" x14ac:dyDescent="0.2">
      <c r="A28" s="10" t="s">
        <v>20</v>
      </c>
      <c r="B28" s="110">
        <v>1197774.95738</v>
      </c>
      <c r="C28" s="110">
        <v>1002483.77289</v>
      </c>
      <c r="D28" s="11">
        <f t="shared" si="0"/>
        <v>-16.304497208488801</v>
      </c>
      <c r="E28" s="11">
        <f t="shared" si="2"/>
        <v>10.886918288858778</v>
      </c>
      <c r="F28" s="110">
        <v>17542618.576480001</v>
      </c>
      <c r="G28" s="110">
        <v>15207954.01653</v>
      </c>
      <c r="H28" s="11">
        <f t="shared" si="1"/>
        <v>-13.308529452268703</v>
      </c>
      <c r="I28" s="11">
        <f t="shared" si="3"/>
        <v>10.813756144675954</v>
      </c>
    </row>
    <row r="29" spans="1:9" ht="15.75" x14ac:dyDescent="0.25">
      <c r="A29" s="8" t="s">
        <v>21</v>
      </c>
      <c r="B29" s="107">
        <v>6560574.6014700001</v>
      </c>
      <c r="C29" s="107">
        <v>5694613.6365300007</v>
      </c>
      <c r="D29" s="44">
        <f t="shared" si="0"/>
        <v>-13.19946830184611</v>
      </c>
      <c r="E29" s="44">
        <f t="shared" si="2"/>
        <v>61.84318891147359</v>
      </c>
      <c r="F29" s="107">
        <v>92537853.579620004</v>
      </c>
      <c r="G29" s="107">
        <v>81213954.65640001</v>
      </c>
      <c r="H29" s="44">
        <f t="shared" si="1"/>
        <v>-12.23704514982818</v>
      </c>
      <c r="I29" s="44">
        <f t="shared" si="3"/>
        <v>57.74793244669906</v>
      </c>
    </row>
    <row r="30" spans="1:9" ht="14.25" x14ac:dyDescent="0.2">
      <c r="A30" s="10" t="s">
        <v>22</v>
      </c>
      <c r="B30" s="110">
        <v>1383371.6524100001</v>
      </c>
      <c r="C30" s="110">
        <v>1339926.41646</v>
      </c>
      <c r="D30" s="11">
        <f t="shared" si="0"/>
        <v>-3.1405324718280356</v>
      </c>
      <c r="E30" s="11">
        <f t="shared" si="2"/>
        <v>14.551526721504393</v>
      </c>
      <c r="F30" s="110">
        <v>18525952.681370001</v>
      </c>
      <c r="G30" s="110">
        <v>16921208.304299999</v>
      </c>
      <c r="H30" s="11">
        <f t="shared" si="1"/>
        <v>-8.6621422642613091</v>
      </c>
      <c r="I30" s="11">
        <f t="shared" si="3"/>
        <v>12.031981427421286</v>
      </c>
    </row>
    <row r="31" spans="1:9" ht="14.25" x14ac:dyDescent="0.2">
      <c r="A31" s="10" t="s">
        <v>23</v>
      </c>
      <c r="B31" s="110">
        <v>1728185.6380799999</v>
      </c>
      <c r="C31" s="110">
        <v>1515479.08803</v>
      </c>
      <c r="D31" s="11">
        <f t="shared" si="0"/>
        <v>-12.308084580908519</v>
      </c>
      <c r="E31" s="11">
        <f t="shared" si="2"/>
        <v>16.458019018395831</v>
      </c>
      <c r="F31" s="110">
        <v>22412099.017019998</v>
      </c>
      <c r="G31" s="110">
        <v>20940648.468910001</v>
      </c>
      <c r="H31" s="11">
        <f t="shared" si="1"/>
        <v>-6.5654294450178954</v>
      </c>
      <c r="I31" s="11">
        <f t="shared" si="3"/>
        <v>14.890041474878361</v>
      </c>
    </row>
    <row r="32" spans="1:9" ht="14.25" x14ac:dyDescent="0.2">
      <c r="A32" s="10" t="s">
        <v>24</v>
      </c>
      <c r="B32" s="110">
        <v>43975.630740000001</v>
      </c>
      <c r="C32" s="110">
        <v>41426.211430000003</v>
      </c>
      <c r="D32" s="11">
        <f t="shared" si="0"/>
        <v>-5.7973456368894309</v>
      </c>
      <c r="E32" s="11">
        <f t="shared" si="2"/>
        <v>0.44988636330264575</v>
      </c>
      <c r="F32" s="110">
        <v>1261370.2575099999</v>
      </c>
      <c r="G32" s="110">
        <v>1027313.73883</v>
      </c>
      <c r="H32" s="11">
        <f t="shared" si="1"/>
        <v>-18.555734708858417</v>
      </c>
      <c r="I32" s="11">
        <f t="shared" si="3"/>
        <v>0.73048092095150297</v>
      </c>
    </row>
    <row r="33" spans="1:9" ht="14.25" x14ac:dyDescent="0.2">
      <c r="A33" s="10" t="s">
        <v>161</v>
      </c>
      <c r="B33" s="110">
        <v>732034.20849999995</v>
      </c>
      <c r="C33" s="110">
        <v>632636.22817999998</v>
      </c>
      <c r="D33" s="11">
        <f t="shared" si="0"/>
        <v>-13.578324505308959</v>
      </c>
      <c r="E33" s="11">
        <f t="shared" si="2"/>
        <v>6.8703944233551404</v>
      </c>
      <c r="F33" s="110">
        <v>11934334.54025</v>
      </c>
      <c r="G33" s="110">
        <v>10379748.46215</v>
      </c>
      <c r="H33" s="11">
        <f t="shared" si="1"/>
        <v>-13.026164742214727</v>
      </c>
      <c r="I33" s="11">
        <f t="shared" si="3"/>
        <v>7.380615998099664</v>
      </c>
    </row>
    <row r="34" spans="1:9" ht="14.25" x14ac:dyDescent="0.2">
      <c r="A34" s="10" t="s">
        <v>25</v>
      </c>
      <c r="B34" s="110">
        <v>465746.14145</v>
      </c>
      <c r="C34" s="110">
        <v>377066.46915000002</v>
      </c>
      <c r="D34" s="11">
        <f t="shared" si="0"/>
        <v>-19.040345030860585</v>
      </c>
      <c r="E34" s="11">
        <f t="shared" si="2"/>
        <v>4.0949209853743742</v>
      </c>
      <c r="F34" s="110">
        <v>6029045.5892500002</v>
      </c>
      <c r="G34" s="110">
        <v>5438116.2250199998</v>
      </c>
      <c r="H34" s="11">
        <f t="shared" si="1"/>
        <v>-9.8013749520097875</v>
      </c>
      <c r="I34" s="11">
        <f t="shared" si="3"/>
        <v>3.8668227612901416</v>
      </c>
    </row>
    <row r="35" spans="1:9" ht="14.25" x14ac:dyDescent="0.2">
      <c r="A35" s="10" t="s">
        <v>26</v>
      </c>
      <c r="B35" s="110">
        <v>487407.43296000001</v>
      </c>
      <c r="C35" s="110">
        <v>425071.25494999997</v>
      </c>
      <c r="D35" s="11">
        <f t="shared" si="0"/>
        <v>-12.789336763174838</v>
      </c>
      <c r="E35" s="11">
        <f t="shared" si="2"/>
        <v>4.6162503022291759</v>
      </c>
      <c r="F35" s="110">
        <v>6998522.3507399997</v>
      </c>
      <c r="G35" s="110">
        <v>6169643.5996500002</v>
      </c>
      <c r="H35" s="11">
        <f t="shared" si="1"/>
        <v>-11.843625118984678</v>
      </c>
      <c r="I35" s="11">
        <f t="shared" si="3"/>
        <v>4.3869820564724913</v>
      </c>
    </row>
    <row r="36" spans="1:9" ht="14.25" x14ac:dyDescent="0.2">
      <c r="A36" s="10" t="s">
        <v>27</v>
      </c>
      <c r="B36" s="110">
        <v>851959.67770999996</v>
      </c>
      <c r="C36" s="110">
        <v>628178.38171999995</v>
      </c>
      <c r="D36" s="11">
        <f t="shared" si="0"/>
        <v>-26.266653439691702</v>
      </c>
      <c r="E36" s="11">
        <f t="shared" si="2"/>
        <v>6.8219824575291117</v>
      </c>
      <c r="F36" s="110">
        <v>12950170.00175</v>
      </c>
      <c r="G36" s="110">
        <v>9661172.22896</v>
      </c>
      <c r="H36" s="11">
        <f t="shared" si="1"/>
        <v>-25.397332794438583</v>
      </c>
      <c r="I36" s="11">
        <f t="shared" si="3"/>
        <v>6.8696657316384124</v>
      </c>
    </row>
    <row r="37" spans="1:9" ht="14.25" x14ac:dyDescent="0.2">
      <c r="A37" s="12" t="s">
        <v>162</v>
      </c>
      <c r="B37" s="110">
        <v>201065.27963</v>
      </c>
      <c r="C37" s="110">
        <v>186082.9198</v>
      </c>
      <c r="D37" s="11">
        <f t="shared" si="0"/>
        <v>-7.4514903107938455</v>
      </c>
      <c r="E37" s="11">
        <f t="shared" si="2"/>
        <v>2.0208502098488879</v>
      </c>
      <c r="F37" s="110">
        <v>3113707.06158</v>
      </c>
      <c r="G37" s="110">
        <v>2741570.37579</v>
      </c>
      <c r="H37" s="11">
        <f t="shared" si="1"/>
        <v>-11.951563792939639</v>
      </c>
      <c r="I37" s="11">
        <f t="shared" si="3"/>
        <v>1.9494189333448</v>
      </c>
    </row>
    <row r="38" spans="1:9" ht="14.25" x14ac:dyDescent="0.2">
      <c r="A38" s="10" t="s">
        <v>28</v>
      </c>
      <c r="B38" s="110">
        <v>286935.63050000003</v>
      </c>
      <c r="C38" s="110">
        <v>170756.59541000001</v>
      </c>
      <c r="D38" s="11">
        <f t="shared" si="0"/>
        <v>-40.489581195459103</v>
      </c>
      <c r="E38" s="11">
        <f t="shared" si="2"/>
        <v>1.8544071752434967</v>
      </c>
      <c r="F38" s="110">
        <v>3195125.8378300001</v>
      </c>
      <c r="G38" s="110">
        <v>2532076.9121099999</v>
      </c>
      <c r="H38" s="11">
        <f t="shared" si="1"/>
        <v>-20.751887699368865</v>
      </c>
      <c r="I38" s="11">
        <f t="shared" si="3"/>
        <v>1.8004566713813102</v>
      </c>
    </row>
    <row r="39" spans="1:9" ht="14.25" x14ac:dyDescent="0.2">
      <c r="A39" s="10" t="s">
        <v>163</v>
      </c>
      <c r="B39" s="110">
        <v>99405.476550000007</v>
      </c>
      <c r="C39" s="110">
        <v>118649.78803</v>
      </c>
      <c r="D39" s="11">
        <f>(C39-B39)/B39*100</f>
        <v>19.359407698548967</v>
      </c>
      <c r="E39" s="11">
        <f t="shared" si="2"/>
        <v>1.2885301310655355</v>
      </c>
      <c r="F39" s="110">
        <v>1641081.6861399999</v>
      </c>
      <c r="G39" s="110">
        <v>1673413.3097600001</v>
      </c>
      <c r="H39" s="11">
        <f t="shared" si="1"/>
        <v>1.9701410291188886</v>
      </c>
      <c r="I39" s="11">
        <f t="shared" si="3"/>
        <v>1.1898959874109791</v>
      </c>
    </row>
    <row r="40" spans="1:9" ht="14.25" x14ac:dyDescent="0.2">
      <c r="A40" s="10" t="s">
        <v>29</v>
      </c>
      <c r="B40" s="111">
        <v>274713.80115999997</v>
      </c>
      <c r="C40" s="110">
        <v>254527.79198000001</v>
      </c>
      <c r="D40" s="11">
        <f>(C40-B40)/B40*100</f>
        <v>-7.3480142223517717</v>
      </c>
      <c r="E40" s="11">
        <f t="shared" si="2"/>
        <v>2.7641577334877838</v>
      </c>
      <c r="F40" s="111">
        <v>4367711.9177999999</v>
      </c>
      <c r="G40" s="110">
        <v>3628687.5355799999</v>
      </c>
      <c r="H40" s="11">
        <f t="shared" si="1"/>
        <v>-16.920172303677113</v>
      </c>
      <c r="I40" s="11">
        <f t="shared" si="3"/>
        <v>2.5802117820935262</v>
      </c>
    </row>
    <row r="41" spans="1:9" ht="14.25" x14ac:dyDescent="0.2">
      <c r="A41" s="10" t="s">
        <v>30</v>
      </c>
      <c r="B41" s="112">
        <v>5774.0317800000003</v>
      </c>
      <c r="C41" s="110">
        <v>4812.4913900000001</v>
      </c>
      <c r="D41" s="11">
        <f t="shared" si="0"/>
        <v>-16.652842011202093</v>
      </c>
      <c r="E41" s="11">
        <f t="shared" si="2"/>
        <v>5.2263390137204123E-2</v>
      </c>
      <c r="F41" s="112">
        <v>108732.63838</v>
      </c>
      <c r="G41" s="110">
        <v>100355.49533999999</v>
      </c>
      <c r="H41" s="11">
        <f t="shared" si="1"/>
        <v>-7.7043500137681562</v>
      </c>
      <c r="I41" s="11">
        <f t="shared" si="3"/>
        <v>7.1358701716573103E-2</v>
      </c>
    </row>
    <row r="42" spans="1:9" ht="15.75" x14ac:dyDescent="0.25">
      <c r="A42" s="46" t="s">
        <v>31</v>
      </c>
      <c r="B42" s="108">
        <v>275911.10003999999</v>
      </c>
      <c r="C42" s="109">
        <v>235770.68095000001</v>
      </c>
      <c r="D42" s="44">
        <f t="shared" si="0"/>
        <v>-14.548316136676146</v>
      </c>
      <c r="E42" s="44">
        <f t="shared" si="2"/>
        <v>2.5604565458566211</v>
      </c>
      <c r="F42" s="108">
        <v>4516584.1296899999</v>
      </c>
      <c r="G42" s="109">
        <v>3860161.6355599998</v>
      </c>
      <c r="H42" s="44">
        <f t="shared" si="1"/>
        <v>-14.5336049386299</v>
      </c>
      <c r="I42" s="44">
        <f t="shared" si="3"/>
        <v>2.744803578483189</v>
      </c>
    </row>
    <row r="43" spans="1:9" ht="14.25" x14ac:dyDescent="0.2">
      <c r="A43" s="10" t="s">
        <v>32</v>
      </c>
      <c r="B43" s="113">
        <v>275911.10003999999</v>
      </c>
      <c r="C43" s="113">
        <v>235770.68095000001</v>
      </c>
      <c r="D43" s="11">
        <f t="shared" si="0"/>
        <v>-14.548316136676146</v>
      </c>
      <c r="E43" s="11">
        <f t="shared" si="2"/>
        <v>2.5604565458566211</v>
      </c>
      <c r="F43" s="113">
        <v>4516584.1296899999</v>
      </c>
      <c r="G43" s="113">
        <v>3860161.6355599998</v>
      </c>
      <c r="H43" s="11">
        <f t="shared" si="1"/>
        <v>-14.5336049386299</v>
      </c>
      <c r="I43" s="11">
        <f t="shared" si="3"/>
        <v>2.744803578483189</v>
      </c>
    </row>
    <row r="44" spans="1:9" ht="15.75" x14ac:dyDescent="0.25">
      <c r="A44" s="8" t="s">
        <v>33</v>
      </c>
      <c r="B44" s="114">
        <v>10756831.40315</v>
      </c>
      <c r="C44" s="114">
        <v>9208150.0594700016</v>
      </c>
      <c r="D44" s="106">
        <f t="shared" si="0"/>
        <v>-14.397188964275173</v>
      </c>
      <c r="E44" s="106">
        <f t="shared" si="2"/>
        <v>100</v>
      </c>
      <c r="F44" s="119">
        <v>149891753.85058001</v>
      </c>
      <c r="G44" s="119">
        <v>132056719.26241</v>
      </c>
      <c r="H44" s="106">
        <f t="shared" si="1"/>
        <v>-11.898609583252263</v>
      </c>
      <c r="I44" s="106">
        <f t="shared" si="3"/>
        <v>93.900149738581803</v>
      </c>
    </row>
    <row r="45" spans="1:9" ht="15.75" x14ac:dyDescent="0.25">
      <c r="A45" s="47" t="s">
        <v>34</v>
      </c>
      <c r="B45" s="48"/>
      <c r="C45" s="48"/>
      <c r="D45" s="49"/>
      <c r="E45" s="49"/>
      <c r="F45" s="118">
        <f>F46-F44</f>
        <v>6075473.294569999</v>
      </c>
      <c r="G45" s="118">
        <f>G46-G44</f>
        <v>8578540.2446899861</v>
      </c>
      <c r="H45" s="50">
        <f t="shared" si="1"/>
        <v>41.199538352956345</v>
      </c>
      <c r="I45" s="50">
        <f t="shared" si="3"/>
        <v>6.0998502614181884</v>
      </c>
    </row>
    <row r="46" spans="1:9" s="14" customFormat="1" ht="22.5" customHeight="1" x14ac:dyDescent="0.3">
      <c r="A46" s="13" t="s">
        <v>35</v>
      </c>
      <c r="B46" s="115">
        <v>10756831.40315</v>
      </c>
      <c r="C46" s="115">
        <v>9208150.0594700016</v>
      </c>
      <c r="D46" s="51">
        <f>(C46-B46)/B46*100</f>
        <v>-14.397188964275173</v>
      </c>
      <c r="E46" s="51">
        <f t="shared" si="2"/>
        <v>100</v>
      </c>
      <c r="F46" s="116">
        <v>155967227.14515001</v>
      </c>
      <c r="G46" s="116">
        <v>140635259.50709999</v>
      </c>
      <c r="H46" s="117">
        <f>(G46-F46)/F46*100</f>
        <v>-9.8302495458109362</v>
      </c>
      <c r="I46" s="117">
        <f t="shared" si="3"/>
        <v>100</v>
      </c>
    </row>
    <row r="47" spans="1:9" ht="20.25" hidden="1" customHeight="1" x14ac:dyDescent="0.2"/>
    <row r="48" spans="1:9" ht="15" x14ac:dyDescent="0.2">
      <c r="C48" s="91"/>
    </row>
    <row r="49" spans="1:8" ht="15" x14ac:dyDescent="0.2">
      <c r="C49" s="92"/>
    </row>
    <row r="50" spans="1:8" x14ac:dyDescent="0.2">
      <c r="A50" s="1" t="s">
        <v>170</v>
      </c>
    </row>
    <row r="51" spans="1:8" ht="20.25" x14ac:dyDescent="0.3">
      <c r="E51" s="116" t="s">
        <v>173</v>
      </c>
      <c r="F51" s="116">
        <f>+B46/1.1668</f>
        <v>9219087.5926894061</v>
      </c>
      <c r="G51" s="116">
        <f>+C46/1.0865</f>
        <v>8475057.5788955372</v>
      </c>
      <c r="H51" s="117">
        <f>(G51-F51)/F51*100</f>
        <v>-8.0705385030062331</v>
      </c>
    </row>
  </sheetData>
  <mergeCells count="4">
    <mergeCell ref="B6:E6"/>
    <mergeCell ref="F6:I6"/>
    <mergeCell ref="A5:I5"/>
    <mergeCell ref="B1:F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A16" sqref="A16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28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B1" sqref="B1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29" t="s">
        <v>76</v>
      </c>
    </row>
    <row r="14" spans="3:3" ht="12.75" customHeight="1" x14ac:dyDescent="0.2"/>
    <row r="16" spans="3:3" ht="12.75" customHeight="1" x14ac:dyDescent="0.2"/>
    <row r="21" spans="3:3" ht="15" x14ac:dyDescent="0.25">
      <c r="C21" s="29" t="s">
        <v>77</v>
      </c>
    </row>
    <row r="34" ht="12.75" customHeight="1" x14ac:dyDescent="0.2"/>
    <row r="50" spans="2:2" ht="12.75" customHeight="1" x14ac:dyDescent="0.2"/>
    <row r="51" spans="2:2" x14ac:dyDescent="0.2">
      <c r="B51" s="28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H1" sqref="H1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29" t="s">
        <v>14</v>
      </c>
    </row>
    <row r="2" spans="2:2" ht="15" x14ac:dyDescent="0.25">
      <c r="B2" s="29" t="s">
        <v>78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28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A16" sqref="A16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29" t="s">
        <v>79</v>
      </c>
    </row>
    <row r="10" spans="2:2" ht="12.75" customHeight="1" x14ac:dyDescent="0.2"/>
    <row r="13" spans="2:2" ht="12.75" customHeight="1" x14ac:dyDescent="0.2"/>
    <row r="18" spans="2:2" ht="15" x14ac:dyDescent="0.25">
      <c r="B18" s="29" t="s">
        <v>80</v>
      </c>
    </row>
    <row r="19" spans="2:2" ht="15" x14ac:dyDescent="0.25">
      <c r="B19" s="29"/>
    </row>
    <row r="20" spans="2:2" ht="15" x14ac:dyDescent="0.25">
      <c r="B20" s="29"/>
    </row>
    <row r="21" spans="2:2" ht="15" x14ac:dyDescent="0.25">
      <c r="B21" s="29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28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zoomScale="90" zoomScaleNormal="90" workbookViewId="0">
      <selection activeCell="O77" sqref="O77"/>
    </sheetView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1" bestFit="1" customWidth="1"/>
    <col min="5" max="5" width="12.28515625" style="42" bestFit="1" customWidth="1"/>
    <col min="6" max="6" width="11" style="42" bestFit="1" customWidth="1"/>
    <col min="7" max="7" width="12.28515625" style="42" bestFit="1" customWidth="1"/>
    <col min="8" max="8" width="11.42578125" style="42" bestFit="1" customWidth="1"/>
    <col min="9" max="9" width="12.28515625" style="42" bestFit="1" customWidth="1"/>
    <col min="10" max="10" width="12.7109375" style="42" bestFit="1" customWidth="1"/>
    <col min="11" max="11" width="12.28515625" style="42" bestFit="1" customWidth="1"/>
    <col min="12" max="12" width="11" style="42" customWidth="1"/>
    <col min="13" max="13" width="12.28515625" style="42" bestFit="1" customWidth="1"/>
    <col min="14" max="14" width="11" style="42" bestFit="1" customWidth="1"/>
    <col min="15" max="15" width="13.5703125" style="41" bestFit="1" customWidth="1"/>
  </cols>
  <sheetData>
    <row r="1" spans="1:15" ht="16.5" thickBot="1" x14ac:dyDescent="0.3">
      <c r="A1" s="123"/>
      <c r="B1" s="30" t="s">
        <v>81</v>
      </c>
      <c r="C1" s="31" t="s">
        <v>56</v>
      </c>
      <c r="D1" s="31" t="s">
        <v>57</v>
      </c>
      <c r="E1" s="31" t="s">
        <v>58</v>
      </c>
      <c r="F1" s="31" t="s">
        <v>59</v>
      </c>
      <c r="G1" s="31" t="s">
        <v>60</v>
      </c>
      <c r="H1" s="31" t="s">
        <v>61</v>
      </c>
      <c r="I1" s="31" t="s">
        <v>0</v>
      </c>
      <c r="J1" s="31" t="s">
        <v>82</v>
      </c>
      <c r="K1" s="31" t="s">
        <v>62</v>
      </c>
      <c r="L1" s="31" t="s">
        <v>63</v>
      </c>
      <c r="M1" s="31" t="s">
        <v>64</v>
      </c>
      <c r="N1" s="31" t="s">
        <v>65</v>
      </c>
      <c r="O1" s="32" t="s">
        <v>54</v>
      </c>
    </row>
    <row r="2" spans="1:15" s="59" customFormat="1" ht="16.5" thickTop="1" thickBot="1" x14ac:dyDescent="0.3">
      <c r="A2" s="33">
        <v>2016</v>
      </c>
      <c r="B2" s="34" t="s">
        <v>2</v>
      </c>
      <c r="C2" s="125">
        <v>1459004.28177</v>
      </c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99">
        <f t="shared" ref="O2:O33" si="0">SUM(C2:N2)</f>
        <v>1459004.28177</v>
      </c>
    </row>
    <row r="3" spans="1:15" ht="15.75" thickTop="1" x14ac:dyDescent="0.25">
      <c r="A3" s="35">
        <v>2015</v>
      </c>
      <c r="B3" s="34" t="s">
        <v>2</v>
      </c>
      <c r="C3" s="125">
        <v>1818006.1228999998</v>
      </c>
      <c r="D3" s="125">
        <v>1656502.3354399998</v>
      </c>
      <c r="E3" s="125">
        <v>1771355.0339700002</v>
      </c>
      <c r="F3" s="125">
        <v>1708926.6919100001</v>
      </c>
      <c r="G3" s="125">
        <v>1570570.9993499999</v>
      </c>
      <c r="H3" s="125">
        <v>1612151.2658099998</v>
      </c>
      <c r="I3" s="125">
        <v>1531039.8639099998</v>
      </c>
      <c r="J3" s="125">
        <v>1471719.9158699999</v>
      </c>
      <c r="K3" s="125">
        <v>1558917.67799</v>
      </c>
      <c r="L3" s="125">
        <v>2114042.4020799999</v>
      </c>
      <c r="M3" s="125">
        <v>2008629.3022</v>
      </c>
      <c r="N3" s="125">
        <v>1988605.2322000002</v>
      </c>
      <c r="O3" s="99">
        <f t="shared" si="0"/>
        <v>20810466.843630001</v>
      </c>
    </row>
    <row r="4" spans="1:15" s="59" customFormat="1" ht="15" x14ac:dyDescent="0.25">
      <c r="A4" s="33">
        <v>2016</v>
      </c>
      <c r="B4" s="36" t="s">
        <v>83</v>
      </c>
      <c r="C4" s="126">
        <v>461428.42940000002</v>
      </c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00">
        <f t="shared" si="0"/>
        <v>461428.42940000002</v>
      </c>
    </row>
    <row r="5" spans="1:15" ht="15" x14ac:dyDescent="0.25">
      <c r="A5" s="35">
        <v>2015</v>
      </c>
      <c r="B5" s="36" t="s">
        <v>83</v>
      </c>
      <c r="C5" s="126">
        <v>566120.81128000002</v>
      </c>
      <c r="D5" s="126">
        <v>491881.25361999997</v>
      </c>
      <c r="E5" s="126">
        <v>554740.76428</v>
      </c>
      <c r="F5" s="126">
        <v>487514.10278000002</v>
      </c>
      <c r="G5" s="126">
        <v>480848.67021000001</v>
      </c>
      <c r="H5" s="126">
        <v>480882.24085</v>
      </c>
      <c r="I5" s="126">
        <v>430690.72425999999</v>
      </c>
      <c r="J5" s="126">
        <v>460116.02448000002</v>
      </c>
      <c r="K5" s="126">
        <v>438902.13789999997</v>
      </c>
      <c r="L5" s="126">
        <v>588283.30558000004</v>
      </c>
      <c r="M5" s="126">
        <v>609495.03298999998</v>
      </c>
      <c r="N5" s="126">
        <v>542892.53789000004</v>
      </c>
      <c r="O5" s="100">
        <f t="shared" si="0"/>
        <v>6132367.6061200015</v>
      </c>
    </row>
    <row r="6" spans="1:15" s="59" customFormat="1" ht="15" x14ac:dyDescent="0.25">
      <c r="A6" s="33">
        <v>2016</v>
      </c>
      <c r="B6" s="36" t="s">
        <v>121</v>
      </c>
      <c r="C6" s="126">
        <v>134096.78943999999</v>
      </c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00">
        <f t="shared" si="0"/>
        <v>134096.78943999999</v>
      </c>
    </row>
    <row r="7" spans="1:15" ht="15" x14ac:dyDescent="0.25">
      <c r="A7" s="35">
        <v>2015</v>
      </c>
      <c r="B7" s="36" t="s">
        <v>121</v>
      </c>
      <c r="C7" s="126">
        <v>218501.91409999999</v>
      </c>
      <c r="D7" s="126">
        <v>155554.29676</v>
      </c>
      <c r="E7" s="126">
        <v>152632.42593999999</v>
      </c>
      <c r="F7" s="126">
        <v>124853.16082999999</v>
      </c>
      <c r="G7" s="126">
        <v>161378.32816</v>
      </c>
      <c r="H7" s="126">
        <v>181193.73605000001</v>
      </c>
      <c r="I7" s="126">
        <v>93843.73358</v>
      </c>
      <c r="J7" s="126">
        <v>73244.345950000003</v>
      </c>
      <c r="K7" s="126">
        <v>111368.16220000001</v>
      </c>
      <c r="L7" s="126">
        <v>237673.32947</v>
      </c>
      <c r="M7" s="126">
        <v>270539.04340999998</v>
      </c>
      <c r="N7" s="126">
        <v>310530.55988000002</v>
      </c>
      <c r="O7" s="100">
        <f t="shared" si="0"/>
        <v>2091313.0363299998</v>
      </c>
    </row>
    <row r="8" spans="1:15" s="59" customFormat="1" ht="15" x14ac:dyDescent="0.25">
      <c r="A8" s="33">
        <v>2016</v>
      </c>
      <c r="B8" s="36" t="s">
        <v>84</v>
      </c>
      <c r="C8" s="126">
        <v>82633.51728</v>
      </c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00">
        <f t="shared" si="0"/>
        <v>82633.51728</v>
      </c>
    </row>
    <row r="9" spans="1:15" ht="15" x14ac:dyDescent="0.25">
      <c r="A9" s="35">
        <v>2015</v>
      </c>
      <c r="B9" s="36" t="s">
        <v>84</v>
      </c>
      <c r="C9" s="126">
        <v>93040.151490000004</v>
      </c>
      <c r="D9" s="126">
        <v>98704.324250000005</v>
      </c>
      <c r="E9" s="126">
        <v>104061.68511000001</v>
      </c>
      <c r="F9" s="126">
        <v>105917.70758</v>
      </c>
      <c r="G9" s="126">
        <v>96206.019320000007</v>
      </c>
      <c r="H9" s="126">
        <v>110324.24195</v>
      </c>
      <c r="I9" s="126">
        <v>110605.69404</v>
      </c>
      <c r="J9" s="126">
        <v>110058.64211</v>
      </c>
      <c r="K9" s="126">
        <v>113863.18848</v>
      </c>
      <c r="L9" s="126">
        <v>144968.69475</v>
      </c>
      <c r="M9" s="126">
        <v>129541.55645</v>
      </c>
      <c r="N9" s="126">
        <v>103599.45915</v>
      </c>
      <c r="O9" s="100">
        <f t="shared" si="0"/>
        <v>1320891.3646800001</v>
      </c>
    </row>
    <row r="10" spans="1:15" s="59" customFormat="1" ht="15" x14ac:dyDescent="0.25">
      <c r="A10" s="33">
        <v>2016</v>
      </c>
      <c r="B10" s="36" t="s">
        <v>85</v>
      </c>
      <c r="C10" s="126">
        <v>91311.632949999999</v>
      </c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00">
        <f t="shared" si="0"/>
        <v>91311.632949999999</v>
      </c>
    </row>
    <row r="11" spans="1:15" ht="15" x14ac:dyDescent="0.25">
      <c r="A11" s="35">
        <v>2015</v>
      </c>
      <c r="B11" s="36" t="s">
        <v>85</v>
      </c>
      <c r="C11" s="126">
        <v>97812.898400000005</v>
      </c>
      <c r="D11" s="126">
        <v>94328.583759999994</v>
      </c>
      <c r="E11" s="126">
        <v>98548.827709999998</v>
      </c>
      <c r="F11" s="126">
        <v>111251.07588999999</v>
      </c>
      <c r="G11" s="126">
        <v>85220.710900000005</v>
      </c>
      <c r="H11" s="126">
        <v>92626.931030000007</v>
      </c>
      <c r="I11" s="126">
        <v>76814.647469999996</v>
      </c>
      <c r="J11" s="126">
        <v>89395.29565</v>
      </c>
      <c r="K11" s="126">
        <v>115694.37757</v>
      </c>
      <c r="L11" s="126">
        <v>202561.29943000001</v>
      </c>
      <c r="M11" s="126">
        <v>151694.08226</v>
      </c>
      <c r="N11" s="126">
        <v>131691.79172000001</v>
      </c>
      <c r="O11" s="100">
        <f t="shared" si="0"/>
        <v>1347640.5217900001</v>
      </c>
    </row>
    <row r="12" spans="1:15" s="59" customFormat="1" ht="15" x14ac:dyDescent="0.25">
      <c r="A12" s="33">
        <v>2016</v>
      </c>
      <c r="B12" s="36" t="s">
        <v>86</v>
      </c>
      <c r="C12" s="126">
        <v>180240.51329999999</v>
      </c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  <c r="O12" s="100">
        <f t="shared" si="0"/>
        <v>180240.51329999999</v>
      </c>
    </row>
    <row r="13" spans="1:15" ht="15" x14ac:dyDescent="0.25">
      <c r="A13" s="35">
        <v>2015</v>
      </c>
      <c r="B13" s="36" t="s">
        <v>86</v>
      </c>
      <c r="C13" s="126">
        <v>245760.43616000001</v>
      </c>
      <c r="D13" s="126">
        <v>231388.24583999999</v>
      </c>
      <c r="E13" s="126">
        <v>206854.61811000001</v>
      </c>
      <c r="F13" s="126">
        <v>242419.20790000001</v>
      </c>
      <c r="G13" s="126">
        <v>216021.48759999999</v>
      </c>
      <c r="H13" s="126">
        <v>207612.03215000001</v>
      </c>
      <c r="I13" s="126">
        <v>227567.05040000001</v>
      </c>
      <c r="J13" s="126">
        <v>153125.99147000001</v>
      </c>
      <c r="K13" s="126">
        <v>263593.16303</v>
      </c>
      <c r="L13" s="126">
        <v>312699.09353999997</v>
      </c>
      <c r="M13" s="126">
        <v>256972.84254000001</v>
      </c>
      <c r="N13" s="126">
        <v>273798.55286</v>
      </c>
      <c r="O13" s="100">
        <f t="shared" si="0"/>
        <v>2837812.7216000003</v>
      </c>
    </row>
    <row r="14" spans="1:15" s="59" customFormat="1" ht="15" x14ac:dyDescent="0.25">
      <c r="A14" s="33">
        <v>2016</v>
      </c>
      <c r="B14" s="36" t="s">
        <v>87</v>
      </c>
      <c r="C14" s="126">
        <v>10205.72971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00">
        <f t="shared" si="0"/>
        <v>10205.72971</v>
      </c>
    </row>
    <row r="15" spans="1:15" ht="15" x14ac:dyDescent="0.25">
      <c r="A15" s="35">
        <v>2015</v>
      </c>
      <c r="B15" s="36" t="s">
        <v>87</v>
      </c>
      <c r="C15" s="126">
        <v>16791.806779999999</v>
      </c>
      <c r="D15" s="126">
        <v>19131.206109999999</v>
      </c>
      <c r="E15" s="126">
        <v>19111.990160000001</v>
      </c>
      <c r="F15" s="126">
        <v>18199.15724</v>
      </c>
      <c r="G15" s="126">
        <v>17030.152870000002</v>
      </c>
      <c r="H15" s="126">
        <v>17736.840499999998</v>
      </c>
      <c r="I15" s="126">
        <v>12890.33347</v>
      </c>
      <c r="J15" s="126">
        <v>10622.04089</v>
      </c>
      <c r="K15" s="126">
        <v>11077.792219999999</v>
      </c>
      <c r="L15" s="126">
        <v>13072.32692</v>
      </c>
      <c r="M15" s="126">
        <v>16511.366989999999</v>
      </c>
      <c r="N15" s="126">
        <v>17469.194749999999</v>
      </c>
      <c r="O15" s="100">
        <f t="shared" si="0"/>
        <v>189644.2089</v>
      </c>
    </row>
    <row r="16" spans="1:15" ht="15" x14ac:dyDescent="0.25">
      <c r="A16" s="33">
        <v>2016</v>
      </c>
      <c r="B16" s="36" t="s">
        <v>88</v>
      </c>
      <c r="C16" s="126">
        <v>85206.60183</v>
      </c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00">
        <f t="shared" si="0"/>
        <v>85206.60183</v>
      </c>
    </row>
    <row r="17" spans="1:15" ht="15" x14ac:dyDescent="0.25">
      <c r="A17" s="35">
        <v>2015</v>
      </c>
      <c r="B17" s="36" t="s">
        <v>88</v>
      </c>
      <c r="C17" s="126">
        <v>84587.382100000003</v>
      </c>
      <c r="D17" s="126">
        <v>87419.751180000007</v>
      </c>
      <c r="E17" s="126">
        <v>105669.31832000001</v>
      </c>
      <c r="F17" s="126">
        <v>72638.579329999993</v>
      </c>
      <c r="G17" s="126">
        <v>53359.857490000002</v>
      </c>
      <c r="H17" s="126">
        <v>54936.205170000001</v>
      </c>
      <c r="I17" s="126">
        <v>73120.949699999997</v>
      </c>
      <c r="J17" s="126">
        <v>81940.677330000006</v>
      </c>
      <c r="K17" s="126">
        <v>58905.846389999999</v>
      </c>
      <c r="L17" s="126">
        <v>80593.646659999999</v>
      </c>
      <c r="M17" s="126">
        <v>71026.910910000006</v>
      </c>
      <c r="N17" s="126">
        <v>94158.054529999994</v>
      </c>
      <c r="O17" s="100">
        <f t="shared" si="0"/>
        <v>918357.17910999991</v>
      </c>
    </row>
    <row r="18" spans="1:15" ht="15" x14ac:dyDescent="0.25">
      <c r="A18" s="33">
        <v>2016</v>
      </c>
      <c r="B18" s="36" t="s">
        <v>125</v>
      </c>
      <c r="C18" s="126">
        <v>6380.1968100000004</v>
      </c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00">
        <f t="shared" si="0"/>
        <v>6380.1968100000004</v>
      </c>
    </row>
    <row r="19" spans="1:15" ht="15" x14ac:dyDescent="0.25">
      <c r="A19" s="35">
        <v>2015</v>
      </c>
      <c r="B19" s="36" t="s">
        <v>125</v>
      </c>
      <c r="C19" s="126">
        <v>6323.2487099999998</v>
      </c>
      <c r="D19" s="126">
        <v>8819.9491300000009</v>
      </c>
      <c r="E19" s="126">
        <v>11241.36759</v>
      </c>
      <c r="F19" s="126">
        <v>10605.65509</v>
      </c>
      <c r="G19" s="126">
        <v>6164.7641899999999</v>
      </c>
      <c r="H19" s="126">
        <v>2449.9805200000001</v>
      </c>
      <c r="I19" s="126">
        <v>4008.5602800000001</v>
      </c>
      <c r="J19" s="126">
        <v>5086.7874000000002</v>
      </c>
      <c r="K19" s="126">
        <v>5656.9401399999997</v>
      </c>
      <c r="L19" s="126">
        <v>5422.5150899999999</v>
      </c>
      <c r="M19" s="126">
        <v>5168.3603800000001</v>
      </c>
      <c r="N19" s="126">
        <v>6767.9074099999998</v>
      </c>
      <c r="O19" s="100">
        <f t="shared" si="0"/>
        <v>77716.035929999998</v>
      </c>
    </row>
    <row r="20" spans="1:15" ht="15" x14ac:dyDescent="0.25">
      <c r="A20" s="33">
        <v>2016</v>
      </c>
      <c r="B20" s="36" t="s">
        <v>89</v>
      </c>
      <c r="C20" s="127">
        <v>134763.62069000001</v>
      </c>
      <c r="D20" s="127"/>
      <c r="E20" s="127"/>
      <c r="F20" s="127"/>
      <c r="G20" s="127"/>
      <c r="H20" s="126"/>
      <c r="I20" s="126"/>
      <c r="J20" s="126"/>
      <c r="K20" s="126"/>
      <c r="L20" s="126"/>
      <c r="M20" s="126"/>
      <c r="N20" s="126"/>
      <c r="O20" s="100">
        <f t="shared" si="0"/>
        <v>134763.62069000001</v>
      </c>
    </row>
    <row r="21" spans="1:15" ht="15" x14ac:dyDescent="0.25">
      <c r="A21" s="35">
        <v>2015</v>
      </c>
      <c r="B21" s="36" t="s">
        <v>89</v>
      </c>
      <c r="C21" s="126">
        <v>172543.8327</v>
      </c>
      <c r="D21" s="126">
        <v>167106.44742000001</v>
      </c>
      <c r="E21" s="126">
        <v>171068.19013999999</v>
      </c>
      <c r="F21" s="126">
        <v>172518.28628999999</v>
      </c>
      <c r="G21" s="126">
        <v>124616.54806</v>
      </c>
      <c r="H21" s="126">
        <v>109761.62934</v>
      </c>
      <c r="I21" s="126">
        <v>152660.6439</v>
      </c>
      <c r="J21" s="126">
        <v>142275.78219999999</v>
      </c>
      <c r="K21" s="126">
        <v>127152.11841</v>
      </c>
      <c r="L21" s="126">
        <v>162803.94440000001</v>
      </c>
      <c r="M21" s="126">
        <v>154376.64614999999</v>
      </c>
      <c r="N21" s="126">
        <v>158438.24311000001</v>
      </c>
      <c r="O21" s="100">
        <f t="shared" si="0"/>
        <v>1815322.3121199997</v>
      </c>
    </row>
    <row r="22" spans="1:15" ht="15" x14ac:dyDescent="0.25">
      <c r="A22" s="33">
        <v>2016</v>
      </c>
      <c r="B22" s="36" t="s">
        <v>167</v>
      </c>
      <c r="C22" s="127">
        <v>272737.25036000001</v>
      </c>
      <c r="D22" s="127"/>
      <c r="E22" s="127"/>
      <c r="F22" s="127"/>
      <c r="G22" s="127"/>
      <c r="H22" s="126"/>
      <c r="I22" s="126"/>
      <c r="J22" s="126"/>
      <c r="K22" s="126"/>
      <c r="L22" s="126"/>
      <c r="M22" s="126"/>
      <c r="N22" s="126"/>
      <c r="O22" s="100">
        <f t="shared" si="0"/>
        <v>272737.25036000001</v>
      </c>
    </row>
    <row r="23" spans="1:15" ht="15" x14ac:dyDescent="0.25">
      <c r="A23" s="35">
        <v>2015</v>
      </c>
      <c r="B23" s="36" t="s">
        <v>167</v>
      </c>
      <c r="C23" s="126">
        <v>316523.64117999998</v>
      </c>
      <c r="D23" s="127">
        <v>302168.27737000003</v>
      </c>
      <c r="E23" s="126">
        <v>347425.84661000001</v>
      </c>
      <c r="F23" s="126">
        <v>363009.75897999998</v>
      </c>
      <c r="G23" s="126">
        <v>329724.46055000002</v>
      </c>
      <c r="H23" s="126">
        <v>354627.42825</v>
      </c>
      <c r="I23" s="126">
        <v>348837.52681000001</v>
      </c>
      <c r="J23" s="126">
        <v>345854.32838999998</v>
      </c>
      <c r="K23" s="126">
        <v>312703.95165</v>
      </c>
      <c r="L23" s="126">
        <v>365964.24624000001</v>
      </c>
      <c r="M23" s="126">
        <v>343303.46012</v>
      </c>
      <c r="N23" s="126">
        <v>349258.93089999998</v>
      </c>
      <c r="O23" s="100">
        <f t="shared" si="0"/>
        <v>4079401.8570500007</v>
      </c>
    </row>
    <row r="24" spans="1:15" ht="15" x14ac:dyDescent="0.25">
      <c r="A24" s="33">
        <v>2016</v>
      </c>
      <c r="B24" s="34" t="s">
        <v>14</v>
      </c>
      <c r="C24" s="128">
        <v>7513375.0967500005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00">
        <f t="shared" si="0"/>
        <v>7513375.0967500005</v>
      </c>
    </row>
    <row r="25" spans="1:15" ht="15" x14ac:dyDescent="0.25">
      <c r="A25" s="35">
        <v>2015</v>
      </c>
      <c r="B25" s="34" t="s">
        <v>14</v>
      </c>
      <c r="C25" s="128">
        <v>8663206.1267200001</v>
      </c>
      <c r="D25" s="128">
        <v>8524416.4518599994</v>
      </c>
      <c r="E25" s="128">
        <v>9127559.8984600008</v>
      </c>
      <c r="F25" s="128">
        <v>9713757.2999399994</v>
      </c>
      <c r="G25" s="128">
        <v>8809139.1953200009</v>
      </c>
      <c r="H25" s="128">
        <v>9654682.8507000022</v>
      </c>
      <c r="I25" s="128">
        <v>8905866.1633800007</v>
      </c>
      <c r="J25" s="128">
        <v>8639468.1739500016</v>
      </c>
      <c r="K25" s="128">
        <v>8705312.7910800017</v>
      </c>
      <c r="L25" s="128">
        <v>9896217.2130700015</v>
      </c>
      <c r="M25" s="128">
        <v>9135087.6513999999</v>
      </c>
      <c r="N25" s="128">
        <v>9237422.0264599994</v>
      </c>
      <c r="O25" s="100">
        <f t="shared" si="0"/>
        <v>109012135.84233999</v>
      </c>
    </row>
    <row r="26" spans="1:15" ht="15" x14ac:dyDescent="0.25">
      <c r="A26" s="33">
        <v>2016</v>
      </c>
      <c r="B26" s="36" t="s">
        <v>90</v>
      </c>
      <c r="C26" s="126">
        <v>597955.07768999995</v>
      </c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00">
        <f t="shared" si="0"/>
        <v>597955.07768999995</v>
      </c>
    </row>
    <row r="27" spans="1:15" ht="15" x14ac:dyDescent="0.25">
      <c r="A27" s="35">
        <v>2015</v>
      </c>
      <c r="B27" s="36" t="s">
        <v>90</v>
      </c>
      <c r="C27" s="126">
        <v>648322.94622000004</v>
      </c>
      <c r="D27" s="126">
        <v>609547.44498999999</v>
      </c>
      <c r="E27" s="126">
        <v>678568.65604000003</v>
      </c>
      <c r="F27" s="126">
        <v>724124.85097999999</v>
      </c>
      <c r="G27" s="126">
        <v>652449.85519999999</v>
      </c>
      <c r="H27" s="126">
        <v>678830.65992999997</v>
      </c>
      <c r="I27" s="126">
        <v>631194.81646</v>
      </c>
      <c r="J27" s="126">
        <v>639879.41442000004</v>
      </c>
      <c r="K27" s="126">
        <v>649658.08513000002</v>
      </c>
      <c r="L27" s="126">
        <v>755196.31356000004</v>
      </c>
      <c r="M27" s="126">
        <v>662739.57642000006</v>
      </c>
      <c r="N27" s="126">
        <v>628746.98985999997</v>
      </c>
      <c r="O27" s="100">
        <f t="shared" si="0"/>
        <v>7959259.6092099994</v>
      </c>
    </row>
    <row r="28" spans="1:15" ht="15" x14ac:dyDescent="0.25">
      <c r="A28" s="33">
        <v>2016</v>
      </c>
      <c r="B28" s="36" t="s">
        <v>91</v>
      </c>
      <c r="C28" s="126">
        <v>88660.443669999993</v>
      </c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00">
        <f t="shared" si="0"/>
        <v>88660.443669999993</v>
      </c>
    </row>
    <row r="29" spans="1:15" ht="15" x14ac:dyDescent="0.25">
      <c r="A29" s="35">
        <v>2015</v>
      </c>
      <c r="B29" s="36" t="s">
        <v>91</v>
      </c>
      <c r="C29" s="126">
        <v>112829.9941</v>
      </c>
      <c r="D29" s="126">
        <v>115694.82902999999</v>
      </c>
      <c r="E29" s="126">
        <v>144240.39254</v>
      </c>
      <c r="F29" s="126">
        <v>146098.19626999999</v>
      </c>
      <c r="G29" s="126">
        <v>117698.29527</v>
      </c>
      <c r="H29" s="126">
        <v>115520.96206000001</v>
      </c>
      <c r="I29" s="126">
        <v>118478.24776</v>
      </c>
      <c r="J29" s="126">
        <v>134207.48965999999</v>
      </c>
      <c r="K29" s="126">
        <v>117245.68111</v>
      </c>
      <c r="L29" s="126">
        <v>126503.11852</v>
      </c>
      <c r="M29" s="126">
        <v>112719.64455</v>
      </c>
      <c r="N29" s="126">
        <v>97109.330249999999</v>
      </c>
      <c r="O29" s="100">
        <f t="shared" si="0"/>
        <v>1458346.1811199998</v>
      </c>
    </row>
    <row r="30" spans="1:15" s="59" customFormat="1" ht="15" x14ac:dyDescent="0.25">
      <c r="A30" s="33">
        <v>2016</v>
      </c>
      <c r="B30" s="36" t="s">
        <v>92</v>
      </c>
      <c r="C30" s="126">
        <v>129662.16597</v>
      </c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00">
        <f t="shared" si="0"/>
        <v>129662.16597</v>
      </c>
    </row>
    <row r="31" spans="1:15" ht="15" x14ac:dyDescent="0.25">
      <c r="A31" s="35">
        <v>2015</v>
      </c>
      <c r="B31" s="36" t="s">
        <v>92</v>
      </c>
      <c r="C31" s="126">
        <v>143592.34104999999</v>
      </c>
      <c r="D31" s="126">
        <v>147034.17332999999</v>
      </c>
      <c r="E31" s="126">
        <v>167697.59656999999</v>
      </c>
      <c r="F31" s="126">
        <v>177976.82922000001</v>
      </c>
      <c r="G31" s="126">
        <v>169615.87656999999</v>
      </c>
      <c r="H31" s="126">
        <v>192780.13312000001</v>
      </c>
      <c r="I31" s="126">
        <v>146408.9761</v>
      </c>
      <c r="J31" s="126">
        <v>168540.44795</v>
      </c>
      <c r="K31" s="126">
        <v>165351.19420999999</v>
      </c>
      <c r="L31" s="126">
        <v>188791.91364000001</v>
      </c>
      <c r="M31" s="126">
        <v>175503.85800000001</v>
      </c>
      <c r="N31" s="126">
        <v>173300.98801999999</v>
      </c>
      <c r="O31" s="100">
        <f t="shared" si="0"/>
        <v>2016594.3277799999</v>
      </c>
    </row>
    <row r="32" spans="1:15" ht="15" x14ac:dyDescent="0.25">
      <c r="A32" s="33">
        <v>2016</v>
      </c>
      <c r="B32" s="36" t="s">
        <v>124</v>
      </c>
      <c r="C32" s="127">
        <v>1002483.77289</v>
      </c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00">
        <f t="shared" si="0"/>
        <v>1002483.77289</v>
      </c>
    </row>
    <row r="33" spans="1:15" ht="15" x14ac:dyDescent="0.25">
      <c r="A33" s="35">
        <v>2015</v>
      </c>
      <c r="B33" s="36" t="s">
        <v>124</v>
      </c>
      <c r="C33" s="126">
        <v>1197787.07984</v>
      </c>
      <c r="D33" s="126">
        <v>1176438.2349</v>
      </c>
      <c r="E33" s="126">
        <v>1342971.7398699999</v>
      </c>
      <c r="F33" s="127">
        <v>1439486.1909</v>
      </c>
      <c r="G33" s="127">
        <v>1377785.85087</v>
      </c>
      <c r="H33" s="127">
        <v>1417155.51547</v>
      </c>
      <c r="I33" s="127">
        <v>1310800.03605</v>
      </c>
      <c r="J33" s="127">
        <v>1186413.75731</v>
      </c>
      <c r="K33" s="127">
        <v>1089878.12998</v>
      </c>
      <c r="L33" s="127">
        <v>1305476.0635599999</v>
      </c>
      <c r="M33" s="127">
        <v>1301023.86366</v>
      </c>
      <c r="N33" s="127">
        <v>1269761.7489199999</v>
      </c>
      <c r="O33" s="100">
        <f t="shared" si="0"/>
        <v>15414978.211329998</v>
      </c>
    </row>
    <row r="34" spans="1:15" ht="15" x14ac:dyDescent="0.25">
      <c r="A34" s="33">
        <v>2016</v>
      </c>
      <c r="B34" s="36" t="s">
        <v>93</v>
      </c>
      <c r="C34" s="126">
        <v>1339926.41646</v>
      </c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00">
        <f t="shared" ref="O34:O65" si="1">SUM(C34:N34)</f>
        <v>1339926.41646</v>
      </c>
    </row>
    <row r="35" spans="1:15" ht="15" x14ac:dyDescent="0.25">
      <c r="A35" s="35">
        <v>2015</v>
      </c>
      <c r="B35" s="36" t="s">
        <v>93</v>
      </c>
      <c r="C35" s="126">
        <v>1383319.07421</v>
      </c>
      <c r="D35" s="126">
        <v>1264233.20872</v>
      </c>
      <c r="E35" s="126">
        <v>1324731.4748</v>
      </c>
      <c r="F35" s="126">
        <v>1384804.02308</v>
      </c>
      <c r="G35" s="126">
        <v>1342615.3106500001</v>
      </c>
      <c r="H35" s="126">
        <v>1456970.0533700001</v>
      </c>
      <c r="I35" s="126">
        <v>1491271.33984</v>
      </c>
      <c r="J35" s="126">
        <v>1542685.89295</v>
      </c>
      <c r="K35" s="126">
        <v>1389429.74801</v>
      </c>
      <c r="L35" s="126">
        <v>1593138.39063</v>
      </c>
      <c r="M35" s="126">
        <v>1409702.0973199999</v>
      </c>
      <c r="N35" s="126">
        <v>1393469.0704900001</v>
      </c>
      <c r="O35" s="100">
        <f t="shared" si="1"/>
        <v>16976369.684069999</v>
      </c>
    </row>
    <row r="36" spans="1:15" ht="15" x14ac:dyDescent="0.25">
      <c r="A36" s="33">
        <v>2016</v>
      </c>
      <c r="B36" s="36" t="s">
        <v>94</v>
      </c>
      <c r="C36" s="126">
        <v>1515479.08803</v>
      </c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00">
        <f t="shared" si="1"/>
        <v>1515479.08803</v>
      </c>
    </row>
    <row r="37" spans="1:15" ht="15" x14ac:dyDescent="0.25">
      <c r="A37" s="35">
        <v>2015</v>
      </c>
      <c r="B37" s="36" t="s">
        <v>94</v>
      </c>
      <c r="C37" s="126">
        <v>1728185.6380799999</v>
      </c>
      <c r="D37" s="126">
        <v>1703300.46444</v>
      </c>
      <c r="E37" s="126">
        <v>1770557.5905200001</v>
      </c>
      <c r="F37" s="126">
        <v>1835810.5875500001</v>
      </c>
      <c r="G37" s="126">
        <v>1480147.3544999999</v>
      </c>
      <c r="H37" s="126">
        <v>1970824.7717800001</v>
      </c>
      <c r="I37" s="126">
        <v>1643158.9668099999</v>
      </c>
      <c r="J37" s="126">
        <v>1361782.78556</v>
      </c>
      <c r="K37" s="126">
        <v>1874021.70266</v>
      </c>
      <c r="L37" s="126">
        <v>2028533.4295999999</v>
      </c>
      <c r="M37" s="126">
        <v>1920562.84556</v>
      </c>
      <c r="N37" s="126">
        <v>1849791.56088</v>
      </c>
      <c r="O37" s="100">
        <f t="shared" si="1"/>
        <v>21166677.697939999</v>
      </c>
    </row>
    <row r="38" spans="1:15" ht="15" x14ac:dyDescent="0.25">
      <c r="A38" s="33">
        <v>2016</v>
      </c>
      <c r="B38" s="36" t="s">
        <v>95</v>
      </c>
      <c r="C38" s="126">
        <v>41426.211430000003</v>
      </c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00">
        <f t="shared" si="1"/>
        <v>41426.211430000003</v>
      </c>
    </row>
    <row r="39" spans="1:15" ht="15" x14ac:dyDescent="0.25">
      <c r="A39" s="35">
        <v>2015</v>
      </c>
      <c r="B39" s="36" t="s">
        <v>95</v>
      </c>
      <c r="C39" s="126">
        <v>43975.630740000001</v>
      </c>
      <c r="D39" s="126">
        <v>77870.873619999998</v>
      </c>
      <c r="E39" s="126">
        <v>46982.886599999998</v>
      </c>
      <c r="F39" s="126">
        <v>103764.36032000001</v>
      </c>
      <c r="G39" s="126">
        <v>117014.65793</v>
      </c>
      <c r="H39" s="126">
        <v>53595.19154</v>
      </c>
      <c r="I39" s="126">
        <v>148862.53343000001</v>
      </c>
      <c r="J39" s="126">
        <v>123107.68345</v>
      </c>
      <c r="K39" s="126">
        <v>75751.284390000001</v>
      </c>
      <c r="L39" s="126">
        <v>75632.592009999993</v>
      </c>
      <c r="M39" s="126">
        <v>102000.23428</v>
      </c>
      <c r="N39" s="126">
        <v>61359.293839999998</v>
      </c>
      <c r="O39" s="100">
        <f t="shared" si="1"/>
        <v>1029917.22215</v>
      </c>
    </row>
    <row r="40" spans="1:15" ht="15" x14ac:dyDescent="0.25">
      <c r="A40" s="33">
        <v>2016</v>
      </c>
      <c r="B40" s="36" t="s">
        <v>123</v>
      </c>
      <c r="C40" s="126">
        <v>632636.22817999998</v>
      </c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00">
        <f t="shared" si="1"/>
        <v>632636.22817999998</v>
      </c>
    </row>
    <row r="41" spans="1:15" ht="15" x14ac:dyDescent="0.25">
      <c r="A41" s="35">
        <v>2015</v>
      </c>
      <c r="B41" s="36" t="s">
        <v>123</v>
      </c>
      <c r="C41" s="126">
        <v>732040.44850000006</v>
      </c>
      <c r="D41" s="126">
        <v>830885.28148999996</v>
      </c>
      <c r="E41" s="126">
        <v>838376.19932999997</v>
      </c>
      <c r="F41" s="126">
        <v>881106.12072999997</v>
      </c>
      <c r="G41" s="126">
        <v>826112.81857999996</v>
      </c>
      <c r="H41" s="126">
        <v>962560.30281000002</v>
      </c>
      <c r="I41" s="126">
        <v>819122.07421999995</v>
      </c>
      <c r="J41" s="126">
        <v>833226.86315999995</v>
      </c>
      <c r="K41" s="126">
        <v>854876.10881000001</v>
      </c>
      <c r="L41" s="126">
        <v>1045961.10246</v>
      </c>
      <c r="M41" s="126">
        <v>938357.75314000004</v>
      </c>
      <c r="N41" s="126">
        <v>941732.40012000001</v>
      </c>
      <c r="O41" s="100">
        <f t="shared" si="1"/>
        <v>10504357.473350001</v>
      </c>
    </row>
    <row r="42" spans="1:15" ht="15" x14ac:dyDescent="0.25">
      <c r="A42" s="33">
        <v>2016</v>
      </c>
      <c r="B42" s="36" t="s">
        <v>96</v>
      </c>
      <c r="C42" s="126">
        <v>377066.46915000002</v>
      </c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00">
        <f t="shared" si="1"/>
        <v>377066.46915000002</v>
      </c>
    </row>
    <row r="43" spans="1:15" ht="15" x14ac:dyDescent="0.25">
      <c r="A43" s="35">
        <v>2015</v>
      </c>
      <c r="B43" s="36" t="s">
        <v>96</v>
      </c>
      <c r="C43" s="126">
        <v>465746.41954999999</v>
      </c>
      <c r="D43" s="126">
        <v>432354.75325000001</v>
      </c>
      <c r="E43" s="126">
        <v>450342.50517999998</v>
      </c>
      <c r="F43" s="126">
        <v>492683.55186000001</v>
      </c>
      <c r="G43" s="126">
        <v>411908.47483999998</v>
      </c>
      <c r="H43" s="126">
        <v>470045.59398000001</v>
      </c>
      <c r="I43" s="126">
        <v>482815.17670000001</v>
      </c>
      <c r="J43" s="126">
        <v>434474.98027</v>
      </c>
      <c r="K43" s="126">
        <v>438625.06690999999</v>
      </c>
      <c r="L43" s="126">
        <v>458779.35875999997</v>
      </c>
      <c r="M43" s="126">
        <v>489265.13744000002</v>
      </c>
      <c r="N43" s="126">
        <v>505010.13332000002</v>
      </c>
      <c r="O43" s="100">
        <f t="shared" si="1"/>
        <v>5532051.1520600002</v>
      </c>
    </row>
    <row r="44" spans="1:15" ht="15" x14ac:dyDescent="0.25">
      <c r="A44" s="33">
        <v>2016</v>
      </c>
      <c r="B44" s="36" t="s">
        <v>97</v>
      </c>
      <c r="C44" s="126">
        <v>425071.25494999997</v>
      </c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00">
        <f t="shared" si="1"/>
        <v>425071.25494999997</v>
      </c>
    </row>
    <row r="45" spans="1:15" ht="15" x14ac:dyDescent="0.25">
      <c r="A45" s="35">
        <v>2015</v>
      </c>
      <c r="B45" s="36" t="s">
        <v>97</v>
      </c>
      <c r="C45" s="126">
        <v>487506.19637000002</v>
      </c>
      <c r="D45" s="126">
        <v>472961.28506999998</v>
      </c>
      <c r="E45" s="126">
        <v>531387.84941000002</v>
      </c>
      <c r="F45" s="126">
        <v>573363.50586000003</v>
      </c>
      <c r="G45" s="126">
        <v>518548.77912000002</v>
      </c>
      <c r="H45" s="126">
        <v>543306.30281000002</v>
      </c>
      <c r="I45" s="126">
        <v>528202.87552</v>
      </c>
      <c r="J45" s="126">
        <v>515375.60336000001</v>
      </c>
      <c r="K45" s="126">
        <v>481702.41558999999</v>
      </c>
      <c r="L45" s="126">
        <v>569771.24396999995</v>
      </c>
      <c r="M45" s="126">
        <v>506143.41834999999</v>
      </c>
      <c r="N45" s="126">
        <v>506845.31105000002</v>
      </c>
      <c r="O45" s="100">
        <f t="shared" si="1"/>
        <v>6235114.7864800002</v>
      </c>
    </row>
    <row r="46" spans="1:15" ht="15" x14ac:dyDescent="0.25">
      <c r="A46" s="33">
        <v>2016</v>
      </c>
      <c r="B46" s="36" t="s">
        <v>98</v>
      </c>
      <c r="C46" s="126">
        <v>628178.38171999995</v>
      </c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00">
        <f t="shared" si="1"/>
        <v>628178.38171999995</v>
      </c>
    </row>
    <row r="47" spans="1:15" ht="15" x14ac:dyDescent="0.25">
      <c r="A47" s="35">
        <v>2015</v>
      </c>
      <c r="B47" s="36" t="s">
        <v>98</v>
      </c>
      <c r="C47" s="126">
        <v>851959.67770999996</v>
      </c>
      <c r="D47" s="126">
        <v>937971.25488999998</v>
      </c>
      <c r="E47" s="126">
        <v>954846.97916999995</v>
      </c>
      <c r="F47" s="126">
        <v>974773.18527000002</v>
      </c>
      <c r="G47" s="126">
        <v>790376.85615000001</v>
      </c>
      <c r="H47" s="126">
        <v>830201.83120000002</v>
      </c>
      <c r="I47" s="126">
        <v>799546.81232999999</v>
      </c>
      <c r="J47" s="126">
        <v>795899.89662000001</v>
      </c>
      <c r="K47" s="126">
        <v>759631.36257</v>
      </c>
      <c r="L47" s="126">
        <v>770384.39520999999</v>
      </c>
      <c r="M47" s="126">
        <v>662480.84300999995</v>
      </c>
      <c r="N47" s="126">
        <v>766536.32094000001</v>
      </c>
      <c r="O47" s="100">
        <f t="shared" si="1"/>
        <v>9894609.415070001</v>
      </c>
    </row>
    <row r="48" spans="1:15" ht="15" x14ac:dyDescent="0.25">
      <c r="A48" s="33">
        <v>2016</v>
      </c>
      <c r="B48" s="36" t="s">
        <v>122</v>
      </c>
      <c r="C48" s="126">
        <v>186082.9198</v>
      </c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00">
        <f t="shared" si="1"/>
        <v>186082.9198</v>
      </c>
    </row>
    <row r="49" spans="1:15" ht="15" x14ac:dyDescent="0.25">
      <c r="A49" s="35">
        <v>2015</v>
      </c>
      <c r="B49" s="36" t="s">
        <v>122</v>
      </c>
      <c r="C49" s="126">
        <v>201065.27963</v>
      </c>
      <c r="D49" s="126">
        <v>214556.04552000001</v>
      </c>
      <c r="E49" s="126">
        <v>255295.89115000001</v>
      </c>
      <c r="F49" s="126">
        <v>264134.79233999999</v>
      </c>
      <c r="G49" s="126">
        <v>243076.36335999999</v>
      </c>
      <c r="H49" s="126">
        <v>238478.82691999999</v>
      </c>
      <c r="I49" s="126">
        <v>230423.55862</v>
      </c>
      <c r="J49" s="126">
        <v>220953.85678</v>
      </c>
      <c r="K49" s="126">
        <v>213663.71030000001</v>
      </c>
      <c r="L49" s="126">
        <v>238874.90927999999</v>
      </c>
      <c r="M49" s="126">
        <v>215428.03060999999</v>
      </c>
      <c r="N49" s="126">
        <v>223153.06826</v>
      </c>
      <c r="O49" s="100">
        <f t="shared" si="1"/>
        <v>2759104.3327699997</v>
      </c>
    </row>
    <row r="50" spans="1:15" ht="15" x14ac:dyDescent="0.25">
      <c r="A50" s="33">
        <v>2016</v>
      </c>
      <c r="B50" s="36" t="s">
        <v>99</v>
      </c>
      <c r="C50" s="126">
        <v>170756.59541000001</v>
      </c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00">
        <f t="shared" si="1"/>
        <v>170756.59541000001</v>
      </c>
    </row>
    <row r="51" spans="1:15" ht="15" x14ac:dyDescent="0.25">
      <c r="A51" s="35">
        <v>2015</v>
      </c>
      <c r="B51" s="36" t="s">
        <v>99</v>
      </c>
      <c r="C51" s="126">
        <v>286982.08713</v>
      </c>
      <c r="D51" s="126">
        <v>143560.63148000001</v>
      </c>
      <c r="E51" s="126">
        <v>159554.72958000001</v>
      </c>
      <c r="F51" s="126">
        <v>248776.81318</v>
      </c>
      <c r="G51" s="126">
        <v>345339.91801000002</v>
      </c>
      <c r="H51" s="126">
        <v>233108.71335999999</v>
      </c>
      <c r="I51" s="126">
        <v>149065.32535999999</v>
      </c>
      <c r="J51" s="126">
        <v>246432.37009000001</v>
      </c>
      <c r="K51" s="126">
        <v>150051.19750000001</v>
      </c>
      <c r="L51" s="126">
        <v>270699.33412000001</v>
      </c>
      <c r="M51" s="126">
        <v>207082.89808000001</v>
      </c>
      <c r="N51" s="126">
        <v>214138.95334000001</v>
      </c>
      <c r="O51" s="100">
        <f t="shared" si="1"/>
        <v>2654792.9712300003</v>
      </c>
    </row>
    <row r="52" spans="1:15" ht="15" x14ac:dyDescent="0.25">
      <c r="A52" s="33">
        <v>2016</v>
      </c>
      <c r="B52" s="36" t="s">
        <v>100</v>
      </c>
      <c r="C52" s="126">
        <v>118649.78803</v>
      </c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00">
        <f t="shared" si="1"/>
        <v>118649.78803</v>
      </c>
    </row>
    <row r="53" spans="1:15" ht="15" x14ac:dyDescent="0.25">
      <c r="A53" s="35">
        <v>2015</v>
      </c>
      <c r="B53" s="36" t="s">
        <v>100</v>
      </c>
      <c r="C53" s="126">
        <v>99405.476550000007</v>
      </c>
      <c r="D53" s="126">
        <v>97020.904750000002</v>
      </c>
      <c r="E53" s="126">
        <v>136118.54362000001</v>
      </c>
      <c r="F53" s="126">
        <v>127832.47478</v>
      </c>
      <c r="G53" s="126">
        <v>110824.95748</v>
      </c>
      <c r="H53" s="126">
        <v>159703.81526999999</v>
      </c>
      <c r="I53" s="126">
        <v>97948.048179999998</v>
      </c>
      <c r="J53" s="126">
        <v>142957.12294</v>
      </c>
      <c r="K53" s="126">
        <v>162049.91884999999</v>
      </c>
      <c r="L53" s="126">
        <v>129552.53593</v>
      </c>
      <c r="M53" s="126">
        <v>106033.68081000001</v>
      </c>
      <c r="N53" s="126">
        <v>284038.21065000002</v>
      </c>
      <c r="O53" s="100">
        <f t="shared" si="1"/>
        <v>1653485.6898100001</v>
      </c>
    </row>
    <row r="54" spans="1:15" ht="15" x14ac:dyDescent="0.25">
      <c r="A54" s="33">
        <v>2016</v>
      </c>
      <c r="B54" s="36" t="s">
        <v>115</v>
      </c>
      <c r="C54" s="126">
        <v>254527.79198000001</v>
      </c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00">
        <f t="shared" si="1"/>
        <v>254527.79198000001</v>
      </c>
    </row>
    <row r="55" spans="1:15" ht="15" x14ac:dyDescent="0.25">
      <c r="A55" s="35">
        <v>2015</v>
      </c>
      <c r="B55" s="36" t="s">
        <v>115</v>
      </c>
      <c r="C55" s="126">
        <v>274713.80525999999</v>
      </c>
      <c r="D55" s="126">
        <v>295502.68774000002</v>
      </c>
      <c r="E55" s="126">
        <v>315256.79775999999</v>
      </c>
      <c r="F55" s="126">
        <v>327423.73417000001</v>
      </c>
      <c r="G55" s="126">
        <v>295736.90587999998</v>
      </c>
      <c r="H55" s="126">
        <v>321424.87826999999</v>
      </c>
      <c r="I55" s="126">
        <v>301376.77162000001</v>
      </c>
      <c r="J55" s="126">
        <v>285985.46953</v>
      </c>
      <c r="K55" s="126">
        <v>275638.90337999997</v>
      </c>
      <c r="L55" s="126">
        <v>333418.43718000001</v>
      </c>
      <c r="M55" s="126">
        <v>315493.00365999999</v>
      </c>
      <c r="N55" s="126">
        <v>313101.52188999997</v>
      </c>
      <c r="O55" s="100">
        <f t="shared" si="1"/>
        <v>3655072.9163399995</v>
      </c>
    </row>
    <row r="56" spans="1:15" ht="15" x14ac:dyDescent="0.25">
      <c r="A56" s="33">
        <v>2016</v>
      </c>
      <c r="B56" s="36" t="s">
        <v>101</v>
      </c>
      <c r="C56" s="126">
        <v>4812.4913900000001</v>
      </c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00">
        <f t="shared" si="1"/>
        <v>4812.4913900000001</v>
      </c>
    </row>
    <row r="57" spans="1:15" ht="15" x14ac:dyDescent="0.25">
      <c r="A57" s="35">
        <v>2015</v>
      </c>
      <c r="B57" s="36" t="s">
        <v>101</v>
      </c>
      <c r="C57" s="126">
        <v>5774.0317800000003</v>
      </c>
      <c r="D57" s="126">
        <v>5484.3786399999999</v>
      </c>
      <c r="E57" s="126">
        <v>10630.06632</v>
      </c>
      <c r="F57" s="126">
        <v>11598.083430000001</v>
      </c>
      <c r="G57" s="126">
        <v>9886.9209100000007</v>
      </c>
      <c r="H57" s="126">
        <v>10175.29881</v>
      </c>
      <c r="I57" s="126">
        <v>7190.6043799999998</v>
      </c>
      <c r="J57" s="126">
        <v>7544.5398999999998</v>
      </c>
      <c r="K57" s="126">
        <v>7738.2816800000001</v>
      </c>
      <c r="L57" s="126">
        <v>5504.0746399999998</v>
      </c>
      <c r="M57" s="126">
        <v>10550.766509999999</v>
      </c>
      <c r="N57" s="126">
        <v>9327.1246300000003</v>
      </c>
      <c r="O57" s="100">
        <f t="shared" si="1"/>
        <v>101404.17163000001</v>
      </c>
    </row>
    <row r="58" spans="1:15" ht="15" x14ac:dyDescent="0.25">
      <c r="A58" s="33">
        <v>2016</v>
      </c>
      <c r="B58" s="34" t="s">
        <v>31</v>
      </c>
      <c r="C58" s="128">
        <v>235770.68095000001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00">
        <f t="shared" si="1"/>
        <v>235770.68095000001</v>
      </c>
    </row>
    <row r="59" spans="1:15" ht="15" x14ac:dyDescent="0.25">
      <c r="A59" s="35">
        <v>2015</v>
      </c>
      <c r="B59" s="34" t="s">
        <v>31</v>
      </c>
      <c r="C59" s="128">
        <v>275912.26405</v>
      </c>
      <c r="D59" s="128">
        <v>281272.03094999999</v>
      </c>
      <c r="E59" s="128">
        <v>275414.29852999997</v>
      </c>
      <c r="F59" s="128">
        <v>348267.76831999997</v>
      </c>
      <c r="G59" s="128">
        <v>405337.12406</v>
      </c>
      <c r="H59" s="128">
        <v>393589.09748</v>
      </c>
      <c r="I59" s="128">
        <v>373661.46373999998</v>
      </c>
      <c r="J59" s="128">
        <v>343531.21889000002</v>
      </c>
      <c r="K59" s="128">
        <v>285231.30726999999</v>
      </c>
      <c r="L59" s="128">
        <v>316290.41135000001</v>
      </c>
      <c r="M59" s="128">
        <v>293236.56495999999</v>
      </c>
      <c r="N59" s="128">
        <v>309310.79496999999</v>
      </c>
      <c r="O59" s="100">
        <f t="shared" si="1"/>
        <v>3901054.3445700002</v>
      </c>
    </row>
    <row r="60" spans="1:15" ht="15" x14ac:dyDescent="0.25">
      <c r="A60" s="33">
        <v>2016</v>
      </c>
      <c r="B60" s="36" t="s">
        <v>102</v>
      </c>
      <c r="C60" s="126">
        <v>235770.68095000001</v>
      </c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00">
        <f t="shared" si="1"/>
        <v>235770.68095000001</v>
      </c>
    </row>
    <row r="61" spans="1:15" ht="15.75" thickBot="1" x14ac:dyDescent="0.3">
      <c r="A61" s="35">
        <v>2015</v>
      </c>
      <c r="B61" s="36" t="s">
        <v>102</v>
      </c>
      <c r="C61" s="126">
        <v>275912.26405</v>
      </c>
      <c r="D61" s="126">
        <v>281272.03094999999</v>
      </c>
      <c r="E61" s="126">
        <v>275414.29852999997</v>
      </c>
      <c r="F61" s="126">
        <v>348267.76831999997</v>
      </c>
      <c r="G61" s="126">
        <v>405337.12406</v>
      </c>
      <c r="H61" s="126">
        <v>393589.09748</v>
      </c>
      <c r="I61" s="126">
        <v>373661.46373999998</v>
      </c>
      <c r="J61" s="126">
        <v>343531.21889000002</v>
      </c>
      <c r="K61" s="126">
        <v>285231.30726999999</v>
      </c>
      <c r="L61" s="126">
        <v>316290.41135000001</v>
      </c>
      <c r="M61" s="126">
        <v>293236.56495999999</v>
      </c>
      <c r="N61" s="126">
        <v>309310.79496999999</v>
      </c>
      <c r="O61" s="100">
        <f t="shared" si="1"/>
        <v>3901054.3445700002</v>
      </c>
    </row>
    <row r="62" spans="1:15" s="39" customFormat="1" ht="15" customHeight="1" thickBot="1" x14ac:dyDescent="0.25">
      <c r="A62" s="37">
        <v>2002</v>
      </c>
      <c r="B62" s="38" t="s">
        <v>40</v>
      </c>
      <c r="C62" s="101">
        <v>2607319.6610000003</v>
      </c>
      <c r="D62" s="101">
        <v>2383772.9540000013</v>
      </c>
      <c r="E62" s="101">
        <v>2918943.5210000011</v>
      </c>
      <c r="F62" s="101">
        <v>2742857.9220000007</v>
      </c>
      <c r="G62" s="101">
        <v>3000325.2429999989</v>
      </c>
      <c r="H62" s="101">
        <v>2770693.8810000005</v>
      </c>
      <c r="I62" s="101">
        <v>3103851.8620000011</v>
      </c>
      <c r="J62" s="101">
        <v>2975888.9740000009</v>
      </c>
      <c r="K62" s="101">
        <v>3218206.861000001</v>
      </c>
      <c r="L62" s="101">
        <v>3501128.02</v>
      </c>
      <c r="M62" s="101">
        <v>3593604.8959999993</v>
      </c>
      <c r="N62" s="101">
        <v>3242495.2339999988</v>
      </c>
      <c r="O62" s="102">
        <f t="shared" si="1"/>
        <v>36059089.028999999</v>
      </c>
    </row>
    <row r="63" spans="1:15" s="39" customFormat="1" ht="15" customHeight="1" thickBot="1" x14ac:dyDescent="0.25">
      <c r="A63" s="37">
        <v>2003</v>
      </c>
      <c r="B63" s="38" t="s">
        <v>40</v>
      </c>
      <c r="C63" s="101">
        <v>3533705.5820000004</v>
      </c>
      <c r="D63" s="101">
        <v>2923460.39</v>
      </c>
      <c r="E63" s="101">
        <v>3908255.9910000004</v>
      </c>
      <c r="F63" s="101">
        <v>3662183.4490000019</v>
      </c>
      <c r="G63" s="101">
        <v>3860471.3</v>
      </c>
      <c r="H63" s="101">
        <v>3796113.5220000003</v>
      </c>
      <c r="I63" s="101">
        <v>4236114.2640000004</v>
      </c>
      <c r="J63" s="101">
        <v>3828726.17</v>
      </c>
      <c r="K63" s="101">
        <v>4114677.5230000005</v>
      </c>
      <c r="L63" s="101">
        <v>4824388.2590000024</v>
      </c>
      <c r="M63" s="101">
        <v>3969697.458000001</v>
      </c>
      <c r="N63" s="101">
        <v>4595042.3939999985</v>
      </c>
      <c r="O63" s="102">
        <f t="shared" si="1"/>
        <v>47252836.302000016</v>
      </c>
    </row>
    <row r="64" spans="1:15" s="39" customFormat="1" ht="15" customHeight="1" thickBot="1" x14ac:dyDescent="0.25">
      <c r="A64" s="37">
        <v>2004</v>
      </c>
      <c r="B64" s="38" t="s">
        <v>40</v>
      </c>
      <c r="C64" s="101">
        <v>4619660.84</v>
      </c>
      <c r="D64" s="101">
        <v>3664503.0430000005</v>
      </c>
      <c r="E64" s="101">
        <v>5218042.1769999983</v>
      </c>
      <c r="F64" s="101">
        <v>5072462.9939999972</v>
      </c>
      <c r="G64" s="101">
        <v>5170061.6049999986</v>
      </c>
      <c r="H64" s="101">
        <v>5284383.2859999994</v>
      </c>
      <c r="I64" s="101">
        <v>5632138.7980000004</v>
      </c>
      <c r="J64" s="101">
        <v>4707491.2839999991</v>
      </c>
      <c r="K64" s="101">
        <v>5656283.5209999988</v>
      </c>
      <c r="L64" s="101">
        <v>5867342.1210000003</v>
      </c>
      <c r="M64" s="101">
        <v>5733908.9759999998</v>
      </c>
      <c r="N64" s="101">
        <v>6540874.1749999989</v>
      </c>
      <c r="O64" s="102">
        <f t="shared" si="1"/>
        <v>63167152.819999993</v>
      </c>
    </row>
    <row r="65" spans="1:15" s="39" customFormat="1" ht="15" customHeight="1" thickBot="1" x14ac:dyDescent="0.25">
      <c r="A65" s="37">
        <v>2005</v>
      </c>
      <c r="B65" s="38" t="s">
        <v>40</v>
      </c>
      <c r="C65" s="101">
        <v>4997279.7240000004</v>
      </c>
      <c r="D65" s="101">
        <v>5651741.2519999975</v>
      </c>
      <c r="E65" s="101">
        <v>6591859.2179999994</v>
      </c>
      <c r="F65" s="101">
        <v>6128131.8779999986</v>
      </c>
      <c r="G65" s="101">
        <v>5977226.2170000002</v>
      </c>
      <c r="H65" s="101">
        <v>6038534.3669999996</v>
      </c>
      <c r="I65" s="101">
        <v>5763466.3530000011</v>
      </c>
      <c r="J65" s="101">
        <v>5552867.2119999984</v>
      </c>
      <c r="K65" s="101">
        <v>6814268.9409999987</v>
      </c>
      <c r="L65" s="101">
        <v>6772178.5690000001</v>
      </c>
      <c r="M65" s="101">
        <v>5942575.7820000006</v>
      </c>
      <c r="N65" s="101">
        <v>7246278.6300000018</v>
      </c>
      <c r="O65" s="102">
        <f t="shared" si="1"/>
        <v>73476408.142999992</v>
      </c>
    </row>
    <row r="66" spans="1:15" s="39" customFormat="1" ht="15" customHeight="1" thickBot="1" x14ac:dyDescent="0.25">
      <c r="A66" s="37">
        <v>2006</v>
      </c>
      <c r="B66" s="38" t="s">
        <v>40</v>
      </c>
      <c r="C66" s="101">
        <v>5133048.8809999982</v>
      </c>
      <c r="D66" s="101">
        <v>6058251.2790000001</v>
      </c>
      <c r="E66" s="101">
        <v>7411101.6589999972</v>
      </c>
      <c r="F66" s="101">
        <v>6456090.2610000009</v>
      </c>
      <c r="G66" s="101">
        <v>7041543.2469999986</v>
      </c>
      <c r="H66" s="101">
        <v>7815434.6219999995</v>
      </c>
      <c r="I66" s="101">
        <v>7067411.4789999994</v>
      </c>
      <c r="J66" s="101">
        <v>6811202.4100000011</v>
      </c>
      <c r="K66" s="101">
        <v>7606551.0949999997</v>
      </c>
      <c r="L66" s="101">
        <v>6888812.5490000006</v>
      </c>
      <c r="M66" s="101">
        <v>8641474.5560000036</v>
      </c>
      <c r="N66" s="101">
        <v>8603753.4799999986</v>
      </c>
      <c r="O66" s="102">
        <f t="shared" ref="O66:O74" si="2">SUM(C66:N66)</f>
        <v>85534675.518000007</v>
      </c>
    </row>
    <row r="67" spans="1:15" s="39" customFormat="1" ht="15" customHeight="1" thickBot="1" x14ac:dyDescent="0.25">
      <c r="A67" s="37">
        <v>2007</v>
      </c>
      <c r="B67" s="38" t="s">
        <v>40</v>
      </c>
      <c r="C67" s="101">
        <v>6564559.7930000005</v>
      </c>
      <c r="D67" s="101">
        <v>7656951.608</v>
      </c>
      <c r="E67" s="101">
        <v>8957851.6210000049</v>
      </c>
      <c r="F67" s="101">
        <v>8313312.004999998</v>
      </c>
      <c r="G67" s="101">
        <v>9147620.0420000013</v>
      </c>
      <c r="H67" s="101">
        <v>8980247.4370000008</v>
      </c>
      <c r="I67" s="101">
        <v>8937741.5910000019</v>
      </c>
      <c r="J67" s="101">
        <v>8736689.092000002</v>
      </c>
      <c r="K67" s="101">
        <v>9038743.8959999997</v>
      </c>
      <c r="L67" s="101">
        <v>9895216.6219999995</v>
      </c>
      <c r="M67" s="101">
        <v>11318798.219999997</v>
      </c>
      <c r="N67" s="101">
        <v>9724017.9770000037</v>
      </c>
      <c r="O67" s="102">
        <f t="shared" si="2"/>
        <v>107271749.904</v>
      </c>
    </row>
    <row r="68" spans="1:15" s="39" customFormat="1" ht="15" customHeight="1" thickBot="1" x14ac:dyDescent="0.25">
      <c r="A68" s="37">
        <v>2008</v>
      </c>
      <c r="B68" s="38" t="s">
        <v>40</v>
      </c>
      <c r="C68" s="101">
        <v>10632207.040999999</v>
      </c>
      <c r="D68" s="101">
        <v>11077899.120000005</v>
      </c>
      <c r="E68" s="101">
        <v>11428587.234000001</v>
      </c>
      <c r="F68" s="101">
        <v>11363963.502999999</v>
      </c>
      <c r="G68" s="101">
        <v>12477968.699999999</v>
      </c>
      <c r="H68" s="101">
        <v>11770634.384000003</v>
      </c>
      <c r="I68" s="101">
        <v>12595426.862999996</v>
      </c>
      <c r="J68" s="101">
        <v>11046830.085999999</v>
      </c>
      <c r="K68" s="101">
        <v>12793148.033999996</v>
      </c>
      <c r="L68" s="101">
        <v>9722708.7899999991</v>
      </c>
      <c r="M68" s="101">
        <v>9395872.8970000036</v>
      </c>
      <c r="N68" s="101">
        <v>7721948.9740000013</v>
      </c>
      <c r="O68" s="102">
        <f t="shared" si="2"/>
        <v>132027195.626</v>
      </c>
    </row>
    <row r="69" spans="1:15" s="39" customFormat="1" ht="15" customHeight="1" thickBot="1" x14ac:dyDescent="0.25">
      <c r="A69" s="37">
        <v>2009</v>
      </c>
      <c r="B69" s="38" t="s">
        <v>40</v>
      </c>
      <c r="C69" s="101">
        <v>7884493.5240000021</v>
      </c>
      <c r="D69" s="101">
        <v>8435115.8340000007</v>
      </c>
      <c r="E69" s="101">
        <v>8155485.0810000002</v>
      </c>
      <c r="F69" s="101">
        <v>7561696.282999998</v>
      </c>
      <c r="G69" s="101">
        <v>7346407.5280000027</v>
      </c>
      <c r="H69" s="101">
        <v>8329692.782999998</v>
      </c>
      <c r="I69" s="101">
        <v>9055733.6709999945</v>
      </c>
      <c r="J69" s="101">
        <v>7839908.8419999983</v>
      </c>
      <c r="K69" s="101">
        <v>8480708.3870000001</v>
      </c>
      <c r="L69" s="101">
        <v>10095768.030000005</v>
      </c>
      <c r="M69" s="101">
        <v>8903010.773</v>
      </c>
      <c r="N69" s="101">
        <v>10054591.867000001</v>
      </c>
      <c r="O69" s="102">
        <f t="shared" si="2"/>
        <v>102142612.603</v>
      </c>
    </row>
    <row r="70" spans="1:15" s="39" customFormat="1" ht="15" customHeight="1" thickBot="1" x14ac:dyDescent="0.25">
      <c r="A70" s="37">
        <v>2010</v>
      </c>
      <c r="B70" s="38" t="s">
        <v>40</v>
      </c>
      <c r="C70" s="101">
        <v>7828748.0580000002</v>
      </c>
      <c r="D70" s="101">
        <v>8263237.8140000002</v>
      </c>
      <c r="E70" s="101">
        <v>9886488.1710000001</v>
      </c>
      <c r="F70" s="101">
        <v>9396006.6539999992</v>
      </c>
      <c r="G70" s="101">
        <v>9799958.1170000006</v>
      </c>
      <c r="H70" s="101">
        <v>9542907.6439999994</v>
      </c>
      <c r="I70" s="101">
        <v>9564682.5449999999</v>
      </c>
      <c r="J70" s="101">
        <v>8523451.9729999993</v>
      </c>
      <c r="K70" s="101">
        <v>8909230.5209999997</v>
      </c>
      <c r="L70" s="101">
        <v>10963586.27</v>
      </c>
      <c r="M70" s="101">
        <v>9382369.7180000003</v>
      </c>
      <c r="N70" s="101">
        <v>11822551.698999999</v>
      </c>
      <c r="O70" s="102">
        <f t="shared" si="2"/>
        <v>113883219.18399999</v>
      </c>
    </row>
    <row r="71" spans="1:15" s="39" customFormat="1" ht="15" customHeight="1" thickBot="1" x14ac:dyDescent="0.25">
      <c r="A71" s="37">
        <v>2011</v>
      </c>
      <c r="B71" s="38" t="s">
        <v>40</v>
      </c>
      <c r="C71" s="101">
        <v>9551084.6390000004</v>
      </c>
      <c r="D71" s="101">
        <v>10059126.307</v>
      </c>
      <c r="E71" s="101">
        <v>11811085.16</v>
      </c>
      <c r="F71" s="101">
        <v>11873269.447000001</v>
      </c>
      <c r="G71" s="101">
        <v>10943364.372</v>
      </c>
      <c r="H71" s="101">
        <v>11349953.558</v>
      </c>
      <c r="I71" s="101">
        <v>11860004.271</v>
      </c>
      <c r="J71" s="101">
        <v>11245124.657</v>
      </c>
      <c r="K71" s="101">
        <v>10750626.098999999</v>
      </c>
      <c r="L71" s="101">
        <v>11907219.297</v>
      </c>
      <c r="M71" s="101">
        <v>11078524.743000001</v>
      </c>
      <c r="N71" s="101">
        <v>12477486.279999999</v>
      </c>
      <c r="O71" s="102">
        <f t="shared" si="2"/>
        <v>134906868.83000001</v>
      </c>
    </row>
    <row r="72" spans="1:15" ht="13.5" thickBot="1" x14ac:dyDescent="0.25">
      <c r="A72" s="37">
        <v>2012</v>
      </c>
      <c r="B72" s="38" t="s">
        <v>40</v>
      </c>
      <c r="C72" s="101">
        <v>10348187.165999999</v>
      </c>
      <c r="D72" s="101">
        <v>11748000.124</v>
      </c>
      <c r="E72" s="101">
        <v>13208572.977</v>
      </c>
      <c r="F72" s="101">
        <v>12630226.718</v>
      </c>
      <c r="G72" s="101">
        <v>13131530.960999999</v>
      </c>
      <c r="H72" s="101">
        <v>13231198.687999999</v>
      </c>
      <c r="I72" s="101">
        <v>12830675.307</v>
      </c>
      <c r="J72" s="101">
        <v>12831394.572000001</v>
      </c>
      <c r="K72" s="101">
        <v>12952651.721999999</v>
      </c>
      <c r="L72" s="101">
        <v>13190769.654999999</v>
      </c>
      <c r="M72" s="101">
        <v>13753052.493000001</v>
      </c>
      <c r="N72" s="101">
        <v>12605476.173</v>
      </c>
      <c r="O72" s="102">
        <f t="shared" si="2"/>
        <v>152461736.55599999</v>
      </c>
    </row>
    <row r="73" spans="1:15" ht="13.5" thickBot="1" x14ac:dyDescent="0.25">
      <c r="A73" s="37">
        <v>2013</v>
      </c>
      <c r="B73" s="38" t="s">
        <v>40</v>
      </c>
      <c r="C73" s="101">
        <v>11481521.079</v>
      </c>
      <c r="D73" s="101">
        <v>12385690.909</v>
      </c>
      <c r="E73" s="101">
        <v>13122058.141000001</v>
      </c>
      <c r="F73" s="101">
        <v>12468202.903000001</v>
      </c>
      <c r="G73" s="101">
        <v>13277209.017000001</v>
      </c>
      <c r="H73" s="101">
        <v>12399973.961999999</v>
      </c>
      <c r="I73" s="101">
        <v>13059519.685000001</v>
      </c>
      <c r="J73" s="101">
        <v>11118300.903000001</v>
      </c>
      <c r="K73" s="101">
        <v>13060371.039000001</v>
      </c>
      <c r="L73" s="101">
        <v>12053704.638</v>
      </c>
      <c r="M73" s="101">
        <v>14201227.351</v>
      </c>
      <c r="N73" s="101">
        <v>13174857.460000001</v>
      </c>
      <c r="O73" s="102">
        <f t="shared" si="2"/>
        <v>151802637.08700001</v>
      </c>
    </row>
    <row r="74" spans="1:15" ht="13.5" thickBot="1" x14ac:dyDescent="0.25">
      <c r="A74" s="37">
        <v>2014</v>
      </c>
      <c r="B74" s="38" t="s">
        <v>40</v>
      </c>
      <c r="C74" s="101">
        <v>12399761.948000001</v>
      </c>
      <c r="D74" s="101">
        <v>13053292.493000001</v>
      </c>
      <c r="E74" s="101">
        <v>14680110.779999999</v>
      </c>
      <c r="F74" s="101">
        <v>13371185.664000001</v>
      </c>
      <c r="G74" s="101">
        <v>13681906.159</v>
      </c>
      <c r="H74" s="101">
        <v>12880924.245999999</v>
      </c>
      <c r="I74" s="101">
        <v>13344776.958000001</v>
      </c>
      <c r="J74" s="101">
        <v>11386828.925000001</v>
      </c>
      <c r="K74" s="101">
        <v>13583120.905999999</v>
      </c>
      <c r="L74" s="101">
        <v>12891630.102</v>
      </c>
      <c r="M74" s="101">
        <v>13067348.107000001</v>
      </c>
      <c r="N74" s="101">
        <v>13269271.402000001</v>
      </c>
      <c r="O74" s="102">
        <f t="shared" si="2"/>
        <v>157610157.69</v>
      </c>
    </row>
    <row r="75" spans="1:15" ht="13.5" thickBot="1" x14ac:dyDescent="0.25">
      <c r="A75" s="37">
        <v>2015</v>
      </c>
      <c r="B75" s="38" t="s">
        <v>40</v>
      </c>
      <c r="C75" s="101">
        <v>12302607.937000001</v>
      </c>
      <c r="D75" s="101">
        <v>12232452.908</v>
      </c>
      <c r="E75" s="101">
        <v>12522144.892000001</v>
      </c>
      <c r="F75" s="101">
        <v>13350531.913000001</v>
      </c>
      <c r="G75" s="101">
        <v>11081071.257999999</v>
      </c>
      <c r="H75" s="101">
        <v>11952878.725</v>
      </c>
      <c r="I75" s="101">
        <v>11131929.763</v>
      </c>
      <c r="J75" s="101">
        <v>11025943.916999999</v>
      </c>
      <c r="K75" s="101">
        <v>11586312.197000001</v>
      </c>
      <c r="L75" s="101">
        <v>13249689.029999999</v>
      </c>
      <c r="M75" s="101">
        <v>11697797.436000001</v>
      </c>
      <c r="N75" s="101">
        <v>11801611.952</v>
      </c>
      <c r="O75" s="102">
        <f>SUM(C75:N75)</f>
        <v>143934971.928</v>
      </c>
    </row>
    <row r="76" spans="1:15" ht="13.5" thickBot="1" x14ac:dyDescent="0.25">
      <c r="A76" s="37">
        <v>2016</v>
      </c>
      <c r="B76" s="38" t="s">
        <v>40</v>
      </c>
      <c r="C76" s="101">
        <v>9208150.0594700016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2">
        <f>SUM(C76:N76)</f>
        <v>9208150.0594700016</v>
      </c>
    </row>
    <row r="77" spans="1:15" x14ac:dyDescent="0.2">
      <c r="B77" s="40" t="s">
        <v>176</v>
      </c>
    </row>
    <row r="78" spans="1:15" x14ac:dyDescent="0.2"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41"/>
      <c r="O78" s="152"/>
    </row>
    <row r="79" spans="1:15" x14ac:dyDescent="0.2">
      <c r="C79" s="43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1"/>
  <sheetViews>
    <sheetView showGridLines="0" workbookViewId="0">
      <selection activeCell="F19" sqref="F19"/>
    </sheetView>
  </sheetViews>
  <sheetFormatPr defaultColWidth="9.140625" defaultRowHeight="12.75" x14ac:dyDescent="0.2"/>
  <cols>
    <col min="1" max="1" width="33.140625" customWidth="1"/>
    <col min="2" max="3" width="16" style="57" bestFit="1" customWidth="1"/>
    <col min="4" max="4" width="9.28515625" bestFit="1" customWidth="1"/>
  </cols>
  <sheetData>
    <row r="2" spans="1:4" ht="24.6" customHeight="1" x14ac:dyDescent="0.3">
      <c r="A2" s="159" t="s">
        <v>103</v>
      </c>
      <c r="B2" s="159"/>
      <c r="C2" s="159"/>
      <c r="D2" s="159"/>
    </row>
    <row r="3" spans="1:4" ht="15.75" x14ac:dyDescent="0.25">
      <c r="A3" s="158" t="s">
        <v>104</v>
      </c>
      <c r="B3" s="158"/>
      <c r="C3" s="158"/>
      <c r="D3" s="158"/>
    </row>
    <row r="5" spans="1:4" x14ac:dyDescent="0.2">
      <c r="A5" s="52" t="s">
        <v>105</v>
      </c>
      <c r="B5" s="147" t="s">
        <v>180</v>
      </c>
      <c r="C5" s="147" t="s">
        <v>181</v>
      </c>
      <c r="D5" s="53" t="s">
        <v>106</v>
      </c>
    </row>
    <row r="6" spans="1:4" x14ac:dyDescent="0.2">
      <c r="A6" s="54" t="s">
        <v>200</v>
      </c>
      <c r="B6" s="103">
        <v>2332.66426</v>
      </c>
      <c r="C6" s="103">
        <v>13826.674360000001</v>
      </c>
      <c r="D6" s="104">
        <v>4.9274172443487432</v>
      </c>
    </row>
    <row r="7" spans="1:4" x14ac:dyDescent="0.2">
      <c r="A7" s="54" t="s">
        <v>201</v>
      </c>
      <c r="B7" s="103">
        <v>7064.4491699999999</v>
      </c>
      <c r="C7" s="103">
        <v>19786.715240000001</v>
      </c>
      <c r="D7" s="104">
        <v>1.8008857822951825</v>
      </c>
    </row>
    <row r="8" spans="1:4" x14ac:dyDescent="0.2">
      <c r="A8" s="54" t="s">
        <v>202</v>
      </c>
      <c r="B8" s="103">
        <v>16077.994000000001</v>
      </c>
      <c r="C8" s="103">
        <v>35270.573880000004</v>
      </c>
      <c r="D8" s="104">
        <v>1.1937173182176832</v>
      </c>
    </row>
    <row r="9" spans="1:4" x14ac:dyDescent="0.2">
      <c r="A9" s="54" t="s">
        <v>203</v>
      </c>
      <c r="B9" s="103">
        <v>21433.650799999999</v>
      </c>
      <c r="C9" s="103">
        <v>44095.071799999998</v>
      </c>
      <c r="D9" s="104">
        <v>1.0572823646077132</v>
      </c>
    </row>
    <row r="10" spans="1:4" x14ac:dyDescent="0.2">
      <c r="A10" s="54" t="s">
        <v>204</v>
      </c>
      <c r="B10" s="103">
        <v>6535.8149599999997</v>
      </c>
      <c r="C10" s="103">
        <v>12628.28305</v>
      </c>
      <c r="D10" s="104">
        <v>0.9321665511166799</v>
      </c>
    </row>
    <row r="11" spans="1:4" x14ac:dyDescent="0.2">
      <c r="A11" s="54" t="s">
        <v>205</v>
      </c>
      <c r="B11" s="103">
        <v>10364.06054</v>
      </c>
      <c r="C11" s="103">
        <v>19595.243320000001</v>
      </c>
      <c r="D11" s="104">
        <v>0.8906917075959111</v>
      </c>
    </row>
    <row r="12" spans="1:4" x14ac:dyDescent="0.2">
      <c r="A12" s="54" t="s">
        <v>206</v>
      </c>
      <c r="B12" s="103">
        <v>8856.0996300000006</v>
      </c>
      <c r="C12" s="103">
        <v>13482.078</v>
      </c>
      <c r="D12" s="104">
        <v>0.5223494047345083</v>
      </c>
    </row>
    <row r="13" spans="1:4" x14ac:dyDescent="0.2">
      <c r="A13" s="54" t="s">
        <v>207</v>
      </c>
      <c r="B13" s="103">
        <v>24246.187750000001</v>
      </c>
      <c r="C13" s="103">
        <v>36333.552779999998</v>
      </c>
      <c r="D13" s="104">
        <v>0.49852641391016195</v>
      </c>
    </row>
    <row r="14" spans="1:4" x14ac:dyDescent="0.2">
      <c r="A14" s="54" t="s">
        <v>208</v>
      </c>
      <c r="B14" s="103">
        <v>22129.995989999999</v>
      </c>
      <c r="C14" s="103">
        <v>32049.53515</v>
      </c>
      <c r="D14" s="104">
        <v>0.44823953716405529</v>
      </c>
    </row>
    <row r="15" spans="1:4" x14ac:dyDescent="0.2">
      <c r="A15" s="54" t="s">
        <v>130</v>
      </c>
      <c r="B15" s="103">
        <v>203169.85073000001</v>
      </c>
      <c r="C15" s="103">
        <v>265130.39116</v>
      </c>
      <c r="D15" s="104">
        <v>0.30496916844390287</v>
      </c>
    </row>
    <row r="16" spans="1:4" x14ac:dyDescent="0.2">
      <c r="A16" s="56" t="s">
        <v>107</v>
      </c>
      <c r="D16" s="89"/>
    </row>
    <row r="17" spans="1:4" x14ac:dyDescent="0.2">
      <c r="A17" s="58"/>
    </row>
    <row r="18" spans="1:4" ht="19.5" x14ac:dyDescent="0.3">
      <c r="A18" s="159" t="s">
        <v>108</v>
      </c>
      <c r="B18" s="159"/>
      <c r="C18" s="159"/>
      <c r="D18" s="159"/>
    </row>
    <row r="19" spans="1:4" ht="15.75" x14ac:dyDescent="0.25">
      <c r="A19" s="158" t="s">
        <v>109</v>
      </c>
      <c r="B19" s="158"/>
      <c r="C19" s="158"/>
      <c r="D19" s="158"/>
    </row>
    <row r="20" spans="1:4" x14ac:dyDescent="0.2">
      <c r="A20" s="27"/>
    </row>
    <row r="21" spans="1:4" x14ac:dyDescent="0.2">
      <c r="A21" s="52" t="s">
        <v>105</v>
      </c>
      <c r="B21" s="147" t="s">
        <v>180</v>
      </c>
      <c r="C21" s="147" t="s">
        <v>181</v>
      </c>
      <c r="D21" s="53" t="s">
        <v>106</v>
      </c>
    </row>
    <row r="22" spans="1:4" x14ac:dyDescent="0.2">
      <c r="A22" s="54" t="s">
        <v>66</v>
      </c>
      <c r="B22" s="103">
        <v>1086808.3741299999</v>
      </c>
      <c r="C22" s="103">
        <v>1070259.1244099999</v>
      </c>
      <c r="D22" s="104">
        <v>-1.5227385171049823E-2</v>
      </c>
    </row>
    <row r="23" spans="1:4" x14ac:dyDescent="0.2">
      <c r="A23" s="54" t="s">
        <v>68</v>
      </c>
      <c r="B23" s="103">
        <v>750353.68406</v>
      </c>
      <c r="C23" s="103">
        <v>631011.68672</v>
      </c>
      <c r="D23" s="104">
        <v>-0.15904765962401424</v>
      </c>
    </row>
    <row r="24" spans="1:4" x14ac:dyDescent="0.2">
      <c r="A24" s="54" t="s">
        <v>70</v>
      </c>
      <c r="B24" s="103">
        <v>569748.42588999995</v>
      </c>
      <c r="C24" s="103">
        <v>558135.12725999998</v>
      </c>
      <c r="D24" s="104">
        <v>-2.0383204414929135E-2</v>
      </c>
    </row>
    <row r="25" spans="1:4" x14ac:dyDescent="0.2">
      <c r="A25" s="54" t="s">
        <v>72</v>
      </c>
      <c r="B25" s="103">
        <v>481048.99771000003</v>
      </c>
      <c r="C25" s="103">
        <v>449071.75696000003</v>
      </c>
      <c r="D25" s="104">
        <v>-6.6473978539037359E-2</v>
      </c>
    </row>
    <row r="26" spans="1:4" x14ac:dyDescent="0.2">
      <c r="A26" s="54" t="s">
        <v>67</v>
      </c>
      <c r="B26" s="103">
        <v>846408.82591999997</v>
      </c>
      <c r="C26" s="103">
        <v>441070.08883000002</v>
      </c>
      <c r="D26" s="104">
        <v>-0.47889237999074385</v>
      </c>
    </row>
    <row r="27" spans="1:4" x14ac:dyDescent="0.2">
      <c r="A27" s="54" t="s">
        <v>71</v>
      </c>
      <c r="B27" s="103">
        <v>469319.18104</v>
      </c>
      <c r="C27" s="103">
        <v>415852.49776</v>
      </c>
      <c r="D27" s="104">
        <v>-0.11392392520910632</v>
      </c>
    </row>
    <row r="28" spans="1:4" x14ac:dyDescent="0.2">
      <c r="A28" s="54" t="s">
        <v>73</v>
      </c>
      <c r="B28" s="103">
        <v>387694.40331000002</v>
      </c>
      <c r="C28" s="103">
        <v>378216.09668999998</v>
      </c>
      <c r="D28" s="104">
        <v>-2.4447880957469525E-2</v>
      </c>
    </row>
    <row r="29" spans="1:4" x14ac:dyDescent="0.2">
      <c r="A29" s="54" t="s">
        <v>130</v>
      </c>
      <c r="B29" s="103">
        <v>203169.85073000001</v>
      </c>
      <c r="C29" s="103">
        <v>265130.39116</v>
      </c>
      <c r="D29" s="104">
        <v>0.30496916844390287</v>
      </c>
    </row>
    <row r="30" spans="1:4" x14ac:dyDescent="0.2">
      <c r="A30" s="54" t="s">
        <v>141</v>
      </c>
      <c r="B30" s="103">
        <v>399052.98924000002</v>
      </c>
      <c r="C30" s="103">
        <v>260204.56672</v>
      </c>
      <c r="D30" s="104">
        <v>-0.34794482503298141</v>
      </c>
    </row>
    <row r="31" spans="1:4" x14ac:dyDescent="0.2">
      <c r="A31" s="54" t="s">
        <v>146</v>
      </c>
      <c r="B31" s="103">
        <v>253565.00008</v>
      </c>
      <c r="C31" s="103">
        <v>249888.03201</v>
      </c>
      <c r="D31" s="104">
        <v>-1.4501086777906735E-2</v>
      </c>
    </row>
    <row r="33" spans="1:5" ht="19.5" x14ac:dyDescent="0.3">
      <c r="A33" s="159" t="s">
        <v>110</v>
      </c>
      <c r="B33" s="159"/>
      <c r="C33" s="159"/>
      <c r="D33" s="159"/>
    </row>
    <row r="34" spans="1:5" ht="15.75" x14ac:dyDescent="0.25">
      <c r="A34" s="158" t="s">
        <v>111</v>
      </c>
      <c r="B34" s="158"/>
      <c r="C34" s="158"/>
      <c r="D34" s="158"/>
    </row>
    <row r="36" spans="1:5" x14ac:dyDescent="0.2">
      <c r="A36" s="52" t="s">
        <v>112</v>
      </c>
      <c r="B36" s="147" t="s">
        <v>180</v>
      </c>
      <c r="C36" s="147" t="s">
        <v>181</v>
      </c>
      <c r="D36" s="53" t="s">
        <v>106</v>
      </c>
    </row>
    <row r="37" spans="1:5" x14ac:dyDescent="0.2">
      <c r="A37" s="54" t="s">
        <v>221</v>
      </c>
      <c r="B37" s="103">
        <v>1728185.6380799999</v>
      </c>
      <c r="C37" s="103">
        <v>1515479.08803</v>
      </c>
      <c r="D37" s="104">
        <v>-0.12308084580908518</v>
      </c>
      <c r="E37" s="120"/>
    </row>
    <row r="38" spans="1:5" x14ac:dyDescent="0.2">
      <c r="A38" s="54" t="s">
        <v>222</v>
      </c>
      <c r="B38" s="103">
        <v>1383371.6524100001</v>
      </c>
      <c r="C38" s="103">
        <v>1339926.41646</v>
      </c>
      <c r="D38" s="104">
        <v>-3.1405324718280392E-2</v>
      </c>
      <c r="E38" s="120"/>
    </row>
    <row r="39" spans="1:5" x14ac:dyDescent="0.2">
      <c r="A39" s="54" t="s">
        <v>223</v>
      </c>
      <c r="B39" s="103">
        <v>1197774.95738</v>
      </c>
      <c r="C39" s="103">
        <v>1002483.77289</v>
      </c>
      <c r="D39" s="104">
        <v>-0.163044972084888</v>
      </c>
      <c r="E39" s="120"/>
    </row>
    <row r="40" spans="1:5" x14ac:dyDescent="0.2">
      <c r="A40" s="54" t="s">
        <v>224</v>
      </c>
      <c r="B40" s="103">
        <v>732034.20849999995</v>
      </c>
      <c r="C40" s="103">
        <v>632636.22817999998</v>
      </c>
      <c r="D40" s="104">
        <v>-0.13578324505308959</v>
      </c>
      <c r="E40" s="120"/>
    </row>
    <row r="41" spans="1:5" x14ac:dyDescent="0.2">
      <c r="A41" s="54" t="s">
        <v>225</v>
      </c>
      <c r="B41" s="103">
        <v>851959.67770999996</v>
      </c>
      <c r="C41" s="103">
        <v>628178.38171999995</v>
      </c>
      <c r="D41" s="104">
        <v>-0.26266653439691701</v>
      </c>
      <c r="E41" s="120"/>
    </row>
    <row r="42" spans="1:5" x14ac:dyDescent="0.2">
      <c r="A42" s="54" t="s">
        <v>226</v>
      </c>
      <c r="B42" s="103">
        <v>648202.18587000004</v>
      </c>
      <c r="C42" s="103">
        <v>597955.07768999995</v>
      </c>
      <c r="D42" s="104">
        <v>-7.75176469245622E-2</v>
      </c>
      <c r="E42" s="120"/>
    </row>
    <row r="43" spans="1:5" x14ac:dyDescent="0.2">
      <c r="A43" s="54" t="s">
        <v>227</v>
      </c>
      <c r="B43" s="103">
        <v>566120.81128999998</v>
      </c>
      <c r="C43" s="103">
        <v>461428.42940000002</v>
      </c>
      <c r="D43" s="104">
        <v>-0.18492939987745904</v>
      </c>
      <c r="E43" s="120"/>
    </row>
    <row r="44" spans="1:5" x14ac:dyDescent="0.2">
      <c r="A44" s="54" t="s">
        <v>228</v>
      </c>
      <c r="B44" s="103">
        <v>487407.43296000001</v>
      </c>
      <c r="C44" s="103">
        <v>425071.25494999997</v>
      </c>
      <c r="D44" s="104">
        <v>-0.12789336763174841</v>
      </c>
      <c r="E44" s="120"/>
    </row>
    <row r="45" spans="1:5" x14ac:dyDescent="0.2">
      <c r="A45" s="54" t="s">
        <v>229</v>
      </c>
      <c r="B45" s="103">
        <v>465746.14145</v>
      </c>
      <c r="C45" s="103">
        <v>377066.46915000002</v>
      </c>
      <c r="D45" s="104">
        <v>-0.19040345030860584</v>
      </c>
      <c r="E45" s="120"/>
    </row>
    <row r="46" spans="1:5" x14ac:dyDescent="0.2">
      <c r="A46" s="54" t="s">
        <v>230</v>
      </c>
      <c r="B46" s="103">
        <v>316523.64117999998</v>
      </c>
      <c r="C46" s="103">
        <v>272737.25036000001</v>
      </c>
      <c r="D46" s="104">
        <v>-0.13833529355584417</v>
      </c>
      <c r="E46" s="120"/>
    </row>
    <row r="48" spans="1:5" ht="19.5" x14ac:dyDescent="0.3">
      <c r="A48" s="159" t="s">
        <v>113</v>
      </c>
      <c r="B48" s="159"/>
      <c r="C48" s="159"/>
      <c r="D48" s="159"/>
    </row>
    <row r="49" spans="1:4" ht="15.75" x14ac:dyDescent="0.25">
      <c r="A49" s="158" t="s">
        <v>114</v>
      </c>
      <c r="B49" s="158"/>
      <c r="C49" s="158"/>
      <c r="D49" s="158"/>
    </row>
    <row r="51" spans="1:4" x14ac:dyDescent="0.2">
      <c r="A51" s="52" t="s">
        <v>112</v>
      </c>
      <c r="B51" s="147" t="s">
        <v>180</v>
      </c>
      <c r="C51" s="147" t="s">
        <v>181</v>
      </c>
      <c r="D51" s="53" t="s">
        <v>106</v>
      </c>
    </row>
    <row r="52" spans="1:4" x14ac:dyDescent="0.2">
      <c r="A52" s="54" t="s">
        <v>231</v>
      </c>
      <c r="B52" s="103">
        <v>99405.476550000007</v>
      </c>
      <c r="C52" s="103">
        <v>118649.78803</v>
      </c>
      <c r="D52" s="104">
        <v>0.19359407698548958</v>
      </c>
    </row>
    <row r="53" spans="1:4" x14ac:dyDescent="0.2">
      <c r="A53" s="54" t="s">
        <v>232</v>
      </c>
      <c r="B53" s="103">
        <v>6323.2487099999998</v>
      </c>
      <c r="C53" s="103">
        <v>6380.1968100000004</v>
      </c>
      <c r="D53" s="104">
        <v>9.0061458297439057E-3</v>
      </c>
    </row>
    <row r="54" spans="1:4" x14ac:dyDescent="0.2">
      <c r="A54" s="54" t="s">
        <v>233</v>
      </c>
      <c r="B54" s="103">
        <v>84587.382100000003</v>
      </c>
      <c r="C54" s="103">
        <v>85206.60183</v>
      </c>
      <c r="D54" s="104">
        <v>7.3204739835541766E-3</v>
      </c>
    </row>
    <row r="55" spans="1:4" x14ac:dyDescent="0.2">
      <c r="A55" s="54" t="s">
        <v>222</v>
      </c>
      <c r="B55" s="103">
        <v>1383371.6524100001</v>
      </c>
      <c r="C55" s="103">
        <v>1339926.41646</v>
      </c>
      <c r="D55" s="104">
        <v>-3.1405324718280392E-2</v>
      </c>
    </row>
    <row r="56" spans="1:4" x14ac:dyDescent="0.2">
      <c r="A56" s="54" t="s">
        <v>234</v>
      </c>
      <c r="B56" s="103">
        <v>43975.630740000001</v>
      </c>
      <c r="C56" s="103">
        <v>41426.211430000003</v>
      </c>
      <c r="D56" s="104">
        <v>-5.7973456368894283E-2</v>
      </c>
    </row>
    <row r="57" spans="1:4" x14ac:dyDescent="0.2">
      <c r="A57" s="54" t="s">
        <v>235</v>
      </c>
      <c r="B57" s="103">
        <v>97812.898400000005</v>
      </c>
      <c r="C57" s="103">
        <v>91311.632949999999</v>
      </c>
      <c r="D57" s="104">
        <v>-6.6466340905403598E-2</v>
      </c>
    </row>
    <row r="58" spans="1:4" x14ac:dyDescent="0.2">
      <c r="A58" s="54" t="s">
        <v>236</v>
      </c>
      <c r="B58" s="103">
        <v>274713.80115999997</v>
      </c>
      <c r="C58" s="103">
        <v>254527.79198000001</v>
      </c>
      <c r="D58" s="104">
        <v>-7.348014222351773E-2</v>
      </c>
    </row>
    <row r="59" spans="1:4" x14ac:dyDescent="0.2">
      <c r="A59" s="54" t="s">
        <v>237</v>
      </c>
      <c r="B59" s="103">
        <v>201065.27963</v>
      </c>
      <c r="C59" s="103">
        <v>186082.9198</v>
      </c>
      <c r="D59" s="104">
        <v>-7.4514903107938402E-2</v>
      </c>
    </row>
    <row r="60" spans="1:4" x14ac:dyDescent="0.2">
      <c r="A60" s="54" t="s">
        <v>226</v>
      </c>
      <c r="B60" s="103">
        <v>648202.18587000004</v>
      </c>
      <c r="C60" s="103">
        <v>597955.07768999995</v>
      </c>
      <c r="D60" s="104">
        <v>-7.75176469245622E-2</v>
      </c>
    </row>
    <row r="61" spans="1:4" x14ac:dyDescent="0.2">
      <c r="A61" s="54" t="s">
        <v>238</v>
      </c>
      <c r="B61" s="103">
        <v>143592.34104999999</v>
      </c>
      <c r="C61" s="103">
        <v>129662.16597</v>
      </c>
      <c r="D61" s="104">
        <v>-9.7011964413543428E-2</v>
      </c>
    </row>
    <row r="63" spans="1:4" ht="19.5" x14ac:dyDescent="0.3">
      <c r="A63" s="159" t="s">
        <v>116</v>
      </c>
      <c r="B63" s="159"/>
      <c r="C63" s="159"/>
      <c r="D63" s="159"/>
    </row>
    <row r="64" spans="1:4" ht="15.75" x14ac:dyDescent="0.25">
      <c r="A64" s="158" t="s">
        <v>117</v>
      </c>
      <c r="B64" s="158"/>
      <c r="C64" s="158"/>
      <c r="D64" s="158"/>
    </row>
    <row r="66" spans="1:4" x14ac:dyDescent="0.2">
      <c r="A66" s="52" t="s">
        <v>118</v>
      </c>
      <c r="B66" s="147" t="s">
        <v>180</v>
      </c>
      <c r="C66" s="147" t="s">
        <v>181</v>
      </c>
      <c r="D66" s="53" t="s">
        <v>106</v>
      </c>
    </row>
    <row r="67" spans="1:4" x14ac:dyDescent="0.2">
      <c r="A67" s="54" t="s">
        <v>190</v>
      </c>
      <c r="B67" s="55">
        <v>4805966.1785700005</v>
      </c>
      <c r="C67" s="55">
        <v>4174648.05168</v>
      </c>
      <c r="D67" s="104">
        <v>-0.13136133369083491</v>
      </c>
    </row>
    <row r="68" spans="1:4" x14ac:dyDescent="0.2">
      <c r="A68" s="54" t="s">
        <v>191</v>
      </c>
      <c r="B68" s="55">
        <v>898949.42449</v>
      </c>
      <c r="C68" s="55">
        <v>769927.51133999997</v>
      </c>
      <c r="D68" s="104">
        <v>-0.14352521914477878</v>
      </c>
    </row>
    <row r="69" spans="1:4" x14ac:dyDescent="0.2">
      <c r="A69" s="54" t="s">
        <v>192</v>
      </c>
      <c r="B69" s="55">
        <v>919220.43947999994</v>
      </c>
      <c r="C69" s="55">
        <v>738647.58585000003</v>
      </c>
      <c r="D69" s="104">
        <v>-0.19644129511757746</v>
      </c>
    </row>
    <row r="70" spans="1:4" x14ac:dyDescent="0.2">
      <c r="A70" s="54" t="s">
        <v>193</v>
      </c>
      <c r="B70" s="55">
        <v>648637.04561999999</v>
      </c>
      <c r="C70" s="55">
        <v>618477.95411000005</v>
      </c>
      <c r="D70" s="104">
        <v>-4.6496097800230229E-2</v>
      </c>
    </row>
    <row r="71" spans="1:4" x14ac:dyDescent="0.2">
      <c r="A71" s="54" t="s">
        <v>194</v>
      </c>
      <c r="B71" s="55">
        <v>520011.04887</v>
      </c>
      <c r="C71" s="55">
        <v>481394.73469999997</v>
      </c>
      <c r="D71" s="104">
        <v>-7.4260564758988235E-2</v>
      </c>
    </row>
    <row r="72" spans="1:4" x14ac:dyDescent="0.2">
      <c r="A72" s="54" t="s">
        <v>195</v>
      </c>
      <c r="B72" s="55">
        <v>515012.3088</v>
      </c>
      <c r="C72" s="55">
        <v>428000.69958000001</v>
      </c>
      <c r="D72" s="104">
        <v>-0.16895054299331336</v>
      </c>
    </row>
    <row r="73" spans="1:4" x14ac:dyDescent="0.2">
      <c r="A73" s="54" t="s">
        <v>196</v>
      </c>
      <c r="B73" s="55">
        <v>227643.84127</v>
      </c>
      <c r="C73" s="55">
        <v>219804.79332999999</v>
      </c>
      <c r="D73" s="104">
        <v>-3.443558102106703E-2</v>
      </c>
    </row>
    <row r="74" spans="1:4" x14ac:dyDescent="0.2">
      <c r="A74" s="54" t="s">
        <v>197</v>
      </c>
      <c r="B74" s="55">
        <v>202581.76147999999</v>
      </c>
      <c r="C74" s="55">
        <v>190564.17339000001</v>
      </c>
      <c r="D74" s="104">
        <v>-5.932216208509189E-2</v>
      </c>
    </row>
    <row r="75" spans="1:4" x14ac:dyDescent="0.2">
      <c r="A75" s="54" t="s">
        <v>198</v>
      </c>
      <c r="B75" s="55">
        <v>170619.48131</v>
      </c>
      <c r="C75" s="55">
        <v>130521.28621000001</v>
      </c>
      <c r="D75" s="104">
        <v>-0.23501533817902798</v>
      </c>
    </row>
    <row r="76" spans="1:4" x14ac:dyDescent="0.2">
      <c r="A76" s="54" t="s">
        <v>199</v>
      </c>
      <c r="B76" s="55">
        <v>178040.85277999999</v>
      </c>
      <c r="C76" s="55">
        <v>123799.40734999999</v>
      </c>
      <c r="D76" s="104">
        <v>-0.30465729962001808</v>
      </c>
    </row>
    <row r="78" spans="1:4" ht="19.5" x14ac:dyDescent="0.3">
      <c r="A78" s="159" t="s">
        <v>119</v>
      </c>
      <c r="B78" s="159"/>
      <c r="C78" s="159"/>
      <c r="D78" s="159"/>
    </row>
    <row r="79" spans="1:4" ht="15.75" x14ac:dyDescent="0.25">
      <c r="A79" s="158" t="s">
        <v>120</v>
      </c>
      <c r="B79" s="158"/>
      <c r="C79" s="158"/>
      <c r="D79" s="158"/>
    </row>
    <row r="81" spans="1:4" x14ac:dyDescent="0.2">
      <c r="A81" s="52" t="s">
        <v>118</v>
      </c>
      <c r="B81" s="147" t="s">
        <v>180</v>
      </c>
      <c r="C81" s="147" t="s">
        <v>181</v>
      </c>
      <c r="D81" s="53" t="s">
        <v>106</v>
      </c>
    </row>
    <row r="82" spans="1:4" x14ac:dyDescent="0.2">
      <c r="A82" s="54" t="s">
        <v>211</v>
      </c>
      <c r="B82" s="55">
        <v>142.84652</v>
      </c>
      <c r="C82" s="55">
        <v>4303.6465900000003</v>
      </c>
      <c r="D82" s="105">
        <v>29.127766430711791</v>
      </c>
    </row>
    <row r="83" spans="1:4" x14ac:dyDescent="0.2">
      <c r="A83" s="54" t="s">
        <v>212</v>
      </c>
      <c r="B83" s="55">
        <v>96.136679999999998</v>
      </c>
      <c r="C83" s="55">
        <v>772.78323</v>
      </c>
      <c r="D83" s="105">
        <v>7.0383806680239012</v>
      </c>
    </row>
    <row r="84" spans="1:4" x14ac:dyDescent="0.2">
      <c r="A84" s="54" t="s">
        <v>213</v>
      </c>
      <c r="B84" s="55">
        <v>41.27505</v>
      </c>
      <c r="C84" s="55">
        <v>152.53285</v>
      </c>
      <c r="D84" s="105">
        <v>2.695521870960786</v>
      </c>
    </row>
    <row r="85" spans="1:4" x14ac:dyDescent="0.2">
      <c r="A85" s="54" t="s">
        <v>214</v>
      </c>
      <c r="B85" s="55">
        <v>45.372</v>
      </c>
      <c r="C85" s="55">
        <v>116.09099999999999</v>
      </c>
      <c r="D85" s="105">
        <v>1.5586485056863264</v>
      </c>
    </row>
    <row r="86" spans="1:4" x14ac:dyDescent="0.2">
      <c r="A86" s="54" t="s">
        <v>215</v>
      </c>
      <c r="B86" s="55">
        <v>2026.62608</v>
      </c>
      <c r="C86" s="55">
        <v>3007.7511800000002</v>
      </c>
      <c r="D86" s="105">
        <v>0.4841174746946908</v>
      </c>
    </row>
    <row r="87" spans="1:4" x14ac:dyDescent="0.2">
      <c r="A87" s="54" t="s">
        <v>216</v>
      </c>
      <c r="B87" s="55">
        <v>3960.48594</v>
      </c>
      <c r="C87" s="55">
        <v>5700.5952699999998</v>
      </c>
      <c r="D87" s="105">
        <v>0.43936763224565301</v>
      </c>
    </row>
    <row r="88" spans="1:4" x14ac:dyDescent="0.2">
      <c r="A88" s="54" t="s">
        <v>217</v>
      </c>
      <c r="B88" s="55">
        <v>3265.3717000000001</v>
      </c>
      <c r="C88" s="55">
        <v>4497.5660699999999</v>
      </c>
      <c r="D88" s="105">
        <v>0.37735194740617106</v>
      </c>
    </row>
    <row r="89" spans="1:4" x14ac:dyDescent="0.2">
      <c r="A89" s="54" t="s">
        <v>218</v>
      </c>
      <c r="B89" s="55">
        <v>21349.628570000001</v>
      </c>
      <c r="C89" s="55">
        <v>27673.588070000002</v>
      </c>
      <c r="D89" s="105">
        <v>0.29620934524763953</v>
      </c>
    </row>
    <row r="90" spans="1:4" x14ac:dyDescent="0.2">
      <c r="A90" s="54" t="s">
        <v>219</v>
      </c>
      <c r="B90" s="55">
        <v>13859.241969999999</v>
      </c>
      <c r="C90" s="55">
        <v>17875.899539999999</v>
      </c>
      <c r="D90" s="105">
        <v>0.28981798417940463</v>
      </c>
    </row>
    <row r="91" spans="1:4" x14ac:dyDescent="0.2">
      <c r="A91" s="54" t="s">
        <v>220</v>
      </c>
      <c r="B91" s="55">
        <v>12110.6443</v>
      </c>
      <c r="C91" s="55">
        <v>15092.849819999999</v>
      </c>
      <c r="D91" s="105">
        <v>0.24624664436721999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zoomScale="80" zoomScaleNormal="80" workbookViewId="0">
      <selection activeCell="G14" sqref="G14"/>
    </sheetView>
  </sheetViews>
  <sheetFormatPr defaultColWidth="9.140625" defaultRowHeight="12.75" x14ac:dyDescent="0.2"/>
  <cols>
    <col min="1" max="1" width="44.7109375" style="15" customWidth="1"/>
    <col min="2" max="2" width="16" style="17" customWidth="1"/>
    <col min="3" max="3" width="16" style="15" customWidth="1"/>
    <col min="4" max="4" width="10.28515625" style="15" customWidth="1"/>
    <col min="5" max="5" width="13.85546875" style="15" bestFit="1" customWidth="1"/>
    <col min="6" max="7" width="14.140625" style="15" bestFit="1" customWidth="1"/>
    <col min="8" max="8" width="9.5703125" style="15" bestFit="1" customWidth="1"/>
    <col min="9" max="9" width="9.42578125" style="15" bestFit="1" customWidth="1"/>
    <col min="10" max="16384" width="9.140625" style="15"/>
  </cols>
  <sheetData>
    <row r="1" spans="1:9" ht="26.25" x14ac:dyDescent="0.4">
      <c r="B1" s="157" t="s">
        <v>189</v>
      </c>
      <c r="C1" s="157"/>
      <c r="D1" s="157"/>
      <c r="E1" s="157"/>
      <c r="F1" s="157"/>
    </row>
    <row r="2" spans="1:9" x14ac:dyDescent="0.2">
      <c r="D2" s="16"/>
    </row>
    <row r="3" spans="1:9" ht="19.5" x14ac:dyDescent="0.3">
      <c r="B3" s="121"/>
      <c r="D3" s="16"/>
    </row>
    <row r="4" spans="1:9" x14ac:dyDescent="0.2">
      <c r="B4" s="18"/>
      <c r="C4" s="16"/>
      <c r="D4" s="16"/>
      <c r="E4" s="16"/>
    </row>
    <row r="5" spans="1:9" ht="26.25" x14ac:dyDescent="0.2">
      <c r="A5" s="160" t="s">
        <v>171</v>
      </c>
      <c r="B5" s="161"/>
      <c r="C5" s="161"/>
      <c r="D5" s="161"/>
      <c r="E5" s="161"/>
      <c r="F5" s="161"/>
      <c r="G5" s="161"/>
      <c r="H5" s="161"/>
      <c r="I5" s="162"/>
    </row>
    <row r="6" spans="1:9" ht="18" x14ac:dyDescent="0.2">
      <c r="A6" s="62"/>
      <c r="B6" s="153" t="s">
        <v>56</v>
      </c>
      <c r="C6" s="153"/>
      <c r="D6" s="153"/>
      <c r="E6" s="153"/>
      <c r="F6" s="153" t="s">
        <v>160</v>
      </c>
      <c r="G6" s="153"/>
      <c r="H6" s="153"/>
      <c r="I6" s="153"/>
    </row>
    <row r="7" spans="1:9" ht="30" x14ac:dyDescent="0.25">
      <c r="A7" s="63" t="s">
        <v>1</v>
      </c>
      <c r="B7" s="5">
        <v>2015</v>
      </c>
      <c r="C7" s="6">
        <v>2016</v>
      </c>
      <c r="D7" s="7" t="s">
        <v>177</v>
      </c>
      <c r="E7" s="7" t="s">
        <v>178</v>
      </c>
      <c r="F7" s="5" t="s">
        <v>165</v>
      </c>
      <c r="G7" s="6" t="s">
        <v>179</v>
      </c>
      <c r="H7" s="7" t="s">
        <v>177</v>
      </c>
      <c r="I7" s="7" t="s">
        <v>182</v>
      </c>
    </row>
    <row r="8" spans="1:9" ht="16.5" x14ac:dyDescent="0.25">
      <c r="A8" s="64" t="s">
        <v>2</v>
      </c>
      <c r="B8" s="130">
        <f>'SEKTÖR (U S D)'!B8*2.3283</f>
        <v>4232724.1915696915</v>
      </c>
      <c r="C8" s="130">
        <f>'SEKTÖR (U S D)'!C8*3.007</f>
        <v>4387225.87528239</v>
      </c>
      <c r="D8" s="131">
        <f t="shared" ref="D8:D43" si="0">(C8-B8)/B8*100</f>
        <v>3.6501713015088302</v>
      </c>
      <c r="E8" s="131">
        <f t="shared" ref="E8:E43" si="1">C8/C$46*100</f>
        <v>15.844705748137825</v>
      </c>
      <c r="F8" s="130">
        <f>'SEKTÖR (U S D)'!F8*2.1971</f>
        <v>49143454.626550883</v>
      </c>
      <c r="G8" s="130">
        <f>'SEKTÖR (U S D)'!G8*2.7754</f>
        <v>56700167.240716368</v>
      </c>
      <c r="H8" s="131">
        <f t="shared" ref="H8:H43" si="2">(G8-F8)/F8*100</f>
        <v>15.376844529124325</v>
      </c>
      <c r="I8" s="136">
        <f t="shared" ref="I8:I46" si="3">G8/G$46*100</f>
        <v>14.526618695241652</v>
      </c>
    </row>
    <row r="9" spans="1:9" s="19" customFormat="1" ht="15.75" x14ac:dyDescent="0.25">
      <c r="A9" s="65" t="s">
        <v>3</v>
      </c>
      <c r="B9" s="148">
        <f>'SEKTÖR (U S D)'!B9*2.3283</f>
        <v>3094028.3921348881</v>
      </c>
      <c r="C9" s="148">
        <f>'SEKTÖR (U S D)'!C9*3.007</f>
        <v>3161870.7560350401</v>
      </c>
      <c r="D9" s="132">
        <f t="shared" si="0"/>
        <v>2.1926871800080869</v>
      </c>
      <c r="E9" s="132">
        <f t="shared" si="1"/>
        <v>11.419268842590103</v>
      </c>
      <c r="F9" s="148">
        <f>'SEKTÖR (U S D)'!F9*2.1971</f>
        <v>34398694.91418352</v>
      </c>
      <c r="G9" s="148">
        <f>'SEKTÖR (U S D)'!G9*2.7754</f>
        <v>40580237.203239828</v>
      </c>
      <c r="H9" s="132">
        <f t="shared" si="2"/>
        <v>17.97028144375178</v>
      </c>
      <c r="I9" s="137">
        <f t="shared" si="3"/>
        <v>10.396682427959567</v>
      </c>
    </row>
    <row r="10" spans="1:9" ht="15.75" x14ac:dyDescent="0.25">
      <c r="A10" s="12" t="s">
        <v>4</v>
      </c>
      <c r="B10" s="148">
        <f>'SEKTÖR (U S D)'!B10*2.3283</f>
        <v>1318099.084926507</v>
      </c>
      <c r="C10" s="148">
        <f>'SEKTÖR (U S D)'!C10*3.007</f>
        <v>1387515.2872058002</v>
      </c>
      <c r="D10" s="133">
        <f t="shared" si="0"/>
        <v>5.2663872597380372</v>
      </c>
      <c r="E10" s="133">
        <f t="shared" si="1"/>
        <v>5.0110872044863131</v>
      </c>
      <c r="F10" s="148">
        <f>'SEKTÖR (U S D)'!F10*2.1971</f>
        <v>14647789.651873915</v>
      </c>
      <c r="G10" s="148">
        <f>'SEKTÖR (U S D)'!G10*2.7754</f>
        <v>16724930.612798564</v>
      </c>
      <c r="H10" s="133">
        <f t="shared" si="2"/>
        <v>14.180576116198647</v>
      </c>
      <c r="I10" s="138">
        <f t="shared" si="3"/>
        <v>4.2849377971857541</v>
      </c>
    </row>
    <row r="11" spans="1:9" ht="15.75" x14ac:dyDescent="0.25">
      <c r="A11" s="12" t="s">
        <v>5</v>
      </c>
      <c r="B11" s="148">
        <f>'SEKTÖR (U S D)'!B11*2.3283</f>
        <v>508690.70406460803</v>
      </c>
      <c r="C11" s="148">
        <f>'SEKTÖR (U S D)'!C11*3.007</f>
        <v>403229.04584608</v>
      </c>
      <c r="D11" s="133">
        <f t="shared" si="0"/>
        <v>-20.731980627098999</v>
      </c>
      <c r="E11" s="133">
        <f t="shared" si="1"/>
        <v>1.4562837114289846</v>
      </c>
      <c r="F11" s="148">
        <f>'SEKTÖR (U S D)'!F11*2.1971</f>
        <v>5258591.166976463</v>
      </c>
      <c r="G11" s="148">
        <f>'SEKTÖR (U S D)'!G11*2.7754</f>
        <v>5556877.4596264595</v>
      </c>
      <c r="H11" s="133">
        <f t="shared" si="2"/>
        <v>5.6723613450539911</v>
      </c>
      <c r="I11" s="138">
        <f t="shared" si="3"/>
        <v>1.4236755184420298</v>
      </c>
    </row>
    <row r="12" spans="1:9" ht="15.75" x14ac:dyDescent="0.25">
      <c r="A12" s="12" t="s">
        <v>6</v>
      </c>
      <c r="B12" s="148">
        <f>'SEKTÖR (U S D)'!B12*2.3283</f>
        <v>216625.38471416701</v>
      </c>
      <c r="C12" s="148">
        <f>'SEKTÖR (U S D)'!C12*3.007</f>
        <v>248478.98646096</v>
      </c>
      <c r="D12" s="133">
        <f t="shared" si="0"/>
        <v>14.704464016912516</v>
      </c>
      <c r="E12" s="133">
        <f t="shared" si="1"/>
        <v>0.89739542412231488</v>
      </c>
      <c r="F12" s="148">
        <f>'SEKTÖR (U S D)'!F12*2.1971</f>
        <v>3069692.5674179276</v>
      </c>
      <c r="G12" s="148">
        <f>'SEKTÖR (U S D)'!G12*2.7754</f>
        <v>3632686.9936579941</v>
      </c>
      <c r="H12" s="133">
        <f t="shared" si="2"/>
        <v>18.340417285292819</v>
      </c>
      <c r="I12" s="138">
        <f t="shared" si="3"/>
        <v>0.93069670450881525</v>
      </c>
    </row>
    <row r="13" spans="1:9" ht="15.75" x14ac:dyDescent="0.25">
      <c r="A13" s="12" t="s">
        <v>7</v>
      </c>
      <c r="B13" s="148">
        <f>'SEKTÖR (U S D)'!B13*2.3283</f>
        <v>227737.77134472001</v>
      </c>
      <c r="C13" s="148">
        <f>'SEKTÖR (U S D)'!C13*3.007</f>
        <v>274574.08028065</v>
      </c>
      <c r="D13" s="133">
        <f t="shared" si="0"/>
        <v>20.565894124359037</v>
      </c>
      <c r="E13" s="133">
        <f t="shared" si="1"/>
        <v>0.99163927998861989</v>
      </c>
      <c r="F13" s="148">
        <f>'SEKTÖR (U S D)'!F13*2.1971</f>
        <v>3164790.1440534838</v>
      </c>
      <c r="G13" s="148">
        <f>'SEKTÖR (U S D)'!G13*2.7754</f>
        <v>3717353.2922984958</v>
      </c>
      <c r="H13" s="133">
        <f t="shared" si="2"/>
        <v>17.459708956793119</v>
      </c>
      <c r="I13" s="138">
        <f t="shared" si="3"/>
        <v>0.95238826375001684</v>
      </c>
    </row>
    <row r="14" spans="1:9" ht="15.75" x14ac:dyDescent="0.25">
      <c r="A14" s="12" t="s">
        <v>8</v>
      </c>
      <c r="B14" s="148">
        <f>'SEKTÖR (U S D)'!B14*2.3283</f>
        <v>572111.86164408899</v>
      </c>
      <c r="C14" s="148">
        <f>'SEKTÖR (U S D)'!C14*3.007</f>
        <v>541983.22349310003</v>
      </c>
      <c r="D14" s="133">
        <f t="shared" si="0"/>
        <v>-5.2662145588814937</v>
      </c>
      <c r="E14" s="133">
        <f t="shared" si="1"/>
        <v>1.9574019986200595</v>
      </c>
      <c r="F14" s="148">
        <f>'SEKTÖR (U S D)'!F14*2.1971</f>
        <v>5284381.1757318778</v>
      </c>
      <c r="G14" s="148">
        <f>'SEKTÖR (U S D)'!G14*2.7754</f>
        <v>7674566.9708403414</v>
      </c>
      <c r="H14" s="133">
        <f t="shared" si="2"/>
        <v>45.231139004226492</v>
      </c>
      <c r="I14" s="138">
        <f t="shared" si="3"/>
        <v>1.9662289101051489</v>
      </c>
    </row>
    <row r="15" spans="1:9" ht="15.75" x14ac:dyDescent="0.25">
      <c r="A15" s="12" t="s">
        <v>9</v>
      </c>
      <c r="B15" s="148">
        <f>'SEKTÖR (U S D)'!B15*2.3283</f>
        <v>39096.363725873998</v>
      </c>
      <c r="C15" s="148">
        <f>'SEKTÖR (U S D)'!C15*3.007</f>
        <v>30688.629237969999</v>
      </c>
      <c r="D15" s="133">
        <f t="shared" si="0"/>
        <v>-21.505157223457473</v>
      </c>
      <c r="E15" s="133">
        <f t="shared" si="1"/>
        <v>0.11083365979145886</v>
      </c>
      <c r="F15" s="148">
        <f>'SEKTÖR (U S D)'!F15*2.1971</f>
        <v>484230.84446931799</v>
      </c>
      <c r="G15" s="148">
        <f>'SEKTÖR (U S D)'!G15*2.7754</f>
        <v>507634.18838200602</v>
      </c>
      <c r="H15" s="133">
        <f t="shared" si="2"/>
        <v>4.8330964828017926</v>
      </c>
      <c r="I15" s="138">
        <f t="shared" si="3"/>
        <v>0.13005620001061399</v>
      </c>
    </row>
    <row r="16" spans="1:9" ht="15.75" x14ac:dyDescent="0.25">
      <c r="A16" s="12" t="s">
        <v>10</v>
      </c>
      <c r="B16" s="148">
        <f>'SEKTÖR (U S D)'!B16*2.3283</f>
        <v>196944.80174343</v>
      </c>
      <c r="C16" s="148">
        <f>'SEKTÖR (U S D)'!C16*3.007</f>
        <v>256216.25170281</v>
      </c>
      <c r="D16" s="133">
        <f t="shared" si="0"/>
        <v>30.095463010288505</v>
      </c>
      <c r="E16" s="133">
        <f t="shared" si="1"/>
        <v>0.92533897992214376</v>
      </c>
      <c r="F16" s="148">
        <f>'SEKTÖR (U S D)'!F16*2.1971</f>
        <v>2309060.0531985722</v>
      </c>
      <c r="G16" s="148">
        <f>'SEKTÖR (U S D)'!G16*2.7754</f>
        <v>2550475.6099514998</v>
      </c>
      <c r="H16" s="133">
        <f t="shared" si="2"/>
        <v>10.455144136182698</v>
      </c>
      <c r="I16" s="138">
        <f t="shared" si="3"/>
        <v>0.65343346378481015</v>
      </c>
    </row>
    <row r="17" spans="1:9" ht="15.75" x14ac:dyDescent="0.25">
      <c r="A17" s="10" t="s">
        <v>11</v>
      </c>
      <c r="B17" s="148">
        <f>'SEKTÖR (U S D)'!B17*2.3283</f>
        <v>14722.419971493</v>
      </c>
      <c r="C17" s="148">
        <f>'SEKTÖR (U S D)'!C17*3.007</f>
        <v>19185.251807670003</v>
      </c>
      <c r="D17" s="133">
        <f t="shared" si="0"/>
        <v>30.313167569043525</v>
      </c>
      <c r="E17" s="133">
        <f t="shared" si="1"/>
        <v>6.9288584230209962E-2</v>
      </c>
      <c r="F17" s="148">
        <f>'SEKTÖR (U S D)'!F17*2.1971</f>
        <v>180159.31046196399</v>
      </c>
      <c r="G17" s="148">
        <f>'SEKTÖR (U S D)'!G17*2.7754</f>
        <v>215712.075684462</v>
      </c>
      <c r="H17" s="133">
        <f t="shared" si="2"/>
        <v>19.734070435401708</v>
      </c>
      <c r="I17" s="138">
        <f t="shared" si="3"/>
        <v>5.5265570172376405E-2</v>
      </c>
    </row>
    <row r="18" spans="1:9" s="19" customFormat="1" ht="15.75" x14ac:dyDescent="0.25">
      <c r="A18" s="65" t="s">
        <v>12</v>
      </c>
      <c r="B18" s="148">
        <f>'SEKTÖR (U S D)'!B18*2.3283</f>
        <v>401733.80567541003</v>
      </c>
      <c r="C18" s="148">
        <f>'SEKTÖR (U S D)'!C18*3.007</f>
        <v>405234.20741483005</v>
      </c>
      <c r="D18" s="132">
        <f t="shared" si="0"/>
        <v>0.87132367004439992</v>
      </c>
      <c r="E18" s="132">
        <f t="shared" si="1"/>
        <v>1.4635254618967044</v>
      </c>
      <c r="F18" s="148">
        <f>'SEKTÖR (U S D)'!F18*2.1971</f>
        <v>4916294.3170037149</v>
      </c>
      <c r="G18" s="148">
        <f>'SEKTÖR (U S D)'!G18*2.7754</f>
        <v>4928810.0489596464</v>
      </c>
      <c r="H18" s="132">
        <f t="shared" si="2"/>
        <v>0.25457653974547562</v>
      </c>
      <c r="I18" s="137">
        <f t="shared" si="3"/>
        <v>1.262764250739228</v>
      </c>
    </row>
    <row r="19" spans="1:9" ht="15.75" x14ac:dyDescent="0.25">
      <c r="A19" s="12" t="s">
        <v>13</v>
      </c>
      <c r="B19" s="148">
        <f>'SEKTÖR (U S D)'!B19*2.3283</f>
        <v>401733.80567541003</v>
      </c>
      <c r="C19" s="148">
        <f>'SEKTÖR (U S D)'!C19*3.007</f>
        <v>405234.20741483005</v>
      </c>
      <c r="D19" s="133">
        <f t="shared" si="0"/>
        <v>0.87132367004439992</v>
      </c>
      <c r="E19" s="133">
        <f t="shared" si="1"/>
        <v>1.4635254618967044</v>
      </c>
      <c r="F19" s="148">
        <f>'SEKTÖR (U S D)'!F19*2.1971</f>
        <v>4916294.3170037149</v>
      </c>
      <c r="G19" s="148">
        <f>'SEKTÖR (U S D)'!G19*2.7754</f>
        <v>4928810.0489596464</v>
      </c>
      <c r="H19" s="133">
        <f t="shared" si="2"/>
        <v>0.25457653974547562</v>
      </c>
      <c r="I19" s="138">
        <f t="shared" si="3"/>
        <v>1.262764250739228</v>
      </c>
    </row>
    <row r="20" spans="1:9" s="19" customFormat="1" ht="15.75" x14ac:dyDescent="0.25">
      <c r="A20" s="65" t="s">
        <v>168</v>
      </c>
      <c r="B20" s="148">
        <f>'SEKTÖR (U S D)'!B20*2.3283</f>
        <v>736961.99375939392</v>
      </c>
      <c r="C20" s="148">
        <f>'SEKTÖR (U S D)'!C20*3.007</f>
        <v>820120.91183252004</v>
      </c>
      <c r="D20" s="132">
        <f t="shared" si="0"/>
        <v>11.284017191838545</v>
      </c>
      <c r="E20" s="132">
        <f t="shared" si="1"/>
        <v>2.9619114436510179</v>
      </c>
      <c r="F20" s="148">
        <f>'SEKTÖR (U S D)'!F20*2.1971</f>
        <v>9828465.3953636512</v>
      </c>
      <c r="G20" s="148">
        <f>'SEKTÖR (U S D)'!G20*2.7754</f>
        <v>11191119.988516891</v>
      </c>
      <c r="H20" s="132">
        <f t="shared" si="2"/>
        <v>13.864367816729972</v>
      </c>
      <c r="I20" s="137">
        <f t="shared" si="3"/>
        <v>2.8671720165428578</v>
      </c>
    </row>
    <row r="21" spans="1:9" ht="15.75" x14ac:dyDescent="0.25">
      <c r="A21" s="12" t="s">
        <v>166</v>
      </c>
      <c r="B21" s="148">
        <f>'SEKTÖR (U S D)'!B21*2.3283</f>
        <v>736961.99375939392</v>
      </c>
      <c r="C21" s="148">
        <f>'SEKTÖR (U S D)'!C21*3.007</f>
        <v>820120.91183252004</v>
      </c>
      <c r="D21" s="133">
        <f t="shared" si="0"/>
        <v>11.284017191838545</v>
      </c>
      <c r="E21" s="133">
        <f t="shared" si="1"/>
        <v>2.9619114436510179</v>
      </c>
      <c r="F21" s="148">
        <f>'SEKTÖR (U S D)'!F21*2.1971</f>
        <v>9828465.3953636512</v>
      </c>
      <c r="G21" s="148">
        <f>'SEKTÖR (U S D)'!G21*2.7754</f>
        <v>11191119.988516891</v>
      </c>
      <c r="H21" s="133">
        <f t="shared" si="2"/>
        <v>13.864367816729972</v>
      </c>
      <c r="I21" s="138">
        <f t="shared" si="3"/>
        <v>2.8671720165428578</v>
      </c>
    </row>
    <row r="22" spans="1:9" ht="16.5" x14ac:dyDescent="0.25">
      <c r="A22" s="64" t="s">
        <v>14</v>
      </c>
      <c r="B22" s="130">
        <f>'SEKTÖR (U S D)'!B22*2.3283</f>
        <v>20170002.550161321</v>
      </c>
      <c r="C22" s="130">
        <f>'SEKTÖR (U S D)'!C22*3.007</f>
        <v>22592718.915927254</v>
      </c>
      <c r="D22" s="131">
        <f t="shared" si="0"/>
        <v>12.01148269436662</v>
      </c>
      <c r="E22" s="131">
        <f t="shared" si="1"/>
        <v>81.594837706005549</v>
      </c>
      <c r="F22" s="130">
        <f>'SEKTÖR (U S D)'!F22*2.1971</f>
        <v>270260330.7672165</v>
      </c>
      <c r="G22" s="130">
        <f>'SEKTÖR (U S D)'!G22*2.7754</f>
        <v>299096558.79684317</v>
      </c>
      <c r="H22" s="131">
        <f t="shared" si="2"/>
        <v>10.669796765128728</v>
      </c>
      <c r="I22" s="136">
        <f t="shared" si="3"/>
        <v>76.628727464856979</v>
      </c>
    </row>
    <row r="23" spans="1:9" s="19" customFormat="1" ht="15.75" x14ac:dyDescent="0.25">
      <c r="A23" s="65" t="s">
        <v>15</v>
      </c>
      <c r="B23" s="148">
        <f>'SEKTÖR (U S D)'!B23*2.3283</f>
        <v>2106237.2722908664</v>
      </c>
      <c r="C23" s="148">
        <f>'SEKTÖR (U S D)'!C23*3.007</f>
        <v>2454547.0058013098</v>
      </c>
      <c r="D23" s="132">
        <f t="shared" si="0"/>
        <v>16.537060572078925</v>
      </c>
      <c r="E23" s="132">
        <f t="shared" si="1"/>
        <v>8.864730505673176</v>
      </c>
      <c r="F23" s="148">
        <f>'SEKTÖR (U S D)'!F23*2.1971</f>
        <v>28402525.393049214</v>
      </c>
      <c r="G23" s="148">
        <f>'SEKTÖR (U S D)'!G23*2.7754</f>
        <v>31487193.465993199</v>
      </c>
      <c r="H23" s="132">
        <f t="shared" si="2"/>
        <v>10.860541554867789</v>
      </c>
      <c r="I23" s="137">
        <f t="shared" si="3"/>
        <v>8.067038873481966</v>
      </c>
    </row>
    <row r="24" spans="1:9" ht="15.75" x14ac:dyDescent="0.25">
      <c r="A24" s="12" t="s">
        <v>16</v>
      </c>
      <c r="B24" s="148">
        <f>'SEKTÖR (U S D)'!B24*2.3283</f>
        <v>1509209.1493611212</v>
      </c>
      <c r="C24" s="148">
        <f>'SEKTÖR (U S D)'!C24*3.007</f>
        <v>1798050.9186138299</v>
      </c>
      <c r="D24" s="133">
        <f t="shared" si="0"/>
        <v>19.138617690926484</v>
      </c>
      <c r="E24" s="133">
        <f t="shared" si="1"/>
        <v>6.4937590485402747</v>
      </c>
      <c r="F24" s="148">
        <f>'SEKTÖR (U S D)'!F24*2.1971</f>
        <v>19258327.205648921</v>
      </c>
      <c r="G24" s="148">
        <f>'SEKTÖR (U S D)'!G24*2.7754</f>
        <v>21941020.111507777</v>
      </c>
      <c r="H24" s="133">
        <f t="shared" si="2"/>
        <v>13.930041156803894</v>
      </c>
      <c r="I24" s="138">
        <f t="shared" si="3"/>
        <v>5.6213032245806662</v>
      </c>
    </row>
    <row r="25" spans="1:9" ht="15.75" x14ac:dyDescent="0.25">
      <c r="A25" s="12" t="s">
        <v>17</v>
      </c>
      <c r="B25" s="148">
        <f>'SEKTÖR (U S D)'!B25*2.3283</f>
        <v>262702.07526303001</v>
      </c>
      <c r="C25" s="148">
        <f>'SEKTÖR (U S D)'!C25*3.007</f>
        <v>266601.95411568996</v>
      </c>
      <c r="D25" s="133">
        <f t="shared" si="0"/>
        <v>1.4845253311208926</v>
      </c>
      <c r="E25" s="133">
        <f t="shared" si="1"/>
        <v>0.96284751114387301</v>
      </c>
      <c r="F25" s="148">
        <f>'SEKTÖR (U S D)'!F25*2.1971</f>
        <v>4047416.4845684175</v>
      </c>
      <c r="G25" s="148">
        <f>'SEKTÖR (U S D)'!G25*2.7754</f>
        <v>3989634.7335645417</v>
      </c>
      <c r="H25" s="133">
        <f t="shared" si="2"/>
        <v>-1.4276205877052761</v>
      </c>
      <c r="I25" s="138">
        <f t="shared" si="3"/>
        <v>1.0221469411498669</v>
      </c>
    </row>
    <row r="26" spans="1:9" ht="15.75" x14ac:dyDescent="0.25">
      <c r="A26" s="12" t="s">
        <v>18</v>
      </c>
      <c r="B26" s="148">
        <f>'SEKTÖR (U S D)'!B26*2.3283</f>
        <v>334326.04766671499</v>
      </c>
      <c r="C26" s="148">
        <f>'SEKTÖR (U S D)'!C26*3.007</f>
        <v>389894.13307179004</v>
      </c>
      <c r="D26" s="133">
        <f t="shared" si="0"/>
        <v>16.620926126722292</v>
      </c>
      <c r="E26" s="133">
        <f t="shared" si="1"/>
        <v>1.408123945989028</v>
      </c>
      <c r="F26" s="148">
        <f>'SEKTÖR (U S D)'!F26*2.1971</f>
        <v>5096781.7028318783</v>
      </c>
      <c r="G26" s="148">
        <f>'SEKTÖR (U S D)'!G26*2.7754</f>
        <v>5556538.6209208835</v>
      </c>
      <c r="H26" s="133">
        <f t="shared" si="2"/>
        <v>9.0205338367455408</v>
      </c>
      <c r="I26" s="138">
        <f t="shared" si="3"/>
        <v>1.4235887077514335</v>
      </c>
    </row>
    <row r="27" spans="1:9" s="19" customFormat="1" ht="15.75" x14ac:dyDescent="0.25">
      <c r="A27" s="65" t="s">
        <v>19</v>
      </c>
      <c r="B27" s="148">
        <f>'SEKTÖR (U S D)'!B27*2.3283</f>
        <v>2788779.4332678542</v>
      </c>
      <c r="C27" s="148">
        <f>'SEKTÖR (U S D)'!C27*3.007</f>
        <v>3014468.7050802303</v>
      </c>
      <c r="D27" s="132">
        <f t="shared" si="0"/>
        <v>8.0927616261109776</v>
      </c>
      <c r="E27" s="132">
        <f t="shared" si="1"/>
        <v>10.886918288858778</v>
      </c>
      <c r="F27" s="148">
        <f>'SEKTÖR (U S D)'!F27*2.1971</f>
        <v>38542887.274384208</v>
      </c>
      <c r="G27" s="148">
        <f>'SEKTÖR (U S D)'!G27*2.7754</f>
        <v>42208155.577477358</v>
      </c>
      <c r="H27" s="132">
        <f t="shared" si="2"/>
        <v>9.5095841601080711</v>
      </c>
      <c r="I27" s="137">
        <f t="shared" si="3"/>
        <v>10.813756144675954</v>
      </c>
    </row>
    <row r="28" spans="1:9" ht="15.75" x14ac:dyDescent="0.25">
      <c r="A28" s="12" t="s">
        <v>20</v>
      </c>
      <c r="B28" s="148">
        <f>'SEKTÖR (U S D)'!B28*2.3283</f>
        <v>2788779.4332678542</v>
      </c>
      <c r="C28" s="148">
        <f>'SEKTÖR (U S D)'!C28*3.007</f>
        <v>3014468.7050802303</v>
      </c>
      <c r="D28" s="133">
        <f t="shared" si="0"/>
        <v>8.0927616261109776</v>
      </c>
      <c r="E28" s="133">
        <f t="shared" si="1"/>
        <v>10.886918288858778</v>
      </c>
      <c r="F28" s="148">
        <f>'SEKTÖR (U S D)'!F28*2.1971</f>
        <v>38542887.274384208</v>
      </c>
      <c r="G28" s="148">
        <f>'SEKTÖR (U S D)'!G28*2.7754</f>
        <v>42208155.577477358</v>
      </c>
      <c r="H28" s="133">
        <f t="shared" si="2"/>
        <v>9.5095841601080711</v>
      </c>
      <c r="I28" s="138">
        <f t="shared" si="3"/>
        <v>10.813756144675954</v>
      </c>
    </row>
    <row r="29" spans="1:9" s="19" customFormat="1" ht="15.75" x14ac:dyDescent="0.25">
      <c r="A29" s="65" t="s">
        <v>21</v>
      </c>
      <c r="B29" s="148">
        <f>'SEKTÖR (U S D)'!B29*2.3283</f>
        <v>15274985.844602602</v>
      </c>
      <c r="C29" s="148">
        <f>'SEKTÖR (U S D)'!C29*3.007</f>
        <v>17123703.205045711</v>
      </c>
      <c r="D29" s="132">
        <f t="shared" si="0"/>
        <v>12.102907192521895</v>
      </c>
      <c r="E29" s="132">
        <f t="shared" si="1"/>
        <v>61.843188911473575</v>
      </c>
      <c r="F29" s="148">
        <f>'SEKTÖR (U S D)'!F29*2.1971</f>
        <v>203314918.09978309</v>
      </c>
      <c r="G29" s="148">
        <f>'SEKTÖR (U S D)'!G29*2.7754</f>
        <v>225401209.75337258</v>
      </c>
      <c r="H29" s="132">
        <f t="shared" si="2"/>
        <v>10.863094484168622</v>
      </c>
      <c r="I29" s="137">
        <f t="shared" si="3"/>
        <v>57.74793244669906</v>
      </c>
    </row>
    <row r="30" spans="1:9" ht="15.75" x14ac:dyDescent="0.25">
      <c r="A30" s="12" t="s">
        <v>22</v>
      </c>
      <c r="B30" s="148">
        <f>'SEKTÖR (U S D)'!B30*2.3283</f>
        <v>3220904.2183062034</v>
      </c>
      <c r="C30" s="148">
        <f>'SEKTÖR (U S D)'!C30*3.007</f>
        <v>4029158.7342952201</v>
      </c>
      <c r="D30" s="133">
        <f t="shared" si="0"/>
        <v>25.094025193150838</v>
      </c>
      <c r="E30" s="133">
        <f t="shared" si="1"/>
        <v>14.551526721504393</v>
      </c>
      <c r="F30" s="148">
        <f>'SEKTÖR (U S D)'!F30*2.1971</f>
        <v>40703370.636238024</v>
      </c>
      <c r="G30" s="148">
        <f>'SEKTÖR (U S D)'!G30*2.7754</f>
        <v>46963121.527754217</v>
      </c>
      <c r="H30" s="133">
        <f t="shared" si="2"/>
        <v>15.378949688120342</v>
      </c>
      <c r="I30" s="138">
        <f t="shared" si="3"/>
        <v>12.031981427421286</v>
      </c>
    </row>
    <row r="31" spans="1:9" ht="15.75" x14ac:dyDescent="0.25">
      <c r="A31" s="12" t="s">
        <v>23</v>
      </c>
      <c r="B31" s="148">
        <f>'SEKTÖR (U S D)'!B31*2.3283</f>
        <v>4023734.6211416638</v>
      </c>
      <c r="C31" s="148">
        <f>'SEKTÖR (U S D)'!C31*3.007</f>
        <v>4557045.6177062104</v>
      </c>
      <c r="D31" s="133">
        <f t="shared" si="0"/>
        <v>13.254129478678914</v>
      </c>
      <c r="E31" s="133">
        <f t="shared" si="1"/>
        <v>16.458019018395834</v>
      </c>
      <c r="F31" s="148">
        <f>'SEKTÖR (U S D)'!F31*2.1971</f>
        <v>49241622.750294633</v>
      </c>
      <c r="G31" s="148">
        <f>'SEKTÖR (U S D)'!G31*2.7754</f>
        <v>58118675.760612816</v>
      </c>
      <c r="H31" s="133">
        <f t="shared" si="2"/>
        <v>18.027539537707593</v>
      </c>
      <c r="I31" s="138">
        <f t="shared" si="3"/>
        <v>14.890041474878361</v>
      </c>
    </row>
    <row r="32" spans="1:9" ht="15.75" x14ac:dyDescent="0.25">
      <c r="A32" s="12" t="s">
        <v>24</v>
      </c>
      <c r="B32" s="148">
        <f>'SEKTÖR (U S D)'!B32*2.3283</f>
        <v>102388.46105194201</v>
      </c>
      <c r="C32" s="148">
        <f>'SEKTÖR (U S D)'!C32*3.007</f>
        <v>124568.61777001001</v>
      </c>
      <c r="D32" s="133">
        <f t="shared" si="0"/>
        <v>21.662750362871392</v>
      </c>
      <c r="E32" s="133">
        <f t="shared" si="1"/>
        <v>0.44988636330264575</v>
      </c>
      <c r="F32" s="148">
        <f>'SEKTÖR (U S D)'!F32*2.1971</f>
        <v>2771356.5927752205</v>
      </c>
      <c r="G32" s="148">
        <f>'SEKTÖR (U S D)'!G32*2.7754</f>
        <v>2851206.5507487818</v>
      </c>
      <c r="H32" s="133">
        <f t="shared" si="2"/>
        <v>2.8812588817233356</v>
      </c>
      <c r="I32" s="138">
        <f t="shared" si="3"/>
        <v>0.73048092095150285</v>
      </c>
    </row>
    <row r="33" spans="1:9" ht="15.75" x14ac:dyDescent="0.25">
      <c r="A33" s="12" t="s">
        <v>161</v>
      </c>
      <c r="B33" s="148">
        <f>'SEKTÖR (U S D)'!B33*2.3283</f>
        <v>1704395.24765055</v>
      </c>
      <c r="C33" s="148">
        <f>'SEKTÖR (U S D)'!C33*3.007</f>
        <v>1902337.13813726</v>
      </c>
      <c r="D33" s="133">
        <f t="shared" si="0"/>
        <v>11.613614316254758</v>
      </c>
      <c r="E33" s="133">
        <f t="shared" si="1"/>
        <v>6.8703944233551404</v>
      </c>
      <c r="F33" s="148">
        <f>'SEKTÖR (U S D)'!F33*2.1971</f>
        <v>26220926.418383271</v>
      </c>
      <c r="G33" s="148">
        <f>'SEKTÖR (U S D)'!G33*2.7754</f>
        <v>28807953.881851107</v>
      </c>
      <c r="H33" s="133">
        <f t="shared" si="2"/>
        <v>9.8662702537241138</v>
      </c>
      <c r="I33" s="138">
        <f t="shared" si="3"/>
        <v>7.3806159980996631</v>
      </c>
    </row>
    <row r="34" spans="1:9" ht="15.75" x14ac:dyDescent="0.25">
      <c r="A34" s="12" t="s">
        <v>25</v>
      </c>
      <c r="B34" s="148">
        <f>'SEKTÖR (U S D)'!B34*2.3283</f>
        <v>1084396.741138035</v>
      </c>
      <c r="C34" s="148">
        <f>'SEKTÖR (U S D)'!C34*3.007</f>
        <v>1133838.87273405</v>
      </c>
      <c r="D34" s="133">
        <f t="shared" si="0"/>
        <v>4.5594135172452974</v>
      </c>
      <c r="E34" s="133">
        <f t="shared" si="1"/>
        <v>4.0949209853743742</v>
      </c>
      <c r="F34" s="148">
        <f>'SEKTÖR (U S D)'!F34*2.1971</f>
        <v>13246416.064141175</v>
      </c>
      <c r="G34" s="148">
        <f>'SEKTÖR (U S D)'!G34*2.7754</f>
        <v>15092947.770920506</v>
      </c>
      <c r="H34" s="133">
        <f t="shared" si="2"/>
        <v>13.939858885891413</v>
      </c>
      <c r="I34" s="138">
        <f t="shared" si="3"/>
        <v>3.8668227612901411</v>
      </c>
    </row>
    <row r="35" spans="1:9" ht="15.75" x14ac:dyDescent="0.25">
      <c r="A35" s="12" t="s">
        <v>26</v>
      </c>
      <c r="B35" s="148">
        <f>'SEKTÖR (U S D)'!B35*2.3283</f>
        <v>1134830.726160768</v>
      </c>
      <c r="C35" s="148">
        <f>'SEKTÖR (U S D)'!C35*3.007</f>
        <v>1278189.26363465</v>
      </c>
      <c r="D35" s="133">
        <f t="shared" si="0"/>
        <v>12.63259217159872</v>
      </c>
      <c r="E35" s="133">
        <f t="shared" si="1"/>
        <v>4.6162503022291759</v>
      </c>
      <c r="F35" s="148">
        <f>'SEKTÖR (U S D)'!F35*2.1971</f>
        <v>15376453.456810853</v>
      </c>
      <c r="G35" s="148">
        <f>'SEKTÖR (U S D)'!G35*2.7754</f>
        <v>17123228.846468609</v>
      </c>
      <c r="H35" s="133">
        <f t="shared" si="2"/>
        <v>11.360066835724325</v>
      </c>
      <c r="I35" s="138">
        <f t="shared" si="3"/>
        <v>4.3869820564724913</v>
      </c>
    </row>
    <row r="36" spans="1:9" ht="15.75" x14ac:dyDescent="0.25">
      <c r="A36" s="12" t="s">
        <v>27</v>
      </c>
      <c r="B36" s="148">
        <f>'SEKTÖR (U S D)'!B36*2.3283</f>
        <v>1983617.717612193</v>
      </c>
      <c r="C36" s="148">
        <f>'SEKTÖR (U S D)'!C36*3.007</f>
        <v>1888932.39383204</v>
      </c>
      <c r="D36" s="133">
        <f t="shared" si="0"/>
        <v>-4.7733654997865065</v>
      </c>
      <c r="E36" s="133">
        <f t="shared" si="1"/>
        <v>6.8219824575291117</v>
      </c>
      <c r="F36" s="148">
        <f>'SEKTÖR (U S D)'!F36*2.1971</f>
        <v>28452818.510844924</v>
      </c>
      <c r="G36" s="148">
        <f>'SEKTÖR (U S D)'!G36*2.7754</f>
        <v>26813617.404255584</v>
      </c>
      <c r="H36" s="133">
        <f t="shared" si="2"/>
        <v>-5.7611203120863079</v>
      </c>
      <c r="I36" s="138">
        <f t="shared" si="3"/>
        <v>6.8696657316384124</v>
      </c>
    </row>
    <row r="37" spans="1:9" ht="15.75" x14ac:dyDescent="0.25">
      <c r="A37" s="12" t="s">
        <v>162</v>
      </c>
      <c r="B37" s="148">
        <f>'SEKTÖR (U S D)'!B37*2.3283</f>
        <v>468140.290562529</v>
      </c>
      <c r="C37" s="148">
        <f>'SEKTÖR (U S D)'!C37*3.007</f>
        <v>559551.33983860002</v>
      </c>
      <c r="D37" s="133">
        <f t="shared" si="0"/>
        <v>19.526422125775422</v>
      </c>
      <c r="E37" s="133">
        <f t="shared" si="1"/>
        <v>2.0208502098488879</v>
      </c>
      <c r="F37" s="148">
        <f>'SEKTÖR (U S D)'!F37*2.1971</f>
        <v>6841125.7849974176</v>
      </c>
      <c r="G37" s="148">
        <f>'SEKTÖR (U S D)'!G37*2.7754</f>
        <v>7608954.4209675658</v>
      </c>
      <c r="H37" s="133">
        <f t="shared" si="2"/>
        <v>11.223717559089408</v>
      </c>
      <c r="I37" s="138">
        <f t="shared" si="3"/>
        <v>1.9494189333448</v>
      </c>
    </row>
    <row r="38" spans="1:9" ht="15.75" x14ac:dyDescent="0.25">
      <c r="A38" s="12" t="s">
        <v>28</v>
      </c>
      <c r="B38" s="148">
        <f>'SEKTÖR (U S D)'!B38*2.3283</f>
        <v>668072.22849315009</v>
      </c>
      <c r="C38" s="148">
        <f>'SEKTÖR (U S D)'!C38*3.007</f>
        <v>513465.08239787002</v>
      </c>
      <c r="D38" s="133">
        <f t="shared" si="0"/>
        <v>-23.142280056154931</v>
      </c>
      <c r="E38" s="133">
        <f t="shared" si="1"/>
        <v>1.8544071752434963</v>
      </c>
      <c r="F38" s="148">
        <f>'SEKTÖR (U S D)'!F38*2.1971</f>
        <v>7020010.9782962929</v>
      </c>
      <c r="G38" s="148">
        <f>'SEKTÖR (U S D)'!G38*2.7754</f>
        <v>7027526.2618700936</v>
      </c>
      <c r="H38" s="133">
        <f t="shared" si="2"/>
        <v>0.10705515414485298</v>
      </c>
      <c r="I38" s="138">
        <f t="shared" si="3"/>
        <v>1.8004566713813102</v>
      </c>
    </row>
    <row r="39" spans="1:9" ht="15.75" x14ac:dyDescent="0.25">
      <c r="A39" s="12" t="s">
        <v>163</v>
      </c>
      <c r="B39" s="148">
        <f>'SEKTÖR (U S D)'!B39*2.3283</f>
        <v>231445.77105136501</v>
      </c>
      <c r="C39" s="148">
        <f>'SEKTÖR (U S D)'!C39*3.007</f>
        <v>356779.91260620998</v>
      </c>
      <c r="D39" s="133">
        <f t="shared" si="0"/>
        <v>54.152703238215324</v>
      </c>
      <c r="E39" s="133">
        <f t="shared" si="1"/>
        <v>1.2885301310655355</v>
      </c>
      <c r="F39" s="148">
        <f>'SEKTÖR (U S D)'!F39*2.1971</f>
        <v>3605620.5726181935</v>
      </c>
      <c r="G39" s="148">
        <f>'SEKTÖR (U S D)'!G39*2.7754</f>
        <v>4644391.2999079041</v>
      </c>
      <c r="H39" s="133">
        <f t="shared" si="2"/>
        <v>28.809762601709789</v>
      </c>
      <c r="I39" s="138">
        <f t="shared" si="3"/>
        <v>1.1898959874109789</v>
      </c>
    </row>
    <row r="40" spans="1:9" ht="15.75" x14ac:dyDescent="0.25">
      <c r="A40" s="10" t="s">
        <v>29</v>
      </c>
      <c r="B40" s="148">
        <f>'SEKTÖR (U S D)'!B40*2.3283</f>
        <v>639616.14324082795</v>
      </c>
      <c r="C40" s="148">
        <f>'SEKTÖR (U S D)'!C40*3.007</f>
        <v>765365.07048386009</v>
      </c>
      <c r="D40" s="133">
        <f t="shared" si="0"/>
        <v>19.660061518441886</v>
      </c>
      <c r="E40" s="133">
        <f t="shared" si="1"/>
        <v>2.7641577334877838</v>
      </c>
      <c r="F40" s="148">
        <f>'SEKTÖR (U S D)'!F40*2.1971</f>
        <v>9596299.8545983788</v>
      </c>
      <c r="G40" s="148">
        <f>'SEKTÖR (U S D)'!G40*2.7754</f>
        <v>10071059.386248732</v>
      </c>
      <c r="H40" s="133">
        <f t="shared" si="2"/>
        <v>4.9473186420165556</v>
      </c>
      <c r="I40" s="138">
        <f t="shared" si="3"/>
        <v>2.5802117820935262</v>
      </c>
    </row>
    <row r="41" spans="1:9" ht="15.75" x14ac:dyDescent="0.25">
      <c r="A41" s="12" t="s">
        <v>30</v>
      </c>
      <c r="B41" s="148">
        <f>'SEKTÖR (U S D)'!B41*2.3283</f>
        <v>13443.678193374</v>
      </c>
      <c r="C41" s="148">
        <f>'SEKTÖR (U S D)'!C41*3.007</f>
        <v>14471.161609730001</v>
      </c>
      <c r="D41" s="133">
        <f t="shared" si="0"/>
        <v>7.6428742311194089</v>
      </c>
      <c r="E41" s="133">
        <f t="shared" si="1"/>
        <v>5.2263390137204123E-2</v>
      </c>
      <c r="F41" s="148">
        <f>'SEKTÖR (U S D)'!F41*2.1971</f>
        <v>238896.47978469799</v>
      </c>
      <c r="G41" s="148">
        <f>'SEKTÖR (U S D)'!G41*2.7754</f>
        <v>278526.64176663599</v>
      </c>
      <c r="H41" s="133">
        <f t="shared" si="2"/>
        <v>16.588843007504384</v>
      </c>
      <c r="I41" s="138">
        <f t="shared" si="3"/>
        <v>7.1358701716573103E-2</v>
      </c>
    </row>
    <row r="42" spans="1:9" ht="16.5" x14ac:dyDescent="0.25">
      <c r="A42" s="64" t="s">
        <v>31</v>
      </c>
      <c r="B42" s="130">
        <f>'SEKTÖR (U S D)'!B42*2.3283</f>
        <v>642403.81422313198</v>
      </c>
      <c r="C42" s="130">
        <f>'SEKTÖR (U S D)'!C42*3.007</f>
        <v>708962.43761665002</v>
      </c>
      <c r="D42" s="131">
        <f t="shared" si="0"/>
        <v>10.360869895208875</v>
      </c>
      <c r="E42" s="131">
        <f t="shared" si="1"/>
        <v>2.5604565458566211</v>
      </c>
      <c r="F42" s="130">
        <f>'SEKTÖR (U S D)'!F42*2.1971</f>
        <v>9923386.9913418982</v>
      </c>
      <c r="G42" s="130">
        <f>'SEKTÖR (U S D)'!G42*2.7754</f>
        <v>10713492.603333224</v>
      </c>
      <c r="H42" s="131">
        <f t="shared" si="2"/>
        <v>7.9620558250997187</v>
      </c>
      <c r="I42" s="136">
        <f t="shared" si="3"/>
        <v>2.744803578483189</v>
      </c>
    </row>
    <row r="43" spans="1:9" ht="15.75" x14ac:dyDescent="0.25">
      <c r="A43" s="12" t="s">
        <v>32</v>
      </c>
      <c r="B43" s="148">
        <f>'SEKTÖR (U S D)'!B43*2.3283</f>
        <v>642403.81422313198</v>
      </c>
      <c r="C43" s="148">
        <f>'SEKTÖR (U S D)'!C43*3.007</f>
        <v>708962.43761665002</v>
      </c>
      <c r="D43" s="133">
        <f t="shared" si="0"/>
        <v>10.360869895208875</v>
      </c>
      <c r="E43" s="133">
        <f t="shared" si="1"/>
        <v>2.5604565458566211</v>
      </c>
      <c r="F43" s="148">
        <f>'SEKTÖR (U S D)'!F43*2.1971</f>
        <v>9923386.9913418982</v>
      </c>
      <c r="G43" s="148">
        <f>'SEKTÖR (U S D)'!G43*2.7754</f>
        <v>10713492.603333224</v>
      </c>
      <c r="H43" s="133">
        <f t="shared" si="2"/>
        <v>7.9620558250997187</v>
      </c>
      <c r="I43" s="138">
        <f t="shared" si="3"/>
        <v>2.744803578483189</v>
      </c>
    </row>
    <row r="44" spans="1:9" ht="18" x14ac:dyDescent="0.25">
      <c r="A44" s="67" t="s">
        <v>33</v>
      </c>
      <c r="B44" s="130">
        <f>'SEKTÖR (U S D)'!B44*2.3283</f>
        <v>25045130.555954143</v>
      </c>
      <c r="C44" s="130">
        <f>'SEKTÖR (U S D)'!C44*3.007</f>
        <v>27688907.228826296</v>
      </c>
      <c r="D44" s="134">
        <f>(C44-B44)/B44*100</f>
        <v>10.556050674064583</v>
      </c>
      <c r="E44" s="134">
        <f>C44/C$46*100</f>
        <v>100</v>
      </c>
      <c r="F44" s="130">
        <f>'SEKTÖR (U S D)'!F44*2.1971</f>
        <v>329327172.38510931</v>
      </c>
      <c r="G44" s="130">
        <f>'SEKTÖR (U S D)'!G44*2.7754</f>
        <v>366510218.64089268</v>
      </c>
      <c r="H44" s="134">
        <f>(G44-F44)/F44*100</f>
        <v>11.290609877857936</v>
      </c>
      <c r="I44" s="139">
        <f t="shared" si="3"/>
        <v>93.900149738581803</v>
      </c>
    </row>
    <row r="45" spans="1:9" ht="15.75" x14ac:dyDescent="0.25">
      <c r="A45" s="68" t="s">
        <v>34</v>
      </c>
      <c r="B45" s="148">
        <f>'SEKTÖR (U S D)'!B45*2.3283</f>
        <v>0</v>
      </c>
      <c r="C45" s="148">
        <f>'SEKTÖR (U S D)'!C45*3.007</f>
        <v>0</v>
      </c>
      <c r="D45" s="66"/>
      <c r="E45" s="66"/>
      <c r="F45" s="148">
        <f>'SEKTÖR (U S D)'!F45*2.1971</f>
        <v>13348422.375499744</v>
      </c>
      <c r="G45" s="148">
        <f>'SEKTÖR (U S D)'!G45*2.7754</f>
        <v>23808880.595112585</v>
      </c>
      <c r="H45" s="133">
        <f>(G45-F45)/F45*100</f>
        <v>78.364752967454834</v>
      </c>
      <c r="I45" s="138">
        <f t="shared" si="3"/>
        <v>6.0998502614181875</v>
      </c>
    </row>
    <row r="46" spans="1:9" s="20" customFormat="1" ht="18" x14ac:dyDescent="0.25">
      <c r="A46" s="69" t="s">
        <v>35</v>
      </c>
      <c r="B46" s="130">
        <f>'SEKTÖR (U S D)'!B46*2.3283</f>
        <v>25045130.555954143</v>
      </c>
      <c r="C46" s="130">
        <f>'SEKTÖR (U S D)'!C46*3.007</f>
        <v>27688907.228826296</v>
      </c>
      <c r="D46" s="135">
        <f>(C46-B46)/B46*100</f>
        <v>10.556050674064583</v>
      </c>
      <c r="E46" s="70">
        <f>C46/C$46*100</f>
        <v>100</v>
      </c>
      <c r="F46" s="130">
        <f>'SEKTÖR (U S D)'!F46*2.1971</f>
        <v>342675594.76060903</v>
      </c>
      <c r="G46" s="130">
        <f>'SEKTÖR (U S D)'!G46*2.7754</f>
        <v>390319099.23600531</v>
      </c>
      <c r="H46" s="135">
        <f>(G46-F46)/F46*100</f>
        <v>13.903384193052826</v>
      </c>
      <c r="I46" s="70">
        <f t="shared" si="3"/>
        <v>100</v>
      </c>
    </row>
    <row r="47" spans="1:9" s="20" customFormat="1" ht="18" x14ac:dyDescent="0.25">
      <c r="A47" s="21"/>
      <c r="B47" s="22"/>
      <c r="C47" s="22"/>
      <c r="D47" s="23"/>
      <c r="E47" s="24"/>
    </row>
    <row r="48" spans="1:9" x14ac:dyDescent="0.2">
      <c r="A48" s="1"/>
    </row>
    <row r="49" spans="1:1" x14ac:dyDescent="0.2">
      <c r="A49" s="1" t="s">
        <v>170</v>
      </c>
    </row>
    <row r="51" spans="1:1" x14ac:dyDescent="0.2">
      <c r="A51" s="25" t="s">
        <v>36</v>
      </c>
    </row>
  </sheetData>
  <mergeCells count="4">
    <mergeCell ref="B6:E6"/>
    <mergeCell ref="F6:I6"/>
    <mergeCell ref="A5:I5"/>
    <mergeCell ref="B1:F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showGridLines="0" topLeftCell="A22" zoomScale="80" zoomScaleNormal="80" workbookViewId="0">
      <selection activeCell="I16" sqref="I16"/>
    </sheetView>
  </sheetViews>
  <sheetFormatPr defaultColWidth="9.140625" defaultRowHeight="12.75" x14ac:dyDescent="0.2"/>
  <cols>
    <col min="1" max="1" width="51" style="15" customWidth="1"/>
    <col min="2" max="2" width="14.42578125" style="15" customWidth="1"/>
    <col min="3" max="3" width="17.85546875" style="15" bestFit="1" customWidth="1"/>
    <col min="4" max="4" width="19.85546875" style="15" bestFit="1" customWidth="1"/>
    <col min="5" max="5" width="19.85546875" style="15" customWidth="1"/>
    <col min="6" max="16384" width="9.140625" style="15"/>
  </cols>
  <sheetData>
    <row r="1" spans="1:5" x14ac:dyDescent="0.2">
      <c r="B1" s="16"/>
    </row>
    <row r="2" spans="1:5" x14ac:dyDescent="0.2">
      <c r="B2" s="16"/>
    </row>
    <row r="3" spans="1:5" x14ac:dyDescent="0.2">
      <c r="B3" s="16"/>
    </row>
    <row r="4" spans="1:5" x14ac:dyDescent="0.2">
      <c r="B4" s="16"/>
      <c r="C4" s="16"/>
    </row>
    <row r="5" spans="1:5" ht="26.25" x14ac:dyDescent="0.2">
      <c r="A5" s="160" t="s">
        <v>37</v>
      </c>
      <c r="B5" s="161"/>
      <c r="C5" s="161"/>
      <c r="D5" s="161"/>
      <c r="E5" s="162"/>
    </row>
    <row r="6" spans="1:5" ht="50.25" customHeight="1" x14ac:dyDescent="0.2">
      <c r="A6" s="62"/>
      <c r="B6" s="163" t="s">
        <v>186</v>
      </c>
      <c r="C6" s="163"/>
      <c r="D6" s="163" t="s">
        <v>187</v>
      </c>
      <c r="E6" s="163"/>
    </row>
    <row r="7" spans="1:5" ht="30" x14ac:dyDescent="0.25">
      <c r="A7" s="63" t="s">
        <v>1</v>
      </c>
      <c r="B7" s="71" t="s">
        <v>38</v>
      </c>
      <c r="C7" s="71" t="s">
        <v>39</v>
      </c>
      <c r="D7" s="71" t="s">
        <v>38</v>
      </c>
      <c r="E7" s="71" t="s">
        <v>39</v>
      </c>
    </row>
    <row r="8" spans="1:5" ht="16.5" x14ac:dyDescent="0.25">
      <c r="A8" s="64" t="s">
        <v>2</v>
      </c>
      <c r="B8" s="140">
        <f>'SEKTÖR (U S D)'!D8</f>
        <v>-19.744365200763887</v>
      </c>
      <c r="C8" s="140">
        <f>'SEKTÖR (TL)'!D8</f>
        <v>3.6501713015088302</v>
      </c>
      <c r="D8" s="140">
        <f>'SEKTÖR (U S D)'!H8</f>
        <v>-8.6638087789367173</v>
      </c>
      <c r="E8" s="140">
        <f>'SEKTÖR (TL)'!H8</f>
        <v>15.376844529124325</v>
      </c>
    </row>
    <row r="9" spans="1:5" s="19" customFormat="1" ht="15.75" x14ac:dyDescent="0.25">
      <c r="A9" s="65" t="s">
        <v>3</v>
      </c>
      <c r="B9" s="141">
        <f>'SEKTÖR (U S D)'!D9</f>
        <v>-20.872885413630584</v>
      </c>
      <c r="C9" s="141">
        <f>'SEKTÖR (TL)'!D9</f>
        <v>2.1926871800080869</v>
      </c>
      <c r="D9" s="141">
        <f>'SEKTÖR (U S D)'!H9</f>
        <v>-6.6107568782636665</v>
      </c>
      <c r="E9" s="141">
        <f>'SEKTÖR (TL)'!H9</f>
        <v>17.97028144375178</v>
      </c>
    </row>
    <row r="10" spans="1:5" ht="14.25" x14ac:dyDescent="0.2">
      <c r="A10" s="12" t="s">
        <v>4</v>
      </c>
      <c r="B10" s="66">
        <f>'SEKTÖR (U S D)'!D10</f>
        <v>-18.492939987745906</v>
      </c>
      <c r="C10" s="66">
        <f>'SEKTÖR (TL)'!D10</f>
        <v>5.2663872597380372</v>
      </c>
      <c r="D10" s="66">
        <f>'SEKTÖR (U S D)'!H10</f>
        <v>-9.6108150951574363</v>
      </c>
      <c r="E10" s="66">
        <f>'SEKTÖR (TL)'!H10</f>
        <v>14.180576116198647</v>
      </c>
    </row>
    <row r="11" spans="1:5" ht="14.25" x14ac:dyDescent="0.2">
      <c r="A11" s="12" t="s">
        <v>5</v>
      </c>
      <c r="B11" s="66">
        <f>'SEKTÖR (U S D)'!D11</f>
        <v>-38.623302458953972</v>
      </c>
      <c r="C11" s="66">
        <f>'SEKTÖR (TL)'!D11</f>
        <v>-20.731980627098999</v>
      </c>
      <c r="D11" s="66">
        <f>'SEKTÖR (U S D)'!H11</f>
        <v>-16.346204110680222</v>
      </c>
      <c r="E11" s="66">
        <f>'SEKTÖR (TL)'!H11</f>
        <v>5.6723613450539911</v>
      </c>
    </row>
    <row r="12" spans="1:5" ht="14.25" x14ac:dyDescent="0.2">
      <c r="A12" s="12" t="s">
        <v>6</v>
      </c>
      <c r="B12" s="66">
        <f>'SEKTÖR (U S D)'!D12</f>
        <v>-11.185100242574855</v>
      </c>
      <c r="C12" s="66">
        <f>'SEKTÖR (TL)'!D12</f>
        <v>14.704464016912516</v>
      </c>
      <c r="D12" s="66">
        <f>'SEKTÖR (U S D)'!H12</f>
        <v>-6.3177448953243331</v>
      </c>
      <c r="E12" s="66">
        <f>'SEKTÖR (TL)'!H12</f>
        <v>18.340417285292819</v>
      </c>
    </row>
    <row r="13" spans="1:5" ht="14.25" x14ac:dyDescent="0.2">
      <c r="A13" s="12" t="s">
        <v>7</v>
      </c>
      <c r="B13" s="66">
        <f>'SEKTÖR (U S D)'!D13</f>
        <v>-6.6466340905403598</v>
      </c>
      <c r="C13" s="66">
        <f>'SEKTÖR (TL)'!D13</f>
        <v>20.565894124359037</v>
      </c>
      <c r="D13" s="66">
        <f>'SEKTÖR (U S D)'!H13</f>
        <v>-7.0149432337788653</v>
      </c>
      <c r="E13" s="66">
        <f>'SEKTÖR (TL)'!H13</f>
        <v>17.459708956793119</v>
      </c>
    </row>
    <row r="14" spans="1:5" ht="14.25" x14ac:dyDescent="0.2">
      <c r="A14" s="12" t="s">
        <v>8</v>
      </c>
      <c r="B14" s="66">
        <f>'SEKTÖR (U S D)'!D14</f>
        <v>-26.648263171747189</v>
      </c>
      <c r="C14" s="66">
        <f>'SEKTÖR (TL)'!D14</f>
        <v>-5.2662145588814937</v>
      </c>
      <c r="D14" s="66">
        <f>'SEKTÖR (U S D)'!H14</f>
        <v>14.9698549780882</v>
      </c>
      <c r="E14" s="66">
        <f>'SEKTÖR (TL)'!H14</f>
        <v>45.231139004226492</v>
      </c>
    </row>
    <row r="15" spans="1:5" ht="14.25" x14ac:dyDescent="0.2">
      <c r="A15" s="12" t="s">
        <v>9</v>
      </c>
      <c r="B15" s="66">
        <f>'SEKTÖR (U S D)'!D15</f>
        <v>-39.221967929290336</v>
      </c>
      <c r="C15" s="66">
        <f>'SEKTÖR (TL)'!D15</f>
        <v>-21.505157223457473</v>
      </c>
      <c r="D15" s="66">
        <f>'SEKTÖR (U S D)'!H15</f>
        <v>-17.010594407161555</v>
      </c>
      <c r="E15" s="66">
        <f>'SEKTÖR (TL)'!H15</f>
        <v>4.8330964828017926</v>
      </c>
    </row>
    <row r="16" spans="1:5" ht="14.25" x14ac:dyDescent="0.2">
      <c r="A16" s="12" t="s">
        <v>10</v>
      </c>
      <c r="B16" s="66">
        <f>'SEKTÖR (U S D)'!D16</f>
        <v>0.73204739835540678</v>
      </c>
      <c r="C16" s="66">
        <f>'SEKTÖR (TL)'!D16</f>
        <v>30.095463010288505</v>
      </c>
      <c r="D16" s="66">
        <f>'SEKTÖR (U S D)'!H16</f>
        <v>-12.559992368088551</v>
      </c>
      <c r="E16" s="66">
        <f>'SEKTÖR (TL)'!H16</f>
        <v>10.455144136182698</v>
      </c>
    </row>
    <row r="17" spans="1:5" ht="14.25" x14ac:dyDescent="0.2">
      <c r="A17" s="10" t="s">
        <v>11</v>
      </c>
      <c r="B17" s="66">
        <f>'SEKTÖR (U S D)'!D17</f>
        <v>0.90061458297439834</v>
      </c>
      <c r="C17" s="66">
        <f>'SEKTÖR (TL)'!D17</f>
        <v>30.313167569043525</v>
      </c>
      <c r="D17" s="66">
        <f>'SEKTÖR (U S D)'!H17</f>
        <v>-5.2144821814437217</v>
      </c>
      <c r="E17" s="66">
        <f>'SEKTÖR (TL)'!H17</f>
        <v>19.734070435401708</v>
      </c>
    </row>
    <row r="18" spans="1:5" s="19" customFormat="1" ht="15.75" x14ac:dyDescent="0.25">
      <c r="A18" s="65" t="s">
        <v>12</v>
      </c>
      <c r="B18" s="141">
        <f>'SEKTÖR (U S D)'!D18</f>
        <v>-21.896008346869177</v>
      </c>
      <c r="C18" s="141">
        <f>'SEKTÖR (TL)'!D18</f>
        <v>0.87132367004439992</v>
      </c>
      <c r="D18" s="141">
        <f>'SEKTÖR (U S D)'!H18</f>
        <v>-20.635104808144852</v>
      </c>
      <c r="E18" s="141">
        <f>'SEKTÖR (TL)'!H18</f>
        <v>0.25457653974547562</v>
      </c>
    </row>
    <row r="19" spans="1:5" ht="14.25" x14ac:dyDescent="0.2">
      <c r="A19" s="12" t="s">
        <v>13</v>
      </c>
      <c r="B19" s="66">
        <f>'SEKTÖR (U S D)'!D19</f>
        <v>-21.896008346869177</v>
      </c>
      <c r="C19" s="66">
        <f>'SEKTÖR (TL)'!D19</f>
        <v>0.87132367004439992</v>
      </c>
      <c r="D19" s="66">
        <f>'SEKTÖR (U S D)'!H19</f>
        <v>-20.635104808144852</v>
      </c>
      <c r="E19" s="66">
        <f>'SEKTÖR (TL)'!H19</f>
        <v>0.25457653974547562</v>
      </c>
    </row>
    <row r="20" spans="1:5" s="19" customFormat="1" ht="15.75" x14ac:dyDescent="0.25">
      <c r="A20" s="65" t="s">
        <v>168</v>
      </c>
      <c r="B20" s="141">
        <f>'SEKTÖR (U S D)'!D20</f>
        <v>-13.833529355584414</v>
      </c>
      <c r="C20" s="141">
        <f>'SEKTÖR (TL)'!D20</f>
        <v>11.284017191838545</v>
      </c>
      <c r="D20" s="141">
        <f>'SEKTÖR (U S D)'!H20</f>
        <v>-9.8611362217563503</v>
      </c>
      <c r="E20" s="141">
        <f>'SEKTÖR (TL)'!H20</f>
        <v>13.864367816729972</v>
      </c>
    </row>
    <row r="21" spans="1:5" ht="14.25" x14ac:dyDescent="0.2">
      <c r="A21" s="12" t="s">
        <v>166</v>
      </c>
      <c r="B21" s="66">
        <f>'SEKTÖR (U S D)'!D21</f>
        <v>-13.833529355584414</v>
      </c>
      <c r="C21" s="66">
        <f>'SEKTÖR (TL)'!D21</f>
        <v>11.284017191838545</v>
      </c>
      <c r="D21" s="66">
        <f>'SEKTÖR (U S D)'!H21</f>
        <v>-9.8611362217563503</v>
      </c>
      <c r="E21" s="66">
        <f>'SEKTÖR (TL)'!H21</f>
        <v>13.864367816729972</v>
      </c>
    </row>
    <row r="22" spans="1:5" ht="16.5" x14ac:dyDescent="0.25">
      <c r="A22" s="64" t="s">
        <v>14</v>
      </c>
      <c r="B22" s="140">
        <f>'SEKTÖR (U S D)'!D22</f>
        <v>-13.270257679649566</v>
      </c>
      <c r="C22" s="140">
        <f>'SEKTÖR (TL)'!D22</f>
        <v>12.01148269436662</v>
      </c>
      <c r="D22" s="140">
        <f>'SEKTÖR (U S D)'!H22</f>
        <v>-12.390066126445092</v>
      </c>
      <c r="E22" s="140">
        <f>'SEKTÖR (TL)'!H22</f>
        <v>10.669796765128728</v>
      </c>
    </row>
    <row r="23" spans="1:5" s="19" customFormat="1" ht="15.75" x14ac:dyDescent="0.25">
      <c r="A23" s="65" t="s">
        <v>15</v>
      </c>
      <c r="B23" s="141">
        <f>'SEKTÖR (U S D)'!D23</f>
        <v>-9.7661329797235279</v>
      </c>
      <c r="C23" s="141">
        <f>'SEKTÖR (TL)'!D23</f>
        <v>16.537060572078925</v>
      </c>
      <c r="D23" s="141">
        <f>'SEKTÖR (U S D)'!H23</f>
        <v>-12.239066134539168</v>
      </c>
      <c r="E23" s="141">
        <f>'SEKTÖR (TL)'!H23</f>
        <v>10.860541554867789</v>
      </c>
    </row>
    <row r="24" spans="1:5" ht="14.25" x14ac:dyDescent="0.2">
      <c r="A24" s="12" t="s">
        <v>16</v>
      </c>
      <c r="B24" s="66">
        <f>'SEKTÖR (U S D)'!D24</f>
        <v>-7.7517646924562182</v>
      </c>
      <c r="C24" s="66">
        <f>'SEKTÖR (TL)'!D24</f>
        <v>19.138617690926484</v>
      </c>
      <c r="D24" s="66">
        <f>'SEKTÖR (U S D)'!H24</f>
        <v>-9.8091469966081242</v>
      </c>
      <c r="E24" s="66">
        <f>'SEKTÖR (TL)'!H24</f>
        <v>13.930041156803894</v>
      </c>
    </row>
    <row r="25" spans="1:5" ht="14.25" x14ac:dyDescent="0.2">
      <c r="A25" s="12" t="s">
        <v>17</v>
      </c>
      <c r="B25" s="66">
        <f>'SEKTÖR (U S D)'!D25</f>
        <v>-21.421210399584702</v>
      </c>
      <c r="C25" s="66">
        <f>'SEKTÖR (TL)'!D25</f>
        <v>1.4845253311208926</v>
      </c>
      <c r="D25" s="66">
        <f>'SEKTÖR (U S D)'!H25</f>
        <v>-21.966788640645412</v>
      </c>
      <c r="E25" s="66">
        <f>'SEKTÖR (TL)'!H25</f>
        <v>-1.4276205877052761</v>
      </c>
    </row>
    <row r="26" spans="1:5" ht="14.25" x14ac:dyDescent="0.2">
      <c r="A26" s="12" t="s">
        <v>18</v>
      </c>
      <c r="B26" s="66">
        <f>'SEKTÖR (U S D)'!D26</f>
        <v>-9.7011964413543392</v>
      </c>
      <c r="C26" s="66">
        <f>'SEKTÖR (TL)'!D26</f>
        <v>16.620926126722292</v>
      </c>
      <c r="D26" s="66">
        <f>'SEKTÖR (U S D)'!H26</f>
        <v>-13.695678139110173</v>
      </c>
      <c r="E26" s="66">
        <f>'SEKTÖR (TL)'!H26</f>
        <v>9.0205338367455408</v>
      </c>
    </row>
    <row r="27" spans="1:5" s="19" customFormat="1" ht="15.75" x14ac:dyDescent="0.25">
      <c r="A27" s="65" t="s">
        <v>19</v>
      </c>
      <c r="B27" s="141">
        <f>'SEKTÖR (U S D)'!D27</f>
        <v>-16.304497208488801</v>
      </c>
      <c r="C27" s="141">
        <f>'SEKTÖR (TL)'!D27</f>
        <v>8.0927616261109776</v>
      </c>
      <c r="D27" s="141">
        <f>'SEKTÖR (U S D)'!H27</f>
        <v>-13.308529452268703</v>
      </c>
      <c r="E27" s="141">
        <f>'SEKTÖR (TL)'!H27</f>
        <v>9.5095841601080711</v>
      </c>
    </row>
    <row r="28" spans="1:5" ht="14.25" x14ac:dyDescent="0.2">
      <c r="A28" s="12" t="s">
        <v>20</v>
      </c>
      <c r="B28" s="66">
        <f>'SEKTÖR (U S D)'!D28</f>
        <v>-16.304497208488801</v>
      </c>
      <c r="C28" s="66">
        <f>'SEKTÖR (TL)'!D28</f>
        <v>8.0927616261109776</v>
      </c>
      <c r="D28" s="66">
        <f>'SEKTÖR (U S D)'!H28</f>
        <v>-13.308529452268703</v>
      </c>
      <c r="E28" s="66">
        <f>'SEKTÖR (TL)'!H28</f>
        <v>9.5095841601080711</v>
      </c>
    </row>
    <row r="29" spans="1:5" s="19" customFormat="1" ht="15.75" x14ac:dyDescent="0.25">
      <c r="A29" s="65" t="s">
        <v>21</v>
      </c>
      <c r="B29" s="141">
        <f>'SEKTÖR (U S D)'!D29</f>
        <v>-13.19946830184611</v>
      </c>
      <c r="C29" s="141">
        <f>'SEKTÖR (TL)'!D29</f>
        <v>12.102907192521895</v>
      </c>
      <c r="D29" s="141">
        <f>'SEKTÖR (U S D)'!H29</f>
        <v>-12.23704514982818</v>
      </c>
      <c r="E29" s="141">
        <f>'SEKTÖR (TL)'!H29</f>
        <v>10.863094484168622</v>
      </c>
    </row>
    <row r="30" spans="1:5" ht="14.25" x14ac:dyDescent="0.2">
      <c r="A30" s="12" t="s">
        <v>22</v>
      </c>
      <c r="B30" s="66">
        <f>'SEKTÖR (U S D)'!D30</f>
        <v>-3.1405324718280356</v>
      </c>
      <c r="C30" s="66">
        <f>'SEKTÖR (TL)'!D30</f>
        <v>25.094025193150838</v>
      </c>
      <c r="D30" s="66">
        <f>'SEKTÖR (U S D)'!H30</f>
        <v>-8.6621422642613091</v>
      </c>
      <c r="E30" s="66">
        <f>'SEKTÖR (TL)'!H30</f>
        <v>15.378949688120342</v>
      </c>
    </row>
    <row r="31" spans="1:5" ht="14.25" x14ac:dyDescent="0.2">
      <c r="A31" s="12" t="s">
        <v>23</v>
      </c>
      <c r="B31" s="66">
        <f>'SEKTÖR (U S D)'!D31</f>
        <v>-12.308084580908519</v>
      </c>
      <c r="C31" s="66">
        <f>'SEKTÖR (TL)'!D31</f>
        <v>13.254129478678914</v>
      </c>
      <c r="D31" s="66">
        <f>'SEKTÖR (U S D)'!H31</f>
        <v>-6.5654294450178954</v>
      </c>
      <c r="E31" s="66">
        <f>'SEKTÖR (TL)'!H31</f>
        <v>18.027539537707593</v>
      </c>
    </row>
    <row r="32" spans="1:5" ht="14.25" x14ac:dyDescent="0.2">
      <c r="A32" s="12" t="s">
        <v>24</v>
      </c>
      <c r="B32" s="66">
        <f>'SEKTÖR (U S D)'!D32</f>
        <v>-5.7973456368894309</v>
      </c>
      <c r="C32" s="66">
        <f>'SEKTÖR (TL)'!D32</f>
        <v>21.662750362871392</v>
      </c>
      <c r="D32" s="66">
        <f>'SEKTÖR (U S D)'!H32</f>
        <v>-18.555734708858417</v>
      </c>
      <c r="E32" s="66">
        <f>'SEKTÖR (TL)'!H32</f>
        <v>2.8812588817233356</v>
      </c>
    </row>
    <row r="33" spans="1:5" ht="14.25" x14ac:dyDescent="0.2">
      <c r="A33" s="12" t="s">
        <v>161</v>
      </c>
      <c r="B33" s="66">
        <f>'SEKTÖR (U S D)'!D33</f>
        <v>-13.578324505308959</v>
      </c>
      <c r="C33" s="66">
        <f>'SEKTÖR (TL)'!D33</f>
        <v>11.613614316254758</v>
      </c>
      <c r="D33" s="66">
        <f>'SEKTÖR (U S D)'!H33</f>
        <v>-13.026164742214727</v>
      </c>
      <c r="E33" s="66">
        <f>'SEKTÖR (TL)'!H33</f>
        <v>9.8662702537241138</v>
      </c>
    </row>
    <row r="34" spans="1:5" ht="14.25" x14ac:dyDescent="0.2">
      <c r="A34" s="12" t="s">
        <v>25</v>
      </c>
      <c r="B34" s="66">
        <f>'SEKTÖR (U S D)'!D34</f>
        <v>-19.040345030860585</v>
      </c>
      <c r="C34" s="66">
        <f>'SEKTÖR (TL)'!D34</f>
        <v>4.5594135172452974</v>
      </c>
      <c r="D34" s="66">
        <f>'SEKTÖR (U S D)'!H34</f>
        <v>-9.8013749520097875</v>
      </c>
      <c r="E34" s="66">
        <f>'SEKTÖR (TL)'!H34</f>
        <v>13.939858885891413</v>
      </c>
    </row>
    <row r="35" spans="1:5" ht="14.25" x14ac:dyDescent="0.2">
      <c r="A35" s="12" t="s">
        <v>26</v>
      </c>
      <c r="B35" s="66">
        <f>'SEKTÖR (U S D)'!D35</f>
        <v>-12.789336763174838</v>
      </c>
      <c r="C35" s="66">
        <f>'SEKTÖR (TL)'!D35</f>
        <v>12.63259217159872</v>
      </c>
      <c r="D35" s="66">
        <f>'SEKTÖR (U S D)'!H35</f>
        <v>-11.843625118984678</v>
      </c>
      <c r="E35" s="66">
        <f>'SEKTÖR (TL)'!H35</f>
        <v>11.360066835724325</v>
      </c>
    </row>
    <row r="36" spans="1:5" ht="14.25" x14ac:dyDescent="0.2">
      <c r="A36" s="12" t="s">
        <v>27</v>
      </c>
      <c r="B36" s="66">
        <f>'SEKTÖR (U S D)'!D36</f>
        <v>-26.266653439691702</v>
      </c>
      <c r="C36" s="66">
        <f>'SEKTÖR (TL)'!D36</f>
        <v>-4.7733654997865065</v>
      </c>
      <c r="D36" s="66">
        <f>'SEKTÖR (U S D)'!H36</f>
        <v>-25.397332794438583</v>
      </c>
      <c r="E36" s="66">
        <f>'SEKTÖR (TL)'!H36</f>
        <v>-5.7611203120863079</v>
      </c>
    </row>
    <row r="37" spans="1:5" ht="14.25" x14ac:dyDescent="0.2">
      <c r="A37" s="12" t="s">
        <v>162</v>
      </c>
      <c r="B37" s="66">
        <f>'SEKTÖR (U S D)'!D37</f>
        <v>-7.4514903107938455</v>
      </c>
      <c r="C37" s="66">
        <f>'SEKTÖR (TL)'!D37</f>
        <v>19.526422125775422</v>
      </c>
      <c r="D37" s="66">
        <f>'SEKTÖR (U S D)'!H37</f>
        <v>-11.951563792939639</v>
      </c>
      <c r="E37" s="66">
        <f>'SEKTÖR (TL)'!H37</f>
        <v>11.223717559089408</v>
      </c>
    </row>
    <row r="38" spans="1:5" ht="14.25" x14ac:dyDescent="0.2">
      <c r="A38" s="10" t="s">
        <v>28</v>
      </c>
      <c r="B38" s="66">
        <f>'SEKTÖR (U S D)'!D38</f>
        <v>-40.489581195459103</v>
      </c>
      <c r="C38" s="66">
        <f>'SEKTÖR (TL)'!D38</f>
        <v>-23.142280056154931</v>
      </c>
      <c r="D38" s="66">
        <f>'SEKTÖR (U S D)'!H38</f>
        <v>-20.751887699368865</v>
      </c>
      <c r="E38" s="66">
        <f>'SEKTÖR (TL)'!H38</f>
        <v>0.10705515414485298</v>
      </c>
    </row>
    <row r="39" spans="1:5" ht="14.25" x14ac:dyDescent="0.2">
      <c r="A39" s="10" t="s">
        <v>163</v>
      </c>
      <c r="B39" s="66">
        <f>'SEKTÖR (U S D)'!D39</f>
        <v>19.359407698548967</v>
      </c>
      <c r="C39" s="66">
        <f>'SEKTÖR (TL)'!D39</f>
        <v>54.152703238215324</v>
      </c>
      <c r="D39" s="66">
        <f>'SEKTÖR (U S D)'!H39</f>
        <v>1.9701410291188886</v>
      </c>
      <c r="E39" s="66">
        <f>'SEKTÖR (TL)'!H39</f>
        <v>28.809762601709789</v>
      </c>
    </row>
    <row r="40" spans="1:5" ht="14.25" x14ac:dyDescent="0.2">
      <c r="A40" s="10" t="s">
        <v>29</v>
      </c>
      <c r="B40" s="66">
        <f>'SEKTÖR (U S D)'!D40</f>
        <v>-7.3480142223517717</v>
      </c>
      <c r="C40" s="66">
        <f>'SEKTÖR (TL)'!D40</f>
        <v>19.660061518441886</v>
      </c>
      <c r="D40" s="66">
        <f>'SEKTÖR (U S D)'!H40</f>
        <v>-16.920172303677113</v>
      </c>
      <c r="E40" s="66">
        <f>'SEKTÖR (TL)'!H40</f>
        <v>4.9473186420165556</v>
      </c>
    </row>
    <row r="41" spans="1:5" ht="14.25" x14ac:dyDescent="0.2">
      <c r="A41" s="12" t="s">
        <v>30</v>
      </c>
      <c r="B41" s="66">
        <f>'SEKTÖR (U S D)'!D41</f>
        <v>-16.652842011202093</v>
      </c>
      <c r="C41" s="66">
        <f>'SEKTÖR (TL)'!D41</f>
        <v>7.6428742311194089</v>
      </c>
      <c r="D41" s="66">
        <f>'SEKTÖR (U S D)'!H41</f>
        <v>-7.7043500137681562</v>
      </c>
      <c r="E41" s="66">
        <f>'SEKTÖR (TL)'!H41</f>
        <v>16.588843007504384</v>
      </c>
    </row>
    <row r="42" spans="1:5" ht="16.5" x14ac:dyDescent="0.25">
      <c r="A42" s="64" t="s">
        <v>31</v>
      </c>
      <c r="B42" s="140">
        <f>'SEKTÖR (U S D)'!D42</f>
        <v>-14.548316136676146</v>
      </c>
      <c r="C42" s="140">
        <f>'SEKTÖR (TL)'!D42</f>
        <v>10.360869895208875</v>
      </c>
      <c r="D42" s="140">
        <f>'SEKTÖR (U S D)'!H42</f>
        <v>-14.5336049386299</v>
      </c>
      <c r="E42" s="140">
        <f>'SEKTÖR (TL)'!H42</f>
        <v>7.9620558250997187</v>
      </c>
    </row>
    <row r="43" spans="1:5" ht="14.25" x14ac:dyDescent="0.2">
      <c r="A43" s="12" t="s">
        <v>32</v>
      </c>
      <c r="B43" s="66">
        <f>'SEKTÖR (U S D)'!D43</f>
        <v>-14.548316136676146</v>
      </c>
      <c r="C43" s="66">
        <f>'SEKTÖR (TL)'!D43</f>
        <v>10.360869895208875</v>
      </c>
      <c r="D43" s="66">
        <f>'SEKTÖR (U S D)'!H43</f>
        <v>-14.5336049386299</v>
      </c>
      <c r="E43" s="66">
        <f>'SEKTÖR (TL)'!H43</f>
        <v>7.9620558250997187</v>
      </c>
    </row>
    <row r="44" spans="1:5" ht="18" x14ac:dyDescent="0.25">
      <c r="A44" s="72" t="s">
        <v>40</v>
      </c>
      <c r="B44" s="66">
        <f>'SEKTÖR (U S D)'!D44</f>
        <v>-14.397188964275173</v>
      </c>
      <c r="C44" s="66">
        <f>'SEKTÖR (TL)'!D44</f>
        <v>10.556050674064583</v>
      </c>
      <c r="D44" s="66">
        <f>'SEKTÖR (U S D)'!H44</f>
        <v>-11.898609583252263</v>
      </c>
      <c r="E44" s="66">
        <f>'SEKTÖR (TL)'!H44</f>
        <v>11.290609877857936</v>
      </c>
    </row>
    <row r="45" spans="1:5" ht="14.25" x14ac:dyDescent="0.2">
      <c r="A45" s="68" t="s">
        <v>34</v>
      </c>
      <c r="B45" s="73"/>
      <c r="C45" s="73"/>
      <c r="D45" s="66">
        <f>'SEKTÖR (U S D)'!H45</f>
        <v>41.199538352956345</v>
      </c>
      <c r="E45" s="66">
        <f>'SEKTÖR (TL)'!H45</f>
        <v>78.364752967454834</v>
      </c>
    </row>
    <row r="46" spans="1:5" s="20" customFormat="1" ht="18" x14ac:dyDescent="0.25">
      <c r="A46" s="69" t="s">
        <v>40</v>
      </c>
      <c r="B46" s="74">
        <f>'SEKTÖR (U S D)'!D46</f>
        <v>-14.397188964275173</v>
      </c>
      <c r="C46" s="74">
        <f>'SEKTÖR (TL)'!D46</f>
        <v>10.556050674064583</v>
      </c>
      <c r="D46" s="74">
        <f>'SEKTÖR (U S D)'!H46</f>
        <v>-9.8302495458109362</v>
      </c>
      <c r="E46" s="74">
        <f>'SEKTÖR (TL)'!H46</f>
        <v>13.903384193052826</v>
      </c>
    </row>
    <row r="47" spans="1:5" s="20" customFormat="1" ht="18" x14ac:dyDescent="0.25">
      <c r="A47" s="21"/>
      <c r="B47" s="23"/>
      <c r="C47" s="23"/>
    </row>
    <row r="48" spans="1:5" x14ac:dyDescent="0.2">
      <c r="A48" s="19" t="s">
        <v>36</v>
      </c>
    </row>
    <row r="49" spans="1:1" x14ac:dyDescent="0.2">
      <c r="A49" s="26"/>
    </row>
  </sheetData>
  <mergeCells count="3">
    <mergeCell ref="B6:C6"/>
    <mergeCell ref="D6:E6"/>
    <mergeCell ref="A5:E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showGridLines="0" topLeftCell="A10" zoomScale="80" zoomScaleNormal="80" workbookViewId="0">
      <selection activeCell="B22" sqref="B22:I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0.28515625" bestFit="1" customWidth="1"/>
    <col min="5" max="5" width="13.5703125" bestFit="1" customWidth="1"/>
    <col min="6" max="7" width="14.140625" bestFit="1" customWidth="1"/>
    <col min="8" max="8" width="10.28515625" customWidth="1"/>
    <col min="9" max="9" width="14.28515625" customWidth="1"/>
  </cols>
  <sheetData>
    <row r="2" spans="1:9" ht="26.25" x14ac:dyDescent="0.4">
      <c r="C2" s="157" t="s">
        <v>185</v>
      </c>
      <c r="D2" s="157"/>
      <c r="E2" s="157"/>
      <c r="F2" s="157"/>
      <c r="G2" s="157"/>
    </row>
    <row r="3" spans="1:9" x14ac:dyDescent="0.2">
      <c r="B3" s="123"/>
    </row>
    <row r="6" spans="1:9" ht="22.5" customHeight="1" x14ac:dyDescent="0.2">
      <c r="A6" s="164" t="s">
        <v>172</v>
      </c>
      <c r="B6" s="165"/>
      <c r="C6" s="165"/>
      <c r="D6" s="165"/>
      <c r="E6" s="165"/>
      <c r="F6" s="165"/>
      <c r="G6" s="165"/>
      <c r="H6" s="165"/>
      <c r="I6" s="166"/>
    </row>
    <row r="7" spans="1:9" ht="24" customHeight="1" x14ac:dyDescent="0.2">
      <c r="A7" s="76"/>
      <c r="B7" s="153" t="s">
        <v>56</v>
      </c>
      <c r="C7" s="153"/>
      <c r="D7" s="153"/>
      <c r="E7" s="153"/>
      <c r="F7" s="153" t="s">
        <v>160</v>
      </c>
      <c r="G7" s="153"/>
      <c r="H7" s="153"/>
      <c r="I7" s="153"/>
    </row>
    <row r="8" spans="1:9" ht="60" x14ac:dyDescent="0.2">
      <c r="A8" s="77" t="s">
        <v>41</v>
      </c>
      <c r="B8" s="122">
        <v>2015</v>
      </c>
      <c r="C8" s="93">
        <v>2016</v>
      </c>
      <c r="D8" s="94" t="s">
        <v>177</v>
      </c>
      <c r="E8" s="94" t="s">
        <v>178</v>
      </c>
      <c r="F8" s="93" t="s">
        <v>165</v>
      </c>
      <c r="G8" s="124" t="s">
        <v>179</v>
      </c>
      <c r="H8" s="94" t="s">
        <v>177</v>
      </c>
      <c r="I8" s="93" t="s">
        <v>182</v>
      </c>
    </row>
    <row r="9" spans="1:9" ht="22.5" customHeight="1" x14ac:dyDescent="0.25">
      <c r="A9" s="78" t="s">
        <v>42</v>
      </c>
      <c r="B9" s="96">
        <v>963724.50895000005</v>
      </c>
      <c r="C9" s="96">
        <v>733357.33111000003</v>
      </c>
      <c r="D9" s="149">
        <v>-0.2390384136759065</v>
      </c>
      <c r="E9" s="149">
        <f>C9/$C$22</f>
        <v>7.9642200265382129E-2</v>
      </c>
      <c r="F9" s="96">
        <v>12800612.226460001</v>
      </c>
      <c r="G9" s="96">
        <v>10741752.45394</v>
      </c>
      <c r="H9" s="149">
        <v>-0.16084072668525606</v>
      </c>
      <c r="I9" s="149">
        <f>G9/$G$22</f>
        <v>8.1341960590396431E-2</v>
      </c>
    </row>
    <row r="10" spans="1:9" ht="22.5" customHeight="1" x14ac:dyDescent="0.25">
      <c r="A10" s="78" t="s">
        <v>169</v>
      </c>
      <c r="B10" s="96">
        <v>116716.62635999999</v>
      </c>
      <c r="C10" s="96">
        <v>100452.4583</v>
      </c>
      <c r="D10" s="149">
        <v>-0.13934748259288188</v>
      </c>
      <c r="E10" s="149">
        <f t="shared" ref="E10:E22" si="0">C10/$C$22</f>
        <v>1.0909081373700138E-2</v>
      </c>
      <c r="F10" s="96">
        <v>1623002.5275099999</v>
      </c>
      <c r="G10" s="96">
        <v>1418361.9165000001</v>
      </c>
      <c r="H10" s="149">
        <v>-0.12608767241044172</v>
      </c>
      <c r="I10" s="149">
        <f t="shared" ref="I10:I22" si="1">G10/$G$22</f>
        <v>1.0740550911927261E-2</v>
      </c>
    </row>
    <row r="11" spans="1:9" ht="22.5" customHeight="1" x14ac:dyDescent="0.25">
      <c r="A11" s="78" t="s">
        <v>43</v>
      </c>
      <c r="B11" s="96">
        <v>182905.64245000001</v>
      </c>
      <c r="C11" s="96">
        <v>119536.81915</v>
      </c>
      <c r="D11" s="149">
        <v>-0.34645636105689215</v>
      </c>
      <c r="E11" s="149">
        <f t="shared" si="0"/>
        <v>1.2981632399339967E-2</v>
      </c>
      <c r="F11" s="96">
        <v>2912339.8310500002</v>
      </c>
      <c r="G11" s="96">
        <v>2162792.7165799998</v>
      </c>
      <c r="H11" s="149">
        <v>-0.2573693861130768</v>
      </c>
      <c r="I11" s="149">
        <f t="shared" si="1"/>
        <v>1.637775592684771E-2</v>
      </c>
    </row>
    <row r="12" spans="1:9" ht="22.5" customHeight="1" x14ac:dyDescent="0.25">
      <c r="A12" s="78" t="s">
        <v>44</v>
      </c>
      <c r="B12" s="96">
        <v>168350.88472999999</v>
      </c>
      <c r="C12" s="96">
        <v>160990.75756999999</v>
      </c>
      <c r="D12" s="149">
        <v>-4.3718969293236154E-2</v>
      </c>
      <c r="E12" s="149">
        <f t="shared" si="0"/>
        <v>1.7483507168134297E-2</v>
      </c>
      <c r="F12" s="96">
        <v>2264812.3688400001</v>
      </c>
      <c r="G12" s="96">
        <v>2103015.2092200001</v>
      </c>
      <c r="H12" s="149">
        <v>-7.1439542562578784E-2</v>
      </c>
      <c r="I12" s="149">
        <f t="shared" si="1"/>
        <v>1.5925090529025614E-2</v>
      </c>
    </row>
    <row r="13" spans="1:9" ht="22.5" customHeight="1" x14ac:dyDescent="0.25">
      <c r="A13" s="79" t="s">
        <v>45</v>
      </c>
      <c r="B13" s="96">
        <v>46877.997219999997</v>
      </c>
      <c r="C13" s="96">
        <v>34209.905899999998</v>
      </c>
      <c r="D13" s="149">
        <v>-0.27023533579193293</v>
      </c>
      <c r="E13" s="149">
        <f t="shared" si="0"/>
        <v>3.7151768464955969E-3</v>
      </c>
      <c r="F13" s="96">
        <v>1043063.7649</v>
      </c>
      <c r="G13" s="96">
        <v>820136.33765</v>
      </c>
      <c r="H13" s="149">
        <v>-0.21372368090207061</v>
      </c>
      <c r="I13" s="149">
        <f t="shared" si="1"/>
        <v>6.2104854810174897E-3</v>
      </c>
    </row>
    <row r="14" spans="1:9" ht="22.5" customHeight="1" x14ac:dyDescent="0.25">
      <c r="A14" s="78" t="s">
        <v>46</v>
      </c>
      <c r="B14" s="96">
        <v>852495.34346999996</v>
      </c>
      <c r="C14" s="96">
        <v>794560.31868000003</v>
      </c>
      <c r="D14" s="149">
        <v>-6.7959344568594426E-2</v>
      </c>
      <c r="E14" s="149">
        <f t="shared" si="0"/>
        <v>8.6288810841309543E-2</v>
      </c>
      <c r="F14" s="96">
        <v>12006992.362469999</v>
      </c>
      <c r="G14" s="96">
        <v>10399168.770609999</v>
      </c>
      <c r="H14" s="149">
        <v>-0.13390727197308294</v>
      </c>
      <c r="I14" s="149">
        <f t="shared" si="1"/>
        <v>7.8747744368431585E-2</v>
      </c>
    </row>
    <row r="15" spans="1:9" ht="22.5" customHeight="1" x14ac:dyDescent="0.25">
      <c r="A15" s="78" t="s">
        <v>47</v>
      </c>
      <c r="B15" s="96">
        <v>684437.83733999997</v>
      </c>
      <c r="C15" s="96">
        <v>531905.12759000005</v>
      </c>
      <c r="D15" s="149">
        <v>-0.22285838308238948</v>
      </c>
      <c r="E15" s="149">
        <f t="shared" si="0"/>
        <v>5.7764602461378142E-2</v>
      </c>
      <c r="F15" s="96">
        <v>8912367.4920199998</v>
      </c>
      <c r="G15" s="96">
        <v>8267216.4030900002</v>
      </c>
      <c r="H15" s="149">
        <v>-7.2388295198515751E-2</v>
      </c>
      <c r="I15" s="149">
        <f t="shared" si="1"/>
        <v>6.2603527100065295E-2</v>
      </c>
    </row>
    <row r="16" spans="1:9" ht="22.5" customHeight="1" x14ac:dyDescent="0.25">
      <c r="A16" s="78" t="s">
        <v>48</v>
      </c>
      <c r="B16" s="96">
        <v>508688.95432999998</v>
      </c>
      <c r="C16" s="96">
        <v>403498.65151</v>
      </c>
      <c r="D16" s="149">
        <v>-0.20678707867472246</v>
      </c>
      <c r="E16" s="149">
        <f t="shared" si="0"/>
        <v>4.3819730228551949E-2</v>
      </c>
      <c r="F16" s="96">
        <v>6907063.7809300004</v>
      </c>
      <c r="G16" s="96">
        <v>6308366.8486500001</v>
      </c>
      <c r="H16" s="149">
        <v>-8.6678934966977983E-2</v>
      </c>
      <c r="I16" s="149">
        <f t="shared" si="1"/>
        <v>4.7770131530487585E-2</v>
      </c>
    </row>
    <row r="17" spans="1:9" ht="22.5" customHeight="1" x14ac:dyDescent="0.25">
      <c r="A17" s="78" t="s">
        <v>49</v>
      </c>
      <c r="B17" s="96">
        <v>2870264.2777800001</v>
      </c>
      <c r="C17" s="96">
        <v>2425643.1445399998</v>
      </c>
      <c r="D17" s="149">
        <v>-0.15490599129913274</v>
      </c>
      <c r="E17" s="149">
        <f t="shared" si="0"/>
        <v>0.26342350297010847</v>
      </c>
      <c r="F17" s="96">
        <v>42944161.269749999</v>
      </c>
      <c r="G17" s="96">
        <v>36640007.499669999</v>
      </c>
      <c r="H17" s="149">
        <v>-0.14679885655423586</v>
      </c>
      <c r="I17" s="149">
        <f t="shared" si="1"/>
        <v>0.27745659368428355</v>
      </c>
    </row>
    <row r="18" spans="1:9" ht="22.5" customHeight="1" x14ac:dyDescent="0.25">
      <c r="A18" s="78" t="s">
        <v>50</v>
      </c>
      <c r="B18" s="96">
        <v>1506755.2032600001</v>
      </c>
      <c r="C18" s="96">
        <v>1421086.89567</v>
      </c>
      <c r="D18" s="149">
        <v>-5.6856155136978503E-2</v>
      </c>
      <c r="E18" s="149">
        <f t="shared" si="0"/>
        <v>0.15432925033715128</v>
      </c>
      <c r="F18" s="96">
        <v>20407815.081700001</v>
      </c>
      <c r="G18" s="96">
        <v>18319426.489950001</v>
      </c>
      <c r="H18" s="149">
        <v>-0.10233278689508951</v>
      </c>
      <c r="I18" s="149">
        <f t="shared" si="1"/>
        <v>0.13872392553950591</v>
      </c>
    </row>
    <row r="19" spans="1:9" ht="22.5" customHeight="1" x14ac:dyDescent="0.25">
      <c r="A19" s="78" t="s">
        <v>51</v>
      </c>
      <c r="B19" s="96">
        <v>146278.67012</v>
      </c>
      <c r="C19" s="96">
        <v>131783.44062000001</v>
      </c>
      <c r="D19" s="149">
        <v>-9.909325459486884E-2</v>
      </c>
      <c r="E19" s="149">
        <f t="shared" si="0"/>
        <v>1.4311608712812958E-2</v>
      </c>
      <c r="F19" s="96">
        <v>1648405.3076800001</v>
      </c>
      <c r="G19" s="96">
        <v>1897548.6270699999</v>
      </c>
      <c r="H19" s="149">
        <v>0.15114202692094536</v>
      </c>
      <c r="I19" s="149">
        <f t="shared" si="1"/>
        <v>1.4369194068038139E-2</v>
      </c>
    </row>
    <row r="20" spans="1:9" ht="22.5" customHeight="1" x14ac:dyDescent="0.25">
      <c r="A20" s="78" t="s">
        <v>52</v>
      </c>
      <c r="B20" s="96">
        <v>920002.48161999998</v>
      </c>
      <c r="C20" s="96">
        <v>784353.27310999995</v>
      </c>
      <c r="D20" s="149">
        <v>-0.14744439414026378</v>
      </c>
      <c r="E20" s="149">
        <f t="shared" si="0"/>
        <v>8.5180331341727242E-2</v>
      </c>
      <c r="F20" s="96">
        <v>12705845.683800001</v>
      </c>
      <c r="G20" s="96">
        <v>11028090.53143</v>
      </c>
      <c r="H20" s="149">
        <v>-0.13204592548366489</v>
      </c>
      <c r="I20" s="149">
        <f t="shared" si="1"/>
        <v>8.3510256751995124E-2</v>
      </c>
    </row>
    <row r="21" spans="1:9" ht="22.5" customHeight="1" x14ac:dyDescent="0.25">
      <c r="A21" s="78" t="s">
        <v>53</v>
      </c>
      <c r="B21" s="96">
        <v>1789332.9755200001</v>
      </c>
      <c r="C21" s="96">
        <v>1566771.93572</v>
      </c>
      <c r="D21" s="149">
        <v>-0.1243821261022261</v>
      </c>
      <c r="E21" s="149">
        <f t="shared" si="0"/>
        <v>0.17015056505390833</v>
      </c>
      <c r="F21" s="96">
        <v>23715272.153469998</v>
      </c>
      <c r="G21" s="96">
        <v>21950835.458050001</v>
      </c>
      <c r="H21" s="149">
        <v>-7.4400862195537876E-2</v>
      </c>
      <c r="I21" s="149">
        <f t="shared" si="1"/>
        <v>0.1662227835179782</v>
      </c>
    </row>
    <row r="22" spans="1:9" ht="24" customHeight="1" x14ac:dyDescent="0.2">
      <c r="A22" s="142" t="s">
        <v>54</v>
      </c>
      <c r="B22" s="97">
        <v>10756831.403149998</v>
      </c>
      <c r="C22" s="97">
        <v>9208150.0594699997</v>
      </c>
      <c r="D22" s="150">
        <v>-0.14397188964275176</v>
      </c>
      <c r="E22" s="151">
        <f t="shared" si="0"/>
        <v>1</v>
      </c>
      <c r="F22" s="97">
        <v>149891753.85058001</v>
      </c>
      <c r="G22" s="97">
        <v>132056719.26241001</v>
      </c>
      <c r="H22" s="151">
        <v>-0.11898609583252251</v>
      </c>
      <c r="I22" s="151">
        <f t="shared" si="1"/>
        <v>1</v>
      </c>
    </row>
  </sheetData>
  <mergeCells count="4">
    <mergeCell ref="B7:E7"/>
    <mergeCell ref="F7:I7"/>
    <mergeCell ref="A6:I6"/>
    <mergeCell ref="C2:G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0"/>
  <sheetViews>
    <sheetView showGridLines="0" topLeftCell="C1" workbookViewId="0">
      <selection activeCell="L17" sqref="L17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2" spans="7:9" x14ac:dyDescent="0.2">
      <c r="G2" s="123"/>
    </row>
    <row r="7" spans="7:9" x14ac:dyDescent="0.2">
      <c r="I7" s="27"/>
    </row>
    <row r="8" spans="7:9" x14ac:dyDescent="0.2">
      <c r="I8" s="27"/>
    </row>
    <row r="9" spans="7:9" x14ac:dyDescent="0.2">
      <c r="I9" s="27"/>
    </row>
    <row r="10" spans="7:9" x14ac:dyDescent="0.2">
      <c r="I10" s="27"/>
    </row>
    <row r="17" spans="3:14" ht="12.75" customHeight="1" x14ac:dyDescent="0.2"/>
    <row r="21" spans="3:14" x14ac:dyDescent="0.2">
      <c r="C21" s="1" t="s">
        <v>183</v>
      </c>
    </row>
    <row r="22" spans="3:14" x14ac:dyDescent="0.2">
      <c r="C22" s="88" t="s">
        <v>184</v>
      </c>
    </row>
    <row r="24" spans="3:14" x14ac:dyDescent="0.2">
      <c r="H24" s="27"/>
      <c r="I24" s="27"/>
    </row>
    <row r="25" spans="3:14" x14ac:dyDescent="0.2">
      <c r="H25" s="27"/>
      <c r="I25" s="27"/>
    </row>
    <row r="26" spans="3:14" x14ac:dyDescent="0.2">
      <c r="H26" s="167"/>
      <c r="I26" s="167"/>
      <c r="N26" t="s">
        <v>55</v>
      </c>
    </row>
    <row r="27" spans="3:14" x14ac:dyDescent="0.2">
      <c r="H27" s="167"/>
      <c r="I27" s="167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27"/>
      <c r="I37" s="27"/>
    </row>
    <row r="38" spans="8:9" x14ac:dyDescent="0.2">
      <c r="H38" s="27"/>
      <c r="I38" s="27"/>
    </row>
    <row r="39" spans="8:9" x14ac:dyDescent="0.2">
      <c r="H39" s="167"/>
      <c r="I39" s="167"/>
    </row>
    <row r="40" spans="8:9" x14ac:dyDescent="0.2">
      <c r="H40" s="167"/>
      <c r="I40" s="167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27"/>
      <c r="I49" s="27"/>
    </row>
    <row r="50" spans="3:9" x14ac:dyDescent="0.2">
      <c r="H50" s="27"/>
      <c r="I50" s="27"/>
    </row>
    <row r="51" spans="3:9" x14ac:dyDescent="0.2">
      <c r="H51" s="167"/>
      <c r="I51" s="167"/>
    </row>
    <row r="52" spans="3:9" x14ac:dyDescent="0.2">
      <c r="H52" s="167"/>
      <c r="I52" s="167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28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G28" sqref="G28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3" spans="1:16" ht="15.75" x14ac:dyDescent="0.25">
      <c r="A3" s="59"/>
      <c r="B3" s="95" t="s">
        <v>188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</row>
    <row r="4" spans="1:16" s="61" customFormat="1" x14ac:dyDescent="0.2">
      <c r="A4" s="75"/>
      <c r="B4" s="86" t="s">
        <v>159</v>
      </c>
      <c r="C4" s="86" t="s">
        <v>56</v>
      </c>
      <c r="D4" s="86" t="s">
        <v>57</v>
      </c>
      <c r="E4" s="86" t="s">
        <v>58</v>
      </c>
      <c r="F4" s="86" t="s">
        <v>59</v>
      </c>
      <c r="G4" s="86" t="s">
        <v>60</v>
      </c>
      <c r="H4" s="86" t="s">
        <v>61</v>
      </c>
      <c r="I4" s="86" t="s">
        <v>0</v>
      </c>
      <c r="J4" s="86" t="s">
        <v>158</v>
      </c>
      <c r="K4" s="86" t="s">
        <v>62</v>
      </c>
      <c r="L4" s="86" t="s">
        <v>63</v>
      </c>
      <c r="M4" s="86" t="s">
        <v>64</v>
      </c>
      <c r="N4" s="86" t="s">
        <v>65</v>
      </c>
      <c r="O4" s="87" t="s">
        <v>157</v>
      </c>
      <c r="P4" s="87" t="s">
        <v>156</v>
      </c>
    </row>
    <row r="5" spans="1:16" x14ac:dyDescent="0.2">
      <c r="A5" s="80" t="s">
        <v>155</v>
      </c>
      <c r="B5" s="81" t="s">
        <v>66</v>
      </c>
      <c r="C5" s="98">
        <v>1070259.1244099999</v>
      </c>
      <c r="D5" s="98">
        <v>0</v>
      </c>
      <c r="E5" s="98">
        <v>0</v>
      </c>
      <c r="F5" s="98">
        <v>0</v>
      </c>
      <c r="G5" s="98">
        <v>0</v>
      </c>
      <c r="H5" s="98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98">
        <v>1070259.1244099999</v>
      </c>
      <c r="P5" s="144">
        <f t="shared" ref="P5:P24" si="0">O5/O$26*100</f>
        <v>11.622954855186213</v>
      </c>
    </row>
    <row r="6" spans="1:16" x14ac:dyDescent="0.2">
      <c r="A6" s="80" t="s">
        <v>154</v>
      </c>
      <c r="B6" s="81" t="s">
        <v>68</v>
      </c>
      <c r="C6" s="98">
        <v>631011.68672</v>
      </c>
      <c r="D6" s="98">
        <v>0</v>
      </c>
      <c r="E6" s="98">
        <v>0</v>
      </c>
      <c r="F6" s="98">
        <v>0</v>
      </c>
      <c r="G6" s="98">
        <v>0</v>
      </c>
      <c r="H6" s="98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98">
        <v>631011.68672</v>
      </c>
      <c r="P6" s="144">
        <f t="shared" si="0"/>
        <v>6.8527519930134586</v>
      </c>
    </row>
    <row r="7" spans="1:16" x14ac:dyDescent="0.2">
      <c r="A7" s="80" t="s">
        <v>153</v>
      </c>
      <c r="B7" s="81" t="s">
        <v>70</v>
      </c>
      <c r="C7" s="98">
        <v>558135.12725999998</v>
      </c>
      <c r="D7" s="98">
        <v>0</v>
      </c>
      <c r="E7" s="98">
        <v>0</v>
      </c>
      <c r="F7" s="98">
        <v>0</v>
      </c>
      <c r="G7" s="98">
        <v>0</v>
      </c>
      <c r="H7" s="98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98">
        <v>558135.12725999998</v>
      </c>
      <c r="P7" s="144">
        <f t="shared" si="0"/>
        <v>6.0613165907954949</v>
      </c>
    </row>
    <row r="8" spans="1:16" x14ac:dyDescent="0.2">
      <c r="A8" s="80" t="s">
        <v>152</v>
      </c>
      <c r="B8" s="81" t="s">
        <v>72</v>
      </c>
      <c r="C8" s="98">
        <v>449071.75696000003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98">
        <v>449071.75696000003</v>
      </c>
      <c r="P8" s="144">
        <f t="shared" si="0"/>
        <v>4.8768944256958369</v>
      </c>
    </row>
    <row r="9" spans="1:16" x14ac:dyDescent="0.2">
      <c r="A9" s="80" t="s">
        <v>151</v>
      </c>
      <c r="B9" s="81" t="s">
        <v>67</v>
      </c>
      <c r="C9" s="98">
        <v>441070.08883000002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98">
        <v>441070.08883000002</v>
      </c>
      <c r="P9" s="144">
        <f t="shared" si="0"/>
        <v>4.7899967526744156</v>
      </c>
    </row>
    <row r="10" spans="1:16" x14ac:dyDescent="0.2">
      <c r="A10" s="80" t="s">
        <v>150</v>
      </c>
      <c r="B10" s="81" t="s">
        <v>71</v>
      </c>
      <c r="C10" s="98">
        <v>415852.49776</v>
      </c>
      <c r="D10" s="98">
        <v>0</v>
      </c>
      <c r="E10" s="98">
        <v>0</v>
      </c>
      <c r="F10" s="98">
        <v>0</v>
      </c>
      <c r="G10" s="98">
        <v>0</v>
      </c>
      <c r="H10" s="98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98">
        <v>415852.49776</v>
      </c>
      <c r="P10" s="144">
        <f t="shared" si="0"/>
        <v>4.5161351093786992</v>
      </c>
    </row>
    <row r="11" spans="1:16" x14ac:dyDescent="0.2">
      <c r="A11" s="80" t="s">
        <v>149</v>
      </c>
      <c r="B11" s="81" t="s">
        <v>73</v>
      </c>
      <c r="C11" s="98">
        <v>378216.09668999998</v>
      </c>
      <c r="D11" s="98">
        <v>0</v>
      </c>
      <c r="E11" s="98">
        <v>0</v>
      </c>
      <c r="F11" s="98">
        <v>0</v>
      </c>
      <c r="G11" s="98">
        <v>0</v>
      </c>
      <c r="H11" s="98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98">
        <v>378216.09668999998</v>
      </c>
      <c r="P11" s="144">
        <f t="shared" si="0"/>
        <v>4.1074058768300468</v>
      </c>
    </row>
    <row r="12" spans="1:16" x14ac:dyDescent="0.2">
      <c r="A12" s="80" t="s">
        <v>148</v>
      </c>
      <c r="B12" s="81" t="s">
        <v>130</v>
      </c>
      <c r="C12" s="98">
        <v>265130.39116</v>
      </c>
      <c r="D12" s="98">
        <v>0</v>
      </c>
      <c r="E12" s="98">
        <v>0</v>
      </c>
      <c r="F12" s="98">
        <v>0</v>
      </c>
      <c r="G12" s="98">
        <v>0</v>
      </c>
      <c r="H12" s="98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98">
        <v>265130.39116</v>
      </c>
      <c r="P12" s="144">
        <f t="shared" si="0"/>
        <v>2.8793013737578086</v>
      </c>
    </row>
    <row r="13" spans="1:16" x14ac:dyDescent="0.2">
      <c r="A13" s="80" t="s">
        <v>147</v>
      </c>
      <c r="B13" s="81" t="s">
        <v>141</v>
      </c>
      <c r="C13" s="98">
        <v>260204.56672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98">
        <v>260204.56672</v>
      </c>
      <c r="P13" s="144">
        <f t="shared" si="0"/>
        <v>2.8258071929702777</v>
      </c>
    </row>
    <row r="14" spans="1:16" x14ac:dyDescent="0.2">
      <c r="A14" s="80" t="s">
        <v>145</v>
      </c>
      <c r="B14" s="81" t="s">
        <v>146</v>
      </c>
      <c r="C14" s="98">
        <v>249888.03201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98">
        <v>249888.03201</v>
      </c>
      <c r="P14" s="144">
        <f t="shared" si="0"/>
        <v>2.7137701970115713</v>
      </c>
    </row>
    <row r="15" spans="1:16" x14ac:dyDescent="0.2">
      <c r="A15" s="80" t="s">
        <v>143</v>
      </c>
      <c r="B15" s="81" t="s">
        <v>139</v>
      </c>
      <c r="C15" s="98">
        <v>245283.60902</v>
      </c>
      <c r="D15" s="98">
        <v>0</v>
      </c>
      <c r="E15" s="98">
        <v>0</v>
      </c>
      <c r="F15" s="98">
        <v>0</v>
      </c>
      <c r="G15" s="98">
        <v>0</v>
      </c>
      <c r="H15" s="98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98">
        <v>245283.60902</v>
      </c>
      <c r="P15" s="144">
        <f t="shared" si="0"/>
        <v>2.6637664181823522</v>
      </c>
    </row>
    <row r="16" spans="1:16" x14ac:dyDescent="0.2">
      <c r="A16" s="80" t="s">
        <v>142</v>
      </c>
      <c r="B16" s="81" t="s">
        <v>74</v>
      </c>
      <c r="C16" s="98">
        <v>214029.1777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98">
        <v>214029.1777</v>
      </c>
      <c r="P16" s="144">
        <f t="shared" si="0"/>
        <v>2.3243450238941823</v>
      </c>
    </row>
    <row r="17" spans="1:16" x14ac:dyDescent="0.2">
      <c r="A17" s="80" t="s">
        <v>140</v>
      </c>
      <c r="B17" s="81" t="s">
        <v>128</v>
      </c>
      <c r="C17" s="98">
        <v>190069.36092000001</v>
      </c>
      <c r="D17" s="98">
        <v>0</v>
      </c>
      <c r="E17" s="98">
        <v>0</v>
      </c>
      <c r="F17" s="98">
        <v>0</v>
      </c>
      <c r="G17" s="98">
        <v>0</v>
      </c>
      <c r="H17" s="98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98">
        <v>190069.36092000001</v>
      </c>
      <c r="P17" s="144">
        <f t="shared" si="0"/>
        <v>2.0641427397735099</v>
      </c>
    </row>
    <row r="18" spans="1:16" x14ac:dyDescent="0.2">
      <c r="A18" s="80" t="s">
        <v>138</v>
      </c>
      <c r="B18" s="81" t="s">
        <v>144</v>
      </c>
      <c r="C18" s="98">
        <v>186164.25383</v>
      </c>
      <c r="D18" s="98">
        <v>0</v>
      </c>
      <c r="E18" s="98">
        <v>0</v>
      </c>
      <c r="F18" s="98">
        <v>0</v>
      </c>
      <c r="G18" s="98">
        <v>0</v>
      </c>
      <c r="H18" s="98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98">
        <v>186164.25383</v>
      </c>
      <c r="P18" s="144">
        <f t="shared" si="0"/>
        <v>2.0217334929130737</v>
      </c>
    </row>
    <row r="19" spans="1:16" x14ac:dyDescent="0.2">
      <c r="A19" s="80" t="s">
        <v>136</v>
      </c>
      <c r="B19" s="81" t="s">
        <v>134</v>
      </c>
      <c r="C19" s="98">
        <v>182105.55923000001</v>
      </c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98">
        <v>182105.55923000001</v>
      </c>
      <c r="P19" s="144">
        <f t="shared" si="0"/>
        <v>1.9776562941946856</v>
      </c>
    </row>
    <row r="20" spans="1:16" x14ac:dyDescent="0.2">
      <c r="A20" s="80" t="s">
        <v>135</v>
      </c>
      <c r="B20" s="81" t="s">
        <v>137</v>
      </c>
      <c r="C20" s="98">
        <v>173064.40521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98">
        <v>173064.40521</v>
      </c>
      <c r="P20" s="144">
        <f t="shared" si="0"/>
        <v>1.8794698619405568</v>
      </c>
    </row>
    <row r="21" spans="1:16" x14ac:dyDescent="0.2">
      <c r="A21" s="80" t="s">
        <v>133</v>
      </c>
      <c r="B21" s="81" t="s">
        <v>174</v>
      </c>
      <c r="C21" s="98">
        <v>158519.01360000001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98">
        <v>158519.01360000001</v>
      </c>
      <c r="P21" s="144">
        <f t="shared" si="0"/>
        <v>1.7215077141034787</v>
      </c>
    </row>
    <row r="22" spans="1:16" x14ac:dyDescent="0.2">
      <c r="A22" s="80" t="s">
        <v>132</v>
      </c>
      <c r="B22" s="81" t="s">
        <v>209</v>
      </c>
      <c r="C22" s="98">
        <v>124682.39743</v>
      </c>
      <c r="D22" s="98">
        <v>0</v>
      </c>
      <c r="E22" s="98">
        <v>0</v>
      </c>
      <c r="F22" s="98">
        <v>0</v>
      </c>
      <c r="G22" s="98">
        <v>0</v>
      </c>
      <c r="H22" s="98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98">
        <v>124682.39743</v>
      </c>
      <c r="P22" s="144">
        <f t="shared" si="0"/>
        <v>1.3540439352611562</v>
      </c>
    </row>
    <row r="23" spans="1:16" x14ac:dyDescent="0.2">
      <c r="A23" s="80" t="s">
        <v>131</v>
      </c>
      <c r="B23" s="81" t="s">
        <v>210</v>
      </c>
      <c r="C23" s="98">
        <v>110561.24557</v>
      </c>
      <c r="D23" s="98">
        <v>0</v>
      </c>
      <c r="E23" s="98">
        <v>0</v>
      </c>
      <c r="F23" s="98">
        <v>0</v>
      </c>
      <c r="G23" s="98">
        <v>0</v>
      </c>
      <c r="H23" s="98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98">
        <v>110561.24557</v>
      </c>
      <c r="P23" s="144">
        <f t="shared" si="0"/>
        <v>1.2006890076285717</v>
      </c>
    </row>
    <row r="24" spans="1:16" x14ac:dyDescent="0.2">
      <c r="A24" s="80" t="s">
        <v>129</v>
      </c>
      <c r="B24" s="81" t="s">
        <v>69</v>
      </c>
      <c r="C24" s="98">
        <v>109898.26669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98">
        <v>109898.26669</v>
      </c>
      <c r="P24" s="144">
        <f t="shared" si="0"/>
        <v>1.193489093685834</v>
      </c>
    </row>
    <row r="25" spans="1:16" x14ac:dyDescent="0.2">
      <c r="A25" s="83"/>
      <c r="B25" s="168" t="s">
        <v>127</v>
      </c>
      <c r="C25" s="168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143">
        <f>SUM(O5:O24)</f>
        <v>6413216.6577199986</v>
      </c>
      <c r="P25" s="145">
        <f>SUM(P5:P24)</f>
        <v>69.64717794889124</v>
      </c>
    </row>
    <row r="26" spans="1:16" ht="13.5" customHeight="1" x14ac:dyDescent="0.2">
      <c r="A26" s="83"/>
      <c r="B26" s="169" t="s">
        <v>126</v>
      </c>
      <c r="C26" s="169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143">
        <v>9208150.0594699942</v>
      </c>
      <c r="P26" s="146">
        <f>O26/O$26*100</f>
        <v>100</v>
      </c>
    </row>
    <row r="27" spans="1:16" x14ac:dyDescent="0.2">
      <c r="B27" s="60"/>
    </row>
    <row r="28" spans="1:16" x14ac:dyDescent="0.2">
      <c r="B28" s="27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topLeftCell="A22" zoomScaleNormal="100" workbookViewId="0">
      <selection activeCell="N7" sqref="N7"/>
    </sheetView>
  </sheetViews>
  <sheetFormatPr defaultColWidth="9.140625" defaultRowHeight="12.75" x14ac:dyDescent="0.2"/>
  <sheetData>
    <row r="22" spans="1:1" x14ac:dyDescent="0.2">
      <c r="A22" t="s">
        <v>164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/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29" t="s">
        <v>2</v>
      </c>
    </row>
    <row r="2" spans="2:2" ht="15" x14ac:dyDescent="0.25">
      <c r="B2" s="29" t="s">
        <v>75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28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SEKTÖR (U S D)</vt:lpstr>
      <vt:lpstr>Seçilmiş İstatistikler</vt:lpstr>
      <vt:lpstr>SEKTÖR (TL)</vt:lpstr>
      <vt:lpstr>USDvsTL</vt:lpstr>
      <vt:lpstr>GEN.SEK.</vt:lpstr>
      <vt:lpstr>Toplam İhracat  bar gra</vt:lpstr>
      <vt:lpstr>ÜLKE</vt:lpstr>
      <vt:lpstr>KARŞL.</vt:lpstr>
      <vt:lpstr>SEKT1</vt:lpstr>
      <vt:lpstr>SEKT2 </vt:lpstr>
      <vt:lpstr>SEKT3 </vt:lpstr>
      <vt:lpstr>SEKT4 </vt:lpstr>
      <vt:lpstr>SEKT5 </vt:lpstr>
      <vt:lpstr>2002-2016 AYLIK İHR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Emre  Kozanhan</cp:lastModifiedBy>
  <cp:lastPrinted>2015-10-01T03:34:08Z</cp:lastPrinted>
  <dcterms:created xsi:type="dcterms:W3CDTF">2013-08-01T04:41:02Z</dcterms:created>
  <dcterms:modified xsi:type="dcterms:W3CDTF">2016-02-01T07:20:58Z</dcterms:modified>
</cp:coreProperties>
</file>