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5570" windowHeight="7650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45621"/>
</workbook>
</file>

<file path=xl/calcChain.xml><?xml version="1.0" encoding="utf-8"?>
<calcChain xmlns="http://schemas.openxmlformats.org/spreadsheetml/2006/main"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D83" i="14" l="1"/>
  <c r="D84" i="14"/>
  <c r="D85" i="14"/>
  <c r="D86" i="14"/>
  <c r="D87" i="14"/>
  <c r="D88" i="14"/>
  <c r="D89" i="14"/>
  <c r="D90" i="14"/>
  <c r="D91" i="14"/>
  <c r="D82" i="14"/>
  <c r="D53" i="14"/>
  <c r="D54" i="14"/>
  <c r="D55" i="14"/>
  <c r="D56" i="14"/>
  <c r="D57" i="14"/>
  <c r="D58" i="14"/>
  <c r="D59" i="14"/>
  <c r="D60" i="14"/>
  <c r="D61" i="14"/>
  <c r="D52" i="14"/>
  <c r="D76" i="14" l="1"/>
  <c r="D75" i="14"/>
  <c r="D74" i="14"/>
  <c r="D73" i="14"/>
  <c r="D72" i="14"/>
  <c r="D71" i="14"/>
  <c r="D70" i="14"/>
  <c r="D69" i="14"/>
  <c r="D68" i="14"/>
  <c r="D67" i="14"/>
  <c r="D46" i="14"/>
  <c r="D45" i="14"/>
  <c r="D44" i="14"/>
  <c r="D43" i="14"/>
  <c r="D42" i="14"/>
  <c r="D41" i="14"/>
  <c r="D40" i="14"/>
  <c r="D39" i="14"/>
  <c r="D38" i="14"/>
  <c r="D37" i="14"/>
  <c r="I22" i="4" l="1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<sst xmlns="http://schemas.openxmlformats.org/spreadsheetml/2006/main" count="444" uniqueCount="232">
  <si>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</si>
  <si>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</si>
  <si>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</si>
  <si>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</si>
  <si>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</si>
  <si>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</si>
  <si>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</si>
  <si>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</si>
  <si>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</si>
  <si>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</si>
  <si>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</si>
  <si>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</si>
  <si>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</si>
  <si>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</si>
  <si>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</si>
  <si>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</si>
  <si>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</si>
  <si>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</si>
  <si>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</si>
  <si>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</si>
  <si>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</si>
  <si>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</si>
  <si>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</si>
  <si>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</si>
  <si>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</si>
  <si>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</si>
  <si>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</si>
  <si>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</si>
  <si>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</si>
  <si>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</si>
  <si>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</si>
  <si>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</si>
  <si>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</si>
  <si>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</si>
  <si>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</si>
  <si>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</si>
  <si>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</si>
  <si>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</si>
  <si>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</si>
  <si>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</si>
  <si>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</si>
  <si>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</si>
  <si>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</si>
  <si>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</si>
  <si>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</si>
  <si>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</si>
  <si>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</si>
  <si>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</si>
  <si>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</si>
  <si>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</si>
  <si>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</si>
  <si>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</si>
  <si>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</si>
  <si>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</si>
  <si>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</si>
  <si>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</si>
  <si>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</si>
  <si>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</si>
  <si>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</si>
  <si>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</si>
  <si>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</si>
  <si>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</si>
  <si>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</si>
  <si>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</si>
  <si>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</si>
  <si>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</si>
  <si>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</si>
  <si>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</si>
  <si>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</si>
  <si>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</si>
  <si>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</si>
  <si>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</si>
  <si>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</si>
  <si>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</si>
  <si>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</si>
  <si>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</si>
  <si>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</si>
  <si>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</si>
  <si>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</si>
  <si>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</si>
  <si>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</si>
  <si>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</si>
  <si>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</si>
  <si>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</si>
  <si>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</si>
  <si>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</si>
  <si>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</si>
  <si>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</si>
  <si>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</si>
  <si>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</si>
  <si>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</si>
  <si>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</si>
  <si>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</si>
  <si>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</si>
  <si>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</si>
  <si>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</si>
  <si>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</si>
  <si>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</si>
  <si>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</si>
  <si>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</si>
  <si>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</si>
  <si>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</si>
  <si>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</si>
  <si>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</si>
  <si>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Elektrik-Elektronik,Mak.ve Bilişim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</si>
  <si>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</si>
  <si>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</si>
  <si>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</si>
  <si>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</si>
  <si>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</si>
  <si>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</si>
  <si>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</si>
  <si>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</si>
  <si>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</si>
  <si>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</si>
  <si>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</si>
  <si>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</si>
  <si>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SURİYE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</si>
  <si>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</si>
  <si>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</si>
  <si>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</si>
  <si>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</si>
  <si>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</si>
  <si>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</si>
  <si>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</si>
  <si>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</si>
  <si>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</si>
  <si>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</si>
  <si>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</si>
  <si>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</si>
  <si>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</si>
  <si>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</si>
  <si>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</si>
  <si>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</si>
  <si>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</si>
  <si>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</si>
  <si>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</si>
  <si>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</si>
  <si>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</si>
  <si>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</si>
  <si>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>KIRKLARELI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</si>
  <si>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</si>
  <si>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</si>
  <si>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</si>
  <si>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 xml:space="preserve">Ağaç Mamülleri ve Orman Ürünleri </t>
  </si>
  <si>
    <t>HATAY</t>
  </si>
  <si>
    <t>ARDAHAN</t>
  </si>
  <si>
    <t>ŞİLİ</t>
  </si>
  <si>
    <t>Yaş Meyve Sebze</t>
  </si>
  <si>
    <t>ŞUBAT 2014 İHRACAT RAKAMLARI</t>
  </si>
  <si>
    <t>OCAK-ŞUBAT</t>
  </si>
  <si>
    <t>ŞUBAT 2014 İHRACAT RAKAMLARI - TL</t>
  </si>
  <si>
    <t>2013 - ŞUBAT</t>
  </si>
  <si>
    <t>2014 - ŞUBAT</t>
  </si>
  <si>
    <t>OCAK- ŞUBAT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</si>
  <si>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Ocak ayı için TİM rakamı kullanılmıştır. 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</si>
  <si>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2013 yılı için 12 aylık TUİK rakamları kullanılmıştır. </t>
    </r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</si>
  <si>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</si>
  <si>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</si>
  <si>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</si>
  <si>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</si>
  <si>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</si>
  <si>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</si>
  <si>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</si>
  <si>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</si>
  <si>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</si>
  <si>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</si>
  <si>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</si>
  <si>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</si>
  <si>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LİBYA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</si>
  <si>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</si>
  <si>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</si>
  <si>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</si>
  <si>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</si>
  <si>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</si>
  <si>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</si>
  <si>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</si>
  <si>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</si>
  <si>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</si>
  <si>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</si>
  <si>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</si>
  <si>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</si>
  <si>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</si>
  <si>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</si>
  <si>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</si>
  <si>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</si>
  <si>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</si>
  <si>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</si>
  <si>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</si>
  <si>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</si>
  <si>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</si>
  <si>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</si>
  <si>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</si>
  <si>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</si>
  <si>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</si>
  <si>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</si>
  <si>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</si>
  <si>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</si>
  <si>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SON 12 AYLIK</t>
  </si>
  <si>
    <t>Değişim    ('14/'13)</t>
  </si>
  <si>
    <t xml:space="preserve"> Pay(14)  (%)</t>
  </si>
  <si>
    <t>2012-2013</t>
  </si>
  <si>
    <t>2013-2014</t>
  </si>
  <si>
    <t xml:space="preserve">* Son 12 aylık dönem için ilk 11 ay TUİK, son ay TİM rakamı kullanılmıştır. </t>
  </si>
  <si>
    <t>ŞUBAT (2014/2013)</t>
  </si>
  <si>
    <t>OCAK-ŞUBAT
(2014/2013)</t>
  </si>
  <si>
    <t>SON 12 AYLIK
(2014/2013)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</si>
  <si>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</si>
  <si>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</si>
  <si>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</si>
  <si>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</si>
  <si>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* Şubat 2014 için TİM rakamı kullanılmıştır. </t>
  </si>
  <si>
    <t>ETİYOPYA</t>
  </si>
  <si>
    <t>HIRVATİSTAN</t>
  </si>
  <si>
    <t xml:space="preserve">FAS </t>
  </si>
  <si>
    <t xml:space="preserve">VIETNAM </t>
  </si>
  <si>
    <t>SLOVENYA</t>
  </si>
  <si>
    <t>TANZANYA(BİRLEŞ.CUM)</t>
  </si>
  <si>
    <t xml:space="preserve">NİJERYA </t>
  </si>
  <si>
    <t xml:space="preserve">Hazırgiyim ve Konfeksiyon </t>
  </si>
  <si>
    <t xml:space="preserve">Fındık ve Mamulleri </t>
  </si>
  <si>
    <t xml:space="preserve">Meyve Sebze Mamulleri </t>
  </si>
  <si>
    <t xml:space="preserve">Deri ve Deri Mamulleri </t>
  </si>
  <si>
    <t xml:space="preserve">Yaş Meyve ve Sebze  </t>
  </si>
  <si>
    <t>SAKARYA</t>
  </si>
  <si>
    <t>BITLIS</t>
  </si>
  <si>
    <t>GÜMÜŞHANE</t>
  </si>
  <si>
    <t>VAN</t>
  </si>
  <si>
    <t>KARABÜK</t>
  </si>
  <si>
    <t>BARTIN</t>
  </si>
  <si>
    <t>AĞRI</t>
  </si>
  <si>
    <t>OSMANIYE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</si>
</sst>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</numFmts>
  <fonts count="7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4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29" borderId="0" applyNumberFormat="0" applyBorder="0" applyAlignment="0" applyProtection="0"/>
    <xf numFmtId="0" fontId="54" fillId="31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3" borderId="0" applyNumberFormat="0" applyBorder="0" applyAlignment="0" applyProtection="0"/>
    <xf numFmtId="0" fontId="54" fillId="32" borderId="0" applyNumberFormat="0" applyBorder="0" applyAlignment="0" applyProtection="0"/>
    <xf numFmtId="0" fontId="55" fillId="34" borderId="0" applyNumberFormat="0" applyBorder="0" applyAlignment="0" applyProtection="0"/>
    <xf numFmtId="0" fontId="55" fillId="28" borderId="0" applyNumberFormat="0" applyBorder="0" applyAlignment="0" applyProtection="0"/>
    <xf numFmtId="0" fontId="55" fillId="32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28" borderId="0" applyNumberFormat="0" applyBorder="0" applyAlignment="0" applyProtection="0"/>
    <xf numFmtId="0" fontId="3" fillId="5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3" fillId="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3" fillId="11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3" fillId="14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3" fillId="17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3" fillId="20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3" fillId="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3" fillId="9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3" fillId="1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3" fillId="15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3" fillId="18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3" fillId="21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7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4" fillId="10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14" fillId="13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14" fillId="16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4" fillId="19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4" fillId="22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39" borderId="0" applyNumberFormat="0" applyBorder="0" applyAlignment="0" applyProtection="0"/>
    <xf numFmtId="0" fontId="58" fillId="39" borderId="0" applyNumberFormat="0" applyBorder="0" applyAlignment="0" applyProtection="0"/>
    <xf numFmtId="0" fontId="59" fillId="0" borderId="27" applyNumberFormat="0" applyFill="0" applyAlignment="0" applyProtection="0"/>
    <xf numFmtId="0" fontId="60" fillId="0" borderId="28" applyNumberFormat="0" applyFill="0" applyAlignment="0" applyProtection="0"/>
    <xf numFmtId="0" fontId="61" fillId="0" borderId="29" applyNumberFormat="0" applyFill="0" applyAlignment="0" applyProtection="0"/>
    <xf numFmtId="0" fontId="62" fillId="0" borderId="30" applyNumberFormat="0" applyFill="0" applyAlignment="0" applyProtection="0"/>
    <xf numFmtId="0" fontId="62" fillId="0" borderId="0" applyNumberFormat="0" applyFill="0" applyBorder="0" applyAlignment="0" applyProtection="0"/>
    <xf numFmtId="0" fontId="63" fillId="40" borderId="31" applyNumberFormat="0" applyAlignment="0" applyProtection="0"/>
    <xf numFmtId="0" fontId="63" fillId="40" borderId="31" applyNumberFormat="0" applyAlignment="0" applyProtection="0"/>
    <xf numFmtId="0" fontId="64" fillId="41" borderId="32" applyNumberFormat="0" applyAlignment="0" applyProtection="0"/>
    <xf numFmtId="0" fontId="64" fillId="41" borderId="32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5" fillId="40" borderId="33" applyNumberFormat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6" fillId="32" borderId="31" applyNumberFormat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5" fillId="0" borderId="1" applyNumberFormat="0" applyFill="0" applyAlignment="0" applyProtection="0"/>
    <xf numFmtId="0" fontId="60" fillId="0" borderId="28" applyNumberFormat="0" applyFill="0" applyAlignment="0" applyProtection="0"/>
    <xf numFmtId="0" fontId="6" fillId="0" borderId="2" applyNumberFormat="0" applyFill="0" applyAlignment="0" applyProtection="0"/>
    <xf numFmtId="0" fontId="61" fillId="0" borderId="29" applyNumberFormat="0" applyFill="0" applyAlignment="0" applyProtection="0"/>
    <xf numFmtId="0" fontId="7" fillId="0" borderId="3" applyNumberFormat="0" applyFill="0" applyAlignment="0" applyProtection="0"/>
    <xf numFmtId="0" fontId="62" fillId="0" borderId="30" applyNumberFormat="0" applyFill="0" applyAlignment="0" applyProtection="0"/>
    <xf numFmtId="0" fontId="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8" fillId="2" borderId="4" applyNumberFormat="0" applyAlignment="0" applyProtection="0"/>
    <xf numFmtId="0" fontId="66" fillId="32" borderId="31" applyNumberFormat="0" applyAlignment="0" applyProtection="0"/>
    <xf numFmtId="0" fontId="66" fillId="32" borderId="31" applyNumberFormat="0" applyAlignment="0" applyProtection="0"/>
    <xf numFmtId="0" fontId="10" fillId="0" borderId="6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3" fillId="0" borderId="0"/>
    <xf numFmtId="0" fontId="54" fillId="0" borderId="0"/>
    <xf numFmtId="0" fontId="54" fillId="0" borderId="0"/>
    <xf numFmtId="0" fontId="27" fillId="29" borderId="34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4" borderId="7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4" borderId="7" applyNumberFormat="0" applyFont="0" applyAlignment="0" applyProtection="0"/>
    <xf numFmtId="0" fontId="54" fillId="29" borderId="34" applyNumberFormat="0" applyFont="0" applyAlignment="0" applyProtection="0"/>
    <xf numFmtId="0" fontId="54" fillId="4" borderId="7" applyNumberFormat="0" applyFont="0" applyAlignment="0" applyProtection="0"/>
    <xf numFmtId="0" fontId="54" fillId="29" borderId="34" applyNumberFormat="0" applyFont="0" applyAlignment="0" applyProtection="0"/>
    <xf numFmtId="0" fontId="54" fillId="4" borderId="7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4" borderId="7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27" fillId="29" borderId="34" applyNumberFormat="0" applyFont="0" applyAlignment="0" applyProtection="0"/>
    <xf numFmtId="0" fontId="9" fillId="3" borderId="5" applyNumberFormat="0" applyAlignment="0" applyProtection="0"/>
    <xf numFmtId="0" fontId="65" fillId="40" borderId="33" applyNumberFormat="0" applyAlignment="0" applyProtection="0"/>
    <xf numFmtId="0" fontId="65" fillId="40" borderId="33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9" fillId="0" borderId="35" applyNumberFormat="0" applyFill="0" applyAlignment="0" applyProtection="0"/>
    <xf numFmtId="0" fontId="13" fillId="0" borderId="8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70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1" fillId="5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" fillId="8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1" fillId="11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1" fillId="14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1" fillId="17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1" fillId="20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" fillId="6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" fillId="9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" fillId="1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" fillId="15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" fillId="1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" fillId="21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8" fillId="39" borderId="0" applyNumberFormat="0" applyBorder="0" applyAlignment="0" applyProtection="0"/>
    <xf numFmtId="0" fontId="58" fillId="39" borderId="0" applyNumberFormat="0" applyBorder="0" applyAlignment="0" applyProtection="0"/>
    <xf numFmtId="0" fontId="58" fillId="39" borderId="0" applyNumberFormat="0" applyBorder="0" applyAlignment="0" applyProtection="0"/>
    <xf numFmtId="0" fontId="63" fillId="40" borderId="31" applyNumberFormat="0" applyAlignment="0" applyProtection="0"/>
    <xf numFmtId="0" fontId="63" fillId="40" borderId="31" applyNumberFormat="0" applyAlignment="0" applyProtection="0"/>
    <xf numFmtId="0" fontId="63" fillId="40" borderId="31" applyNumberFormat="0" applyAlignment="0" applyProtection="0"/>
    <xf numFmtId="0" fontId="64" fillId="41" borderId="32" applyNumberFormat="0" applyAlignment="0" applyProtection="0"/>
    <xf numFmtId="0" fontId="64" fillId="41" borderId="32" applyNumberFormat="0" applyAlignment="0" applyProtection="0"/>
    <xf numFmtId="0" fontId="64" fillId="41" borderId="32" applyNumberFormat="0" applyAlignment="0" applyProtection="0"/>
    <xf numFmtId="165" fontId="1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3" fillId="40" borderId="31" applyNumberFormat="0" applyAlignment="0" applyProtection="0"/>
    <xf numFmtId="0" fontId="66" fillId="32" borderId="31" applyNumberFormat="0" applyAlignment="0" applyProtection="0"/>
    <xf numFmtId="0" fontId="66" fillId="32" borderId="31" applyNumberFormat="0" applyAlignment="0" applyProtection="0"/>
    <xf numFmtId="0" fontId="66" fillId="32" borderId="31" applyNumberFormat="0" applyAlignment="0" applyProtection="0"/>
    <xf numFmtId="0" fontId="64" fillId="41" borderId="32" applyNumberFormat="0" applyAlignment="0" applyProtection="0"/>
    <xf numFmtId="0" fontId="67" fillId="42" borderId="0" applyNumberFormat="0" applyBorder="0" applyAlignment="0" applyProtection="0"/>
    <xf numFmtId="0" fontId="58" fillId="39" borderId="0" applyNumberFormat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15" fillId="0" borderId="0"/>
    <xf numFmtId="0" fontId="54" fillId="0" borderId="0"/>
    <xf numFmtId="0" fontId="54" fillId="0" borderId="0"/>
    <xf numFmtId="0" fontId="15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1" fillId="4" borderId="7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54" fillId="29" borderId="34" applyNumberFormat="0" applyFont="0" applyAlignment="0" applyProtection="0"/>
    <xf numFmtId="0" fontId="1" fillId="4" borderId="7" applyNumberFormat="0" applyFont="0" applyAlignment="0" applyProtection="0"/>
    <xf numFmtId="0" fontId="15" fillId="29" borderId="34" applyNumberFormat="0" applyFont="0" applyAlignment="0" applyProtection="0"/>
    <xf numFmtId="0" fontId="68" fillId="32" borderId="0" applyNumberFormat="0" applyBorder="0" applyAlignment="0" applyProtection="0"/>
    <xf numFmtId="0" fontId="65" fillId="40" borderId="33" applyNumberFormat="0" applyAlignment="0" applyProtection="0"/>
    <xf numFmtId="0" fontId="65" fillId="40" borderId="33" applyNumberFormat="0" applyAlignment="0" applyProtection="0"/>
    <xf numFmtId="0" fontId="65" fillId="40" borderId="33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0" fontId="69" fillId="0" borderId="35" applyNumberFormat="0" applyFill="0" applyAlignment="0" applyProtection="0"/>
    <xf numFmtId="165" fontId="15" fillId="0" borderId="0" applyFont="0" applyFill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34" borderId="0" applyNumberFormat="0" applyBorder="0" applyAlignment="0" applyProtection="0"/>
    <xf numFmtId="0" fontId="55" fillId="38" borderId="0" applyNumberFormat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</cellStyleXfs>
  <cellXfs count="155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6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8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0" borderId="0" xfId="0" applyFont="1"/>
    <xf numFmtId="0" fontId="52" fillId="26" borderId="21" xfId="0" applyFont="1" applyFill="1" applyBorder="1" applyAlignment="1">
      <alignment horizontal="center"/>
    </xf>
    <xf numFmtId="3" fontId="52" fillId="26" borderId="22" xfId="0" applyNumberFormat="1" applyFont="1" applyFill="1" applyBorder="1"/>
    <xf numFmtId="3" fontId="52" fillId="26" borderId="23" xfId="0" applyNumberFormat="1" applyFont="1" applyFill="1" applyBorder="1"/>
    <xf numFmtId="0" fontId="53" fillId="0" borderId="0" xfId="0" applyFont="1"/>
    <xf numFmtId="0" fontId="52" fillId="26" borderId="24" xfId="0" applyFont="1" applyFill="1" applyBorder="1" applyAlignment="1">
      <alignment horizontal="center"/>
    </xf>
    <xf numFmtId="3" fontId="52" fillId="26" borderId="25" xfId="0" applyNumberFormat="1" applyFont="1" applyFill="1" applyBorder="1"/>
    <xf numFmtId="3" fontId="52" fillId="26" borderId="26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6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8" fontId="43" fillId="0" borderId="9" xfId="171" applyNumberFormat="1" applyFont="1" applyFill="1" applyBorder="1"/>
    <xf numFmtId="49" fontId="42" fillId="0" borderId="36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8" fontId="43" fillId="0" borderId="9" xfId="2" applyNumberFormat="1" applyFont="1" applyFill="1" applyBorder="1"/>
    <xf numFmtId="0" fontId="15" fillId="0" borderId="0" xfId="0" applyFont="1"/>
    <xf numFmtId="49" fontId="72" fillId="0" borderId="0" xfId="0" applyNumberFormat="1" applyFont="1" applyFill="1" applyBorder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169" fontId="36" fillId="0" borderId="9" xfId="1" applyNumberFormat="1" applyFont="1" applyFill="1" applyBorder="1" applyAlignment="1">
      <alignment horizontal="center"/>
    </xf>
    <xf numFmtId="169" fontId="26" fillId="0" borderId="9" xfId="0" applyNumberFormat="1" applyFont="1" applyFill="1" applyBorder="1"/>
    <xf numFmtId="0" fontId="25" fillId="0" borderId="9" xfId="0" applyFont="1" applyBorder="1" applyAlignment="1">
      <alignment wrapText="1"/>
    </xf>
    <xf numFmtId="0" fontId="37" fillId="0" borderId="9" xfId="0" applyFont="1" applyBorder="1" applyAlignment="1">
      <alignment horizontal="center"/>
    </xf>
    <xf numFmtId="3" fontId="20" fillId="0" borderId="9" xfId="0" applyNumberFormat="1" applyFont="1" applyFill="1" applyBorder="1" applyAlignment="1">
      <alignment horizontal="right"/>
    </xf>
    <xf numFmtId="167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9" fontId="74" fillId="45" borderId="10" xfId="0" applyNumberFormat="1" applyFont="1" applyFill="1" applyBorder="1"/>
    <xf numFmtId="49" fontId="74" fillId="45" borderId="9" xfId="0" applyNumberFormat="1" applyFont="1" applyFill="1" applyBorder="1"/>
    <xf numFmtId="4" fontId="75" fillId="45" borderId="9" xfId="0" applyNumberFormat="1" applyFont="1" applyFill="1" applyBorder="1"/>
    <xf numFmtId="4" fontId="75" fillId="45" borderId="12" xfId="0" applyNumberFormat="1" applyFont="1" applyFill="1" applyBorder="1"/>
    <xf numFmtId="3" fontId="75" fillId="45" borderId="9" xfId="0" applyNumberFormat="1" applyFont="1" applyFill="1" applyBorder="1"/>
    <xf numFmtId="4" fontId="75" fillId="45" borderId="13" xfId="0" applyNumberFormat="1" applyFont="1" applyFill="1" applyBorder="1"/>
    <xf numFmtId="49" fontId="73" fillId="44" borderId="9" xfId="0" applyNumberFormat="1" applyFont="1" applyFill="1" applyBorder="1" applyAlignment="1">
      <alignment horizontal="center"/>
    </xf>
    <xf numFmtId="0" fontId="73" fillId="44" borderId="9" xfId="0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25" fillId="0" borderId="9" xfId="3" applyFont="1" applyFill="1" applyBorder="1" applyAlignment="1">
      <alignment horizontal="center"/>
    </xf>
    <xf numFmtId="0" fontId="71" fillId="0" borderId="9" xfId="3" applyFont="1" applyFill="1" applyBorder="1" applyAlignment="1">
      <alignment horizontal="center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" xfId="1" builtinId="3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" xfId="2" builtinId="5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892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8872444.1830000002</c:v>
                </c:pt>
                <c:pt idx="1">
                  <c:v>9580009.5989999995</c:v>
                </c:pt>
                <c:pt idx="2">
                  <c:v>10385332.239</c:v>
                </c:pt>
                <c:pt idx="3">
                  <c:v>9709214.2219999991</c:v>
                </c:pt>
                <c:pt idx="4">
                  <c:v>10399687.09</c:v>
                </c:pt>
                <c:pt idx="5">
                  <c:v>9682574.7679999992</c:v>
                </c:pt>
                <c:pt idx="6">
                  <c:v>10422297.291999999</c:v>
                </c:pt>
                <c:pt idx="7">
                  <c:v>8716473.9470000006</c:v>
                </c:pt>
                <c:pt idx="8">
                  <c:v>10219746.091</c:v>
                </c:pt>
                <c:pt idx="9">
                  <c:v>9615420.2090000007</c:v>
                </c:pt>
                <c:pt idx="10">
                  <c:v>11079979.49</c:v>
                </c:pt>
                <c:pt idx="11">
                  <c:v>10364951.095000001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9661573.9890000001</c:v>
                </c:pt>
                <c:pt idx="1">
                  <c:v>9966803.4700000007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64768"/>
        <c:axId val="111307008"/>
      </c:lineChart>
      <c:catAx>
        <c:axId val="1128647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130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3070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8647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413"/>
          <c:w val="0.14144927536231952"/>
          <c:h val="0.156379041831389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14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116223.542</c:v>
                </c:pt>
                <c:pt idx="1">
                  <c:v>111979.448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95010.244000000006</c:v>
                </c:pt>
                <c:pt idx="8">
                  <c:v>156917.41099999999</c:v>
                </c:pt>
                <c:pt idx="9">
                  <c:v>153097.658</c:v>
                </c:pt>
                <c:pt idx="10">
                  <c:v>166194.008</c:v>
                </c:pt>
                <c:pt idx="11">
                  <c:v>130665.397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2848"/>
        <c:axId val="113538112"/>
      </c:lineChart>
      <c:catAx>
        <c:axId val="1137428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53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38112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7428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49E-2"/>
          <c:y val="0.80056354525932116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154881.07199999999</c:v>
                </c:pt>
                <c:pt idx="1">
                  <c:v>183454.894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105018.59</c:v>
                </c:pt>
                <c:pt idx="5">
                  <c:v>105651.111</c:v>
                </c:pt>
                <c:pt idx="6">
                  <c:v>132908.06899999999</c:v>
                </c:pt>
                <c:pt idx="7">
                  <c:v>87161.603000000003</c:v>
                </c:pt>
                <c:pt idx="8">
                  <c:v>206198.68700000001</c:v>
                </c:pt>
                <c:pt idx="9">
                  <c:v>182983.52900000001</c:v>
                </c:pt>
                <c:pt idx="10">
                  <c:v>204338.91500000001</c:v>
                </c:pt>
                <c:pt idx="11">
                  <c:v>167617.09400000001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3360"/>
        <c:axId val="113539840"/>
      </c:lineChart>
      <c:catAx>
        <c:axId val="1137433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53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3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7433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884"/>
          <c:h val="0.11069690915501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46"/>
          <c:w val="0.81891348088531157"/>
          <c:h val="0.58736059479553671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24501.348999999998</c:v>
                </c:pt>
                <c:pt idx="1">
                  <c:v>23344.598000000002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23072.487000000001</c:v>
                </c:pt>
                <c:pt idx="10">
                  <c:v>26041.86</c:v>
                </c:pt>
                <c:pt idx="11">
                  <c:v>26953.991000000002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4896"/>
        <c:axId val="120578624"/>
      </c:lineChart>
      <c:catAx>
        <c:axId val="1137448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57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57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7448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4993"/>
          <c:y val="0.14993390886380181"/>
          <c:w val="0.78688524590163778"/>
          <c:h val="0.5261064810275499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109533.84699999999</c:v>
                </c:pt>
                <c:pt idx="1">
                  <c:v>69878.902000000002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50203.27</c:v>
                </c:pt>
                <c:pt idx="10">
                  <c:v>52084.074000000001</c:v>
                </c:pt>
                <c:pt idx="11">
                  <c:v>89657.403999999995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5408"/>
        <c:axId val="120580352"/>
      </c:lineChart>
      <c:catAx>
        <c:axId val="1137454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58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580352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7454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68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7358.7259999999997</c:v>
                </c:pt>
                <c:pt idx="1">
                  <c:v>9215.9770000000008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4712.04</c:v>
                </c:pt>
                <c:pt idx="10">
                  <c:v>6415.26</c:v>
                </c:pt>
                <c:pt idx="11">
                  <c:v>6975.3509999999997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9264"/>
        <c:axId val="120582080"/>
      </c:lineChart>
      <c:catAx>
        <c:axId val="1204592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58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582080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459264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8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8"/>
          <c:y val="0.21348393248596756"/>
          <c:w val="0.80698232861260655"/>
          <c:h val="0.4943838306992885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209761.24799999999</c:v>
                </c:pt>
                <c:pt idx="1">
                  <c:v>185965.25599999999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164940.427</c:v>
                </c:pt>
                <c:pt idx="7">
                  <c:v>158340.29500000001</c:v>
                </c:pt>
                <c:pt idx="8">
                  <c:v>171377.46100000001</c:v>
                </c:pt>
                <c:pt idx="9">
                  <c:v>172660.97700000001</c:v>
                </c:pt>
                <c:pt idx="10">
                  <c:v>193388.829</c:v>
                </c:pt>
                <c:pt idx="11">
                  <c:v>185228.02299999999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1312"/>
        <c:axId val="120583808"/>
      </c:lineChart>
      <c:catAx>
        <c:axId val="1204613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58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583808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461312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712"/>
          <c:w val="0.13963060572253932"/>
          <c:h val="0.14107405113686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78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362633.96600000001</c:v>
                </c:pt>
                <c:pt idx="1">
                  <c:v>344576.71600000001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354149.55499999999</c:v>
                </c:pt>
                <c:pt idx="6">
                  <c:v>389852.05800000002</c:v>
                </c:pt>
                <c:pt idx="7">
                  <c:v>330627.78000000003</c:v>
                </c:pt>
                <c:pt idx="8">
                  <c:v>402293.90299999999</c:v>
                </c:pt>
                <c:pt idx="9">
                  <c:v>363966.30800000002</c:v>
                </c:pt>
                <c:pt idx="10">
                  <c:v>451584.05499999999</c:v>
                </c:pt>
                <c:pt idx="11">
                  <c:v>440841.16899999999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9776"/>
        <c:axId val="120585536"/>
      </c:lineChart>
      <c:catAx>
        <c:axId val="1204597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58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585536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4597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696"/>
          <c:w val="0.13991791149563146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768663.14399999997</c:v>
                </c:pt>
                <c:pt idx="1">
                  <c:v>716910.50800000003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682176.95900000003</c:v>
                </c:pt>
                <c:pt idx="1">
                  <c:v>649400.50800000003</c:v>
                </c:pt>
                <c:pt idx="2">
                  <c:v>733948.55</c:v>
                </c:pt>
                <c:pt idx="3">
                  <c:v>700840.12</c:v>
                </c:pt>
                <c:pt idx="4">
                  <c:v>748743.66399999999</c:v>
                </c:pt>
                <c:pt idx="5">
                  <c:v>644757.77500000002</c:v>
                </c:pt>
                <c:pt idx="6">
                  <c:v>675893.70200000005</c:v>
                </c:pt>
                <c:pt idx="7">
                  <c:v>616072.78599999996</c:v>
                </c:pt>
                <c:pt idx="8">
                  <c:v>754232.75800000003</c:v>
                </c:pt>
                <c:pt idx="9">
                  <c:v>708228.19700000004</c:v>
                </c:pt>
                <c:pt idx="10">
                  <c:v>814073.66799999995</c:v>
                </c:pt>
                <c:pt idx="11">
                  <c:v>663029.33700000006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24576"/>
        <c:axId val="121013952"/>
      </c:lineChart>
      <c:catAx>
        <c:axId val="1136245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101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01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2457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2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123956.77899999999</c:v>
                </c:pt>
                <c:pt idx="1">
                  <c:v>145281.329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115044.90399999999</c:v>
                </c:pt>
                <c:pt idx="1">
                  <c:v>129821.348</c:v>
                </c:pt>
                <c:pt idx="2">
                  <c:v>153561.72</c:v>
                </c:pt>
                <c:pt idx="3">
                  <c:v>145413.28</c:v>
                </c:pt>
                <c:pt idx="4">
                  <c:v>155628.59099999999</c:v>
                </c:pt>
                <c:pt idx="5">
                  <c:v>146139.55900000001</c:v>
                </c:pt>
                <c:pt idx="6">
                  <c:v>183398.71</c:v>
                </c:pt>
                <c:pt idx="7">
                  <c:v>178285.495</c:v>
                </c:pt>
                <c:pt idx="8">
                  <c:v>176004.43400000001</c:v>
                </c:pt>
                <c:pt idx="9">
                  <c:v>161927.92300000001</c:v>
                </c:pt>
                <c:pt idx="10">
                  <c:v>176646.171</c:v>
                </c:pt>
                <c:pt idx="11">
                  <c:v>179531.416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3104"/>
        <c:axId val="121015680"/>
      </c:lineChart>
      <c:catAx>
        <c:axId val="1129431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101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015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9431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2E-2"/>
          <c:y val="0.82592903664820161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3"/>
          <c:y val="0.19403020425862189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178360.08499999999</c:v>
                </c:pt>
                <c:pt idx="1">
                  <c:v>177167.109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165998.10999999999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190124.82500000001</c:v>
                </c:pt>
                <c:pt idx="4">
                  <c:v>192843.37700000001</c:v>
                </c:pt>
                <c:pt idx="5">
                  <c:v>183849.79300000001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182078.55900000001</c:v>
                </c:pt>
                <c:pt idx="9">
                  <c:v>193754.09899999999</c:v>
                </c:pt>
                <c:pt idx="10">
                  <c:v>229981.38800000001</c:v>
                </c:pt>
                <c:pt idx="11">
                  <c:v>202940.848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2000"/>
        <c:axId val="121016832"/>
      </c:lineChart>
      <c:catAx>
        <c:axId val="1208320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101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0168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8320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2E-2"/>
          <c:y val="0.82835977592353183"/>
          <c:w val="0.13877572446301337"/>
          <c:h val="0.160448152936107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401667.03700000001</c:v>
                </c:pt>
                <c:pt idx="1">
                  <c:v>327517.44400000002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3616"/>
        <c:axId val="111309312"/>
      </c:lineChart>
      <c:catAx>
        <c:axId val="1129436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130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30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9436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29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63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1395723.378</c:v>
                </c:pt>
                <c:pt idx="1">
                  <c:v>1449343.4380000001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1315981.3659999999</c:v>
                </c:pt>
                <c:pt idx="1">
                  <c:v>1429465.4480000001</c:v>
                </c:pt>
                <c:pt idx="2">
                  <c:v>1452149.138</c:v>
                </c:pt>
                <c:pt idx="3">
                  <c:v>1421075.07</c:v>
                </c:pt>
                <c:pt idx="4">
                  <c:v>1568850.648</c:v>
                </c:pt>
                <c:pt idx="5">
                  <c:v>1328744.625</c:v>
                </c:pt>
                <c:pt idx="6">
                  <c:v>1529719.121</c:v>
                </c:pt>
                <c:pt idx="7">
                  <c:v>1424832.825</c:v>
                </c:pt>
                <c:pt idx="8">
                  <c:v>1402120.8389999999</c:v>
                </c:pt>
                <c:pt idx="9">
                  <c:v>1395030.93</c:v>
                </c:pt>
                <c:pt idx="10">
                  <c:v>1569879.44</c:v>
                </c:pt>
                <c:pt idx="11">
                  <c:v>1603246.3259999999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4048"/>
        <c:axId val="121018560"/>
      </c:lineChart>
      <c:catAx>
        <c:axId val="1208340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101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018560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8340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46"/>
          <c:h val="0.14599564589310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477484.87</c:v>
                </c:pt>
                <c:pt idx="1">
                  <c:v>472363.10399999999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430056.61800000002</c:v>
                </c:pt>
                <c:pt idx="1">
                  <c:v>435630.61499999999</c:v>
                </c:pt>
                <c:pt idx="2">
                  <c:v>512178.53399999999</c:v>
                </c:pt>
                <c:pt idx="3">
                  <c:v>501862.07699999999</c:v>
                </c:pt>
                <c:pt idx="4">
                  <c:v>518962.386</c:v>
                </c:pt>
                <c:pt idx="5">
                  <c:v>465580.73499999999</c:v>
                </c:pt>
                <c:pt idx="6">
                  <c:v>509350.50799999997</c:v>
                </c:pt>
                <c:pt idx="7">
                  <c:v>387831.31300000002</c:v>
                </c:pt>
                <c:pt idx="8">
                  <c:v>480742.69300000003</c:v>
                </c:pt>
                <c:pt idx="9">
                  <c:v>452007.7</c:v>
                </c:pt>
                <c:pt idx="10">
                  <c:v>535082.41099999996</c:v>
                </c:pt>
                <c:pt idx="11">
                  <c:v>572684.82299999997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5072"/>
        <c:axId val="121397248"/>
      </c:lineChart>
      <c:catAx>
        <c:axId val="1208350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139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397248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83507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5"/>
          <c:y val="2.49687890137327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13"/>
          <c:y val="0.17603074896536822"/>
          <c:w val="0.78367425031315086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1586676.1980000001</c:v>
                </c:pt>
                <c:pt idx="1">
                  <c:v>1836129.2520000001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1766375.534</c:v>
                </c:pt>
                <c:pt idx="4">
                  <c:v>1843127.797</c:v>
                </c:pt>
                <c:pt idx="5">
                  <c:v>1800491.0260000001</c:v>
                </c:pt>
                <c:pt idx="6">
                  <c:v>1952634.0519999999</c:v>
                </c:pt>
                <c:pt idx="7">
                  <c:v>1263251.1710000001</c:v>
                </c:pt>
                <c:pt idx="8">
                  <c:v>1956484.3770000001</c:v>
                </c:pt>
                <c:pt idx="9">
                  <c:v>1749693.709</c:v>
                </c:pt>
                <c:pt idx="10">
                  <c:v>2075749.6410000001</c:v>
                </c:pt>
                <c:pt idx="11">
                  <c:v>1764586.4669999999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3024"/>
        <c:axId val="121399552"/>
      </c:lineChart>
      <c:catAx>
        <c:axId val="1208330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139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399552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833024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2E-2"/>
          <c:y val="0.82771850147944992"/>
          <c:w val="0.13877572446301337"/>
          <c:h val="0.161049082347853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53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903391.52099999995</c:v>
                </c:pt>
                <c:pt idx="1">
                  <c:v>922613.63800000004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830058.66099999996</c:v>
                </c:pt>
                <c:pt idx="1">
                  <c:v>838432.59600000002</c:v>
                </c:pt>
                <c:pt idx="2">
                  <c:v>909520.10199999996</c:v>
                </c:pt>
                <c:pt idx="3">
                  <c:v>916404.33499999996</c:v>
                </c:pt>
                <c:pt idx="4">
                  <c:v>1026587.107</c:v>
                </c:pt>
                <c:pt idx="5">
                  <c:v>920199.36</c:v>
                </c:pt>
                <c:pt idx="6">
                  <c:v>1038797.394</c:v>
                </c:pt>
                <c:pt idx="7">
                  <c:v>884379.68400000001</c:v>
                </c:pt>
                <c:pt idx="8">
                  <c:v>1034960.887</c:v>
                </c:pt>
                <c:pt idx="9">
                  <c:v>1055646.5249999999</c:v>
                </c:pt>
                <c:pt idx="10">
                  <c:v>1129893.7109999999</c:v>
                </c:pt>
                <c:pt idx="11">
                  <c:v>1116601.6499999999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5584"/>
        <c:axId val="121400704"/>
      </c:lineChart>
      <c:catAx>
        <c:axId val="1208355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140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400704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835584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198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18326693227091681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1589283.1340000001</c:v>
                </c:pt>
                <c:pt idx="1">
                  <c:v>1489411.047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1389526.74</c:v>
                </c:pt>
                <c:pt idx="2">
                  <c:v>1509895.94</c:v>
                </c:pt>
                <c:pt idx="3">
                  <c:v>1316522.5319999999</c:v>
                </c:pt>
                <c:pt idx="4">
                  <c:v>1364085.9779999999</c:v>
                </c:pt>
                <c:pt idx="5">
                  <c:v>1442920.192</c:v>
                </c:pt>
                <c:pt idx="6">
                  <c:v>1620323.415</c:v>
                </c:pt>
                <c:pt idx="7">
                  <c:v>1398212.5020000001</c:v>
                </c:pt>
                <c:pt idx="8">
                  <c:v>1516878.0020000001</c:v>
                </c:pt>
                <c:pt idx="9">
                  <c:v>1336844.574</c:v>
                </c:pt>
                <c:pt idx="10">
                  <c:v>1659815.5759999999</c:v>
                </c:pt>
                <c:pt idx="11">
                  <c:v>1424976.075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06880"/>
        <c:axId val="121402432"/>
      </c:lineChart>
      <c:catAx>
        <c:axId val="1221068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140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402432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1068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5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18"/>
          <c:y val="0.21019939671720161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592882.64300000004</c:v>
                </c:pt>
                <c:pt idx="1">
                  <c:v>569337.07999999996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519510.93900000001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558747.25399999996</c:v>
                </c:pt>
                <c:pt idx="4">
                  <c:v>617249.64</c:v>
                </c:pt>
                <c:pt idx="5">
                  <c:v>553151.41299999994</c:v>
                </c:pt>
                <c:pt idx="6">
                  <c:v>584799.06700000004</c:v>
                </c:pt>
                <c:pt idx="7">
                  <c:v>506461.533</c:v>
                </c:pt>
                <c:pt idx="8">
                  <c:v>593262.96299999999</c:v>
                </c:pt>
                <c:pt idx="9">
                  <c:v>535440.18799999997</c:v>
                </c:pt>
                <c:pt idx="10">
                  <c:v>652396.80000000005</c:v>
                </c:pt>
                <c:pt idx="11">
                  <c:v>575139.52300000004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08416"/>
        <c:axId val="121404160"/>
      </c:lineChart>
      <c:catAx>
        <c:axId val="1221084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140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4041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10841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2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243981.72500000001</c:v>
                </c:pt>
                <c:pt idx="1">
                  <c:v>246823.17499999999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298364.46799999999</c:v>
                </c:pt>
                <c:pt idx="5">
                  <c:v>263835.68599999999</c:v>
                </c:pt>
                <c:pt idx="6">
                  <c:v>277557.429</c:v>
                </c:pt>
                <c:pt idx="7">
                  <c:v>250243.50399999999</c:v>
                </c:pt>
                <c:pt idx="8">
                  <c:v>264241.80200000003</c:v>
                </c:pt>
                <c:pt idx="9">
                  <c:v>241304.70499999999</c:v>
                </c:pt>
                <c:pt idx="10">
                  <c:v>263926.94900000002</c:v>
                </c:pt>
                <c:pt idx="11">
                  <c:v>248498.158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08928"/>
        <c:axId val="122233984"/>
      </c:lineChart>
      <c:catAx>
        <c:axId val="1221089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23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2339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108928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2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194826.37700000001</c:v>
                </c:pt>
                <c:pt idx="1">
                  <c:v>182876.07199999999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192587.215</c:v>
                </c:pt>
                <c:pt idx="2">
                  <c:v>191263.864</c:v>
                </c:pt>
                <c:pt idx="3">
                  <c:v>166202.21599999999</c:v>
                </c:pt>
                <c:pt idx="4">
                  <c:v>193247.432</c:v>
                </c:pt>
                <c:pt idx="5">
                  <c:v>168991.027</c:v>
                </c:pt>
                <c:pt idx="6">
                  <c:v>173492.55</c:v>
                </c:pt>
                <c:pt idx="7">
                  <c:v>187327.40599999999</c:v>
                </c:pt>
                <c:pt idx="8">
                  <c:v>205943.32800000001</c:v>
                </c:pt>
                <c:pt idx="9">
                  <c:v>194407.42</c:v>
                </c:pt>
                <c:pt idx="10">
                  <c:v>240729.628</c:v>
                </c:pt>
                <c:pt idx="11">
                  <c:v>184548.40700000001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09440"/>
        <c:axId val="122235136"/>
      </c:lineChart>
      <c:catAx>
        <c:axId val="1221094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23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23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1094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21E-2"/>
          <c:y val="0.84691669096918465"/>
          <c:w val="0.14859458832706218"/>
          <c:h val="0.141976086322543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1107536.17</c:v>
                </c:pt>
                <c:pt idx="1">
                  <c:v>1196901.577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1224395.9450000001</c:v>
                </c:pt>
                <c:pt idx="4">
                  <c:v>1262968.138</c:v>
                </c:pt>
                <c:pt idx="5">
                  <c:v>1111722.7590000001</c:v>
                </c:pt>
                <c:pt idx="6">
                  <c:v>1092640.4939999999</c:v>
                </c:pt>
                <c:pt idx="7">
                  <c:v>927142.76500000001</c:v>
                </c:pt>
                <c:pt idx="8">
                  <c:v>1018114.581</c:v>
                </c:pt>
                <c:pt idx="9">
                  <c:v>1044376.713</c:v>
                </c:pt>
                <c:pt idx="10">
                  <c:v>1137162.7080000001</c:v>
                </c:pt>
                <c:pt idx="11">
                  <c:v>1197415.118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32512"/>
        <c:axId val="122236864"/>
      </c:lineChart>
      <c:catAx>
        <c:axId val="1208325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23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236864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832512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904E-3"/>
          <c:y val="0.84994004900678977"/>
          <c:w val="0.13849287169042823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401667.03700000001</c:v>
                </c:pt>
                <c:pt idx="1">
                  <c:v>327517.44400000002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5824"/>
        <c:axId val="122239168"/>
      </c:lineChart>
      <c:catAx>
        <c:axId val="1224458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23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239168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44582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İHR'!$C$73:$N$73</c:f>
              <c:numCache>
                <c:formatCode>#,##0</c:formatCode>
                <c:ptCount val="12"/>
                <c:pt idx="0">
                  <c:v>11481992.296</c:v>
                </c:pt>
                <c:pt idx="1">
                  <c:v>12386677.797</c:v>
                </c:pt>
                <c:pt idx="2">
                  <c:v>13122641.300000001</c:v>
                </c:pt>
                <c:pt idx="3">
                  <c:v>12469409.828</c:v>
                </c:pt>
                <c:pt idx="4">
                  <c:v>13277176.359999999</c:v>
                </c:pt>
                <c:pt idx="5">
                  <c:v>12392582.567</c:v>
                </c:pt>
                <c:pt idx="6">
                  <c:v>13060025.210000001</c:v>
                </c:pt>
                <c:pt idx="7">
                  <c:v>11116476.93</c:v>
                </c:pt>
                <c:pt idx="8">
                  <c:v>13056923.625</c:v>
                </c:pt>
                <c:pt idx="9">
                  <c:v>12056245.140000001</c:v>
                </c:pt>
                <c:pt idx="10">
                  <c:v>14200269.318</c:v>
                </c:pt>
                <c:pt idx="11">
                  <c:v>13191818.188999999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12472504.211999999</c:v>
                </c:pt>
                <c:pt idx="1">
                  <c:v>12093042.286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4128"/>
        <c:axId val="111311616"/>
      </c:lineChart>
      <c:catAx>
        <c:axId val="1129441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13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31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9441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52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54471.324000000001</c:v>
                </c:pt>
                <c:pt idx="1">
                  <c:v>89236.716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6336"/>
        <c:axId val="122708544"/>
      </c:lineChart>
      <c:catAx>
        <c:axId val="122446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70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70854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44633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008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107513.899</c:v>
                </c:pt>
                <c:pt idx="1">
                  <c:v>107484.579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166083.046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6848"/>
        <c:axId val="122710848"/>
      </c:lineChart>
      <c:catAx>
        <c:axId val="1224468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71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71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4468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2"/>
          <c:y val="4.7440699126092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329862.17800000001</c:v>
                </c:pt>
                <c:pt idx="1">
                  <c:v>356128.005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301565.69799999997</c:v>
                </c:pt>
                <c:pt idx="2">
                  <c:v>348687.11599999998</c:v>
                </c:pt>
                <c:pt idx="3">
                  <c:v>357882.09399999998</c:v>
                </c:pt>
                <c:pt idx="4">
                  <c:v>379190.42099999997</c:v>
                </c:pt>
                <c:pt idx="5">
                  <c:v>335231.13199999998</c:v>
                </c:pt>
                <c:pt idx="6">
                  <c:v>364910.07</c:v>
                </c:pt>
                <c:pt idx="7">
                  <c:v>311691.00099999999</c:v>
                </c:pt>
                <c:pt idx="8">
                  <c:v>382285.34899999999</c:v>
                </c:pt>
                <c:pt idx="9">
                  <c:v>362305.28499999997</c:v>
                </c:pt>
                <c:pt idx="10">
                  <c:v>419601.19900000002</c:v>
                </c:pt>
                <c:pt idx="11">
                  <c:v>361531.57799999998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7360"/>
        <c:axId val="122713728"/>
      </c:lineChart>
      <c:catAx>
        <c:axId val="1224473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71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713728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447360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1699673.145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1687309.8570000001</c:v>
                </c:pt>
                <c:pt idx="4">
                  <c:v>1769584.915</c:v>
                </c:pt>
                <c:pt idx="5">
                  <c:v>1649695.665</c:v>
                </c:pt>
                <c:pt idx="6">
                  <c:v>1685986.939</c:v>
                </c:pt>
                <c:pt idx="7">
                  <c:v>1409258.2560000001</c:v>
                </c:pt>
                <c:pt idx="8">
                  <c:v>1832004.787</c:v>
                </c:pt>
                <c:pt idx="9">
                  <c:v>1824535.5079999999</c:v>
                </c:pt>
                <c:pt idx="10">
                  <c:v>2254318.5830000001</c:v>
                </c:pt>
                <c:pt idx="11">
                  <c:v>2205856.4840000002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1930873.69</c:v>
                </c:pt>
                <c:pt idx="1">
                  <c:v>1798721.3729999999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4640"/>
        <c:axId val="119596160"/>
      </c:lineChart>
      <c:catAx>
        <c:axId val="1129446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59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5961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9446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955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'2002-2014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'2002-2014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'2002-2014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'2002-2014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11481992.296</c:v>
                </c:pt>
                <c:pt idx="1">
                  <c:v>12386677.797</c:v>
                </c:pt>
                <c:pt idx="2">
                  <c:v>13122641.300000001</c:v>
                </c:pt>
                <c:pt idx="3">
                  <c:v>12469409.828</c:v>
                </c:pt>
                <c:pt idx="4">
                  <c:v>13277176.359999999</c:v>
                </c:pt>
                <c:pt idx="5">
                  <c:v>12392582.567</c:v>
                </c:pt>
                <c:pt idx="6">
                  <c:v>13060025.210000001</c:v>
                </c:pt>
                <c:pt idx="7">
                  <c:v>11116476.93</c:v>
                </c:pt>
                <c:pt idx="8">
                  <c:v>13056923.625</c:v>
                </c:pt>
                <c:pt idx="9">
                  <c:v>12056245.140000001</c:v>
                </c:pt>
                <c:pt idx="10">
                  <c:v>14200269.318</c:v>
                </c:pt>
                <c:pt idx="11">
                  <c:v>13191818.188999999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'2002-2014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12472504.211999999</c:v>
                </c:pt>
                <c:pt idx="1">
                  <c:v>12093042.286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6688"/>
        <c:axId val="119599040"/>
      </c:lineChart>
      <c:catAx>
        <c:axId val="1129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59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59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9466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808E-2"/>
          <c:h val="0.34381173944166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'2002-2014 AYLIK İHR'!$A$62:$A$74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5.0505050505050475E-3"/>
                  <c:y val="1.68773713412405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3.0302897743842625E-2"/>
                  <c:y val="1.68776371308016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'2002-2014 AYLIK İHR'!$A$62:$A$74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İHR'!$O$62:$O$74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151812238.56000003</c:v>
                </c:pt>
                <c:pt idx="12">
                  <c:v>24565546.498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3040"/>
        <c:axId val="119601344"/>
      </c:barChart>
      <c:catAx>
        <c:axId val="1136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60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60134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230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3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614676.03500000003</c:v>
                </c:pt>
                <c:pt idx="1">
                  <c:v>556947.83299999998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452134.76199999999</c:v>
                </c:pt>
                <c:pt idx="8">
                  <c:v>552542.80700000003</c:v>
                </c:pt>
                <c:pt idx="9">
                  <c:v>533845.59100000001</c:v>
                </c:pt>
                <c:pt idx="10">
                  <c:v>672801.73100000003</c:v>
                </c:pt>
                <c:pt idx="11">
                  <c:v>673321.68099999998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26112"/>
        <c:axId val="113532928"/>
      </c:lineChart>
      <c:catAx>
        <c:axId val="11362611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53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32928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62611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42E-2"/>
          <c:y val="0.87795275590551181"/>
          <c:w val="0.13905930470347649"/>
          <c:h val="0.110236220472441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27"/>
          <c:y val="3.7735849056603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219790.23499999999</c:v>
                </c:pt>
                <c:pt idx="1">
                  <c:v>200743.89499999999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160135.041</c:v>
                </c:pt>
                <c:pt idx="4">
                  <c:v>181562.63200000001</c:v>
                </c:pt>
                <c:pt idx="5">
                  <c:v>178025.77</c:v>
                </c:pt>
                <c:pt idx="6">
                  <c:v>115872.15399999999</c:v>
                </c:pt>
                <c:pt idx="7">
                  <c:v>95406.588000000003</c:v>
                </c:pt>
                <c:pt idx="8">
                  <c:v>126599.36199999999</c:v>
                </c:pt>
                <c:pt idx="9">
                  <c:v>217672.26800000001</c:v>
                </c:pt>
                <c:pt idx="10">
                  <c:v>335971.37300000002</c:v>
                </c:pt>
                <c:pt idx="11">
                  <c:v>363610.79800000001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1824"/>
        <c:axId val="113534656"/>
      </c:lineChart>
      <c:catAx>
        <c:axId val="1137418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53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34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7418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2E-2"/>
          <c:y val="0.87673114445599964"/>
          <c:w val="0.13673490813648337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37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111513.67</c:v>
                </c:pt>
                <c:pt idx="1">
                  <c:v>112613.85400000001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112882.94</c:v>
                </c:pt>
                <c:pt idx="5">
                  <c:v>100335.58100000001</c:v>
                </c:pt>
                <c:pt idx="6">
                  <c:v>109284.296</c:v>
                </c:pt>
                <c:pt idx="7">
                  <c:v>107879.761</c:v>
                </c:pt>
                <c:pt idx="8">
                  <c:v>126916.215</c:v>
                </c:pt>
                <c:pt idx="9">
                  <c:v>122321.38</c:v>
                </c:pt>
                <c:pt idx="10">
                  <c:v>145498.478</c:v>
                </c:pt>
                <c:pt idx="11">
                  <c:v>120985.576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2336"/>
        <c:axId val="113536384"/>
      </c:lineChart>
      <c:catAx>
        <c:axId val="1137423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53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363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7423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16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2" t="s">
        <v>149</v>
      </c>
      <c r="D1" s="3"/>
    </row>
    <row r="2" spans="1:13" x14ac:dyDescent="0.2">
      <c r="D2" s="3"/>
    </row>
    <row r="3" spans="1:13" x14ac:dyDescent="0.2">
      <c r="D3" s="3"/>
    </row>
    <row r="4" spans="1:13" x14ac:dyDescent="0.2">
      <c r="B4" s="3"/>
      <c r="C4" s="3"/>
      <c r="D4" s="3"/>
      <c r="E4" s="3"/>
      <c r="F4" s="3"/>
      <c r="G4" s="3"/>
      <c r="H4" s="3"/>
      <c r="I4" s="3"/>
    </row>
    <row r="5" spans="1:13" ht="26.25" x14ac:dyDescent="0.2">
      <c r="A5" s="140" t="s">
        <v>0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2"/>
    </row>
    <row r="6" spans="1:13" ht="18" x14ac:dyDescent="0.2">
      <c r="A6" s="4"/>
      <c r="B6" s="139" t="s">
        <v>63</v>
      </c>
      <c r="C6" s="139"/>
      <c r="D6" s="139"/>
      <c r="E6" s="139"/>
      <c r="F6" s="139" t="s">
        <v>150</v>
      </c>
      <c r="G6" s="139"/>
      <c r="H6" s="139"/>
      <c r="I6" s="139"/>
      <c r="J6" s="139" t="s">
        <v>198</v>
      </c>
      <c r="K6" s="139"/>
      <c r="L6" s="139"/>
      <c r="M6" s="139"/>
    </row>
    <row r="7" spans="1:13" ht="30" x14ac:dyDescent="0.25">
      <c r="A7" s="5" t="s">
        <v>2</v>
      </c>
      <c r="B7" s="6">
        <v>2013</v>
      </c>
      <c r="C7" s="7">
        <v>2014</v>
      </c>
      <c r="D7" s="8" t="s">
        <v>199</v>
      </c>
      <c r="E7" s="8" t="s">
        <v>200</v>
      </c>
      <c r="F7" s="6">
        <v>2013</v>
      </c>
      <c r="G7" s="7">
        <v>2014</v>
      </c>
      <c r="H7" s="8" t="s">
        <v>199</v>
      </c>
      <c r="I7" s="8" t="s">
        <v>200</v>
      </c>
      <c r="J7" s="6" t="s">
        <v>201</v>
      </c>
      <c r="K7" s="6" t="s">
        <v>202</v>
      </c>
      <c r="L7" s="8" t="s">
        <v>199</v>
      </c>
      <c r="M7" s="8" t="s">
        <v>200</v>
      </c>
    </row>
    <row r="8" spans="1:13" ht="16.5" x14ac:dyDescent="0.25">
      <c r="A8" s="66" t="s">
        <v>3</v>
      </c>
      <c r="B8" s="67">
        <v>1613307.2552100001</v>
      </c>
      <c r="C8" s="67">
        <v>1798721.3725699999</v>
      </c>
      <c r="D8" s="65">
        <f t="shared" ref="D8:D44" si="0">(C8-B8)/B8*100</f>
        <v>11.492796351173968</v>
      </c>
      <c r="E8" s="65">
        <f>C8/C$44*100</f>
        <v>14.874018713001494</v>
      </c>
      <c r="F8" s="67">
        <v>3312975.1921100002</v>
      </c>
      <c r="G8" s="67">
        <v>3729595.0629500002</v>
      </c>
      <c r="H8" s="65">
        <f t="shared" ref="H8:H45" si="1">(G8-F8)/F8*100</f>
        <v>12.575399653827743</v>
      </c>
      <c r="I8" s="65">
        <f>G8/G$46*100</f>
        <v>15.182218979958961</v>
      </c>
      <c r="J8" s="67">
        <v>19399882.366999999</v>
      </c>
      <c r="K8" s="67">
        <v>21760483.592000004</v>
      </c>
      <c r="L8" s="65">
        <f t="shared" ref="L8:L45" si="2">(K8-J8)/J8*100</f>
        <v>12.168121333640071</v>
      </c>
      <c r="M8" s="65">
        <f>K8/K$46*100</f>
        <v>14.268316747490086</v>
      </c>
    </row>
    <row r="9" spans="1:13" ht="15.75" x14ac:dyDescent="0.25">
      <c r="A9" s="10" t="s">
        <v>4</v>
      </c>
      <c r="B9" s="67">
        <v>1151672.8217499999</v>
      </c>
      <c r="C9" s="67">
        <v>1268179.40072</v>
      </c>
      <c r="D9" s="65">
        <f t="shared" si="0"/>
        <v>10.116291430144637</v>
      </c>
      <c r="E9" s="65">
        <f t="shared" ref="E9:E46" si="3">C9/C$44*100</f>
        <v>10.486851618825817</v>
      </c>
      <c r="F9" s="67">
        <v>2371702.1531199999</v>
      </c>
      <c r="G9" s="67">
        <v>2626657.8770400002</v>
      </c>
      <c r="H9" s="65">
        <f t="shared" si="1"/>
        <v>10.749904813494529</v>
      </c>
      <c r="I9" s="65">
        <f t="shared" ref="I9:I46" si="4">G9/G$46*100</f>
        <v>10.69244633842707</v>
      </c>
      <c r="J9" s="67">
        <v>13753246.704</v>
      </c>
      <c r="K9" s="67">
        <v>15153410.257999999</v>
      </c>
      <c r="L9" s="65">
        <f t="shared" si="2"/>
        <v>10.180603781307692</v>
      </c>
      <c r="M9" s="65">
        <f t="shared" ref="M9:M46" si="5">K9/K$46*100</f>
        <v>9.9360685828369171</v>
      </c>
    </row>
    <row r="10" spans="1:13" ht="14.25" x14ac:dyDescent="0.2">
      <c r="A10" s="12" t="s">
        <v>5</v>
      </c>
      <c r="B10" s="13">
        <v>471153.27575999999</v>
      </c>
      <c r="C10" s="13">
        <v>556947.83262</v>
      </c>
      <c r="D10" s="14">
        <f t="shared" si="0"/>
        <v>18.209479011179106</v>
      </c>
      <c r="E10" s="14">
        <f t="shared" si="3"/>
        <v>4.6055229069298873</v>
      </c>
      <c r="F10" s="13">
        <v>971509.34854000004</v>
      </c>
      <c r="G10" s="13">
        <v>1171623.8673400001</v>
      </c>
      <c r="H10" s="14">
        <f t="shared" si="1"/>
        <v>20.5983111846258</v>
      </c>
      <c r="I10" s="14">
        <f t="shared" si="4"/>
        <v>4.7693783952064237</v>
      </c>
      <c r="J10" s="13">
        <v>5887424.6879999992</v>
      </c>
      <c r="K10" s="13">
        <v>6785378.8869999992</v>
      </c>
      <c r="L10" s="14">
        <f t="shared" si="2"/>
        <v>15.252071093669336</v>
      </c>
      <c r="M10" s="14">
        <f t="shared" si="5"/>
        <v>4.4491628507300733</v>
      </c>
    </row>
    <row r="11" spans="1:13" ht="14.25" x14ac:dyDescent="0.2">
      <c r="A11" s="12" t="s">
        <v>6</v>
      </c>
      <c r="B11" s="13">
        <v>181369.86420000001</v>
      </c>
      <c r="C11" s="13">
        <v>200743.89498000001</v>
      </c>
      <c r="D11" s="14">
        <f t="shared" si="0"/>
        <v>10.682056175901353</v>
      </c>
      <c r="E11" s="14">
        <f t="shared" si="3"/>
        <v>1.6599949808719621</v>
      </c>
      <c r="F11" s="13">
        <v>404501.79151000001</v>
      </c>
      <c r="G11" s="13">
        <v>420534.12971000001</v>
      </c>
      <c r="H11" s="14">
        <f t="shared" si="1"/>
        <v>3.9634776746356266</v>
      </c>
      <c r="I11" s="14">
        <f t="shared" si="4"/>
        <v>1.7118859120200633</v>
      </c>
      <c r="J11" s="13">
        <v>2212686.4509999994</v>
      </c>
      <c r="K11" s="13">
        <v>2367274.8589999997</v>
      </c>
      <c r="L11" s="14">
        <f t="shared" si="2"/>
        <v>6.9864579290091351</v>
      </c>
      <c r="M11" s="14">
        <f t="shared" si="5"/>
        <v>1.5522186064375734</v>
      </c>
    </row>
    <row r="12" spans="1:13" ht="14.25" x14ac:dyDescent="0.2">
      <c r="A12" s="12" t="s">
        <v>7</v>
      </c>
      <c r="B12" s="13">
        <v>94116.080360000007</v>
      </c>
      <c r="C12" s="13">
        <v>112613.8542</v>
      </c>
      <c r="D12" s="14">
        <f t="shared" si="0"/>
        <v>19.654211872450308</v>
      </c>
      <c r="E12" s="14">
        <f t="shared" si="3"/>
        <v>0.93122848277538661</v>
      </c>
      <c r="F12" s="13">
        <v>189022.02843000001</v>
      </c>
      <c r="G12" s="13">
        <v>224127.52467000001</v>
      </c>
      <c r="H12" s="14">
        <f t="shared" si="1"/>
        <v>18.572172001106487</v>
      </c>
      <c r="I12" s="14">
        <f t="shared" si="4"/>
        <v>0.91236531085619166</v>
      </c>
      <c r="J12" s="13">
        <v>1265225.041</v>
      </c>
      <c r="K12" s="13">
        <v>1365225.0109999999</v>
      </c>
      <c r="L12" s="14">
        <f t="shared" si="2"/>
        <v>7.9037299104483951</v>
      </c>
      <c r="M12" s="14">
        <f t="shared" si="5"/>
        <v>0.89517601050488793</v>
      </c>
    </row>
    <row r="13" spans="1:13" ht="14.25" x14ac:dyDescent="0.2">
      <c r="A13" s="12" t="s">
        <v>8</v>
      </c>
      <c r="B13" s="13">
        <v>108712.61560999999</v>
      </c>
      <c r="C13" s="13">
        <v>111979.44795</v>
      </c>
      <c r="D13" s="14">
        <f t="shared" si="0"/>
        <v>3.0050167790273519</v>
      </c>
      <c r="E13" s="14">
        <f t="shared" si="3"/>
        <v>0.92598243934806979</v>
      </c>
      <c r="F13" s="13">
        <v>215569.21382</v>
      </c>
      <c r="G13" s="13">
        <v>228202.98998000001</v>
      </c>
      <c r="H13" s="14">
        <f t="shared" si="1"/>
        <v>5.8606588279109246</v>
      </c>
      <c r="I13" s="14">
        <f t="shared" si="4"/>
        <v>0.92895547835086489</v>
      </c>
      <c r="J13" s="13">
        <v>1378163.9180000001</v>
      </c>
      <c r="K13" s="13">
        <v>1450954.8909999998</v>
      </c>
      <c r="L13" s="14">
        <f t="shared" si="2"/>
        <v>5.2817355068789258</v>
      </c>
      <c r="M13" s="14">
        <f t="shared" si="5"/>
        <v>0.95138896539592799</v>
      </c>
    </row>
    <row r="14" spans="1:13" ht="14.25" x14ac:dyDescent="0.2">
      <c r="A14" s="12" t="s">
        <v>9</v>
      </c>
      <c r="B14" s="13">
        <v>133840.92204999999</v>
      </c>
      <c r="C14" s="13">
        <v>183454.89426</v>
      </c>
      <c r="D14" s="14">
        <f t="shared" si="0"/>
        <v>37.069359243853185</v>
      </c>
      <c r="E14" s="14">
        <f t="shared" si="3"/>
        <v>1.5170284691264813</v>
      </c>
      <c r="F14" s="13">
        <v>311898.36648000003</v>
      </c>
      <c r="G14" s="13">
        <v>338335.96629000001</v>
      </c>
      <c r="H14" s="14">
        <f t="shared" si="1"/>
        <v>8.4763508409381974</v>
      </c>
      <c r="I14" s="14">
        <f t="shared" si="4"/>
        <v>1.3772784021619286</v>
      </c>
      <c r="J14" s="13">
        <v>1845676.9820000001</v>
      </c>
      <c r="K14" s="13">
        <v>1796833.9380000001</v>
      </c>
      <c r="L14" s="14">
        <f t="shared" si="2"/>
        <v>-2.6463484388840901</v>
      </c>
      <c r="M14" s="14">
        <f t="shared" si="5"/>
        <v>1.1781813424150835</v>
      </c>
    </row>
    <row r="15" spans="1:13" ht="14.25" x14ac:dyDescent="0.2">
      <c r="A15" s="12" t="s">
        <v>10</v>
      </c>
      <c r="B15" s="13">
        <v>52403.663110000001</v>
      </c>
      <c r="C15" s="13">
        <v>23344.597989999998</v>
      </c>
      <c r="D15" s="14">
        <f t="shared" si="0"/>
        <v>-55.452354655059921</v>
      </c>
      <c r="E15" s="14">
        <f t="shared" si="3"/>
        <v>0.19304156421660806</v>
      </c>
      <c r="F15" s="13">
        <v>97245.701480000003</v>
      </c>
      <c r="G15" s="13">
        <v>47845.947160000003</v>
      </c>
      <c r="H15" s="14">
        <f t="shared" si="1"/>
        <v>-50.798907888139176</v>
      </c>
      <c r="I15" s="14">
        <f t="shared" si="4"/>
        <v>0.19476850296774539</v>
      </c>
      <c r="J15" s="13">
        <v>268094.61300000001</v>
      </c>
      <c r="K15" s="13">
        <v>390168.03600000002</v>
      </c>
      <c r="L15" s="14">
        <f t="shared" si="2"/>
        <v>45.533709772825617</v>
      </c>
      <c r="M15" s="14">
        <f t="shared" si="5"/>
        <v>0.25583260127733443</v>
      </c>
    </row>
    <row r="16" spans="1:13" ht="14.25" x14ac:dyDescent="0.2">
      <c r="A16" s="12" t="s">
        <v>11</v>
      </c>
      <c r="B16" s="13">
        <v>101106.59643999999</v>
      </c>
      <c r="C16" s="13">
        <v>69878.901700000002</v>
      </c>
      <c r="D16" s="14">
        <f t="shared" si="0"/>
        <v>-30.885912333654254</v>
      </c>
      <c r="E16" s="14">
        <f t="shared" si="3"/>
        <v>0.5778438547403999</v>
      </c>
      <c r="F16" s="13">
        <v>167737.66325000001</v>
      </c>
      <c r="G16" s="13">
        <v>179412.74867999999</v>
      </c>
      <c r="H16" s="14">
        <f t="shared" si="1"/>
        <v>6.9603243563725856</v>
      </c>
      <c r="I16" s="14">
        <f t="shared" si="4"/>
        <v>0.73034299763942501</v>
      </c>
      <c r="J16" s="13">
        <v>820097.85300000012</v>
      </c>
      <c r="K16" s="13">
        <v>918224.91800000006</v>
      </c>
      <c r="L16" s="14">
        <f t="shared" si="2"/>
        <v>11.965287391137693</v>
      </c>
      <c r="M16" s="14">
        <f t="shared" si="5"/>
        <v>0.60207871392521528</v>
      </c>
    </row>
    <row r="17" spans="1:13" ht="14.25" x14ac:dyDescent="0.2">
      <c r="A17" s="12" t="s">
        <v>12</v>
      </c>
      <c r="B17" s="13">
        <v>8969.80422</v>
      </c>
      <c r="C17" s="13">
        <v>9215.9770200000003</v>
      </c>
      <c r="D17" s="14">
        <f t="shared" si="0"/>
        <v>2.7444612386422889</v>
      </c>
      <c r="E17" s="14">
        <f t="shared" si="3"/>
        <v>7.6208920817021714E-2</v>
      </c>
      <c r="F17" s="13">
        <v>14218.03961</v>
      </c>
      <c r="G17" s="13">
        <v>16574.70321</v>
      </c>
      <c r="H17" s="14">
        <f t="shared" si="1"/>
        <v>16.575165526634791</v>
      </c>
      <c r="I17" s="14">
        <f t="shared" si="4"/>
        <v>6.7471339224427287E-2</v>
      </c>
      <c r="J17" s="13">
        <v>75877.154999999999</v>
      </c>
      <c r="K17" s="13">
        <v>79349.718999999997</v>
      </c>
      <c r="L17" s="14">
        <f t="shared" si="2"/>
        <v>4.5765606261858371</v>
      </c>
      <c r="M17" s="14">
        <f t="shared" si="5"/>
        <v>5.2029492806518689E-2</v>
      </c>
    </row>
    <row r="18" spans="1:13" ht="15.75" x14ac:dyDescent="0.25">
      <c r="A18" s="10" t="s">
        <v>13</v>
      </c>
      <c r="B18" s="67">
        <v>148748.24904</v>
      </c>
      <c r="C18" s="67">
        <v>185965.25633</v>
      </c>
      <c r="D18" s="65">
        <f t="shared" si="0"/>
        <v>25.020131349574378</v>
      </c>
      <c r="E18" s="65">
        <f t="shared" si="3"/>
        <v>1.5377871997308989</v>
      </c>
      <c r="F18" s="67">
        <v>319943.94195000001</v>
      </c>
      <c r="G18" s="67">
        <v>395726.50420000002</v>
      </c>
      <c r="H18" s="65">
        <f t="shared" si="1"/>
        <v>23.686200084964607</v>
      </c>
      <c r="I18" s="65">
        <f t="shared" si="4"/>
        <v>1.6109004708371459</v>
      </c>
      <c r="J18" s="67">
        <v>1724043.5019999999</v>
      </c>
      <c r="K18" s="67">
        <v>2064161.6739999999</v>
      </c>
      <c r="L18" s="65">
        <f t="shared" si="2"/>
        <v>19.727934452085538</v>
      </c>
      <c r="M18" s="65">
        <f t="shared" si="5"/>
        <v>1.3534677415666032</v>
      </c>
    </row>
    <row r="19" spans="1:13" ht="14.25" x14ac:dyDescent="0.2">
      <c r="A19" s="12" t="s">
        <v>14</v>
      </c>
      <c r="B19" s="13">
        <v>148748.24904</v>
      </c>
      <c r="C19" s="13">
        <v>185965.25633</v>
      </c>
      <c r="D19" s="14">
        <f t="shared" si="0"/>
        <v>25.020131349574378</v>
      </c>
      <c r="E19" s="14">
        <f t="shared" si="3"/>
        <v>1.5377871997308989</v>
      </c>
      <c r="F19" s="13">
        <v>319943.94195000001</v>
      </c>
      <c r="G19" s="13">
        <v>395726.50420000002</v>
      </c>
      <c r="H19" s="14">
        <f t="shared" si="1"/>
        <v>23.686200084964607</v>
      </c>
      <c r="I19" s="14">
        <f t="shared" si="4"/>
        <v>1.6109004708371459</v>
      </c>
      <c r="J19" s="13">
        <v>1724043.5019999999</v>
      </c>
      <c r="K19" s="13">
        <v>2064161.6739999999</v>
      </c>
      <c r="L19" s="14">
        <f t="shared" si="2"/>
        <v>19.727934452085538</v>
      </c>
      <c r="M19" s="14">
        <f t="shared" si="5"/>
        <v>1.3534677415666032</v>
      </c>
    </row>
    <row r="20" spans="1:13" ht="15.75" x14ac:dyDescent="0.25">
      <c r="A20" s="10" t="s">
        <v>15</v>
      </c>
      <c r="B20" s="9">
        <v>312886.18442000001</v>
      </c>
      <c r="C20" s="9">
        <v>344576.71552000003</v>
      </c>
      <c r="D20" s="11">
        <f t="shared" si="0"/>
        <v>10.128453309226501</v>
      </c>
      <c r="E20" s="11">
        <f t="shared" si="3"/>
        <v>2.8493798944447777</v>
      </c>
      <c r="F20" s="9">
        <v>621329.09704000002</v>
      </c>
      <c r="G20" s="9">
        <v>707210.68171000003</v>
      </c>
      <c r="H20" s="11">
        <f t="shared" si="1"/>
        <v>13.822237696437886</v>
      </c>
      <c r="I20" s="11">
        <f t="shared" si="4"/>
        <v>2.8788721706947471</v>
      </c>
      <c r="J20" s="9">
        <v>3922592.1610000008</v>
      </c>
      <c r="K20" s="9">
        <v>4542911.6609999994</v>
      </c>
      <c r="L20" s="11">
        <f t="shared" si="2"/>
        <v>15.814019774155117</v>
      </c>
      <c r="M20" s="11">
        <f t="shared" si="5"/>
        <v>2.9787804237422613</v>
      </c>
    </row>
    <row r="21" spans="1:13" ht="14.25" x14ac:dyDescent="0.2">
      <c r="A21" s="12" t="s">
        <v>16</v>
      </c>
      <c r="B21" s="13">
        <v>312886.18442000001</v>
      </c>
      <c r="C21" s="13">
        <v>344576.71552000003</v>
      </c>
      <c r="D21" s="14">
        <f t="shared" si="0"/>
        <v>10.128453309226501</v>
      </c>
      <c r="E21" s="14">
        <f t="shared" si="3"/>
        <v>2.8493798944447777</v>
      </c>
      <c r="F21" s="13">
        <v>621329.09704000002</v>
      </c>
      <c r="G21" s="13">
        <v>707210.68171000003</v>
      </c>
      <c r="H21" s="14">
        <f t="shared" si="1"/>
        <v>13.822237696437886</v>
      </c>
      <c r="I21" s="14">
        <f t="shared" si="4"/>
        <v>2.8788721706947471</v>
      </c>
      <c r="J21" s="13">
        <v>3922592.1610000008</v>
      </c>
      <c r="K21" s="13">
        <v>4542911.6609999994</v>
      </c>
      <c r="L21" s="14">
        <f t="shared" si="2"/>
        <v>15.814019774155117</v>
      </c>
      <c r="M21" s="14">
        <f t="shared" si="5"/>
        <v>2.9787804237422613</v>
      </c>
    </row>
    <row r="22" spans="1:13" ht="16.5" x14ac:dyDescent="0.25">
      <c r="A22" s="66" t="s">
        <v>17</v>
      </c>
      <c r="B22" s="67">
        <v>9579934.9747599997</v>
      </c>
      <c r="C22" s="67">
        <v>9966803.4697699994</v>
      </c>
      <c r="D22" s="65">
        <f t="shared" si="0"/>
        <v>4.038320677846686</v>
      </c>
      <c r="E22" s="65">
        <f t="shared" si="3"/>
        <v>82.417668227488605</v>
      </c>
      <c r="F22" s="67">
        <v>18452242.765489999</v>
      </c>
      <c r="G22" s="67">
        <v>19628377.459089998</v>
      </c>
      <c r="H22" s="65">
        <f t="shared" si="1"/>
        <v>6.3739389761316465</v>
      </c>
      <c r="I22" s="65">
        <f t="shared" si="4"/>
        <v>79.902059010525335</v>
      </c>
      <c r="J22" s="67">
        <v>114740054.07199998</v>
      </c>
      <c r="K22" s="67">
        <v>120218465.29300001</v>
      </c>
      <c r="L22" s="65">
        <f t="shared" si="2"/>
        <v>4.7746284114196937</v>
      </c>
      <c r="M22" s="65">
        <f t="shared" si="5"/>
        <v>78.827069005409598</v>
      </c>
    </row>
    <row r="23" spans="1:13" ht="15.75" x14ac:dyDescent="0.25">
      <c r="A23" s="10" t="s">
        <v>18</v>
      </c>
      <c r="B23" s="67">
        <v>940772.00217999995</v>
      </c>
      <c r="C23" s="67">
        <v>1039358.9458700001</v>
      </c>
      <c r="D23" s="65">
        <f t="shared" si="0"/>
        <v>10.479366250435804</v>
      </c>
      <c r="E23" s="65">
        <f t="shared" si="3"/>
        <v>8.594685450536204</v>
      </c>
      <c r="F23" s="67">
        <v>1903970.8830599999</v>
      </c>
      <c r="G23" s="67">
        <v>2110338.9545999998</v>
      </c>
      <c r="H23" s="65">
        <f t="shared" si="1"/>
        <v>10.838824972382554</v>
      </c>
      <c r="I23" s="65">
        <f t="shared" si="4"/>
        <v>8.5906452550193126</v>
      </c>
      <c r="J23" s="67">
        <v>11692511.659000002</v>
      </c>
      <c r="K23" s="67">
        <v>12732372.627</v>
      </c>
      <c r="L23" s="65">
        <f t="shared" si="2"/>
        <v>8.8933926116686219</v>
      </c>
      <c r="M23" s="65">
        <f t="shared" si="5"/>
        <v>8.3485978067094617</v>
      </c>
    </row>
    <row r="24" spans="1:13" ht="14.25" x14ac:dyDescent="0.2">
      <c r="A24" s="12" t="s">
        <v>19</v>
      </c>
      <c r="B24" s="13">
        <v>649400.50818</v>
      </c>
      <c r="C24" s="13">
        <v>716910.50752999994</v>
      </c>
      <c r="D24" s="14">
        <f t="shared" si="0"/>
        <v>10.395741687853377</v>
      </c>
      <c r="E24" s="14">
        <f t="shared" si="3"/>
        <v>5.9282890986684134</v>
      </c>
      <c r="F24" s="13">
        <v>1331556.37558</v>
      </c>
      <c r="G24" s="13">
        <v>1485573.65185</v>
      </c>
      <c r="H24" s="14">
        <f t="shared" si="1"/>
        <v>11.566710887694342</v>
      </c>
      <c r="I24" s="14">
        <f t="shared" si="4"/>
        <v>6.0473869448454884</v>
      </c>
      <c r="J24" s="13">
        <v>7950750.3470000001</v>
      </c>
      <c r="K24" s="13">
        <v>8543110.5230000019</v>
      </c>
      <c r="L24" s="14">
        <f t="shared" si="2"/>
        <v>7.4503682061091618</v>
      </c>
      <c r="M24" s="14">
        <f t="shared" si="5"/>
        <v>5.6017048718436264</v>
      </c>
    </row>
    <row r="25" spans="1:13" ht="14.25" x14ac:dyDescent="0.2">
      <c r="A25" s="12" t="s">
        <v>20</v>
      </c>
      <c r="B25" s="13">
        <v>129821.34813</v>
      </c>
      <c r="C25" s="13">
        <v>145281.32892</v>
      </c>
      <c r="D25" s="14">
        <f t="shared" si="0"/>
        <v>11.908658331385332</v>
      </c>
      <c r="E25" s="14">
        <f t="shared" si="3"/>
        <v>1.2013629447891101</v>
      </c>
      <c r="F25" s="13">
        <v>244866.25189000001</v>
      </c>
      <c r="G25" s="13">
        <v>269238.10840000003</v>
      </c>
      <c r="H25" s="14">
        <f t="shared" si="1"/>
        <v>9.9531300544218944</v>
      </c>
      <c r="I25" s="14">
        <f t="shared" si="4"/>
        <v>1.0959988552337723</v>
      </c>
      <c r="J25" s="13">
        <v>1685464.966</v>
      </c>
      <c r="K25" s="13">
        <v>1965678.8020000001</v>
      </c>
      <c r="L25" s="14">
        <f t="shared" si="2"/>
        <v>16.625313587206307</v>
      </c>
      <c r="M25" s="14">
        <f t="shared" si="5"/>
        <v>1.2888926687766251</v>
      </c>
    </row>
    <row r="26" spans="1:13" ht="14.25" x14ac:dyDescent="0.2">
      <c r="A26" s="12" t="s">
        <v>21</v>
      </c>
      <c r="B26" s="13">
        <v>161550.14587000001</v>
      </c>
      <c r="C26" s="13">
        <v>177167.10941999999</v>
      </c>
      <c r="D26" s="14">
        <f t="shared" si="0"/>
        <v>9.6669448770210415</v>
      </c>
      <c r="E26" s="14">
        <f t="shared" si="3"/>
        <v>1.4650334070786779</v>
      </c>
      <c r="F26" s="13">
        <v>327548.25559000002</v>
      </c>
      <c r="G26" s="13">
        <v>355527.19435000001</v>
      </c>
      <c r="H26" s="14">
        <f t="shared" si="1"/>
        <v>8.5419287944619366</v>
      </c>
      <c r="I26" s="14">
        <f t="shared" si="4"/>
        <v>1.4472594549400526</v>
      </c>
      <c r="J26" s="13">
        <v>2056296.348</v>
      </c>
      <c r="K26" s="13">
        <v>2223583.2990000001</v>
      </c>
      <c r="L26" s="14">
        <f t="shared" si="2"/>
        <v>8.1353522396082241</v>
      </c>
      <c r="M26" s="14">
        <f t="shared" si="5"/>
        <v>1.458000264122115</v>
      </c>
    </row>
    <row r="27" spans="1:13" ht="15.75" x14ac:dyDescent="0.25">
      <c r="A27" s="10" t="s">
        <v>22</v>
      </c>
      <c r="B27" s="67">
        <v>1429458.2367700001</v>
      </c>
      <c r="C27" s="67">
        <v>1449343.4383700001</v>
      </c>
      <c r="D27" s="65">
        <f t="shared" si="0"/>
        <v>1.3911005644301002</v>
      </c>
      <c r="E27" s="65">
        <f t="shared" si="3"/>
        <v>11.984936495795356</v>
      </c>
      <c r="F27" s="67">
        <v>2745432.1023300001</v>
      </c>
      <c r="G27" s="67">
        <v>2845066.8165899999</v>
      </c>
      <c r="H27" s="65">
        <f t="shared" si="1"/>
        <v>3.6291086629110794</v>
      </c>
      <c r="I27" s="65">
        <f t="shared" si="4"/>
        <v>11.581532765092895</v>
      </c>
      <c r="J27" s="67">
        <v>17568216.727000002</v>
      </c>
      <c r="K27" s="67">
        <v>17533645.969999999</v>
      </c>
      <c r="L27" s="65">
        <f t="shared" si="2"/>
        <v>-0.19678011455125308</v>
      </c>
      <c r="M27" s="65">
        <f t="shared" si="5"/>
        <v>11.496785601322172</v>
      </c>
    </row>
    <row r="28" spans="1:13" ht="14.25" x14ac:dyDescent="0.2">
      <c r="A28" s="12" t="s">
        <v>23</v>
      </c>
      <c r="B28" s="13">
        <v>1429458.2367700001</v>
      </c>
      <c r="C28" s="13">
        <v>1449343.4383700001</v>
      </c>
      <c r="D28" s="14">
        <f t="shared" si="0"/>
        <v>1.3911005644301002</v>
      </c>
      <c r="E28" s="14">
        <f t="shared" si="3"/>
        <v>11.984936495795356</v>
      </c>
      <c r="F28" s="13">
        <v>2745432.1023300001</v>
      </c>
      <c r="G28" s="13">
        <v>2845066.8165899999</v>
      </c>
      <c r="H28" s="14">
        <f t="shared" si="1"/>
        <v>3.6291086629110794</v>
      </c>
      <c r="I28" s="14">
        <f t="shared" si="4"/>
        <v>11.581532765092895</v>
      </c>
      <c r="J28" s="13">
        <v>17568216.727000002</v>
      </c>
      <c r="K28" s="13">
        <v>17533645.969999999</v>
      </c>
      <c r="L28" s="14">
        <f t="shared" si="2"/>
        <v>-0.19678011455125308</v>
      </c>
      <c r="M28" s="14">
        <f t="shared" si="5"/>
        <v>11.496785601322172</v>
      </c>
    </row>
    <row r="29" spans="1:13" ht="15.75" x14ac:dyDescent="0.25">
      <c r="A29" s="10" t="s">
        <v>24</v>
      </c>
      <c r="B29" s="67">
        <v>7209704.7358100004</v>
      </c>
      <c r="C29" s="67">
        <v>7478101.0855299998</v>
      </c>
      <c r="D29" s="65">
        <f t="shared" si="0"/>
        <v>3.7227093141123677</v>
      </c>
      <c r="E29" s="65">
        <f t="shared" si="3"/>
        <v>61.838046281157055</v>
      </c>
      <c r="F29" s="67">
        <v>13802839.780099999</v>
      </c>
      <c r="G29" s="67">
        <v>14672971.687899999</v>
      </c>
      <c r="H29" s="65">
        <f t="shared" si="1"/>
        <v>6.3040064339115016</v>
      </c>
      <c r="I29" s="65">
        <f t="shared" si="4"/>
        <v>59.729880990413129</v>
      </c>
      <c r="J29" s="67">
        <v>85479325.687999994</v>
      </c>
      <c r="K29" s="67">
        <v>89952446.700000003</v>
      </c>
      <c r="L29" s="65">
        <f t="shared" si="2"/>
        <v>5.2329858430644682</v>
      </c>
      <c r="M29" s="65">
        <f t="shared" si="5"/>
        <v>58.981685600000752</v>
      </c>
    </row>
    <row r="30" spans="1:13" ht="14.25" x14ac:dyDescent="0.2">
      <c r="A30" s="12" t="s">
        <v>25</v>
      </c>
      <c r="B30" s="13">
        <v>1389492.50278</v>
      </c>
      <c r="C30" s="13">
        <v>1489411.0471399999</v>
      </c>
      <c r="D30" s="14">
        <f t="shared" si="0"/>
        <v>7.1910099665949883</v>
      </c>
      <c r="E30" s="14">
        <f t="shared" si="3"/>
        <v>12.316264277695611</v>
      </c>
      <c r="F30" s="13">
        <v>2782124.3420600002</v>
      </c>
      <c r="G30" s="13">
        <v>3078694.1815200001</v>
      </c>
      <c r="H30" s="14">
        <f t="shared" si="1"/>
        <v>10.659834105056833</v>
      </c>
      <c r="I30" s="14">
        <f t="shared" si="4"/>
        <v>12.532569473960823</v>
      </c>
      <c r="J30" s="13">
        <v>16290905.296</v>
      </c>
      <c r="K30" s="13">
        <v>17662162.127999999</v>
      </c>
      <c r="L30" s="14">
        <f t="shared" si="2"/>
        <v>8.4173151036406253</v>
      </c>
      <c r="M30" s="14">
        <f t="shared" si="5"/>
        <v>11.581053455102253</v>
      </c>
    </row>
    <row r="31" spans="1:13" ht="14.25" x14ac:dyDescent="0.2">
      <c r="A31" s="12" t="s">
        <v>26</v>
      </c>
      <c r="B31" s="13">
        <v>1783951.8875299999</v>
      </c>
      <c r="C31" s="13">
        <v>1836129.2520099999</v>
      </c>
      <c r="D31" s="14">
        <f t="shared" si="0"/>
        <v>2.9248190405091594</v>
      </c>
      <c r="E31" s="14">
        <f t="shared" si="3"/>
        <v>15.183352613898704</v>
      </c>
      <c r="F31" s="13">
        <v>3269411.2184199998</v>
      </c>
      <c r="G31" s="13">
        <v>3422805.4504300002</v>
      </c>
      <c r="H31" s="14">
        <f t="shared" si="1"/>
        <v>4.6917998918511952</v>
      </c>
      <c r="I31" s="14">
        <f t="shared" si="4"/>
        <v>13.933357642618157</v>
      </c>
      <c r="J31" s="13">
        <v>19106751.892999999</v>
      </c>
      <c r="K31" s="13">
        <v>21456204.440999996</v>
      </c>
      <c r="L31" s="14">
        <f t="shared" si="2"/>
        <v>12.296451857213619</v>
      </c>
      <c r="M31" s="14">
        <f t="shared" si="5"/>
        <v>14.068801360445949</v>
      </c>
    </row>
    <row r="32" spans="1:13" ht="14.25" x14ac:dyDescent="0.2">
      <c r="A32" s="12" t="s">
        <v>27</v>
      </c>
      <c r="B32" s="13">
        <v>162402.31323999999</v>
      </c>
      <c r="C32" s="13">
        <v>89236.716050000003</v>
      </c>
      <c r="D32" s="14">
        <f t="shared" si="0"/>
        <v>-45.052065903688842</v>
      </c>
      <c r="E32" s="14">
        <f t="shared" si="3"/>
        <v>0.73791783688990809</v>
      </c>
      <c r="F32" s="13">
        <v>211354.94244000001</v>
      </c>
      <c r="G32" s="13">
        <v>143708.03997000001</v>
      </c>
      <c r="H32" s="14">
        <f t="shared" si="1"/>
        <v>-32.006302615423238</v>
      </c>
      <c r="I32" s="14">
        <f t="shared" si="4"/>
        <v>0.58499834303177412</v>
      </c>
      <c r="J32" s="13">
        <v>876571.38500000001</v>
      </c>
      <c r="K32" s="13">
        <v>1095944.486</v>
      </c>
      <c r="L32" s="14">
        <f t="shared" si="2"/>
        <v>25.026267655314804</v>
      </c>
      <c r="M32" s="14">
        <f t="shared" si="5"/>
        <v>0.71860917050860418</v>
      </c>
    </row>
    <row r="33" spans="1:13" ht="14.25" x14ac:dyDescent="0.2">
      <c r="A33" s="12" t="s">
        <v>207</v>
      </c>
      <c r="B33" s="13">
        <v>838432.59577000001</v>
      </c>
      <c r="C33" s="13">
        <v>922613.63811000006</v>
      </c>
      <c r="D33" s="14">
        <f t="shared" si="0"/>
        <v>10.040287408278758</v>
      </c>
      <c r="E33" s="14">
        <f t="shared" si="3"/>
        <v>7.6292930786224247</v>
      </c>
      <c r="F33" s="13">
        <v>1668490.97337</v>
      </c>
      <c r="G33" s="13">
        <v>1826005.1588099999</v>
      </c>
      <c r="H33" s="14">
        <f t="shared" si="1"/>
        <v>9.4405176865808542</v>
      </c>
      <c r="I33" s="14">
        <f t="shared" si="4"/>
        <v>7.4331957522649201</v>
      </c>
      <c r="J33" s="13">
        <v>11694770.477</v>
      </c>
      <c r="K33" s="13">
        <v>11853096.134</v>
      </c>
      <c r="L33" s="14">
        <f t="shared" si="2"/>
        <v>1.3538158556542628</v>
      </c>
      <c r="M33" s="14">
        <f t="shared" si="5"/>
        <v>7.7720575171655941</v>
      </c>
    </row>
    <row r="34" spans="1:13" ht="14.25" x14ac:dyDescent="0.2">
      <c r="A34" s="12" t="s">
        <v>28</v>
      </c>
      <c r="B34" s="13">
        <v>435630.61453999998</v>
      </c>
      <c r="C34" s="13">
        <v>472363.10423</v>
      </c>
      <c r="D34" s="14">
        <f t="shared" si="0"/>
        <v>8.4320266904995513</v>
      </c>
      <c r="E34" s="14">
        <f t="shared" si="3"/>
        <v>3.9060733690009397</v>
      </c>
      <c r="F34" s="13">
        <v>865679.41726999998</v>
      </c>
      <c r="G34" s="13">
        <v>949847.97438999999</v>
      </c>
      <c r="H34" s="14">
        <f t="shared" si="1"/>
        <v>9.7228321987177804</v>
      </c>
      <c r="I34" s="14">
        <f t="shared" si="4"/>
        <v>3.8665859701811711</v>
      </c>
      <c r="J34" s="13">
        <v>5380695.381000001</v>
      </c>
      <c r="K34" s="13">
        <v>5879329.9790000012</v>
      </c>
      <c r="L34" s="14">
        <f t="shared" si="2"/>
        <v>9.2671032774081539</v>
      </c>
      <c r="M34" s="14">
        <f t="shared" si="5"/>
        <v>3.8550679284639968</v>
      </c>
    </row>
    <row r="35" spans="1:13" ht="14.25" x14ac:dyDescent="0.2">
      <c r="A35" s="12" t="s">
        <v>29</v>
      </c>
      <c r="B35" s="13">
        <v>545252.58366</v>
      </c>
      <c r="C35" s="13">
        <v>569337.08031999995</v>
      </c>
      <c r="D35" s="14">
        <f t="shared" si="0"/>
        <v>4.4171265541436071</v>
      </c>
      <c r="E35" s="14">
        <f t="shared" si="3"/>
        <v>4.707972294000057</v>
      </c>
      <c r="F35" s="13">
        <v>1064756.02305</v>
      </c>
      <c r="G35" s="13">
        <v>1162219.7237499999</v>
      </c>
      <c r="H35" s="14">
        <f t="shared" si="1"/>
        <v>9.1536181613525489</v>
      </c>
      <c r="I35" s="14">
        <f t="shared" si="4"/>
        <v>4.7310965536411818</v>
      </c>
      <c r="J35" s="13">
        <v>6534080.3990000002</v>
      </c>
      <c r="K35" s="13">
        <v>6929305.8899999997</v>
      </c>
      <c r="L35" s="14">
        <f t="shared" si="2"/>
        <v>6.0486781133039962</v>
      </c>
      <c r="M35" s="14">
        <f t="shared" si="5"/>
        <v>4.543535572670681</v>
      </c>
    </row>
    <row r="36" spans="1:13" ht="14.25" x14ac:dyDescent="0.2">
      <c r="A36" s="12" t="s">
        <v>30</v>
      </c>
      <c r="B36" s="13">
        <v>1224777.6404200001</v>
      </c>
      <c r="C36" s="13">
        <v>1196901.5768200001</v>
      </c>
      <c r="D36" s="14">
        <f t="shared" si="0"/>
        <v>-2.2760101654403777</v>
      </c>
      <c r="E36" s="14">
        <f t="shared" si="3"/>
        <v>9.897439771789255</v>
      </c>
      <c r="F36" s="13">
        <v>2369391.1976800002</v>
      </c>
      <c r="G36" s="13">
        <v>2304437.7464100001</v>
      </c>
      <c r="H36" s="14">
        <f t="shared" si="1"/>
        <v>-2.7413561480940563</v>
      </c>
      <c r="I36" s="14">
        <f t="shared" si="4"/>
        <v>9.380771344116507</v>
      </c>
      <c r="J36" s="13">
        <v>15242654.966</v>
      </c>
      <c r="K36" s="13">
        <v>13760521.219999999</v>
      </c>
      <c r="L36" s="14">
        <f t="shared" si="2"/>
        <v>-9.7235930965177833</v>
      </c>
      <c r="M36" s="14">
        <f t="shared" si="5"/>
        <v>9.0227533109466691</v>
      </c>
    </row>
    <row r="37" spans="1:13" ht="14.25" x14ac:dyDescent="0.2">
      <c r="A37" s="15" t="s">
        <v>208</v>
      </c>
      <c r="B37" s="13">
        <v>236027.05360000001</v>
      </c>
      <c r="C37" s="13">
        <v>246823.1752</v>
      </c>
      <c r="D37" s="14">
        <f t="shared" si="0"/>
        <v>4.5741034493005186</v>
      </c>
      <c r="E37" s="14">
        <f t="shared" si="3"/>
        <v>2.041034583072634</v>
      </c>
      <c r="F37" s="13">
        <v>468459.62258000002</v>
      </c>
      <c r="G37" s="13">
        <v>490804.90061000001</v>
      </c>
      <c r="H37" s="14">
        <f t="shared" si="1"/>
        <v>4.7699474945002391</v>
      </c>
      <c r="I37" s="14">
        <f t="shared" si="4"/>
        <v>1.9979400851104971</v>
      </c>
      <c r="J37" s="13">
        <v>3122805.2040000004</v>
      </c>
      <c r="K37" s="13">
        <v>3175336.5679999995</v>
      </c>
      <c r="L37" s="14">
        <f t="shared" si="2"/>
        <v>1.6821851050046837</v>
      </c>
      <c r="M37" s="14">
        <f t="shared" si="5"/>
        <v>2.0820634679630272</v>
      </c>
    </row>
    <row r="38" spans="1:13" ht="14.25" x14ac:dyDescent="0.2">
      <c r="A38" s="12" t="s">
        <v>31</v>
      </c>
      <c r="B38" s="13">
        <v>192587.21515</v>
      </c>
      <c r="C38" s="13">
        <v>182876.07165999999</v>
      </c>
      <c r="D38" s="14">
        <f t="shared" si="0"/>
        <v>-5.0424652967936208</v>
      </c>
      <c r="E38" s="14">
        <f t="shared" si="3"/>
        <v>1.5122420590047139</v>
      </c>
      <c r="F38" s="13">
        <v>346757.30002999998</v>
      </c>
      <c r="G38" s="13">
        <v>377702.44910999999</v>
      </c>
      <c r="H38" s="14">
        <f t="shared" si="1"/>
        <v>8.9241521598313174</v>
      </c>
      <c r="I38" s="14">
        <f t="shared" si="4"/>
        <v>1.5375291941530818</v>
      </c>
      <c r="J38" s="13">
        <v>2017310.0710000002</v>
      </c>
      <c r="K38" s="13">
        <v>2287298.264</v>
      </c>
      <c r="L38" s="14">
        <f t="shared" si="2"/>
        <v>13.383574338979232</v>
      </c>
      <c r="M38" s="14">
        <f t="shared" si="5"/>
        <v>1.4997780719696145</v>
      </c>
    </row>
    <row r="39" spans="1:13" ht="14.25" x14ac:dyDescent="0.2">
      <c r="A39" s="12" t="s">
        <v>209</v>
      </c>
      <c r="B39" s="13">
        <v>90844.454570000002</v>
      </c>
      <c r="C39" s="13">
        <v>107484.57864000001</v>
      </c>
      <c r="D39" s="14">
        <f>(C39-B39)/B39*100</f>
        <v>18.317159972795029</v>
      </c>
      <c r="E39" s="14">
        <f t="shared" si="3"/>
        <v>0.88881338623679684</v>
      </c>
      <c r="F39" s="13">
        <v>163402.48066</v>
      </c>
      <c r="G39" s="13">
        <v>214998.47743999999</v>
      </c>
      <c r="H39" s="14">
        <f t="shared" si="1"/>
        <v>31.576018045502284</v>
      </c>
      <c r="I39" s="14">
        <f t="shared" si="4"/>
        <v>0.87520331557657005</v>
      </c>
      <c r="J39" s="13">
        <v>1300410.6460000002</v>
      </c>
      <c r="K39" s="13">
        <v>1440525.5569999998</v>
      </c>
      <c r="L39" s="14">
        <f t="shared" si="2"/>
        <v>10.774666558674081</v>
      </c>
      <c r="M39" s="14">
        <f t="shared" si="5"/>
        <v>0.94455046659381137</v>
      </c>
    </row>
    <row r="40" spans="1:13" ht="14.25" x14ac:dyDescent="0.2">
      <c r="A40" s="12" t="s">
        <v>32</v>
      </c>
      <c r="B40" s="13">
        <v>301532.52218000003</v>
      </c>
      <c r="C40" s="13">
        <v>356128.00494000001</v>
      </c>
      <c r="D40" s="14">
        <f>(C40-B40)/B40*100</f>
        <v>18.106001424088237</v>
      </c>
      <c r="E40" s="14">
        <f t="shared" si="3"/>
        <v>2.9449000220267885</v>
      </c>
      <c r="F40" s="13">
        <v>577194.29087999999</v>
      </c>
      <c r="G40" s="13">
        <v>685990.18318000005</v>
      </c>
      <c r="H40" s="14">
        <f t="shared" si="1"/>
        <v>18.8490936274037</v>
      </c>
      <c r="I40" s="14">
        <f t="shared" si="4"/>
        <v>2.7924889976937814</v>
      </c>
      <c r="J40" s="13">
        <v>3825212.7529999996</v>
      </c>
      <c r="K40" s="13">
        <v>4308124.3250000002</v>
      </c>
      <c r="L40" s="14">
        <f t="shared" si="2"/>
        <v>12.62443694461877</v>
      </c>
      <c r="M40" s="14">
        <f t="shared" si="5"/>
        <v>2.8248307165041844</v>
      </c>
    </row>
    <row r="41" spans="1:13" ht="14.25" x14ac:dyDescent="0.2">
      <c r="A41" s="12" t="s">
        <v>33</v>
      </c>
      <c r="B41" s="13">
        <v>8773.3523700000005</v>
      </c>
      <c r="C41" s="13">
        <v>8796.8404100000007</v>
      </c>
      <c r="D41" s="14">
        <f t="shared" si="0"/>
        <v>0.26772023976053044</v>
      </c>
      <c r="E41" s="14">
        <f t="shared" si="3"/>
        <v>7.2742988919222248E-2</v>
      </c>
      <c r="F41" s="13">
        <v>15817.971659999999</v>
      </c>
      <c r="G41" s="13">
        <v>15757.40228</v>
      </c>
      <c r="H41" s="14">
        <f t="shared" si="1"/>
        <v>-0.38291496091856697</v>
      </c>
      <c r="I41" s="14">
        <f t="shared" si="4"/>
        <v>6.4144318064663808E-2</v>
      </c>
      <c r="J41" s="13">
        <v>87157.21</v>
      </c>
      <c r="K41" s="13">
        <v>104597.70899999999</v>
      </c>
      <c r="L41" s="14">
        <f t="shared" si="2"/>
        <v>20.010391567146289</v>
      </c>
      <c r="M41" s="14">
        <f t="shared" si="5"/>
        <v>6.8584562322064876E-2</v>
      </c>
    </row>
    <row r="42" spans="1:13" ht="15.75" x14ac:dyDescent="0.25">
      <c r="A42" s="68" t="s">
        <v>34</v>
      </c>
      <c r="B42" s="67">
        <v>398684.74169</v>
      </c>
      <c r="C42" s="67">
        <v>327517.44351999997</v>
      </c>
      <c r="D42" s="65">
        <f t="shared" si="0"/>
        <v>-17.850519653279491</v>
      </c>
      <c r="E42" s="65">
        <f t="shared" si="3"/>
        <v>2.7083130595098921</v>
      </c>
      <c r="F42" s="67">
        <v>793231.47467000003</v>
      </c>
      <c r="G42" s="67">
        <v>729184.48010000004</v>
      </c>
      <c r="H42" s="65">
        <f t="shared" si="1"/>
        <v>-8.0741872473788057</v>
      </c>
      <c r="I42" s="65">
        <f t="shared" si="4"/>
        <v>2.9683218330166867</v>
      </c>
      <c r="J42" s="67">
        <v>4444244.3689999999</v>
      </c>
      <c r="K42" s="67">
        <v>4972225.0299999993</v>
      </c>
      <c r="L42" s="65">
        <f t="shared" si="2"/>
        <v>11.880099678650218</v>
      </c>
      <c r="M42" s="65">
        <f t="shared" si="5"/>
        <v>3.260280561683869</v>
      </c>
    </row>
    <row r="43" spans="1:13" ht="14.25" x14ac:dyDescent="0.2">
      <c r="A43" s="12" t="s">
        <v>35</v>
      </c>
      <c r="B43" s="13">
        <v>398684.74169</v>
      </c>
      <c r="C43" s="13">
        <v>327517.44351999997</v>
      </c>
      <c r="D43" s="14">
        <f t="shared" si="0"/>
        <v>-17.850519653279491</v>
      </c>
      <c r="E43" s="14">
        <f t="shared" si="3"/>
        <v>2.7083130595098921</v>
      </c>
      <c r="F43" s="13">
        <v>793231.47467000003</v>
      </c>
      <c r="G43" s="13">
        <v>729184.48010000004</v>
      </c>
      <c r="H43" s="14">
        <f t="shared" si="1"/>
        <v>-8.0741872473788057</v>
      </c>
      <c r="I43" s="14">
        <f t="shared" si="4"/>
        <v>2.9683218330166867</v>
      </c>
      <c r="J43" s="13">
        <v>4444244.3689999999</v>
      </c>
      <c r="K43" s="13">
        <v>4972225.0299999993</v>
      </c>
      <c r="L43" s="14">
        <f t="shared" si="2"/>
        <v>11.880099678650218</v>
      </c>
      <c r="M43" s="14">
        <f t="shared" si="5"/>
        <v>3.260280561683869</v>
      </c>
    </row>
    <row r="44" spans="1:13" ht="15.75" x14ac:dyDescent="0.25">
      <c r="A44" s="10" t="s">
        <v>36</v>
      </c>
      <c r="B44" s="9">
        <v>11591926.971659999</v>
      </c>
      <c r="C44" s="9">
        <v>12093042.28586</v>
      </c>
      <c r="D44" s="11">
        <f t="shared" si="0"/>
        <v>4.3229681779839542</v>
      </c>
      <c r="E44" s="11">
        <f t="shared" si="3"/>
        <v>100</v>
      </c>
      <c r="F44" s="16">
        <v>22558449.432270002</v>
      </c>
      <c r="G44" s="16">
        <v>24087157.00214</v>
      </c>
      <c r="H44" s="17">
        <f t="shared" si="1"/>
        <v>6.7766518016223811</v>
      </c>
      <c r="I44" s="17">
        <f t="shared" si="4"/>
        <v>98.052599823500984</v>
      </c>
      <c r="J44" s="16">
        <v>138584180.80599999</v>
      </c>
      <c r="K44" s="16">
        <v>146951173.91499999</v>
      </c>
      <c r="L44" s="17">
        <f t="shared" si="2"/>
        <v>6.0374806564053012</v>
      </c>
      <c r="M44" s="17">
        <f t="shared" si="5"/>
        <v>96.355666314583544</v>
      </c>
    </row>
    <row r="45" spans="1:13" ht="15.75" x14ac:dyDescent="0.25">
      <c r="A45" s="69" t="s">
        <v>37</v>
      </c>
      <c r="B45" s="70"/>
      <c r="C45" s="70"/>
      <c r="D45" s="71"/>
      <c r="E45" s="71"/>
      <c r="F45" s="72">
        <f>(F46-F44)</f>
        <v>515469.83572999761</v>
      </c>
      <c r="G45" s="72">
        <f>(G46-G44)</f>
        <v>478389.49585999921</v>
      </c>
      <c r="H45" s="73">
        <f t="shared" si="1"/>
        <v>-7.1935033438932452</v>
      </c>
      <c r="I45" s="73">
        <f t="shared" si="4"/>
        <v>1.9474001764990134</v>
      </c>
      <c r="J45" s="72">
        <f>(J46-J44)</f>
        <v>14855287.728000015</v>
      </c>
      <c r="K45" s="72">
        <f>(K46-K44)</f>
        <v>5557941.0500000119</v>
      </c>
      <c r="L45" s="73">
        <f t="shared" si="2"/>
        <v>-62.586109728967976</v>
      </c>
      <c r="M45" s="73">
        <f t="shared" si="5"/>
        <v>3.6443336854164605</v>
      </c>
    </row>
    <row r="46" spans="1:13" s="19" customFormat="1" ht="22.5" customHeight="1" x14ac:dyDescent="0.3">
      <c r="A46" s="18" t="s">
        <v>38</v>
      </c>
      <c r="B46" s="74">
        <v>11591926.971659999</v>
      </c>
      <c r="C46" s="74">
        <v>12093042.28586</v>
      </c>
      <c r="D46" s="75">
        <f>(C46-B46)/B46*100</f>
        <v>4.3229681779839542</v>
      </c>
      <c r="E46" s="75">
        <f t="shared" si="3"/>
        <v>100</v>
      </c>
      <c r="F46" s="76">
        <v>23073919.267999999</v>
      </c>
      <c r="G46" s="76">
        <v>24565546.498</v>
      </c>
      <c r="H46" s="77">
        <f>(G46-F46)/F46*100</f>
        <v>6.4645594563930864</v>
      </c>
      <c r="I46" s="77">
        <f t="shared" si="4"/>
        <v>100</v>
      </c>
      <c r="J46" s="76">
        <v>153439468.53400001</v>
      </c>
      <c r="K46" s="76">
        <v>152509114.965</v>
      </c>
      <c r="L46" s="77">
        <f>(K46-J46)/J46*100</f>
        <v>-0.60633263259371406</v>
      </c>
      <c r="M46" s="77">
        <f t="shared" si="5"/>
        <v>100</v>
      </c>
    </row>
    <row r="47" spans="1:13" ht="20.25" hidden="1" customHeight="1" x14ac:dyDescent="0.2"/>
    <row r="49" spans="1:7" x14ac:dyDescent="0.2">
      <c r="A49" s="1" t="s">
        <v>203</v>
      </c>
    </row>
    <row r="50" spans="1:7" x14ac:dyDescent="0.2">
      <c r="G50" s="20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4" workbookViewId="0">
      <selection activeCell="I62" sqref="I62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2" sqref="I62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9" t="s">
        <v>83</v>
      </c>
    </row>
    <row r="14" spans="3:3" ht="12.75" customHeight="1" x14ac:dyDescent="0.2"/>
    <row r="16" spans="3:3" ht="12.75" customHeight="1" x14ac:dyDescent="0.2"/>
    <row r="21" spans="3:3" ht="15" x14ac:dyDescent="0.25">
      <c r="C21" s="39" t="s">
        <v>84</v>
      </c>
    </row>
    <row r="34" ht="12.75" customHeight="1" x14ac:dyDescent="0.2"/>
    <row r="50" spans="2:2" ht="12.75" customHeight="1" x14ac:dyDescent="0.2"/>
    <row r="51" spans="2:2" x14ac:dyDescent="0.2">
      <c r="B51" s="3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topLeftCell="A35" workbookViewId="0">
      <selection activeCell="I62" sqref="I62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9" t="s">
        <v>17</v>
      </c>
    </row>
    <row r="2" spans="2:2" ht="15" x14ac:dyDescent="0.25">
      <c r="B2" s="39" t="s">
        <v>85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topLeftCell="A178" workbookViewId="0">
      <selection activeCell="I62" sqref="I62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9" t="s">
        <v>86</v>
      </c>
    </row>
    <row r="10" spans="2:2" ht="12.75" customHeight="1" x14ac:dyDescent="0.2"/>
    <row r="13" spans="2:2" ht="12.75" customHeight="1" x14ac:dyDescent="0.2"/>
    <row r="18" spans="2:2" ht="15" x14ac:dyDescent="0.25">
      <c r="B18" s="39" t="s">
        <v>87</v>
      </c>
    </row>
    <row r="19" spans="2:2" ht="15" x14ac:dyDescent="0.25">
      <c r="B19" s="39"/>
    </row>
    <row r="20" spans="2:2" ht="15" x14ac:dyDescent="0.25">
      <c r="B20" s="39"/>
    </row>
    <row r="21" spans="2:2" ht="15" x14ac:dyDescent="0.25">
      <c r="B21" s="3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showGridLines="0" zoomScale="90" zoomScaleNormal="90" workbookViewId="0">
      <selection activeCell="D74" sqref="D74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62" bestFit="1" customWidth="1"/>
    <col min="5" max="5" width="12.28515625" style="63" bestFit="1" customWidth="1"/>
    <col min="6" max="6" width="11" style="63" bestFit="1" customWidth="1"/>
    <col min="7" max="7" width="12.28515625" style="63" bestFit="1" customWidth="1"/>
    <col min="8" max="8" width="11.42578125" style="63" bestFit="1" customWidth="1"/>
    <col min="9" max="9" width="12.28515625" style="63" bestFit="1" customWidth="1"/>
    <col min="10" max="10" width="12.7109375" style="63" bestFit="1" customWidth="1"/>
    <col min="11" max="11" width="12.28515625" style="63" bestFit="1" customWidth="1"/>
    <col min="12" max="12" width="11" style="63" customWidth="1"/>
    <col min="13" max="13" width="12.28515625" style="63" bestFit="1" customWidth="1"/>
    <col min="14" max="14" width="11" style="63" bestFit="1" customWidth="1"/>
    <col min="15" max="15" width="13.5703125" style="62" bestFit="1" customWidth="1"/>
  </cols>
  <sheetData>
    <row r="1" spans="1:15" ht="16.5" thickBot="1" x14ac:dyDescent="0.3">
      <c r="B1" s="40" t="s">
        <v>88</v>
      </c>
      <c r="C1" s="41" t="s">
        <v>62</v>
      </c>
      <c r="D1" s="41" t="s">
        <v>63</v>
      </c>
      <c r="E1" s="41" t="s">
        <v>64</v>
      </c>
      <c r="F1" s="41" t="s">
        <v>65</v>
      </c>
      <c r="G1" s="41" t="s">
        <v>66</v>
      </c>
      <c r="H1" s="41" t="s">
        <v>67</v>
      </c>
      <c r="I1" s="41" t="s">
        <v>1</v>
      </c>
      <c r="J1" s="41" t="s">
        <v>89</v>
      </c>
      <c r="K1" s="41" t="s">
        <v>68</v>
      </c>
      <c r="L1" s="41" t="s">
        <v>69</v>
      </c>
      <c r="M1" s="41" t="s">
        <v>70</v>
      </c>
      <c r="N1" s="41" t="s">
        <v>71</v>
      </c>
      <c r="O1" s="42" t="s">
        <v>60</v>
      </c>
    </row>
    <row r="2" spans="1:15" s="88" customFormat="1" ht="16.5" thickTop="1" thickBot="1" x14ac:dyDescent="0.3">
      <c r="A2" s="43">
        <v>2014</v>
      </c>
      <c r="B2" s="44" t="s">
        <v>3</v>
      </c>
      <c r="C2" s="45">
        <v>1930873.69</v>
      </c>
      <c r="D2" s="45">
        <v>1798721.3729999999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6">
        <f t="shared" ref="O2:O33" si="0">SUM(C2:N2)</f>
        <v>3729595.0630000001</v>
      </c>
    </row>
    <row r="3" spans="1:15" ht="16.5" thickTop="1" thickBot="1" x14ac:dyDescent="0.3">
      <c r="A3" s="47">
        <v>2013</v>
      </c>
      <c r="B3" s="44" t="s">
        <v>3</v>
      </c>
      <c r="C3" s="45">
        <v>1699673.145</v>
      </c>
      <c r="D3" s="45">
        <v>1613307.2549999999</v>
      </c>
      <c r="E3" s="45">
        <v>1721276.5919999999</v>
      </c>
      <c r="F3" s="45">
        <v>1687309.8570000001</v>
      </c>
      <c r="G3" s="45">
        <v>1769584.915</v>
      </c>
      <c r="H3" s="45">
        <v>1649695.665</v>
      </c>
      <c r="I3" s="45">
        <v>1685986.939</v>
      </c>
      <c r="J3" s="45">
        <v>1409258.2560000001</v>
      </c>
      <c r="K3" s="45">
        <v>1832004.787</v>
      </c>
      <c r="L3" s="45">
        <v>1824535.5079999999</v>
      </c>
      <c r="M3" s="45">
        <v>2254318.5830000001</v>
      </c>
      <c r="N3" s="45">
        <v>2205856.4840000002</v>
      </c>
      <c r="O3" s="46">
        <f t="shared" si="0"/>
        <v>21352807.986000001</v>
      </c>
    </row>
    <row r="4" spans="1:15" s="88" customFormat="1" ht="16.5" thickTop="1" thickBot="1" x14ac:dyDescent="0.3">
      <c r="A4" s="43">
        <v>2014</v>
      </c>
      <c r="B4" s="48" t="s">
        <v>90</v>
      </c>
      <c r="C4" s="49">
        <v>614676.03500000003</v>
      </c>
      <c r="D4" s="49">
        <v>556947.83299999998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6">
        <f t="shared" si="0"/>
        <v>1171623.868</v>
      </c>
    </row>
    <row r="5" spans="1:15" ht="15.75" thickTop="1" x14ac:dyDescent="0.25">
      <c r="A5" s="47">
        <v>2013</v>
      </c>
      <c r="B5" s="48" t="s">
        <v>90</v>
      </c>
      <c r="C5" s="49">
        <v>500356.07299999997</v>
      </c>
      <c r="D5" s="49">
        <v>471153.27600000001</v>
      </c>
      <c r="E5" s="49">
        <v>532314.25</v>
      </c>
      <c r="F5" s="49">
        <v>519233.696</v>
      </c>
      <c r="G5" s="49">
        <v>586423.34199999995</v>
      </c>
      <c r="H5" s="49">
        <v>541613.93799999997</v>
      </c>
      <c r="I5" s="49">
        <v>550415.77099999995</v>
      </c>
      <c r="J5" s="49">
        <v>452134.76199999999</v>
      </c>
      <c r="K5" s="49">
        <v>552542.80700000003</v>
      </c>
      <c r="L5" s="49">
        <v>533845.59100000001</v>
      </c>
      <c r="M5" s="49">
        <v>672801.73100000003</v>
      </c>
      <c r="N5" s="49">
        <v>673321.68099999998</v>
      </c>
      <c r="O5" s="46">
        <f t="shared" si="0"/>
        <v>6586156.9179999996</v>
      </c>
    </row>
    <row r="6" spans="1:15" s="88" customFormat="1" ht="15" x14ac:dyDescent="0.25">
      <c r="A6" s="43">
        <v>2014</v>
      </c>
      <c r="B6" s="48" t="s">
        <v>148</v>
      </c>
      <c r="C6" s="49">
        <v>219790.23499999999</v>
      </c>
      <c r="D6" s="49">
        <v>200743.89499999999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50">
        <f t="shared" si="0"/>
        <v>420534.13</v>
      </c>
    </row>
    <row r="7" spans="1:15" ht="15" x14ac:dyDescent="0.25">
      <c r="A7" s="47">
        <v>2013</v>
      </c>
      <c r="B7" s="48" t="s">
        <v>148</v>
      </c>
      <c r="C7" s="49">
        <v>223137.13500000001</v>
      </c>
      <c r="D7" s="49">
        <v>181369.864</v>
      </c>
      <c r="E7" s="49">
        <v>172416.70600000001</v>
      </c>
      <c r="F7" s="49">
        <v>160135.041</v>
      </c>
      <c r="G7" s="49">
        <v>181562.63200000001</v>
      </c>
      <c r="H7" s="49">
        <v>178025.77</v>
      </c>
      <c r="I7" s="49">
        <v>115872.15399999999</v>
      </c>
      <c r="J7" s="49">
        <v>95406.588000000003</v>
      </c>
      <c r="K7" s="49">
        <v>126599.36199999999</v>
      </c>
      <c r="L7" s="49">
        <v>217672.26800000001</v>
      </c>
      <c r="M7" s="49">
        <v>335971.37300000002</v>
      </c>
      <c r="N7" s="49">
        <v>363610.79800000001</v>
      </c>
      <c r="O7" s="50">
        <f t="shared" si="0"/>
        <v>2351779.6910000001</v>
      </c>
    </row>
    <row r="8" spans="1:15" s="88" customFormat="1" ht="15" x14ac:dyDescent="0.25">
      <c r="A8" s="43">
        <v>2014</v>
      </c>
      <c r="B8" s="48" t="s">
        <v>91</v>
      </c>
      <c r="C8" s="49">
        <v>111513.67</v>
      </c>
      <c r="D8" s="49">
        <v>112613.85400000001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50">
        <f t="shared" si="0"/>
        <v>224127.524</v>
      </c>
    </row>
    <row r="9" spans="1:15" ht="15" x14ac:dyDescent="0.25">
      <c r="A9" s="47">
        <v>2013</v>
      </c>
      <c r="B9" s="48" t="s">
        <v>91</v>
      </c>
      <c r="C9" s="49">
        <v>94905.948000000004</v>
      </c>
      <c r="D9" s="49">
        <v>94116.08</v>
      </c>
      <c r="E9" s="49">
        <v>95501.997000000003</v>
      </c>
      <c r="F9" s="49">
        <v>100788.325</v>
      </c>
      <c r="G9" s="49">
        <v>112882.94</v>
      </c>
      <c r="H9" s="49">
        <v>100335.58100000001</v>
      </c>
      <c r="I9" s="49">
        <v>109284.296</v>
      </c>
      <c r="J9" s="49">
        <v>107879.761</v>
      </c>
      <c r="K9" s="49">
        <v>126916.215</v>
      </c>
      <c r="L9" s="49">
        <v>122321.38</v>
      </c>
      <c r="M9" s="49">
        <v>145498.478</v>
      </c>
      <c r="N9" s="49">
        <v>120985.576</v>
      </c>
      <c r="O9" s="50">
        <f t="shared" si="0"/>
        <v>1331416.577</v>
      </c>
    </row>
    <row r="10" spans="1:15" s="88" customFormat="1" ht="15" x14ac:dyDescent="0.25">
      <c r="A10" s="43">
        <v>2014</v>
      </c>
      <c r="B10" s="48" t="s">
        <v>92</v>
      </c>
      <c r="C10" s="49">
        <v>116223.542</v>
      </c>
      <c r="D10" s="49">
        <v>111979.448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50">
        <f t="shared" si="0"/>
        <v>228202.99</v>
      </c>
    </row>
    <row r="11" spans="1:15" ht="15" x14ac:dyDescent="0.25">
      <c r="A11" s="47">
        <v>2013</v>
      </c>
      <c r="B11" s="48" t="s">
        <v>92</v>
      </c>
      <c r="C11" s="49">
        <v>106856.598</v>
      </c>
      <c r="D11" s="49">
        <v>108712.61599999999</v>
      </c>
      <c r="E11" s="49">
        <v>113139.69100000001</v>
      </c>
      <c r="F11" s="49">
        <v>104112.96400000001</v>
      </c>
      <c r="G11" s="49">
        <v>112100.792</v>
      </c>
      <c r="H11" s="49">
        <v>96319.293000000005</v>
      </c>
      <c r="I11" s="49">
        <v>96080.379000000001</v>
      </c>
      <c r="J11" s="49">
        <v>95010.244000000006</v>
      </c>
      <c r="K11" s="49">
        <v>156917.41099999999</v>
      </c>
      <c r="L11" s="49">
        <v>153097.658</v>
      </c>
      <c r="M11" s="49">
        <v>166194.008</v>
      </c>
      <c r="N11" s="49">
        <v>130665.397</v>
      </c>
      <c r="O11" s="50">
        <f t="shared" si="0"/>
        <v>1439207.0509999995</v>
      </c>
    </row>
    <row r="12" spans="1:15" s="88" customFormat="1" ht="15" x14ac:dyDescent="0.25">
      <c r="A12" s="43">
        <v>2014</v>
      </c>
      <c r="B12" s="48" t="s">
        <v>93</v>
      </c>
      <c r="C12" s="49">
        <v>154881.07199999999</v>
      </c>
      <c r="D12" s="49">
        <v>183454.894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>
        <f t="shared" si="0"/>
        <v>338335.96600000001</v>
      </c>
    </row>
    <row r="13" spans="1:15" ht="15" x14ac:dyDescent="0.25">
      <c r="A13" s="47">
        <v>2013</v>
      </c>
      <c r="B13" s="48" t="s">
        <v>93</v>
      </c>
      <c r="C13" s="49">
        <v>178057.44399999999</v>
      </c>
      <c r="D13" s="49">
        <v>133840.92199999999</v>
      </c>
      <c r="E13" s="49">
        <v>135662.81400000001</v>
      </c>
      <c r="F13" s="49">
        <v>133846.01300000001</v>
      </c>
      <c r="G13" s="49">
        <v>105018.59</v>
      </c>
      <c r="H13" s="49">
        <v>105651.111</v>
      </c>
      <c r="I13" s="49">
        <v>132908.06899999999</v>
      </c>
      <c r="J13" s="49">
        <v>87161.603000000003</v>
      </c>
      <c r="K13" s="49">
        <v>206198.68700000001</v>
      </c>
      <c r="L13" s="49">
        <v>182983.52900000001</v>
      </c>
      <c r="M13" s="49">
        <v>204338.91500000001</v>
      </c>
      <c r="N13" s="49">
        <v>167617.09400000001</v>
      </c>
      <c r="O13" s="50">
        <f t="shared" si="0"/>
        <v>1773284.7910000002</v>
      </c>
    </row>
    <row r="14" spans="1:15" s="88" customFormat="1" ht="15" x14ac:dyDescent="0.25">
      <c r="A14" s="43">
        <v>2014</v>
      </c>
      <c r="B14" s="48" t="s">
        <v>94</v>
      </c>
      <c r="C14" s="49">
        <v>24501.348999999998</v>
      </c>
      <c r="D14" s="49">
        <v>23344.598000000002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0">
        <f t="shared" si="0"/>
        <v>47845.947</v>
      </c>
    </row>
    <row r="15" spans="1:15" ht="15" x14ac:dyDescent="0.25">
      <c r="A15" s="47">
        <v>2013</v>
      </c>
      <c r="B15" s="48" t="s">
        <v>94</v>
      </c>
      <c r="C15" s="49">
        <v>44842.038</v>
      </c>
      <c r="D15" s="49">
        <v>52403.663</v>
      </c>
      <c r="E15" s="49">
        <v>62002.927000000003</v>
      </c>
      <c r="F15" s="49">
        <v>38388.413</v>
      </c>
      <c r="G15" s="49">
        <v>38035.659</v>
      </c>
      <c r="H15" s="49">
        <v>36239.686999999998</v>
      </c>
      <c r="I15" s="49">
        <v>32745.501</v>
      </c>
      <c r="J15" s="49">
        <v>28125.712</v>
      </c>
      <c r="K15" s="49">
        <v>30890.239000000001</v>
      </c>
      <c r="L15" s="49">
        <v>23072.487000000001</v>
      </c>
      <c r="M15" s="49">
        <v>26041.86</v>
      </c>
      <c r="N15" s="49">
        <v>26953.991000000002</v>
      </c>
      <c r="O15" s="50">
        <f t="shared" si="0"/>
        <v>439742.17699999997</v>
      </c>
    </row>
    <row r="16" spans="1:15" ht="15" x14ac:dyDescent="0.25">
      <c r="A16" s="43">
        <v>2014</v>
      </c>
      <c r="B16" s="48" t="s">
        <v>95</v>
      </c>
      <c r="C16" s="49">
        <v>109533.84699999999</v>
      </c>
      <c r="D16" s="49">
        <v>69878.902000000002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0">
        <f t="shared" si="0"/>
        <v>179412.74900000001</v>
      </c>
    </row>
    <row r="17" spans="1:15" ht="15" x14ac:dyDescent="0.25">
      <c r="A17" s="47">
        <v>2013</v>
      </c>
      <c r="B17" s="48" t="s">
        <v>95</v>
      </c>
      <c r="C17" s="49">
        <v>66631.066999999995</v>
      </c>
      <c r="D17" s="49">
        <v>101106.59600000001</v>
      </c>
      <c r="E17" s="49">
        <v>93632.384000000005</v>
      </c>
      <c r="F17" s="49">
        <v>104726.342</v>
      </c>
      <c r="G17" s="49">
        <v>80015.084000000003</v>
      </c>
      <c r="H17" s="49">
        <v>76117.297000000006</v>
      </c>
      <c r="I17" s="49">
        <v>90331.686000000002</v>
      </c>
      <c r="J17" s="49">
        <v>49399.682999999997</v>
      </c>
      <c r="K17" s="49">
        <v>52908.788999999997</v>
      </c>
      <c r="L17" s="49">
        <v>50203.27</v>
      </c>
      <c r="M17" s="49">
        <v>52084.074000000001</v>
      </c>
      <c r="N17" s="49">
        <v>89657.403999999995</v>
      </c>
      <c r="O17" s="50">
        <f t="shared" si="0"/>
        <v>906813.67599999998</v>
      </c>
    </row>
    <row r="18" spans="1:15" ht="15" x14ac:dyDescent="0.25">
      <c r="A18" s="43">
        <v>2014</v>
      </c>
      <c r="B18" s="48" t="s">
        <v>160</v>
      </c>
      <c r="C18" s="49">
        <v>7358.7259999999997</v>
      </c>
      <c r="D18" s="49">
        <v>9215.9770000000008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>
        <f t="shared" si="0"/>
        <v>16574.703000000001</v>
      </c>
    </row>
    <row r="19" spans="1:15" ht="15" x14ac:dyDescent="0.25">
      <c r="A19" s="47">
        <v>2013</v>
      </c>
      <c r="B19" s="48" t="s">
        <v>160</v>
      </c>
      <c r="C19" s="49">
        <v>5248.2349999999997</v>
      </c>
      <c r="D19" s="49">
        <v>8969.8040000000001</v>
      </c>
      <c r="E19" s="49">
        <v>9241.5139999999992</v>
      </c>
      <c r="F19" s="49">
        <v>10435.252</v>
      </c>
      <c r="G19" s="49">
        <v>7212.4260000000004</v>
      </c>
      <c r="H19" s="49">
        <v>3794.241</v>
      </c>
      <c r="I19" s="49">
        <v>3556.596</v>
      </c>
      <c r="J19" s="49">
        <v>5171.8289999999997</v>
      </c>
      <c r="K19" s="49">
        <v>5359.9139999999998</v>
      </c>
      <c r="L19" s="49">
        <v>4712.04</v>
      </c>
      <c r="M19" s="49">
        <v>6415.26</v>
      </c>
      <c r="N19" s="49">
        <v>6975.3509999999997</v>
      </c>
      <c r="O19" s="50">
        <f t="shared" si="0"/>
        <v>77092.461999999985</v>
      </c>
    </row>
    <row r="20" spans="1:15" ht="15" x14ac:dyDescent="0.25">
      <c r="A20" s="43">
        <v>2014</v>
      </c>
      <c r="B20" s="48" t="s">
        <v>96</v>
      </c>
      <c r="C20" s="49">
        <v>209761.24799999999</v>
      </c>
      <c r="D20" s="49">
        <v>185965.25599999999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0">
        <f t="shared" si="0"/>
        <v>395726.50399999996</v>
      </c>
    </row>
    <row r="21" spans="1:15" ht="15" x14ac:dyDescent="0.25">
      <c r="A21" s="47">
        <v>2013</v>
      </c>
      <c r="B21" s="48" t="s">
        <v>96</v>
      </c>
      <c r="C21" s="49">
        <v>171195.693</v>
      </c>
      <c r="D21" s="49">
        <v>148748.24900000001</v>
      </c>
      <c r="E21" s="49">
        <v>145990.75099999999</v>
      </c>
      <c r="F21" s="49">
        <v>154505.486</v>
      </c>
      <c r="G21" s="49">
        <v>164850.53</v>
      </c>
      <c r="H21" s="49">
        <v>157449.19200000001</v>
      </c>
      <c r="I21" s="49">
        <v>164940.427</v>
      </c>
      <c r="J21" s="49">
        <v>158340.29500000001</v>
      </c>
      <c r="K21" s="49">
        <v>171377.46100000001</v>
      </c>
      <c r="L21" s="49">
        <v>172660.97700000001</v>
      </c>
      <c r="M21" s="49">
        <v>193388.829</v>
      </c>
      <c r="N21" s="49">
        <v>185228.02299999999</v>
      </c>
      <c r="O21" s="50">
        <f t="shared" si="0"/>
        <v>1988675.9129999997</v>
      </c>
    </row>
    <row r="22" spans="1:15" ht="15" x14ac:dyDescent="0.25">
      <c r="A22" s="43">
        <v>2014</v>
      </c>
      <c r="B22" s="48" t="s">
        <v>97</v>
      </c>
      <c r="C22" s="49">
        <v>362633.96600000001</v>
      </c>
      <c r="D22" s="51">
        <v>344576.71600000001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0">
        <f t="shared" si="0"/>
        <v>707210.68200000003</v>
      </c>
    </row>
    <row r="23" spans="1:15" ht="15" x14ac:dyDescent="0.25">
      <c r="A23" s="47">
        <v>2013</v>
      </c>
      <c r="B23" s="48" t="s">
        <v>97</v>
      </c>
      <c r="C23" s="49">
        <v>308442.913</v>
      </c>
      <c r="D23" s="51">
        <v>312886.18400000001</v>
      </c>
      <c r="E23" s="49">
        <v>361373.55900000001</v>
      </c>
      <c r="F23" s="49">
        <v>361138.326</v>
      </c>
      <c r="G23" s="49">
        <v>381482.92</v>
      </c>
      <c r="H23" s="49">
        <v>354149.55499999999</v>
      </c>
      <c r="I23" s="49">
        <v>389852.05800000002</v>
      </c>
      <c r="J23" s="49">
        <v>330627.78000000003</v>
      </c>
      <c r="K23" s="49">
        <v>402293.90299999999</v>
      </c>
      <c r="L23" s="49">
        <v>363966.30800000002</v>
      </c>
      <c r="M23" s="49">
        <v>451584.05499999999</v>
      </c>
      <c r="N23" s="49">
        <v>440841.16899999999</v>
      </c>
      <c r="O23" s="50">
        <f t="shared" si="0"/>
        <v>4458638.7300000004</v>
      </c>
    </row>
    <row r="24" spans="1:15" ht="15" x14ac:dyDescent="0.25">
      <c r="A24" s="43">
        <v>2014</v>
      </c>
      <c r="B24" s="44" t="s">
        <v>17</v>
      </c>
      <c r="C24" s="52">
        <v>9661573.9890000001</v>
      </c>
      <c r="D24" s="52">
        <v>9966803.4700000007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0">
        <f t="shared" si="0"/>
        <v>19628377.458999999</v>
      </c>
    </row>
    <row r="25" spans="1:15" ht="15" x14ac:dyDescent="0.25">
      <c r="A25" s="47">
        <v>2013</v>
      </c>
      <c r="B25" s="44" t="s">
        <v>17</v>
      </c>
      <c r="C25" s="52">
        <v>8872444.1830000002</v>
      </c>
      <c r="D25" s="52">
        <v>9580009.5989999995</v>
      </c>
      <c r="E25" s="52">
        <v>10385332.239</v>
      </c>
      <c r="F25" s="52">
        <v>9709214.2219999991</v>
      </c>
      <c r="G25" s="52">
        <v>10399687.09</v>
      </c>
      <c r="H25" s="52">
        <v>9682574.7679999992</v>
      </c>
      <c r="I25" s="52">
        <v>10422297.291999999</v>
      </c>
      <c r="J25" s="52">
        <v>8716473.9470000006</v>
      </c>
      <c r="K25" s="52">
        <v>10219746.091</v>
      </c>
      <c r="L25" s="52">
        <v>9615420.2090000007</v>
      </c>
      <c r="M25" s="52">
        <v>11079979.49</v>
      </c>
      <c r="N25" s="52">
        <v>10364951.095000001</v>
      </c>
      <c r="O25" s="50">
        <f t="shared" si="0"/>
        <v>119048130.22500001</v>
      </c>
    </row>
    <row r="26" spans="1:15" ht="15" x14ac:dyDescent="0.25">
      <c r="A26" s="43">
        <v>2014</v>
      </c>
      <c r="B26" s="48" t="s">
        <v>98</v>
      </c>
      <c r="C26" s="49">
        <v>768663.14399999997</v>
      </c>
      <c r="D26" s="49">
        <v>716910.50800000003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50">
        <f t="shared" si="0"/>
        <v>1485573.652</v>
      </c>
    </row>
    <row r="27" spans="1:15" ht="15" x14ac:dyDescent="0.25">
      <c r="A27" s="47">
        <v>2013</v>
      </c>
      <c r="B27" s="48" t="s">
        <v>98</v>
      </c>
      <c r="C27" s="49">
        <v>682176.95900000003</v>
      </c>
      <c r="D27" s="49">
        <v>649400.50800000003</v>
      </c>
      <c r="E27" s="49">
        <v>733948.55</v>
      </c>
      <c r="F27" s="49">
        <v>700840.12</v>
      </c>
      <c r="G27" s="49">
        <v>748743.66399999999</v>
      </c>
      <c r="H27" s="49">
        <v>644757.77500000002</v>
      </c>
      <c r="I27" s="49">
        <v>675893.70200000005</v>
      </c>
      <c r="J27" s="49">
        <v>616072.78599999996</v>
      </c>
      <c r="K27" s="49">
        <v>754232.75800000003</v>
      </c>
      <c r="L27" s="49">
        <v>708228.19700000004</v>
      </c>
      <c r="M27" s="49">
        <v>814073.66799999995</v>
      </c>
      <c r="N27" s="49">
        <v>663029.33700000006</v>
      </c>
      <c r="O27" s="50">
        <f t="shared" si="0"/>
        <v>8391398.0240000002</v>
      </c>
    </row>
    <row r="28" spans="1:15" ht="15" x14ac:dyDescent="0.25">
      <c r="A28" s="43">
        <v>2014</v>
      </c>
      <c r="B28" s="48" t="s">
        <v>99</v>
      </c>
      <c r="C28" s="49">
        <v>123956.77899999999</v>
      </c>
      <c r="D28" s="49">
        <v>145281.329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0">
        <f t="shared" si="0"/>
        <v>269238.10800000001</v>
      </c>
    </row>
    <row r="29" spans="1:15" ht="15" x14ac:dyDescent="0.25">
      <c r="A29" s="47">
        <v>2013</v>
      </c>
      <c r="B29" s="48" t="s">
        <v>99</v>
      </c>
      <c r="C29" s="49">
        <v>115044.90399999999</v>
      </c>
      <c r="D29" s="49">
        <v>129821.348</v>
      </c>
      <c r="E29" s="49">
        <v>153561.72</v>
      </c>
      <c r="F29" s="49">
        <v>145413.28</v>
      </c>
      <c r="G29" s="49">
        <v>155628.59099999999</v>
      </c>
      <c r="H29" s="49">
        <v>146139.55900000001</v>
      </c>
      <c r="I29" s="49">
        <v>183398.71</v>
      </c>
      <c r="J29" s="49">
        <v>178285.495</v>
      </c>
      <c r="K29" s="49">
        <v>176004.43400000001</v>
      </c>
      <c r="L29" s="49">
        <v>161927.92300000001</v>
      </c>
      <c r="M29" s="49">
        <v>176646.171</v>
      </c>
      <c r="N29" s="49">
        <v>179531.416</v>
      </c>
      <c r="O29" s="50">
        <f t="shared" si="0"/>
        <v>1901403.5509999997</v>
      </c>
    </row>
    <row r="30" spans="1:15" s="88" customFormat="1" ht="15" x14ac:dyDescent="0.25">
      <c r="A30" s="43">
        <v>2014</v>
      </c>
      <c r="B30" s="48" t="s">
        <v>100</v>
      </c>
      <c r="C30" s="49">
        <v>178360.08499999999</v>
      </c>
      <c r="D30" s="49">
        <v>177167.109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>
        <f t="shared" si="0"/>
        <v>355527.19400000002</v>
      </c>
    </row>
    <row r="31" spans="1:15" ht="15" x14ac:dyDescent="0.25">
      <c r="A31" s="47">
        <v>2013</v>
      </c>
      <c r="B31" s="48" t="s">
        <v>100</v>
      </c>
      <c r="C31" s="49">
        <v>165998.10999999999</v>
      </c>
      <c r="D31" s="49">
        <v>161550.14600000001</v>
      </c>
      <c r="E31" s="49">
        <v>169936.27600000001</v>
      </c>
      <c r="F31" s="49">
        <v>190124.82500000001</v>
      </c>
      <c r="G31" s="49">
        <v>192843.37700000001</v>
      </c>
      <c r="H31" s="49">
        <v>183849.79300000001</v>
      </c>
      <c r="I31" s="49">
        <v>178911.50899999999</v>
      </c>
      <c r="J31" s="49">
        <v>144298.25700000001</v>
      </c>
      <c r="K31" s="49">
        <v>182078.55900000001</v>
      </c>
      <c r="L31" s="49">
        <v>193754.09899999999</v>
      </c>
      <c r="M31" s="49">
        <v>229981.38800000001</v>
      </c>
      <c r="N31" s="49">
        <v>202940.848</v>
      </c>
      <c r="O31" s="50">
        <f t="shared" si="0"/>
        <v>2196267.1869999999</v>
      </c>
    </row>
    <row r="32" spans="1:15" ht="15" x14ac:dyDescent="0.25">
      <c r="A32" s="43">
        <v>2014</v>
      </c>
      <c r="B32" s="48" t="s">
        <v>159</v>
      </c>
      <c r="C32" s="49">
        <v>1395723.378</v>
      </c>
      <c r="D32" s="49">
        <v>1449343.4380000001</v>
      </c>
      <c r="E32" s="49"/>
      <c r="F32" s="51"/>
      <c r="G32" s="51"/>
      <c r="H32" s="51"/>
      <c r="I32" s="51"/>
      <c r="J32" s="51"/>
      <c r="K32" s="51"/>
      <c r="L32" s="51"/>
      <c r="M32" s="51"/>
      <c r="N32" s="51"/>
      <c r="O32" s="50">
        <f t="shared" si="0"/>
        <v>2845066.8160000001</v>
      </c>
    </row>
    <row r="33" spans="1:15" ht="15" x14ac:dyDescent="0.25">
      <c r="A33" s="47">
        <v>2013</v>
      </c>
      <c r="B33" s="48" t="s">
        <v>159</v>
      </c>
      <c r="C33" s="49">
        <v>1315981.3659999999</v>
      </c>
      <c r="D33" s="49">
        <v>1429465.4480000001</v>
      </c>
      <c r="E33" s="49">
        <v>1452149.138</v>
      </c>
      <c r="F33" s="51">
        <v>1421075.07</v>
      </c>
      <c r="G33" s="51">
        <v>1568850.648</v>
      </c>
      <c r="H33" s="51">
        <v>1328744.625</v>
      </c>
      <c r="I33" s="51">
        <v>1529719.121</v>
      </c>
      <c r="J33" s="51">
        <v>1424832.825</v>
      </c>
      <c r="K33" s="51">
        <v>1402120.8389999999</v>
      </c>
      <c r="L33" s="51">
        <v>1395030.93</v>
      </c>
      <c r="M33" s="51">
        <v>1569879.44</v>
      </c>
      <c r="N33" s="51">
        <v>1603246.3259999999</v>
      </c>
      <c r="O33" s="50">
        <f t="shared" si="0"/>
        <v>17441095.776000001</v>
      </c>
    </row>
    <row r="34" spans="1:15" ht="15" x14ac:dyDescent="0.25">
      <c r="A34" s="43">
        <v>2014</v>
      </c>
      <c r="B34" s="48" t="s">
        <v>101</v>
      </c>
      <c r="C34" s="49">
        <v>1589283.1340000001</v>
      </c>
      <c r="D34" s="49">
        <v>1489411.047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>
        <f t="shared" ref="O34:O65" si="1">SUM(C34:N34)</f>
        <v>3078694.1809999999</v>
      </c>
    </row>
    <row r="35" spans="1:15" ht="15" x14ac:dyDescent="0.25">
      <c r="A35" s="47">
        <v>2013</v>
      </c>
      <c r="B35" s="48" t="s">
        <v>101</v>
      </c>
      <c r="C35" s="49">
        <v>1392631.8389999999</v>
      </c>
      <c r="D35" s="49">
        <v>1389526.74</v>
      </c>
      <c r="E35" s="49">
        <v>1509895.94</v>
      </c>
      <c r="F35" s="49">
        <v>1316522.5319999999</v>
      </c>
      <c r="G35" s="49">
        <v>1364085.9779999999</v>
      </c>
      <c r="H35" s="49">
        <v>1442920.192</v>
      </c>
      <c r="I35" s="49">
        <v>1620323.415</v>
      </c>
      <c r="J35" s="49">
        <v>1398212.5020000001</v>
      </c>
      <c r="K35" s="49">
        <v>1516878.0020000001</v>
      </c>
      <c r="L35" s="49">
        <v>1336844.574</v>
      </c>
      <c r="M35" s="49">
        <v>1659815.5759999999</v>
      </c>
      <c r="N35" s="49">
        <v>1424976.075</v>
      </c>
      <c r="O35" s="50">
        <f t="shared" si="1"/>
        <v>17372633.365000002</v>
      </c>
    </row>
    <row r="36" spans="1:15" ht="15" x14ac:dyDescent="0.25">
      <c r="A36" s="43">
        <v>2014</v>
      </c>
      <c r="B36" s="48" t="s">
        <v>102</v>
      </c>
      <c r="C36" s="49">
        <v>1586676.1980000001</v>
      </c>
      <c r="D36" s="49">
        <v>1836129.2520000001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0">
        <f t="shared" si="1"/>
        <v>3422805.45</v>
      </c>
    </row>
    <row r="37" spans="1:15" ht="15" x14ac:dyDescent="0.25">
      <c r="A37" s="47">
        <v>2013</v>
      </c>
      <c r="B37" s="48" t="s">
        <v>102</v>
      </c>
      <c r="C37" s="49">
        <v>1485459.331</v>
      </c>
      <c r="D37" s="49">
        <v>1783951.888</v>
      </c>
      <c r="E37" s="49">
        <v>1863298.6769999999</v>
      </c>
      <c r="F37" s="49">
        <v>1766375.534</v>
      </c>
      <c r="G37" s="49">
        <v>1843127.797</v>
      </c>
      <c r="H37" s="49">
        <v>1800491.0260000001</v>
      </c>
      <c r="I37" s="49">
        <v>1952634.0519999999</v>
      </c>
      <c r="J37" s="49">
        <v>1263251.1710000001</v>
      </c>
      <c r="K37" s="49">
        <v>1956484.3770000001</v>
      </c>
      <c r="L37" s="49">
        <v>1749693.709</v>
      </c>
      <c r="M37" s="49">
        <v>2075749.6410000001</v>
      </c>
      <c r="N37" s="49">
        <v>1764586.4669999999</v>
      </c>
      <c r="O37" s="50">
        <f t="shared" si="1"/>
        <v>21305103.669999998</v>
      </c>
    </row>
    <row r="38" spans="1:15" ht="15" x14ac:dyDescent="0.25">
      <c r="A38" s="43">
        <v>2014</v>
      </c>
      <c r="B38" s="48" t="s">
        <v>103</v>
      </c>
      <c r="C38" s="49">
        <v>54471.324000000001</v>
      </c>
      <c r="D38" s="49">
        <v>89236.716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50">
        <f t="shared" si="1"/>
        <v>143708.04</v>
      </c>
    </row>
    <row r="39" spans="1:15" ht="15" x14ac:dyDescent="0.25">
      <c r="A39" s="47">
        <v>2013</v>
      </c>
      <c r="B39" s="48" t="s">
        <v>103</v>
      </c>
      <c r="C39" s="49">
        <v>48952.629000000001</v>
      </c>
      <c r="D39" s="49">
        <v>162402.31299999999</v>
      </c>
      <c r="E39" s="49">
        <v>92520.589000000007</v>
      </c>
      <c r="F39" s="49">
        <v>29250.645</v>
      </c>
      <c r="G39" s="49">
        <v>90162.293000000005</v>
      </c>
      <c r="H39" s="49">
        <v>137339.94200000001</v>
      </c>
      <c r="I39" s="49">
        <v>132087.47899999999</v>
      </c>
      <c r="J39" s="49">
        <v>139231.01</v>
      </c>
      <c r="K39" s="49">
        <v>129271.49400000001</v>
      </c>
      <c r="L39" s="49">
        <v>47933.184999999998</v>
      </c>
      <c r="M39" s="49">
        <v>58766.616999999998</v>
      </c>
      <c r="N39" s="49">
        <v>95673.191999999995</v>
      </c>
      <c r="O39" s="50">
        <f t="shared" si="1"/>
        <v>1163591.388</v>
      </c>
    </row>
    <row r="40" spans="1:15" ht="15" x14ac:dyDescent="0.25">
      <c r="A40" s="43">
        <v>2014</v>
      </c>
      <c r="B40" s="48" t="s">
        <v>158</v>
      </c>
      <c r="C40" s="49">
        <v>903391.52099999995</v>
      </c>
      <c r="D40" s="49">
        <v>922613.63800000004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>
        <f t="shared" si="1"/>
        <v>1826005.159</v>
      </c>
    </row>
    <row r="41" spans="1:15" ht="15" x14ac:dyDescent="0.25">
      <c r="A41" s="47">
        <v>2013</v>
      </c>
      <c r="B41" s="48" t="s">
        <v>158</v>
      </c>
      <c r="C41" s="49">
        <v>830058.66099999996</v>
      </c>
      <c r="D41" s="49">
        <v>838432.59600000002</v>
      </c>
      <c r="E41" s="49">
        <v>909520.10199999996</v>
      </c>
      <c r="F41" s="49">
        <v>916404.33499999996</v>
      </c>
      <c r="G41" s="49">
        <v>1026587.107</v>
      </c>
      <c r="H41" s="49">
        <v>920199.36</v>
      </c>
      <c r="I41" s="49">
        <v>1038797.394</v>
      </c>
      <c r="J41" s="49">
        <v>884379.68400000001</v>
      </c>
      <c r="K41" s="49">
        <v>1034960.887</v>
      </c>
      <c r="L41" s="49">
        <v>1055646.5249999999</v>
      </c>
      <c r="M41" s="49">
        <v>1129893.7109999999</v>
      </c>
      <c r="N41" s="49">
        <v>1116601.6499999999</v>
      </c>
      <c r="O41" s="50">
        <f t="shared" si="1"/>
        <v>11701482.012</v>
      </c>
    </row>
    <row r="42" spans="1:15" ht="15" x14ac:dyDescent="0.25">
      <c r="A42" s="43">
        <v>2014</v>
      </c>
      <c r="B42" s="48" t="s">
        <v>105</v>
      </c>
      <c r="C42" s="49">
        <v>477484.87</v>
      </c>
      <c r="D42" s="49">
        <v>472363.10399999999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50">
        <f t="shared" si="1"/>
        <v>949847.97399999993</v>
      </c>
    </row>
    <row r="43" spans="1:15" ht="15" x14ac:dyDescent="0.25">
      <c r="A43" s="47">
        <v>2013</v>
      </c>
      <c r="B43" s="48" t="s">
        <v>105</v>
      </c>
      <c r="C43" s="49">
        <v>430056.61800000002</v>
      </c>
      <c r="D43" s="49">
        <v>435630.61499999999</v>
      </c>
      <c r="E43" s="49">
        <v>512178.53399999999</v>
      </c>
      <c r="F43" s="49">
        <v>501862.07699999999</v>
      </c>
      <c r="G43" s="49">
        <v>518962.386</v>
      </c>
      <c r="H43" s="49">
        <v>465580.73499999999</v>
      </c>
      <c r="I43" s="49">
        <v>509350.50799999997</v>
      </c>
      <c r="J43" s="49">
        <v>387831.31300000002</v>
      </c>
      <c r="K43" s="49">
        <v>480742.69300000003</v>
      </c>
      <c r="L43" s="49">
        <v>452007.7</v>
      </c>
      <c r="M43" s="49">
        <v>535082.41099999996</v>
      </c>
      <c r="N43" s="49">
        <v>572684.82299999997</v>
      </c>
      <c r="O43" s="50">
        <f t="shared" si="1"/>
        <v>5801970.4130000006</v>
      </c>
    </row>
    <row r="44" spans="1:15" ht="15" x14ac:dyDescent="0.25">
      <c r="A44" s="43">
        <v>2014</v>
      </c>
      <c r="B44" s="48" t="s">
        <v>106</v>
      </c>
      <c r="C44" s="49">
        <v>592882.64300000004</v>
      </c>
      <c r="D44" s="49">
        <v>569337.07999999996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50">
        <f t="shared" si="1"/>
        <v>1162219.723</v>
      </c>
    </row>
    <row r="45" spans="1:15" ht="15" x14ac:dyDescent="0.25">
      <c r="A45" s="47">
        <v>2013</v>
      </c>
      <c r="B45" s="48" t="s">
        <v>106</v>
      </c>
      <c r="C45" s="49">
        <v>519510.93900000001</v>
      </c>
      <c r="D45" s="49">
        <v>545252.58400000003</v>
      </c>
      <c r="E45" s="49">
        <v>593049.04099999997</v>
      </c>
      <c r="F45" s="49">
        <v>558747.25399999996</v>
      </c>
      <c r="G45" s="49">
        <v>617249.64</v>
      </c>
      <c r="H45" s="49">
        <v>553151.41299999994</v>
      </c>
      <c r="I45" s="49">
        <v>584799.06700000004</v>
      </c>
      <c r="J45" s="49">
        <v>506461.533</v>
      </c>
      <c r="K45" s="49">
        <v>593262.96299999999</v>
      </c>
      <c r="L45" s="49">
        <v>535440.18799999997</v>
      </c>
      <c r="M45" s="49">
        <v>652396.80000000005</v>
      </c>
      <c r="N45" s="49">
        <v>575139.52300000004</v>
      </c>
      <c r="O45" s="50">
        <f t="shared" si="1"/>
        <v>6834460.9450000003</v>
      </c>
    </row>
    <row r="46" spans="1:15" ht="15" x14ac:dyDescent="0.25">
      <c r="A46" s="43">
        <v>2014</v>
      </c>
      <c r="B46" s="48" t="s">
        <v>107</v>
      </c>
      <c r="C46" s="49">
        <v>1107536.17</v>
      </c>
      <c r="D46" s="49">
        <v>1196901.577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50">
        <f t="shared" si="1"/>
        <v>2304437.747</v>
      </c>
    </row>
    <row r="47" spans="1:15" ht="15" x14ac:dyDescent="0.25">
      <c r="A47" s="47">
        <v>2013</v>
      </c>
      <c r="B47" s="48" t="s">
        <v>107</v>
      </c>
      <c r="C47" s="49">
        <v>1144613.557</v>
      </c>
      <c r="D47" s="49">
        <v>1224777.6399999999</v>
      </c>
      <c r="E47" s="49">
        <v>1449849.35</v>
      </c>
      <c r="F47" s="49">
        <v>1224395.9450000001</v>
      </c>
      <c r="G47" s="49">
        <v>1262968.138</v>
      </c>
      <c r="H47" s="49">
        <v>1111722.7590000001</v>
      </c>
      <c r="I47" s="49">
        <v>1092640.4939999999</v>
      </c>
      <c r="J47" s="49">
        <v>927142.76500000001</v>
      </c>
      <c r="K47" s="49">
        <v>1018114.581</v>
      </c>
      <c r="L47" s="49">
        <v>1044376.713</v>
      </c>
      <c r="M47" s="49">
        <v>1137162.7080000001</v>
      </c>
      <c r="N47" s="49">
        <v>1197415.118</v>
      </c>
      <c r="O47" s="50">
        <f t="shared" si="1"/>
        <v>13835179.768000003</v>
      </c>
    </row>
    <row r="48" spans="1:15" ht="15" x14ac:dyDescent="0.25">
      <c r="A48" s="43">
        <v>2014</v>
      </c>
      <c r="B48" s="48" t="s">
        <v>157</v>
      </c>
      <c r="C48" s="49">
        <v>243981.72500000001</v>
      </c>
      <c r="D48" s="49">
        <v>246823.17499999999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50">
        <f t="shared" si="1"/>
        <v>490804.9</v>
      </c>
    </row>
    <row r="49" spans="1:15" ht="15" x14ac:dyDescent="0.25">
      <c r="A49" s="47">
        <v>2013</v>
      </c>
      <c r="B49" s="48" t="s">
        <v>157</v>
      </c>
      <c r="C49" s="49">
        <v>232432.56899999999</v>
      </c>
      <c r="D49" s="49">
        <v>236027.054</v>
      </c>
      <c r="E49" s="49">
        <v>286631.21799999999</v>
      </c>
      <c r="F49" s="49">
        <v>290672.978</v>
      </c>
      <c r="G49" s="49">
        <v>298364.46799999999</v>
      </c>
      <c r="H49" s="49">
        <v>263835.68599999999</v>
      </c>
      <c r="I49" s="49">
        <v>277557.429</v>
      </c>
      <c r="J49" s="49">
        <v>250243.50399999999</v>
      </c>
      <c r="K49" s="49">
        <v>264241.80200000003</v>
      </c>
      <c r="L49" s="49">
        <v>241304.70499999999</v>
      </c>
      <c r="M49" s="49">
        <v>263926.94900000002</v>
      </c>
      <c r="N49" s="49">
        <v>248498.158</v>
      </c>
      <c r="O49" s="50">
        <f t="shared" si="1"/>
        <v>3153736.52</v>
      </c>
    </row>
    <row r="50" spans="1:15" ht="15" x14ac:dyDescent="0.25">
      <c r="A50" s="43">
        <v>2014</v>
      </c>
      <c r="B50" s="48" t="s">
        <v>108</v>
      </c>
      <c r="C50" s="49">
        <v>194826.37700000001</v>
      </c>
      <c r="D50" s="49">
        <v>182876.07199999999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50">
        <f t="shared" si="1"/>
        <v>377702.44900000002</v>
      </c>
    </row>
    <row r="51" spans="1:15" ht="15" x14ac:dyDescent="0.25">
      <c r="A51" s="47">
        <v>2013</v>
      </c>
      <c r="B51" s="48" t="s">
        <v>108</v>
      </c>
      <c r="C51" s="49">
        <v>154262.28700000001</v>
      </c>
      <c r="D51" s="49">
        <v>192587.215</v>
      </c>
      <c r="E51" s="49">
        <v>191263.864</v>
      </c>
      <c r="F51" s="49">
        <v>166202.21599999999</v>
      </c>
      <c r="G51" s="49">
        <v>193247.432</v>
      </c>
      <c r="H51" s="49">
        <v>168991.027</v>
      </c>
      <c r="I51" s="49">
        <v>173492.55</v>
      </c>
      <c r="J51" s="49">
        <v>187327.40599999999</v>
      </c>
      <c r="K51" s="49">
        <v>205943.32800000001</v>
      </c>
      <c r="L51" s="49">
        <v>194407.42</v>
      </c>
      <c r="M51" s="49">
        <v>240729.628</v>
      </c>
      <c r="N51" s="49">
        <v>184548.40700000001</v>
      </c>
      <c r="O51" s="50">
        <f t="shared" si="1"/>
        <v>2253002.7799999998</v>
      </c>
    </row>
    <row r="52" spans="1:15" ht="15" x14ac:dyDescent="0.25">
      <c r="A52" s="43">
        <v>2014</v>
      </c>
      <c r="B52" s="48" t="s">
        <v>109</v>
      </c>
      <c r="C52" s="49">
        <v>107513.899</v>
      </c>
      <c r="D52" s="49">
        <v>107484.579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50">
        <f t="shared" si="1"/>
        <v>214998.478</v>
      </c>
    </row>
    <row r="53" spans="1:15" ht="15" x14ac:dyDescent="0.25">
      <c r="A53" s="47">
        <v>2013</v>
      </c>
      <c r="B53" s="48" t="s">
        <v>109</v>
      </c>
      <c r="C53" s="49">
        <v>72558.025999999998</v>
      </c>
      <c r="D53" s="49">
        <v>90844.455000000002</v>
      </c>
      <c r="E53" s="49">
        <v>106723.235</v>
      </c>
      <c r="F53" s="49">
        <v>113262.235</v>
      </c>
      <c r="G53" s="49">
        <v>126939.52800000001</v>
      </c>
      <c r="H53" s="49">
        <v>171486.93799999999</v>
      </c>
      <c r="I53" s="49">
        <v>99144.585000000006</v>
      </c>
      <c r="J53" s="49">
        <v>90827.187000000005</v>
      </c>
      <c r="K53" s="49">
        <v>114505.41800000001</v>
      </c>
      <c r="L53" s="49">
        <v>129968.928</v>
      </c>
      <c r="M53" s="49">
        <v>109259.065</v>
      </c>
      <c r="N53" s="49">
        <v>166083.046</v>
      </c>
      <c r="O53" s="50">
        <f t="shared" si="1"/>
        <v>1391602.6460000002</v>
      </c>
    </row>
    <row r="54" spans="1:15" ht="15" x14ac:dyDescent="0.25">
      <c r="A54" s="43">
        <v>2014</v>
      </c>
      <c r="B54" s="48" t="s">
        <v>126</v>
      </c>
      <c r="C54" s="49">
        <v>329862.17800000001</v>
      </c>
      <c r="D54" s="49">
        <v>356128.005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50">
        <f t="shared" si="1"/>
        <v>685990.18299999996</v>
      </c>
    </row>
    <row r="55" spans="1:15" ht="15" x14ac:dyDescent="0.25">
      <c r="A55" s="47">
        <v>2013</v>
      </c>
      <c r="B55" s="48" t="s">
        <v>126</v>
      </c>
      <c r="C55" s="49">
        <v>275661.76899999997</v>
      </c>
      <c r="D55" s="49">
        <v>301565.69799999997</v>
      </c>
      <c r="E55" s="49">
        <v>348687.11599999998</v>
      </c>
      <c r="F55" s="49">
        <v>357882.09399999998</v>
      </c>
      <c r="G55" s="49">
        <v>379190.42099999997</v>
      </c>
      <c r="H55" s="49">
        <v>335231.13199999998</v>
      </c>
      <c r="I55" s="49">
        <v>364910.07</v>
      </c>
      <c r="J55" s="49">
        <v>311691.00099999999</v>
      </c>
      <c r="K55" s="49">
        <v>382285.34899999999</v>
      </c>
      <c r="L55" s="49">
        <v>362305.28499999997</v>
      </c>
      <c r="M55" s="49">
        <v>419601.19900000002</v>
      </c>
      <c r="N55" s="49">
        <v>361531.57799999998</v>
      </c>
      <c r="O55" s="50">
        <f t="shared" si="1"/>
        <v>4200542.7120000003</v>
      </c>
    </row>
    <row r="56" spans="1:15" ht="15" x14ac:dyDescent="0.25">
      <c r="A56" s="43">
        <v>2014</v>
      </c>
      <c r="B56" s="48" t="s">
        <v>110</v>
      </c>
      <c r="C56" s="49">
        <v>6960.5619999999999</v>
      </c>
      <c r="D56" s="49">
        <v>8796.84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50">
        <f t="shared" si="1"/>
        <v>15757.402</v>
      </c>
    </row>
    <row r="57" spans="1:15" ht="15" x14ac:dyDescent="0.25">
      <c r="A57" s="47">
        <v>2013</v>
      </c>
      <c r="B57" s="48" t="s">
        <v>110</v>
      </c>
      <c r="C57" s="49">
        <v>7044.6189999999997</v>
      </c>
      <c r="D57" s="49">
        <v>8773.3520000000008</v>
      </c>
      <c r="E57" s="49">
        <v>12118.888999999999</v>
      </c>
      <c r="F57" s="49">
        <v>10183.082</v>
      </c>
      <c r="G57" s="49">
        <v>12735.623</v>
      </c>
      <c r="H57" s="49">
        <v>8132.8059999999996</v>
      </c>
      <c r="I57" s="49">
        <v>8637.2070000000003</v>
      </c>
      <c r="J57" s="49">
        <v>6385.5060000000003</v>
      </c>
      <c r="K57" s="49">
        <v>8618.6049999999996</v>
      </c>
      <c r="L57" s="49">
        <v>6550.1279999999997</v>
      </c>
      <c r="M57" s="49">
        <v>7014.5190000000002</v>
      </c>
      <c r="N57" s="49">
        <v>8465.1319999999996</v>
      </c>
      <c r="O57" s="50">
        <f t="shared" si="1"/>
        <v>104659.46799999998</v>
      </c>
    </row>
    <row r="58" spans="1:15" ht="15" x14ac:dyDescent="0.25">
      <c r="A58" s="43">
        <v>2014</v>
      </c>
      <c r="B58" s="44" t="s">
        <v>34</v>
      </c>
      <c r="C58" s="52">
        <v>401667.03700000001</v>
      </c>
      <c r="D58" s="52">
        <v>327517.44400000002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0">
        <f t="shared" si="1"/>
        <v>729184.48100000003</v>
      </c>
    </row>
    <row r="59" spans="1:15" ht="15" x14ac:dyDescent="0.25">
      <c r="A59" s="47">
        <v>2013</v>
      </c>
      <c r="B59" s="44" t="s">
        <v>34</v>
      </c>
      <c r="C59" s="52">
        <v>394546.73300000001</v>
      </c>
      <c r="D59" s="52">
        <v>398684.74200000003</v>
      </c>
      <c r="E59" s="52">
        <v>369661.43300000002</v>
      </c>
      <c r="F59" s="52">
        <v>401154.97700000001</v>
      </c>
      <c r="G59" s="52">
        <v>507825.64299999998</v>
      </c>
      <c r="H59" s="52">
        <v>431230.647</v>
      </c>
      <c r="I59" s="52">
        <v>445649.38</v>
      </c>
      <c r="J59" s="52">
        <v>400052.76799999998</v>
      </c>
      <c r="K59" s="52">
        <v>442063.02799999999</v>
      </c>
      <c r="L59" s="52">
        <v>386178.47700000001</v>
      </c>
      <c r="M59" s="52">
        <v>439526.076</v>
      </c>
      <c r="N59" s="52">
        <v>425748.18800000002</v>
      </c>
      <c r="O59" s="50">
        <f t="shared" si="1"/>
        <v>5042322.0920000002</v>
      </c>
    </row>
    <row r="60" spans="1:15" ht="15" x14ac:dyDescent="0.25">
      <c r="A60" s="43">
        <v>2014</v>
      </c>
      <c r="B60" s="48" t="s">
        <v>111</v>
      </c>
      <c r="C60" s="49">
        <v>401667.03700000001</v>
      </c>
      <c r="D60" s="49">
        <v>327517.44400000002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50">
        <f t="shared" si="1"/>
        <v>729184.48100000003</v>
      </c>
    </row>
    <row r="61" spans="1:15" ht="15.75" thickBot="1" x14ac:dyDescent="0.3">
      <c r="A61" s="47">
        <v>2013</v>
      </c>
      <c r="B61" s="48" t="s">
        <v>111</v>
      </c>
      <c r="C61" s="49">
        <v>394546.73300000001</v>
      </c>
      <c r="D61" s="49">
        <v>398684.74200000003</v>
      </c>
      <c r="E61" s="49">
        <v>369661.43300000002</v>
      </c>
      <c r="F61" s="49">
        <v>401154.97700000001</v>
      </c>
      <c r="G61" s="49">
        <v>507825.64299999998</v>
      </c>
      <c r="H61" s="49">
        <v>431230.647</v>
      </c>
      <c r="I61" s="49">
        <v>445649.38</v>
      </c>
      <c r="J61" s="49">
        <v>400052.76799999998</v>
      </c>
      <c r="K61" s="49">
        <v>442063.02799999999</v>
      </c>
      <c r="L61" s="49">
        <v>386178.47700000001</v>
      </c>
      <c r="M61" s="49">
        <v>439526.076</v>
      </c>
      <c r="N61" s="49">
        <v>425748.18800000002</v>
      </c>
      <c r="O61" s="50">
        <f t="shared" si="1"/>
        <v>5042322.0920000002</v>
      </c>
    </row>
    <row r="62" spans="1:15" s="57" customFormat="1" ht="15" customHeight="1" thickBot="1" x14ac:dyDescent="0.25">
      <c r="A62" s="53">
        <v>2002</v>
      </c>
      <c r="B62" s="54" t="s">
        <v>44</v>
      </c>
      <c r="C62" s="55">
        <v>2607319.6610000003</v>
      </c>
      <c r="D62" s="55">
        <v>2383772.9540000013</v>
      </c>
      <c r="E62" s="55">
        <v>2918943.5210000011</v>
      </c>
      <c r="F62" s="55">
        <v>2742857.9220000007</v>
      </c>
      <c r="G62" s="55">
        <v>3000325.2429999989</v>
      </c>
      <c r="H62" s="55">
        <v>2770693.8810000005</v>
      </c>
      <c r="I62" s="55">
        <v>3103851.8620000011</v>
      </c>
      <c r="J62" s="55">
        <v>2975888.9740000009</v>
      </c>
      <c r="K62" s="55">
        <v>3218206.861000001</v>
      </c>
      <c r="L62" s="55">
        <v>3501128.02</v>
      </c>
      <c r="M62" s="55">
        <v>3593604.8959999993</v>
      </c>
      <c r="N62" s="55">
        <v>3242495.2339999988</v>
      </c>
      <c r="O62" s="56">
        <f t="shared" si="1"/>
        <v>36059089.028999999</v>
      </c>
    </row>
    <row r="63" spans="1:15" s="57" customFormat="1" ht="15" customHeight="1" thickBot="1" x14ac:dyDescent="0.25">
      <c r="A63" s="53">
        <v>2003</v>
      </c>
      <c r="B63" s="54" t="s">
        <v>44</v>
      </c>
      <c r="C63" s="55">
        <v>3533705.5820000004</v>
      </c>
      <c r="D63" s="55">
        <v>2923460.39</v>
      </c>
      <c r="E63" s="55">
        <v>3908255.9910000004</v>
      </c>
      <c r="F63" s="55">
        <v>3662183.4490000019</v>
      </c>
      <c r="G63" s="55">
        <v>3860471.3</v>
      </c>
      <c r="H63" s="55">
        <v>3796113.5220000003</v>
      </c>
      <c r="I63" s="55">
        <v>4236114.2640000004</v>
      </c>
      <c r="J63" s="55">
        <v>3828726.17</v>
      </c>
      <c r="K63" s="55">
        <v>4114677.5230000005</v>
      </c>
      <c r="L63" s="55">
        <v>4824388.2590000024</v>
      </c>
      <c r="M63" s="55">
        <v>3969697.458000001</v>
      </c>
      <c r="N63" s="55">
        <v>4595042.3939999985</v>
      </c>
      <c r="O63" s="56">
        <f t="shared" si="1"/>
        <v>47252836.302000016</v>
      </c>
    </row>
    <row r="64" spans="1:15" s="57" customFormat="1" ht="15" customHeight="1" thickBot="1" x14ac:dyDescent="0.25">
      <c r="A64" s="53">
        <v>2004</v>
      </c>
      <c r="B64" s="54" t="s">
        <v>44</v>
      </c>
      <c r="C64" s="55">
        <v>4619660.84</v>
      </c>
      <c r="D64" s="55">
        <v>3664503.0430000005</v>
      </c>
      <c r="E64" s="55">
        <v>5218042.1769999983</v>
      </c>
      <c r="F64" s="55">
        <v>5072462.9939999972</v>
      </c>
      <c r="G64" s="55">
        <v>5170061.6049999986</v>
      </c>
      <c r="H64" s="55">
        <v>5284383.2859999994</v>
      </c>
      <c r="I64" s="55">
        <v>5632138.7980000004</v>
      </c>
      <c r="J64" s="55">
        <v>4707491.2839999991</v>
      </c>
      <c r="K64" s="55">
        <v>5656283.5209999988</v>
      </c>
      <c r="L64" s="55">
        <v>5867342.1210000003</v>
      </c>
      <c r="M64" s="55">
        <v>5733908.9759999998</v>
      </c>
      <c r="N64" s="55">
        <v>6540874.1749999989</v>
      </c>
      <c r="O64" s="56">
        <f t="shared" si="1"/>
        <v>63167152.819999993</v>
      </c>
    </row>
    <row r="65" spans="1:15" s="57" customFormat="1" ht="15" customHeight="1" thickBot="1" x14ac:dyDescent="0.25">
      <c r="A65" s="53">
        <v>2005</v>
      </c>
      <c r="B65" s="54" t="s">
        <v>44</v>
      </c>
      <c r="C65" s="55">
        <v>4997279.7240000004</v>
      </c>
      <c r="D65" s="55">
        <v>5651741.2519999975</v>
      </c>
      <c r="E65" s="55">
        <v>6591859.2179999994</v>
      </c>
      <c r="F65" s="55">
        <v>6128131.8779999986</v>
      </c>
      <c r="G65" s="55">
        <v>5977226.2170000002</v>
      </c>
      <c r="H65" s="55">
        <v>6038534.3669999996</v>
      </c>
      <c r="I65" s="55">
        <v>5763466.3530000011</v>
      </c>
      <c r="J65" s="55">
        <v>5552867.2119999984</v>
      </c>
      <c r="K65" s="55">
        <v>6814268.9409999987</v>
      </c>
      <c r="L65" s="55">
        <v>6772178.5690000001</v>
      </c>
      <c r="M65" s="55">
        <v>5942575.7820000006</v>
      </c>
      <c r="N65" s="55">
        <v>7246278.6300000018</v>
      </c>
      <c r="O65" s="56">
        <f t="shared" si="1"/>
        <v>73476408.142999992</v>
      </c>
    </row>
    <row r="66" spans="1:15" s="57" customFormat="1" ht="15" customHeight="1" thickBot="1" x14ac:dyDescent="0.25">
      <c r="A66" s="53">
        <v>2006</v>
      </c>
      <c r="B66" s="54" t="s">
        <v>44</v>
      </c>
      <c r="C66" s="55">
        <v>5133048.8809999982</v>
      </c>
      <c r="D66" s="55">
        <v>6058251.2790000001</v>
      </c>
      <c r="E66" s="55">
        <v>7411101.6589999972</v>
      </c>
      <c r="F66" s="55">
        <v>6456090.2610000009</v>
      </c>
      <c r="G66" s="55">
        <v>7041543.2469999986</v>
      </c>
      <c r="H66" s="55">
        <v>7815434.6219999995</v>
      </c>
      <c r="I66" s="55">
        <v>7067411.4789999994</v>
      </c>
      <c r="J66" s="55">
        <v>6811202.4100000011</v>
      </c>
      <c r="K66" s="55">
        <v>7606551.0949999997</v>
      </c>
      <c r="L66" s="55">
        <v>6888812.5490000006</v>
      </c>
      <c r="M66" s="55">
        <v>8641474.5560000036</v>
      </c>
      <c r="N66" s="55">
        <v>8603753.4799999986</v>
      </c>
      <c r="O66" s="56">
        <f t="shared" ref="O66:O74" si="2">SUM(C66:N66)</f>
        <v>85534675.518000007</v>
      </c>
    </row>
    <row r="67" spans="1:15" s="57" customFormat="1" ht="15" customHeight="1" thickBot="1" x14ac:dyDescent="0.25">
      <c r="A67" s="53">
        <v>2007</v>
      </c>
      <c r="B67" s="54" t="s">
        <v>44</v>
      </c>
      <c r="C67" s="55">
        <v>6564559.7930000005</v>
      </c>
      <c r="D67" s="55">
        <v>7656951.608</v>
      </c>
      <c r="E67" s="55">
        <v>8957851.6210000049</v>
      </c>
      <c r="F67" s="55">
        <v>8313312.004999998</v>
      </c>
      <c r="G67" s="55">
        <v>9147620.0420000013</v>
      </c>
      <c r="H67" s="55">
        <v>8980247.4370000008</v>
      </c>
      <c r="I67" s="55">
        <v>8937741.5910000019</v>
      </c>
      <c r="J67" s="55">
        <v>8736689.092000002</v>
      </c>
      <c r="K67" s="55">
        <v>9038743.8959999997</v>
      </c>
      <c r="L67" s="55">
        <v>9895216.6219999995</v>
      </c>
      <c r="M67" s="55">
        <v>11318798.219999997</v>
      </c>
      <c r="N67" s="55">
        <v>9724017.9770000037</v>
      </c>
      <c r="O67" s="56">
        <f t="shared" si="2"/>
        <v>107271749.904</v>
      </c>
    </row>
    <row r="68" spans="1:15" s="57" customFormat="1" ht="15" customHeight="1" thickBot="1" x14ac:dyDescent="0.25">
      <c r="A68" s="53">
        <v>2008</v>
      </c>
      <c r="B68" s="54" t="s">
        <v>44</v>
      </c>
      <c r="C68" s="55">
        <v>10632207.040999999</v>
      </c>
      <c r="D68" s="55">
        <v>11077899.120000005</v>
      </c>
      <c r="E68" s="55">
        <v>11428587.234000001</v>
      </c>
      <c r="F68" s="55">
        <v>11363963.502999999</v>
      </c>
      <c r="G68" s="55">
        <v>12477968.699999999</v>
      </c>
      <c r="H68" s="55">
        <v>11770634.384000003</v>
      </c>
      <c r="I68" s="55">
        <v>12595426.862999996</v>
      </c>
      <c r="J68" s="55">
        <v>11046830.085999999</v>
      </c>
      <c r="K68" s="55">
        <v>12793148.033999996</v>
      </c>
      <c r="L68" s="55">
        <v>9722708.7899999991</v>
      </c>
      <c r="M68" s="55">
        <v>9395872.8970000036</v>
      </c>
      <c r="N68" s="55">
        <v>7721948.9740000013</v>
      </c>
      <c r="O68" s="56">
        <f t="shared" si="2"/>
        <v>132027195.626</v>
      </c>
    </row>
    <row r="69" spans="1:15" s="57" customFormat="1" ht="15" customHeight="1" thickBot="1" x14ac:dyDescent="0.25">
      <c r="A69" s="53">
        <v>2009</v>
      </c>
      <c r="B69" s="54" t="s">
        <v>44</v>
      </c>
      <c r="C69" s="55">
        <v>7884493.5240000021</v>
      </c>
      <c r="D69" s="55">
        <v>8435115.8340000007</v>
      </c>
      <c r="E69" s="55">
        <v>8155485.0810000002</v>
      </c>
      <c r="F69" s="55">
        <v>7561696.282999998</v>
      </c>
      <c r="G69" s="55">
        <v>7346407.5280000027</v>
      </c>
      <c r="H69" s="55">
        <v>8329692.782999998</v>
      </c>
      <c r="I69" s="55">
        <v>9055733.6709999945</v>
      </c>
      <c r="J69" s="55">
        <v>7839908.8419999983</v>
      </c>
      <c r="K69" s="55">
        <v>8480708.3870000001</v>
      </c>
      <c r="L69" s="55">
        <v>10095768.030000005</v>
      </c>
      <c r="M69" s="55">
        <v>8903010.773</v>
      </c>
      <c r="N69" s="55">
        <v>10054591.867000001</v>
      </c>
      <c r="O69" s="56">
        <f t="shared" si="2"/>
        <v>102142612.603</v>
      </c>
    </row>
    <row r="70" spans="1:15" s="57" customFormat="1" ht="15" customHeight="1" thickBot="1" x14ac:dyDescent="0.25">
      <c r="A70" s="53">
        <v>2010</v>
      </c>
      <c r="B70" s="54" t="s">
        <v>44</v>
      </c>
      <c r="C70" s="55">
        <v>7828748.0580000002</v>
      </c>
      <c r="D70" s="55">
        <v>8263237.8140000002</v>
      </c>
      <c r="E70" s="55">
        <v>9886488.1710000001</v>
      </c>
      <c r="F70" s="55">
        <v>9396006.6539999992</v>
      </c>
      <c r="G70" s="55">
        <v>9799958.1170000006</v>
      </c>
      <c r="H70" s="55">
        <v>9542907.6439999994</v>
      </c>
      <c r="I70" s="55">
        <v>9564682.5449999999</v>
      </c>
      <c r="J70" s="55">
        <v>8523451.9729999993</v>
      </c>
      <c r="K70" s="55">
        <v>8909230.5209999997</v>
      </c>
      <c r="L70" s="55">
        <v>10963586.27</v>
      </c>
      <c r="M70" s="55">
        <v>9382369.7180000003</v>
      </c>
      <c r="N70" s="55">
        <v>11822551.698999999</v>
      </c>
      <c r="O70" s="56">
        <f t="shared" si="2"/>
        <v>113883219.18399999</v>
      </c>
    </row>
    <row r="71" spans="1:15" s="57" customFormat="1" ht="15" customHeight="1" thickBot="1" x14ac:dyDescent="0.25">
      <c r="A71" s="53">
        <v>2011</v>
      </c>
      <c r="B71" s="54" t="s">
        <v>44</v>
      </c>
      <c r="C71" s="55">
        <v>9551084.6390000004</v>
      </c>
      <c r="D71" s="55">
        <v>10059126.307</v>
      </c>
      <c r="E71" s="55">
        <v>11811085.16</v>
      </c>
      <c r="F71" s="55">
        <v>11873269.447000001</v>
      </c>
      <c r="G71" s="55">
        <v>10943364.372</v>
      </c>
      <c r="H71" s="55">
        <v>11349953.558</v>
      </c>
      <c r="I71" s="55">
        <v>11860004.271</v>
      </c>
      <c r="J71" s="55">
        <v>11245124.657</v>
      </c>
      <c r="K71" s="55">
        <v>10750626.098999999</v>
      </c>
      <c r="L71" s="55">
        <v>11907219.297</v>
      </c>
      <c r="M71" s="55">
        <v>11078524.743000001</v>
      </c>
      <c r="N71" s="55">
        <v>12477486.279999999</v>
      </c>
      <c r="O71" s="56">
        <f t="shared" si="2"/>
        <v>134906868.83000001</v>
      </c>
    </row>
    <row r="72" spans="1:15" ht="13.5" thickBot="1" x14ac:dyDescent="0.25">
      <c r="A72" s="53">
        <v>2012</v>
      </c>
      <c r="B72" s="54" t="s">
        <v>44</v>
      </c>
      <c r="C72" s="55">
        <v>10348187.165999999</v>
      </c>
      <c r="D72" s="55">
        <v>11748000.124</v>
      </c>
      <c r="E72" s="55">
        <v>13208572.977</v>
      </c>
      <c r="F72" s="55">
        <v>12630226.718</v>
      </c>
      <c r="G72" s="55">
        <v>13131530.960999999</v>
      </c>
      <c r="H72" s="55">
        <v>13231198.687999999</v>
      </c>
      <c r="I72" s="55">
        <v>12830675.307</v>
      </c>
      <c r="J72" s="55">
        <v>12831394.572000001</v>
      </c>
      <c r="K72" s="55">
        <v>12952651.721999999</v>
      </c>
      <c r="L72" s="55">
        <v>13190769.654999999</v>
      </c>
      <c r="M72" s="55">
        <v>13753052.493000001</v>
      </c>
      <c r="N72" s="55">
        <v>12605476.173</v>
      </c>
      <c r="O72" s="56">
        <f t="shared" si="2"/>
        <v>152461736.55599999</v>
      </c>
    </row>
    <row r="73" spans="1:15" ht="13.5" thickBot="1" x14ac:dyDescent="0.25">
      <c r="A73" s="53">
        <v>2013</v>
      </c>
      <c r="B73" s="58" t="s">
        <v>44</v>
      </c>
      <c r="C73" s="55">
        <v>11481992.296</v>
      </c>
      <c r="D73" s="55">
        <v>12386677.797</v>
      </c>
      <c r="E73" s="55">
        <v>13122641.300000001</v>
      </c>
      <c r="F73" s="55">
        <v>12469409.828</v>
      </c>
      <c r="G73" s="55">
        <v>13277176.359999999</v>
      </c>
      <c r="H73" s="55">
        <v>12392582.567</v>
      </c>
      <c r="I73" s="55">
        <v>13060025.210000001</v>
      </c>
      <c r="J73" s="55">
        <v>11116476.93</v>
      </c>
      <c r="K73" s="55">
        <v>13056923.625</v>
      </c>
      <c r="L73" s="55">
        <v>12056245.140000001</v>
      </c>
      <c r="M73" s="55">
        <v>14200269.318</v>
      </c>
      <c r="N73" s="55">
        <v>13191818.188999999</v>
      </c>
      <c r="O73" s="60">
        <f t="shared" si="2"/>
        <v>151812238.56000003</v>
      </c>
    </row>
    <row r="74" spans="1:15" ht="13.5" thickBot="1" x14ac:dyDescent="0.25">
      <c r="A74" s="53">
        <v>2014</v>
      </c>
      <c r="B74" s="58" t="s">
        <v>44</v>
      </c>
      <c r="C74" s="55">
        <v>12472504.211999999</v>
      </c>
      <c r="D74" s="55">
        <v>12093042.286</v>
      </c>
      <c r="E74" s="55"/>
      <c r="F74" s="55"/>
      <c r="G74" s="55"/>
      <c r="H74" s="55"/>
      <c r="I74" s="55"/>
      <c r="J74" s="55"/>
      <c r="K74" s="55"/>
      <c r="L74" s="55"/>
      <c r="M74" s="59"/>
      <c r="N74" s="59"/>
      <c r="O74" s="60">
        <f t="shared" si="2"/>
        <v>24565546.498</v>
      </c>
    </row>
    <row r="75" spans="1:15" x14ac:dyDescent="0.2">
      <c r="B75" s="61" t="s">
        <v>112</v>
      </c>
    </row>
    <row r="77" spans="1:15" x14ac:dyDescent="0.2">
      <c r="C77" s="64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topLeftCell="A19" workbookViewId="0">
      <selection activeCell="B37" sqref="B37:D41"/>
    </sheetView>
  </sheetViews>
  <sheetFormatPr defaultColWidth="9.140625" defaultRowHeight="12.75" x14ac:dyDescent="0.2"/>
  <cols>
    <col min="1" max="1" width="29.140625" customWidth="1"/>
    <col min="2" max="3" width="12.7109375" style="85" bestFit="1" customWidth="1"/>
    <col min="4" max="4" width="9.28515625" bestFit="1" customWidth="1"/>
  </cols>
  <sheetData>
    <row r="2" spans="1:4" ht="24.6" customHeight="1" x14ac:dyDescent="0.3">
      <c r="A2" s="148" t="s">
        <v>113</v>
      </c>
      <c r="B2" s="148"/>
      <c r="C2" s="148"/>
      <c r="D2" s="148"/>
    </row>
    <row r="3" spans="1:4" ht="15.75" x14ac:dyDescent="0.25">
      <c r="A3" s="147" t="s">
        <v>114</v>
      </c>
      <c r="B3" s="147"/>
      <c r="C3" s="147"/>
      <c r="D3" s="147"/>
    </row>
    <row r="5" spans="1:4" x14ac:dyDescent="0.2">
      <c r="A5" s="78" t="s">
        <v>115</v>
      </c>
      <c r="B5" s="79" t="s">
        <v>152</v>
      </c>
      <c r="C5" s="79" t="s">
        <v>153</v>
      </c>
      <c r="D5" s="80" t="s">
        <v>116</v>
      </c>
    </row>
    <row r="6" spans="1:4" x14ac:dyDescent="0.2">
      <c r="A6" s="81" t="s">
        <v>212</v>
      </c>
      <c r="B6" s="82">
        <v>16621</v>
      </c>
      <c r="C6" s="82">
        <v>55784</v>
      </c>
      <c r="D6" s="83">
        <v>2.3562360868780456</v>
      </c>
    </row>
    <row r="7" spans="1:4" x14ac:dyDescent="0.2">
      <c r="A7" s="81" t="s">
        <v>213</v>
      </c>
      <c r="B7" s="82">
        <v>15783</v>
      </c>
      <c r="C7" s="82">
        <v>45555</v>
      </c>
      <c r="D7" s="83">
        <v>1.8863333966926439</v>
      </c>
    </row>
    <row r="8" spans="1:4" x14ac:dyDescent="0.2">
      <c r="A8" s="81" t="s">
        <v>214</v>
      </c>
      <c r="B8" s="82">
        <v>79814</v>
      </c>
      <c r="C8" s="82">
        <v>157265</v>
      </c>
      <c r="D8" s="83">
        <v>0.97039366527175686</v>
      </c>
    </row>
    <row r="9" spans="1:4" x14ac:dyDescent="0.2">
      <c r="A9" s="81" t="s">
        <v>215</v>
      </c>
      <c r="B9" s="82">
        <v>6601</v>
      </c>
      <c r="C9" s="82">
        <v>12899</v>
      </c>
      <c r="D9" s="83">
        <v>0.95409786396000607</v>
      </c>
    </row>
    <row r="10" spans="1:4" x14ac:dyDescent="0.2">
      <c r="A10" s="81" t="s">
        <v>81</v>
      </c>
      <c r="B10" s="82">
        <v>148742</v>
      </c>
      <c r="C10" s="82">
        <v>281806</v>
      </c>
      <c r="D10" s="83">
        <v>0.89459601188635351</v>
      </c>
    </row>
    <row r="11" spans="1:4" x14ac:dyDescent="0.2">
      <c r="A11" s="81" t="s">
        <v>147</v>
      </c>
      <c r="B11" s="82">
        <v>9981</v>
      </c>
      <c r="C11" s="82">
        <v>18544</v>
      </c>
      <c r="D11" s="83">
        <v>0.85793006712754238</v>
      </c>
    </row>
    <row r="12" spans="1:4" x14ac:dyDescent="0.2">
      <c r="A12" s="81" t="s">
        <v>117</v>
      </c>
      <c r="B12" s="82">
        <v>61994</v>
      </c>
      <c r="C12" s="82">
        <v>112370</v>
      </c>
      <c r="D12" s="83">
        <v>0.81259476723553892</v>
      </c>
    </row>
    <row r="13" spans="1:4" x14ac:dyDescent="0.2">
      <c r="A13" s="81" t="s">
        <v>216</v>
      </c>
      <c r="B13" s="82">
        <v>41166</v>
      </c>
      <c r="C13" s="82">
        <v>74180</v>
      </c>
      <c r="D13" s="83">
        <v>0.80197250157897293</v>
      </c>
    </row>
    <row r="14" spans="1:4" x14ac:dyDescent="0.2">
      <c r="A14" s="81" t="s">
        <v>217</v>
      </c>
      <c r="B14" s="82">
        <v>8279</v>
      </c>
      <c r="C14" s="82">
        <v>14375</v>
      </c>
      <c r="D14" s="83">
        <v>0.7363208116922334</v>
      </c>
    </row>
    <row r="15" spans="1:4" x14ac:dyDescent="0.2">
      <c r="A15" s="81" t="s">
        <v>218</v>
      </c>
      <c r="B15" s="82">
        <v>28473</v>
      </c>
      <c r="C15" s="82">
        <v>48401</v>
      </c>
      <c r="D15" s="83">
        <v>0.69989112492536787</v>
      </c>
    </row>
    <row r="16" spans="1:4" x14ac:dyDescent="0.2">
      <c r="A16" s="84" t="s">
        <v>118</v>
      </c>
    </row>
    <row r="17" spans="1:4" x14ac:dyDescent="0.2">
      <c r="A17" s="86"/>
    </row>
    <row r="18" spans="1:4" ht="19.5" x14ac:dyDescent="0.3">
      <c r="A18" s="148" t="s">
        <v>119</v>
      </c>
      <c r="B18" s="148"/>
      <c r="C18" s="148"/>
      <c r="D18" s="148"/>
    </row>
    <row r="19" spans="1:4" ht="15.75" x14ac:dyDescent="0.25">
      <c r="A19" s="147" t="s">
        <v>120</v>
      </c>
      <c r="B19" s="147"/>
      <c r="C19" s="147"/>
      <c r="D19" s="147"/>
    </row>
    <row r="20" spans="1:4" x14ac:dyDescent="0.2">
      <c r="A20" s="37"/>
    </row>
    <row r="21" spans="1:4" x14ac:dyDescent="0.2">
      <c r="A21" s="78" t="s">
        <v>115</v>
      </c>
      <c r="B21" s="79" t="s">
        <v>152</v>
      </c>
      <c r="C21" s="79" t="s">
        <v>153</v>
      </c>
      <c r="D21" s="80" t="s">
        <v>116</v>
      </c>
    </row>
    <row r="22" spans="1:4" x14ac:dyDescent="0.2">
      <c r="A22" s="81" t="s">
        <v>72</v>
      </c>
      <c r="B22" s="82">
        <v>1072609</v>
      </c>
      <c r="C22" s="82">
        <v>1152576</v>
      </c>
      <c r="D22" s="83">
        <v>7.4553728339031275E-2</v>
      </c>
    </row>
    <row r="23" spans="1:4" x14ac:dyDescent="0.2">
      <c r="A23" s="81" t="s">
        <v>73</v>
      </c>
      <c r="B23" s="82">
        <v>840427</v>
      </c>
      <c r="C23" s="82">
        <v>1003422</v>
      </c>
      <c r="D23" s="83">
        <v>0.19394307893487478</v>
      </c>
    </row>
    <row r="24" spans="1:4" x14ac:dyDescent="0.2">
      <c r="A24" s="81" t="s">
        <v>74</v>
      </c>
      <c r="B24" s="82">
        <v>662027</v>
      </c>
      <c r="C24" s="82">
        <v>710069</v>
      </c>
      <c r="D24" s="83">
        <v>7.2568037255278106E-2</v>
      </c>
    </row>
    <row r="25" spans="1:4" x14ac:dyDescent="0.2">
      <c r="A25" s="81" t="s">
        <v>76</v>
      </c>
      <c r="B25" s="82">
        <v>562734</v>
      </c>
      <c r="C25" s="82">
        <v>605510</v>
      </c>
      <c r="D25" s="83">
        <v>7.6014600148560416E-2</v>
      </c>
    </row>
    <row r="26" spans="1:4" x14ac:dyDescent="0.2">
      <c r="A26" s="81" t="s">
        <v>77</v>
      </c>
      <c r="B26" s="82">
        <v>543790</v>
      </c>
      <c r="C26" s="82">
        <v>527386</v>
      </c>
      <c r="D26" s="83">
        <v>-3.0166056749848288E-2</v>
      </c>
    </row>
    <row r="27" spans="1:4" x14ac:dyDescent="0.2">
      <c r="A27" s="81" t="s">
        <v>75</v>
      </c>
      <c r="B27" s="82">
        <v>588167</v>
      </c>
      <c r="C27" s="82">
        <v>488134</v>
      </c>
      <c r="D27" s="83">
        <v>-0.17007584580569804</v>
      </c>
    </row>
    <row r="28" spans="1:4" x14ac:dyDescent="0.2">
      <c r="A28" s="81" t="s">
        <v>78</v>
      </c>
      <c r="B28" s="82">
        <v>441026</v>
      </c>
      <c r="C28" s="82">
        <v>452152</v>
      </c>
      <c r="D28" s="83">
        <v>2.5227537605492647E-2</v>
      </c>
    </row>
    <row r="29" spans="1:4" x14ac:dyDescent="0.2">
      <c r="A29" s="81" t="s">
        <v>79</v>
      </c>
      <c r="B29" s="82">
        <v>318117</v>
      </c>
      <c r="C29" s="82">
        <v>348859</v>
      </c>
      <c r="D29" s="83">
        <v>9.6637400704772142E-2</v>
      </c>
    </row>
    <row r="30" spans="1:4" x14ac:dyDescent="0.2">
      <c r="A30" s="81" t="s">
        <v>81</v>
      </c>
      <c r="B30" s="82">
        <v>148742</v>
      </c>
      <c r="C30" s="82">
        <v>281806</v>
      </c>
      <c r="D30" s="83">
        <v>0.89459601188635351</v>
      </c>
    </row>
    <row r="31" spans="1:4" x14ac:dyDescent="0.2">
      <c r="A31" s="81" t="s">
        <v>183</v>
      </c>
      <c r="B31" s="82">
        <v>340303</v>
      </c>
      <c r="C31" s="82">
        <v>280434</v>
      </c>
      <c r="D31" s="83">
        <v>-0.17592851076834468</v>
      </c>
    </row>
    <row r="33" spans="1:4" ht="19.5" x14ac:dyDescent="0.3">
      <c r="A33" s="148" t="s">
        <v>121</v>
      </c>
      <c r="B33" s="148"/>
      <c r="C33" s="148"/>
      <c r="D33" s="148"/>
    </row>
    <row r="34" spans="1:4" ht="15.75" x14ac:dyDescent="0.25">
      <c r="A34" s="147" t="s">
        <v>122</v>
      </c>
      <c r="B34" s="147"/>
      <c r="C34" s="147"/>
      <c r="D34" s="147"/>
    </row>
    <row r="36" spans="1:4" x14ac:dyDescent="0.2">
      <c r="A36" s="78" t="s">
        <v>123</v>
      </c>
      <c r="B36" s="79" t="s">
        <v>152</v>
      </c>
      <c r="C36" s="79" t="s">
        <v>153</v>
      </c>
      <c r="D36" s="80" t="s">
        <v>116</v>
      </c>
    </row>
    <row r="37" spans="1:4" x14ac:dyDescent="0.2">
      <c r="A37" s="81" t="s">
        <v>102</v>
      </c>
      <c r="B37" s="82">
        <v>1783951.8875299999</v>
      </c>
      <c r="C37" s="82">
        <v>1836129.2520099999</v>
      </c>
      <c r="D37" s="83">
        <f>(C37-B37)/B37</f>
        <v>2.9248190405091596E-2</v>
      </c>
    </row>
    <row r="38" spans="1:4" x14ac:dyDescent="0.2">
      <c r="A38" s="81" t="s">
        <v>219</v>
      </c>
      <c r="B38" s="82">
        <v>1389492.50278</v>
      </c>
      <c r="C38" s="82">
        <v>1489411.0471399999</v>
      </c>
      <c r="D38" s="83">
        <f t="shared" ref="D38:D46" si="0">(C38-B38)/B38</f>
        <v>7.1910099665949884E-2</v>
      </c>
    </row>
    <row r="39" spans="1:4" x14ac:dyDescent="0.2">
      <c r="A39" s="81" t="s">
        <v>141</v>
      </c>
      <c r="B39" s="82">
        <v>1429458.2367700001</v>
      </c>
      <c r="C39" s="82">
        <v>1449343.4383700001</v>
      </c>
      <c r="D39" s="83">
        <f t="shared" si="0"/>
        <v>1.3911005644301002E-2</v>
      </c>
    </row>
    <row r="40" spans="1:4" x14ac:dyDescent="0.2">
      <c r="A40" s="81" t="s">
        <v>107</v>
      </c>
      <c r="B40" s="82">
        <v>1224777.6404200001</v>
      </c>
      <c r="C40" s="82">
        <v>1196901.5768200001</v>
      </c>
      <c r="D40" s="83">
        <f t="shared" si="0"/>
        <v>-2.2760101654403776E-2</v>
      </c>
    </row>
    <row r="41" spans="1:4" x14ac:dyDescent="0.2">
      <c r="A41" s="81" t="s">
        <v>104</v>
      </c>
      <c r="B41" s="82">
        <v>838432.59577000001</v>
      </c>
      <c r="C41" s="82">
        <v>922613.63811000006</v>
      </c>
      <c r="D41" s="83">
        <f t="shared" si="0"/>
        <v>0.10040287408278757</v>
      </c>
    </row>
    <row r="42" spans="1:4" x14ac:dyDescent="0.2">
      <c r="A42" s="81" t="s">
        <v>98</v>
      </c>
      <c r="B42" s="82">
        <v>649400.50818</v>
      </c>
      <c r="C42" s="82">
        <v>716910.50752999994</v>
      </c>
      <c r="D42" s="83">
        <f t="shared" si="0"/>
        <v>0.10395741687853377</v>
      </c>
    </row>
    <row r="43" spans="1:4" x14ac:dyDescent="0.2">
      <c r="A43" s="84" t="s">
        <v>143</v>
      </c>
      <c r="B43" s="82">
        <v>545252.58366</v>
      </c>
      <c r="C43" s="82">
        <v>569337.08031999995</v>
      </c>
      <c r="D43" s="83">
        <f t="shared" si="0"/>
        <v>4.4171265541436071E-2</v>
      </c>
    </row>
    <row r="44" spans="1:4" x14ac:dyDescent="0.2">
      <c r="A44" s="81" t="s">
        <v>142</v>
      </c>
      <c r="B44" s="82">
        <v>471153.27575999999</v>
      </c>
      <c r="C44" s="82">
        <v>556947.83262</v>
      </c>
      <c r="D44" s="83">
        <f t="shared" si="0"/>
        <v>0.18209479011179106</v>
      </c>
    </row>
    <row r="45" spans="1:4" x14ac:dyDescent="0.2">
      <c r="A45" s="81" t="s">
        <v>105</v>
      </c>
      <c r="B45" s="82">
        <v>435630.61453999998</v>
      </c>
      <c r="C45" s="82">
        <v>472363.10423</v>
      </c>
      <c r="D45" s="83">
        <f t="shared" si="0"/>
        <v>8.4320266904995514E-2</v>
      </c>
    </row>
    <row r="46" spans="1:4" x14ac:dyDescent="0.2">
      <c r="A46" s="81" t="s">
        <v>126</v>
      </c>
      <c r="B46" s="82">
        <v>301532.52218000003</v>
      </c>
      <c r="C46" s="82">
        <v>356128.00494000001</v>
      </c>
      <c r="D46" s="83">
        <f t="shared" si="0"/>
        <v>0.18106001424088236</v>
      </c>
    </row>
    <row r="48" spans="1:4" ht="19.5" x14ac:dyDescent="0.3">
      <c r="A48" s="148" t="s">
        <v>124</v>
      </c>
      <c r="B48" s="148"/>
      <c r="C48" s="148"/>
      <c r="D48" s="148"/>
    </row>
    <row r="49" spans="1:4" ht="15.75" x14ac:dyDescent="0.25">
      <c r="A49" s="147" t="s">
        <v>125</v>
      </c>
      <c r="B49" s="147"/>
      <c r="C49" s="147"/>
      <c r="D49" s="147"/>
    </row>
    <row r="51" spans="1:4" x14ac:dyDescent="0.2">
      <c r="A51" s="78" t="s">
        <v>123</v>
      </c>
      <c r="B51" s="79" t="s">
        <v>152</v>
      </c>
      <c r="C51" s="79" t="s">
        <v>153</v>
      </c>
      <c r="D51" s="80" t="s">
        <v>116</v>
      </c>
    </row>
    <row r="52" spans="1:4" x14ac:dyDescent="0.2">
      <c r="A52" s="81" t="s">
        <v>220</v>
      </c>
      <c r="B52" s="82">
        <v>133840.92204999999</v>
      </c>
      <c r="C52" s="82">
        <v>183454.89426</v>
      </c>
      <c r="D52" s="83">
        <f>(C52-B52)/B52</f>
        <v>0.37069359243853184</v>
      </c>
    </row>
    <row r="53" spans="1:4" x14ac:dyDescent="0.2">
      <c r="A53" s="81" t="s">
        <v>96</v>
      </c>
      <c r="B53" s="82">
        <v>148748.24904</v>
      </c>
      <c r="C53" s="82">
        <v>185965.25633</v>
      </c>
      <c r="D53" s="83">
        <f t="shared" ref="D53:D61" si="1">(C53-B53)/B53</f>
        <v>0.25020131349574376</v>
      </c>
    </row>
    <row r="54" spans="1:4" x14ac:dyDescent="0.2">
      <c r="A54" s="81" t="s">
        <v>221</v>
      </c>
      <c r="B54" s="82">
        <v>94116.080360000007</v>
      </c>
      <c r="C54" s="82">
        <v>112613.8542</v>
      </c>
      <c r="D54" s="83">
        <f t="shared" si="1"/>
        <v>0.19654211872450308</v>
      </c>
    </row>
    <row r="55" spans="1:4" x14ac:dyDescent="0.2">
      <c r="A55" s="81" t="s">
        <v>109</v>
      </c>
      <c r="B55" s="82">
        <v>90844.454570000002</v>
      </c>
      <c r="C55" s="82">
        <v>107484.57864000001</v>
      </c>
      <c r="D55" s="83">
        <f t="shared" si="1"/>
        <v>0.1831715997279503</v>
      </c>
    </row>
    <row r="56" spans="1:4" x14ac:dyDescent="0.2">
      <c r="A56" s="81" t="s">
        <v>142</v>
      </c>
      <c r="B56" s="82">
        <v>471153.27575999999</v>
      </c>
      <c r="C56" s="82">
        <v>556947.83262</v>
      </c>
      <c r="D56" s="83">
        <f t="shared" si="1"/>
        <v>0.18209479011179106</v>
      </c>
    </row>
    <row r="57" spans="1:4" x14ac:dyDescent="0.2">
      <c r="A57" s="81" t="s">
        <v>126</v>
      </c>
      <c r="B57" s="82">
        <v>301532.52218000003</v>
      </c>
      <c r="C57" s="82">
        <v>356128.00494000001</v>
      </c>
      <c r="D57" s="83">
        <f t="shared" si="1"/>
        <v>0.18106001424088236</v>
      </c>
    </row>
    <row r="58" spans="1:4" x14ac:dyDescent="0.2">
      <c r="A58" s="81" t="s">
        <v>222</v>
      </c>
      <c r="B58" s="82">
        <v>129821.34813</v>
      </c>
      <c r="C58" s="82">
        <v>145281.32892</v>
      </c>
      <c r="D58" s="83">
        <f t="shared" si="1"/>
        <v>0.11908658331385333</v>
      </c>
    </row>
    <row r="59" spans="1:4" x14ac:dyDescent="0.2">
      <c r="A59" s="81" t="s">
        <v>223</v>
      </c>
      <c r="B59" s="82">
        <v>181369.86420000001</v>
      </c>
      <c r="C59" s="82">
        <v>200743.89498000001</v>
      </c>
      <c r="D59" s="83">
        <f t="shared" si="1"/>
        <v>0.10682056175901354</v>
      </c>
    </row>
    <row r="60" spans="1:4" x14ac:dyDescent="0.2">
      <c r="A60" s="81" t="s">
        <v>98</v>
      </c>
      <c r="B60" s="82">
        <v>649400.50818</v>
      </c>
      <c r="C60" s="82">
        <v>716910.50752999994</v>
      </c>
      <c r="D60" s="83">
        <f t="shared" si="1"/>
        <v>0.10395741687853377</v>
      </c>
    </row>
    <row r="61" spans="1:4" x14ac:dyDescent="0.2">
      <c r="A61" s="81" t="s">
        <v>144</v>
      </c>
      <c r="B61" s="82">
        <v>312886.18442000001</v>
      </c>
      <c r="C61" s="82">
        <v>344576.71552000003</v>
      </c>
      <c r="D61" s="83">
        <f t="shared" si="1"/>
        <v>0.10128453309226501</v>
      </c>
    </row>
    <row r="63" spans="1:4" ht="19.5" x14ac:dyDescent="0.3">
      <c r="A63" s="148" t="s">
        <v>127</v>
      </c>
      <c r="B63" s="148"/>
      <c r="C63" s="148"/>
      <c r="D63" s="148"/>
    </row>
    <row r="64" spans="1:4" ht="15.75" x14ac:dyDescent="0.25">
      <c r="A64" s="147" t="s">
        <v>128</v>
      </c>
      <c r="B64" s="147"/>
      <c r="C64" s="147"/>
      <c r="D64" s="147"/>
    </row>
    <row r="66" spans="1:4" x14ac:dyDescent="0.2">
      <c r="A66" s="78" t="s">
        <v>129</v>
      </c>
      <c r="B66" s="79" t="s">
        <v>152</v>
      </c>
      <c r="C66" s="79" t="s">
        <v>153</v>
      </c>
      <c r="D66" s="80" t="s">
        <v>116</v>
      </c>
    </row>
    <row r="67" spans="1:4" x14ac:dyDescent="0.2">
      <c r="A67" s="81" t="s">
        <v>130</v>
      </c>
      <c r="B67" s="82">
        <v>4933052</v>
      </c>
      <c r="C67" s="82">
        <v>5346801</v>
      </c>
      <c r="D67" s="83">
        <f t="shared" ref="D67:D76" si="2">C67/B67-1</f>
        <v>8.3872823558316378E-2</v>
      </c>
    </row>
    <row r="68" spans="1:4" x14ac:dyDescent="0.2">
      <c r="A68" s="81" t="s">
        <v>131</v>
      </c>
      <c r="B68" s="82">
        <v>1105122</v>
      </c>
      <c r="C68" s="82">
        <v>1078637</v>
      </c>
      <c r="D68" s="83">
        <f t="shared" si="2"/>
        <v>-2.3965679807297247E-2</v>
      </c>
    </row>
    <row r="69" spans="1:4" x14ac:dyDescent="0.2">
      <c r="A69" s="81" t="s">
        <v>132</v>
      </c>
      <c r="B69" s="82">
        <v>1149588</v>
      </c>
      <c r="C69" s="82">
        <v>999305</v>
      </c>
      <c r="D69" s="83">
        <f t="shared" si="2"/>
        <v>-0.13072770418619539</v>
      </c>
    </row>
    <row r="70" spans="1:4" x14ac:dyDescent="0.2">
      <c r="A70" s="81" t="s">
        <v>133</v>
      </c>
      <c r="B70" s="82">
        <v>750713</v>
      </c>
      <c r="C70" s="82">
        <v>726867</v>
      </c>
      <c r="D70" s="83">
        <f t="shared" si="2"/>
        <v>-3.1764469244571547E-2</v>
      </c>
    </row>
    <row r="71" spans="1:4" x14ac:dyDescent="0.2">
      <c r="A71" s="81" t="s">
        <v>134</v>
      </c>
      <c r="B71" s="82">
        <v>575907</v>
      </c>
      <c r="C71" s="82">
        <v>616273</v>
      </c>
      <c r="D71" s="83">
        <f t="shared" si="2"/>
        <v>7.0091177915878822E-2</v>
      </c>
    </row>
    <row r="72" spans="1:4" x14ac:dyDescent="0.2">
      <c r="A72" s="81" t="s">
        <v>135</v>
      </c>
      <c r="B72" s="82">
        <v>465704</v>
      </c>
      <c r="C72" s="82">
        <v>528813</v>
      </c>
      <c r="D72" s="83">
        <f t="shared" si="2"/>
        <v>0.13551311562709367</v>
      </c>
    </row>
    <row r="73" spans="1:4" x14ac:dyDescent="0.2">
      <c r="A73" s="81" t="s">
        <v>136</v>
      </c>
      <c r="B73" s="82">
        <v>289140</v>
      </c>
      <c r="C73" s="82">
        <v>292513</v>
      </c>
      <c r="D73" s="83">
        <f t="shared" si="2"/>
        <v>1.166562910700697E-2</v>
      </c>
    </row>
    <row r="74" spans="1:4" x14ac:dyDescent="0.2">
      <c r="A74" s="81" t="s">
        <v>137</v>
      </c>
      <c r="B74" s="82">
        <v>242265</v>
      </c>
      <c r="C74" s="82">
        <v>254361</v>
      </c>
      <c r="D74" s="83">
        <f t="shared" si="2"/>
        <v>4.9928796978515155E-2</v>
      </c>
    </row>
    <row r="75" spans="1:4" x14ac:dyDescent="0.2">
      <c r="A75" s="81" t="s">
        <v>224</v>
      </c>
      <c r="B75" s="82">
        <v>129227</v>
      </c>
      <c r="C75" s="82">
        <v>235847</v>
      </c>
      <c r="D75" s="83">
        <f t="shared" si="2"/>
        <v>0.82505977852925483</v>
      </c>
    </row>
    <row r="76" spans="1:4" x14ac:dyDescent="0.2">
      <c r="A76" s="81" t="s">
        <v>145</v>
      </c>
      <c r="B76" s="82">
        <v>210658</v>
      </c>
      <c r="C76" s="82">
        <v>212079</v>
      </c>
      <c r="D76" s="83">
        <f t="shared" si="2"/>
        <v>6.7455306705654916E-3</v>
      </c>
    </row>
    <row r="78" spans="1:4" ht="19.5" x14ac:dyDescent="0.3">
      <c r="A78" s="148" t="s">
        <v>138</v>
      </c>
      <c r="B78" s="148"/>
      <c r="C78" s="148"/>
      <c r="D78" s="148"/>
    </row>
    <row r="79" spans="1:4" ht="15.75" x14ac:dyDescent="0.25">
      <c r="A79" s="147" t="s">
        <v>139</v>
      </c>
      <c r="B79" s="147"/>
      <c r="C79" s="147"/>
      <c r="D79" s="147"/>
    </row>
    <row r="81" spans="1:4" x14ac:dyDescent="0.2">
      <c r="A81" s="78" t="s">
        <v>129</v>
      </c>
      <c r="B81" s="79" t="s">
        <v>152</v>
      </c>
      <c r="C81" s="79" t="s">
        <v>153</v>
      </c>
      <c r="D81" s="80" t="s">
        <v>116</v>
      </c>
    </row>
    <row r="82" spans="1:4" x14ac:dyDescent="0.2">
      <c r="A82" s="81" t="s">
        <v>225</v>
      </c>
      <c r="B82" s="82">
        <v>25</v>
      </c>
      <c r="C82" s="82">
        <v>267</v>
      </c>
      <c r="D82" s="87">
        <f>(C82-B82)/B82</f>
        <v>9.68</v>
      </c>
    </row>
    <row r="83" spans="1:4" x14ac:dyDescent="0.2">
      <c r="A83" s="81" t="s">
        <v>226</v>
      </c>
      <c r="B83" s="82">
        <v>6</v>
      </c>
      <c r="C83" s="82">
        <v>46</v>
      </c>
      <c r="D83" s="87">
        <f t="shared" ref="D83:D91" si="3">(C83-B83)/B83</f>
        <v>6.666666666666667</v>
      </c>
    </row>
    <row r="84" spans="1:4" x14ac:dyDescent="0.2">
      <c r="A84" s="81" t="s">
        <v>227</v>
      </c>
      <c r="B84" s="82">
        <v>615</v>
      </c>
      <c r="C84" s="82">
        <v>2166</v>
      </c>
      <c r="D84" s="87">
        <f t="shared" si="3"/>
        <v>2.5219512195121951</v>
      </c>
    </row>
    <row r="85" spans="1:4" x14ac:dyDescent="0.2">
      <c r="A85" s="81" t="s">
        <v>140</v>
      </c>
      <c r="B85" s="82">
        <v>9509</v>
      </c>
      <c r="C85" s="82">
        <v>20845</v>
      </c>
      <c r="D85" s="87">
        <f t="shared" si="3"/>
        <v>1.1921337680092543</v>
      </c>
    </row>
    <row r="86" spans="1:4" x14ac:dyDescent="0.2">
      <c r="A86" s="81" t="s">
        <v>228</v>
      </c>
      <c r="B86" s="82">
        <v>12926</v>
      </c>
      <c r="C86" s="82">
        <v>25561</v>
      </c>
      <c r="D86" s="87">
        <f t="shared" si="3"/>
        <v>0.97748723503017176</v>
      </c>
    </row>
    <row r="87" spans="1:4" x14ac:dyDescent="0.2">
      <c r="A87" s="81" t="s">
        <v>229</v>
      </c>
      <c r="B87" s="82">
        <v>610</v>
      </c>
      <c r="C87" s="82">
        <v>1181</v>
      </c>
      <c r="D87" s="87">
        <f t="shared" si="3"/>
        <v>0.93606557377049182</v>
      </c>
    </row>
    <row r="88" spans="1:4" x14ac:dyDescent="0.2">
      <c r="A88" s="81" t="s">
        <v>146</v>
      </c>
      <c r="B88" s="82">
        <v>10</v>
      </c>
      <c r="C88" s="82">
        <v>19</v>
      </c>
      <c r="D88" s="87">
        <f t="shared" si="3"/>
        <v>0.9</v>
      </c>
    </row>
    <row r="89" spans="1:4" x14ac:dyDescent="0.2">
      <c r="A89" s="81" t="s">
        <v>230</v>
      </c>
      <c r="B89" s="82">
        <v>3674</v>
      </c>
      <c r="C89" s="82">
        <v>6882</v>
      </c>
      <c r="D89" s="87">
        <f t="shared" si="3"/>
        <v>0.87316276537833426</v>
      </c>
    </row>
    <row r="90" spans="1:4" x14ac:dyDescent="0.2">
      <c r="A90" s="81" t="s">
        <v>231</v>
      </c>
      <c r="B90" s="82">
        <v>9297</v>
      </c>
      <c r="C90" s="82">
        <v>17355</v>
      </c>
      <c r="D90" s="87">
        <f t="shared" si="3"/>
        <v>0.86673120361406908</v>
      </c>
    </row>
    <row r="91" spans="1:4" x14ac:dyDescent="0.2">
      <c r="A91" s="81" t="s">
        <v>224</v>
      </c>
      <c r="B91" s="82">
        <v>129227</v>
      </c>
      <c r="C91" s="82">
        <v>235847</v>
      </c>
      <c r="D91" s="87">
        <f t="shared" si="3"/>
        <v>0.82505977852925472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zoomScale="80" zoomScaleNormal="80" workbookViewId="0">
      <selection activeCell="K11" sqref="K11"/>
    </sheetView>
  </sheetViews>
  <sheetFormatPr defaultColWidth="9.140625" defaultRowHeight="12.75" x14ac:dyDescent="0.2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1" width="14.140625" style="21" bestFit="1" customWidth="1"/>
    <col min="12" max="12" width="9.5703125" style="21" bestFit="1" customWidth="1"/>
    <col min="13" max="13" width="9.28515625" style="21" customWidth="1"/>
    <col min="14" max="16384" width="9.140625" style="21"/>
  </cols>
  <sheetData>
    <row r="1" spans="1:13" ht="26.25" x14ac:dyDescent="0.4">
      <c r="B1" s="2" t="s">
        <v>151</v>
      </c>
      <c r="C1" s="22"/>
      <c r="D1" s="23"/>
    </row>
    <row r="2" spans="1:13" x14ac:dyDescent="0.2">
      <c r="D2" s="23"/>
    </row>
    <row r="3" spans="1:13" x14ac:dyDescent="0.2">
      <c r="D3" s="23"/>
    </row>
    <row r="4" spans="1:13" x14ac:dyDescent="0.2">
      <c r="B4" s="25"/>
      <c r="C4" s="23"/>
      <c r="D4" s="23"/>
      <c r="E4" s="23"/>
      <c r="F4" s="23"/>
      <c r="G4" s="23"/>
      <c r="H4" s="23"/>
      <c r="I4" s="23"/>
    </row>
    <row r="5" spans="1:13" ht="26.25" x14ac:dyDescent="0.2">
      <c r="A5" s="143" t="s">
        <v>39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5"/>
    </row>
    <row r="6" spans="1:13" ht="18" x14ac:dyDescent="0.2">
      <c r="A6" s="93"/>
      <c r="B6" s="139" t="s">
        <v>63</v>
      </c>
      <c r="C6" s="139"/>
      <c r="D6" s="139"/>
      <c r="E6" s="139"/>
      <c r="F6" s="139" t="s">
        <v>150</v>
      </c>
      <c r="G6" s="139"/>
      <c r="H6" s="139"/>
      <c r="I6" s="139"/>
      <c r="J6" s="139" t="s">
        <v>198</v>
      </c>
      <c r="K6" s="139"/>
      <c r="L6" s="139"/>
      <c r="M6" s="139"/>
    </row>
    <row r="7" spans="1:13" ht="30" x14ac:dyDescent="0.25">
      <c r="A7" s="94" t="s">
        <v>2</v>
      </c>
      <c r="B7" s="6">
        <v>2013</v>
      </c>
      <c r="C7" s="7">
        <v>2014</v>
      </c>
      <c r="D7" s="8" t="s">
        <v>199</v>
      </c>
      <c r="E7" s="8" t="s">
        <v>200</v>
      </c>
      <c r="F7" s="6">
        <v>2013</v>
      </c>
      <c r="G7" s="7">
        <v>2014</v>
      </c>
      <c r="H7" s="8" t="s">
        <v>199</v>
      </c>
      <c r="I7" s="8" t="s">
        <v>200</v>
      </c>
      <c r="J7" s="6" t="s">
        <v>201</v>
      </c>
      <c r="K7" s="7" t="s">
        <v>202</v>
      </c>
      <c r="L7" s="8" t="s">
        <v>199</v>
      </c>
      <c r="M7" s="8" t="s">
        <v>200</v>
      </c>
    </row>
    <row r="8" spans="1:13" ht="16.5" x14ac:dyDescent="0.25">
      <c r="A8" s="95" t="s">
        <v>3</v>
      </c>
      <c r="B8" s="96">
        <f>'SEKTÖR (U S D)'!B8*1.7699</f>
        <v>2855392.5109961792</v>
      </c>
      <c r="C8" s="96">
        <f>'SEKTÖR (U S D)'!C8*2.2128</f>
        <v>3980210.6532228962</v>
      </c>
      <c r="D8" s="97">
        <f t="shared" ref="D8:D43" si="0">(C8-B8)/B8*100</f>
        <v>39.392767820711782</v>
      </c>
      <c r="E8" s="97">
        <f t="shared" ref="E8:E43" si="1">C8/C$46*100</f>
        <v>14.874018713001494</v>
      </c>
      <c r="F8" s="96">
        <f>'SEKTÖR (U S D)'!F8*1.7667</f>
        <v>5853033.2719007367</v>
      </c>
      <c r="G8" s="96">
        <f>'SEKTÖR (U S D)'!G8*2.2149</f>
        <v>8260680.1049279561</v>
      </c>
      <c r="H8" s="97">
        <f t="shared" ref="H8:H43" si="2">(G8-F8)/F8*100</f>
        <v>41.135027278690842</v>
      </c>
      <c r="I8" s="97">
        <f t="shared" ref="I8:I46" si="3">G8/G$46*100</f>
        <v>15.182218979958964</v>
      </c>
      <c r="J8" s="96">
        <f>'SEKTÖR (U S D)'!J8*1.7875</f>
        <v>34677289.731012501</v>
      </c>
      <c r="K8" s="96">
        <f>'SEKTÖR (U S D)'!K8*1.9768</f>
        <v>43016123.964665607</v>
      </c>
      <c r="L8" s="97">
        <f t="shared" ref="L8:L43" si="4">(K8-J8)/J8*100</f>
        <v>24.046960700609603</v>
      </c>
      <c r="M8" s="97">
        <f t="shared" ref="M8:M46" si="5">K8/K$46*100</f>
        <v>14.268316747490084</v>
      </c>
    </row>
    <row r="9" spans="1:13" s="26" customFormat="1" ht="15.75" x14ac:dyDescent="0.25">
      <c r="A9" s="98" t="s">
        <v>4</v>
      </c>
      <c r="B9" s="99">
        <f>'SEKTÖR (U S D)'!B9*1.7699</f>
        <v>2038345.7272153248</v>
      </c>
      <c r="C9" s="99">
        <f>'SEKTÖR (U S D)'!C9*2.2128</f>
        <v>2806227.3779132161</v>
      </c>
      <c r="D9" s="100">
        <f t="shared" si="0"/>
        <v>37.671806134032465</v>
      </c>
      <c r="E9" s="100">
        <f t="shared" si="1"/>
        <v>10.486851618825817</v>
      </c>
      <c r="F9" s="99">
        <f>'SEKTÖR (U S D)'!F9*1.7667</f>
        <v>4190086.1939171036</v>
      </c>
      <c r="G9" s="99">
        <f>'SEKTÖR (U S D)'!G9*2.2149</f>
        <v>5817784.531855897</v>
      </c>
      <c r="H9" s="100">
        <f t="shared" si="2"/>
        <v>38.846416579730047</v>
      </c>
      <c r="I9" s="100">
        <f t="shared" si="3"/>
        <v>10.692446338427072</v>
      </c>
      <c r="J9" s="99">
        <f>'SEKTÖR (U S D)'!J9*1.7875</f>
        <v>24583928.483400002</v>
      </c>
      <c r="K9" s="99">
        <f>'SEKTÖR (U S D)'!K9*1.9768</f>
        <v>29955261.398014396</v>
      </c>
      <c r="L9" s="100">
        <f t="shared" si="4"/>
        <v>21.848960869867977</v>
      </c>
      <c r="M9" s="100">
        <f t="shared" si="5"/>
        <v>9.9360685828369153</v>
      </c>
    </row>
    <row r="10" spans="1:13" ht="14.25" x14ac:dyDescent="0.2">
      <c r="A10" s="15" t="s">
        <v>5</v>
      </c>
      <c r="B10" s="101">
        <f>'SEKTÖR (U S D)'!B10*1.7699</f>
        <v>833894.18276762404</v>
      </c>
      <c r="C10" s="101">
        <f>'SEKTÖR (U S D)'!C10*2.2128</f>
        <v>1232414.164021536</v>
      </c>
      <c r="D10" s="102">
        <f t="shared" si="0"/>
        <v>47.790233999625464</v>
      </c>
      <c r="E10" s="102">
        <f t="shared" si="1"/>
        <v>4.6055229069298864</v>
      </c>
      <c r="F10" s="101">
        <f>'SEKTÖR (U S D)'!F10*1.7667</f>
        <v>1716365.5660656181</v>
      </c>
      <c r="G10" s="101">
        <f>'SEKTÖR (U S D)'!G10*2.2149</f>
        <v>2595029.7037713663</v>
      </c>
      <c r="H10" s="102">
        <f t="shared" si="2"/>
        <v>51.193297924281254</v>
      </c>
      <c r="I10" s="102">
        <f t="shared" si="3"/>
        <v>4.7693783952064237</v>
      </c>
      <c r="J10" s="101">
        <f>'SEKTÖR (U S D)'!J10*1.7875</f>
        <v>10523771.629799999</v>
      </c>
      <c r="K10" s="101">
        <f>'SEKTÖR (U S D)'!K10*1.9768</f>
        <v>13413336.983821597</v>
      </c>
      <c r="L10" s="102">
        <f t="shared" si="4"/>
        <v>27.457507210050629</v>
      </c>
      <c r="M10" s="102">
        <f t="shared" si="5"/>
        <v>4.4491628507300724</v>
      </c>
    </row>
    <row r="11" spans="1:13" ht="14.25" x14ac:dyDescent="0.2">
      <c r="A11" s="15" t="s">
        <v>6</v>
      </c>
      <c r="B11" s="101">
        <f>'SEKTÖR (U S D)'!B11*1.7699</f>
        <v>321006.52264758002</v>
      </c>
      <c r="C11" s="101">
        <f>'SEKTÖR (U S D)'!C11*2.2128</f>
        <v>444206.09081174404</v>
      </c>
      <c r="D11" s="102">
        <f t="shared" si="0"/>
        <v>38.379147921371001</v>
      </c>
      <c r="E11" s="102">
        <f t="shared" si="1"/>
        <v>1.6599949808719621</v>
      </c>
      <c r="F11" s="101">
        <f>'SEKTÖR (U S D)'!F11*1.7667</f>
        <v>714633.31506071694</v>
      </c>
      <c r="G11" s="101">
        <f>'SEKTÖR (U S D)'!G11*2.2149</f>
        <v>931441.04389467905</v>
      </c>
      <c r="H11" s="102">
        <f t="shared" si="2"/>
        <v>30.338318164685845</v>
      </c>
      <c r="I11" s="102">
        <f t="shared" si="3"/>
        <v>1.7118859120200633</v>
      </c>
      <c r="J11" s="101">
        <f>'SEKTÖR (U S D)'!J11*1.7875</f>
        <v>3955177.031162499</v>
      </c>
      <c r="K11" s="101">
        <f>'SEKTÖR (U S D)'!K11*1.9768</f>
        <v>4679628.9412711989</v>
      </c>
      <c r="L11" s="102">
        <f t="shared" si="4"/>
        <v>18.316548270805725</v>
      </c>
      <c r="M11" s="102">
        <f t="shared" si="5"/>
        <v>1.5522186064375731</v>
      </c>
    </row>
    <row r="12" spans="1:13" ht="14.25" x14ac:dyDescent="0.2">
      <c r="A12" s="15" t="s">
        <v>7</v>
      </c>
      <c r="B12" s="101">
        <f>'SEKTÖR (U S D)'!B12*1.7699</f>
        <v>166576.050629164</v>
      </c>
      <c r="C12" s="101">
        <f>'SEKTÖR (U S D)'!C12*2.2128</f>
        <v>249191.93657376</v>
      </c>
      <c r="D12" s="102">
        <f t="shared" si="0"/>
        <v>49.596496994947771</v>
      </c>
      <c r="E12" s="102">
        <f t="shared" si="1"/>
        <v>0.93122848277538639</v>
      </c>
      <c r="F12" s="101">
        <f>'SEKTÖR (U S D)'!F12*1.7667</f>
        <v>333945.21762728097</v>
      </c>
      <c r="G12" s="101">
        <f>'SEKTÖR (U S D)'!G12*2.2149</f>
        <v>496420.05439158308</v>
      </c>
      <c r="H12" s="102">
        <f t="shared" si="2"/>
        <v>48.653140751259869</v>
      </c>
      <c r="I12" s="102">
        <f t="shared" si="3"/>
        <v>0.91236531085619188</v>
      </c>
      <c r="J12" s="101">
        <f>'SEKTÖR (U S D)'!J12*1.7875</f>
        <v>2261589.7607875001</v>
      </c>
      <c r="K12" s="101">
        <f>'SEKTÖR (U S D)'!K12*1.9768</f>
        <v>2698776.8017447996</v>
      </c>
      <c r="L12" s="102">
        <f t="shared" si="4"/>
        <v>19.330961279426212</v>
      </c>
      <c r="M12" s="102">
        <f t="shared" si="5"/>
        <v>0.89517601050488771</v>
      </c>
    </row>
    <row r="13" spans="1:13" ht="14.25" x14ac:dyDescent="0.2">
      <c r="A13" s="15" t="s">
        <v>8</v>
      </c>
      <c r="B13" s="101">
        <f>'SEKTÖR (U S D)'!B13*1.7699</f>
        <v>192410.45836813899</v>
      </c>
      <c r="C13" s="101">
        <f>'SEKTÖR (U S D)'!C13*2.2128</f>
        <v>247788.12242376001</v>
      </c>
      <c r="D13" s="102">
        <f t="shared" si="0"/>
        <v>28.781005214210818</v>
      </c>
      <c r="E13" s="102">
        <f t="shared" si="1"/>
        <v>0.92598243934806979</v>
      </c>
      <c r="F13" s="101">
        <f>'SEKTÖR (U S D)'!F13*1.7667</f>
        <v>380846.13005579397</v>
      </c>
      <c r="G13" s="101">
        <f>'SEKTÖR (U S D)'!G13*2.2149</f>
        <v>505446.80250670202</v>
      </c>
      <c r="H13" s="102">
        <f t="shared" si="2"/>
        <v>32.71680151578645</v>
      </c>
      <c r="I13" s="102">
        <f t="shared" si="3"/>
        <v>0.92895547835086467</v>
      </c>
      <c r="J13" s="101">
        <f>'SEKTÖR (U S D)'!J13*1.7875</f>
        <v>2463468.0034250002</v>
      </c>
      <c r="K13" s="101">
        <f>'SEKTÖR (U S D)'!K13*1.9768</f>
        <v>2868247.6285287994</v>
      </c>
      <c r="L13" s="102">
        <f t="shared" si="4"/>
        <v>16.431292167831177</v>
      </c>
      <c r="M13" s="102">
        <f t="shared" si="5"/>
        <v>0.95138896539592788</v>
      </c>
    </row>
    <row r="14" spans="1:13" ht="14.25" x14ac:dyDescent="0.2">
      <c r="A14" s="15" t="s">
        <v>9</v>
      </c>
      <c r="B14" s="101">
        <f>'SEKTÖR (U S D)'!B14*1.7699</f>
        <v>236885.04793629498</v>
      </c>
      <c r="C14" s="101">
        <f>'SEKTÖR (U S D)'!C14*2.2128</f>
        <v>405948.99001852801</v>
      </c>
      <c r="D14" s="102">
        <f t="shared" si="0"/>
        <v>71.369613048645874</v>
      </c>
      <c r="E14" s="102">
        <f t="shared" si="1"/>
        <v>1.5170284691264813</v>
      </c>
      <c r="F14" s="101">
        <f>'SEKTÖR (U S D)'!F14*1.7667</f>
        <v>551030.84406021598</v>
      </c>
      <c r="G14" s="101">
        <f>'SEKTÖR (U S D)'!G14*2.2149</f>
        <v>749380.33173572109</v>
      </c>
      <c r="H14" s="102">
        <f t="shared" si="2"/>
        <v>35.996077136805376</v>
      </c>
      <c r="I14" s="102">
        <f t="shared" si="3"/>
        <v>1.3772784021619289</v>
      </c>
      <c r="J14" s="101">
        <f>'SEKTÖR (U S D)'!J14*1.7875</f>
        <v>3299147.6053250004</v>
      </c>
      <c r="K14" s="101">
        <f>'SEKTÖR (U S D)'!K14*1.9768</f>
        <v>3551981.3286384</v>
      </c>
      <c r="L14" s="102">
        <f t="shared" si="4"/>
        <v>7.6636074998679193</v>
      </c>
      <c r="M14" s="102">
        <f t="shared" si="5"/>
        <v>1.1781813424150835</v>
      </c>
    </row>
    <row r="15" spans="1:13" ht="14.25" x14ac:dyDescent="0.2">
      <c r="A15" s="15" t="s">
        <v>10</v>
      </c>
      <c r="B15" s="101">
        <f>'SEKTÖR (U S D)'!B15*1.7699</f>
        <v>92749.243338389002</v>
      </c>
      <c r="C15" s="101">
        <f>'SEKTÖR (U S D)'!C15*2.2128</f>
        <v>51656.926432271997</v>
      </c>
      <c r="D15" s="102">
        <f t="shared" si="0"/>
        <v>-44.304746245955471</v>
      </c>
      <c r="E15" s="102">
        <f t="shared" si="1"/>
        <v>0.19304156421660804</v>
      </c>
      <c r="F15" s="101">
        <f>'SEKTÖR (U S D)'!F15*1.7667</f>
        <v>171803.980804716</v>
      </c>
      <c r="G15" s="101">
        <f>'SEKTÖR (U S D)'!G15*2.2149</f>
        <v>105973.98836468402</v>
      </c>
      <c r="H15" s="102">
        <f t="shared" si="2"/>
        <v>-38.316919160830622</v>
      </c>
      <c r="I15" s="102">
        <f t="shared" si="3"/>
        <v>0.19476850296774539</v>
      </c>
      <c r="J15" s="101">
        <f>'SEKTÖR (U S D)'!J15*1.7875</f>
        <v>479219.12073750002</v>
      </c>
      <c r="K15" s="101">
        <f>'SEKTÖR (U S D)'!K15*1.9768</f>
        <v>771284.17356479994</v>
      </c>
      <c r="L15" s="102">
        <f t="shared" si="4"/>
        <v>60.946034953242865</v>
      </c>
      <c r="M15" s="102">
        <f t="shared" si="5"/>
        <v>0.25583260127733443</v>
      </c>
    </row>
    <row r="16" spans="1:13" ht="14.25" x14ac:dyDescent="0.2">
      <c r="A16" s="15" t="s">
        <v>11</v>
      </c>
      <c r="B16" s="101">
        <f>'SEKTÖR (U S D)'!B16*1.7699</f>
        <v>178948.565039156</v>
      </c>
      <c r="C16" s="101">
        <f>'SEKTÖR (U S D)'!C16*2.2128</f>
        <v>154628.03368176002</v>
      </c>
      <c r="D16" s="102">
        <f t="shared" si="0"/>
        <v>-13.590794288892106</v>
      </c>
      <c r="E16" s="102">
        <f t="shared" si="1"/>
        <v>0.5778438547403999</v>
      </c>
      <c r="F16" s="101">
        <f>'SEKTÖR (U S D)'!F16*1.7667</f>
        <v>296342.12966377503</v>
      </c>
      <c r="G16" s="101">
        <f>'SEKTÖR (U S D)'!G16*2.2149</f>
        <v>397381.29705133202</v>
      </c>
      <c r="H16" s="102">
        <f t="shared" si="2"/>
        <v>34.095444850246025</v>
      </c>
      <c r="I16" s="102">
        <f t="shared" si="3"/>
        <v>0.73034299763942512</v>
      </c>
      <c r="J16" s="101">
        <f>'SEKTÖR (U S D)'!J16*1.7875</f>
        <v>1465924.9122375003</v>
      </c>
      <c r="K16" s="101">
        <f>'SEKTÖR (U S D)'!K16*1.9768</f>
        <v>1815147.0179024001</v>
      </c>
      <c r="L16" s="102">
        <f t="shared" si="4"/>
        <v>23.822646218070474</v>
      </c>
      <c r="M16" s="102">
        <f t="shared" si="5"/>
        <v>0.60207871392521528</v>
      </c>
    </row>
    <row r="17" spans="1:13" ht="14.25" x14ac:dyDescent="0.2">
      <c r="A17" s="12" t="s">
        <v>12</v>
      </c>
      <c r="B17" s="101">
        <f>'SEKTÖR (U S D)'!B17*1.7699</f>
        <v>15875.656488978</v>
      </c>
      <c r="C17" s="101">
        <f>'SEKTÖR (U S D)'!C17*2.2128</f>
        <v>20393.113949856001</v>
      </c>
      <c r="D17" s="102">
        <f t="shared" si="0"/>
        <v>28.45524822242367</v>
      </c>
      <c r="E17" s="102">
        <f t="shared" si="1"/>
        <v>7.62089208170217E-2</v>
      </c>
      <c r="F17" s="101">
        <f>'SEKTÖR (U S D)'!F17*1.7667</f>
        <v>25119.010578986999</v>
      </c>
      <c r="G17" s="101">
        <f>'SEKTÖR (U S D)'!G17*2.2149</f>
        <v>36711.310139829002</v>
      </c>
      <c r="H17" s="102">
        <f t="shared" si="2"/>
        <v>46.149507061155497</v>
      </c>
      <c r="I17" s="102">
        <f t="shared" si="3"/>
        <v>6.7471339224427301E-2</v>
      </c>
      <c r="J17" s="101">
        <f>'SEKTÖR (U S D)'!J17*1.7875</f>
        <v>135630.41456249999</v>
      </c>
      <c r="K17" s="101">
        <f>'SEKTÖR (U S D)'!K17*1.9768</f>
        <v>156858.5245192</v>
      </c>
      <c r="L17" s="102">
        <f t="shared" si="4"/>
        <v>15.651437787884854</v>
      </c>
      <c r="M17" s="102">
        <f t="shared" si="5"/>
        <v>5.2029492806518689E-2</v>
      </c>
    </row>
    <row r="18" spans="1:13" s="26" customFormat="1" ht="15.75" x14ac:dyDescent="0.25">
      <c r="A18" s="98" t="s">
        <v>13</v>
      </c>
      <c r="B18" s="99">
        <f>'SEKTÖR (U S D)'!B18*1.7699</f>
        <v>263269.52597589599</v>
      </c>
      <c r="C18" s="99">
        <f>'SEKTÖR (U S D)'!C18*2.2128</f>
        <v>411503.91920702404</v>
      </c>
      <c r="D18" s="100">
        <f t="shared" si="0"/>
        <v>56.305184841142555</v>
      </c>
      <c r="E18" s="100">
        <f t="shared" si="1"/>
        <v>1.5377871997308989</v>
      </c>
      <c r="F18" s="99">
        <f>'SEKTÖR (U S D)'!F18*1.7667</f>
        <v>565244.96224306501</v>
      </c>
      <c r="G18" s="99">
        <f>'SEKTÖR (U S D)'!G18*2.2149</f>
        <v>876494.63415258005</v>
      </c>
      <c r="H18" s="100">
        <f t="shared" si="2"/>
        <v>55.064563631736071</v>
      </c>
      <c r="I18" s="100">
        <f t="shared" si="3"/>
        <v>1.6109004708371459</v>
      </c>
      <c r="J18" s="99">
        <f>'SEKTÖR (U S D)'!J18*1.7875</f>
        <v>3081727.7598250001</v>
      </c>
      <c r="K18" s="99">
        <f>'SEKTÖR (U S D)'!K18*1.9768</f>
        <v>4080434.7971631996</v>
      </c>
      <c r="L18" s="100">
        <f t="shared" si="4"/>
        <v>32.407373888046244</v>
      </c>
      <c r="M18" s="100">
        <f t="shared" si="5"/>
        <v>1.3534677415666032</v>
      </c>
    </row>
    <row r="19" spans="1:13" ht="14.25" x14ac:dyDescent="0.2">
      <c r="A19" s="15" t="s">
        <v>14</v>
      </c>
      <c r="B19" s="101">
        <f>'SEKTÖR (U S D)'!B19*1.7699</f>
        <v>263269.52597589599</v>
      </c>
      <c r="C19" s="101">
        <f>'SEKTÖR (U S D)'!C19*2.2128</f>
        <v>411503.91920702404</v>
      </c>
      <c r="D19" s="102">
        <f t="shared" si="0"/>
        <v>56.305184841142555</v>
      </c>
      <c r="E19" s="102">
        <f t="shared" si="1"/>
        <v>1.5377871997308989</v>
      </c>
      <c r="F19" s="101">
        <f>'SEKTÖR (U S D)'!F19*1.7667</f>
        <v>565244.96224306501</v>
      </c>
      <c r="G19" s="101">
        <f>'SEKTÖR (U S D)'!G19*2.2149</f>
        <v>876494.63415258005</v>
      </c>
      <c r="H19" s="102">
        <f t="shared" si="2"/>
        <v>55.064563631736071</v>
      </c>
      <c r="I19" s="102">
        <f t="shared" si="3"/>
        <v>1.6109004708371459</v>
      </c>
      <c r="J19" s="101">
        <f>'SEKTÖR (U S D)'!J19*1.7875</f>
        <v>3081727.7598250001</v>
      </c>
      <c r="K19" s="101">
        <f>'SEKTÖR (U S D)'!K19*1.9768</f>
        <v>4080434.7971631996</v>
      </c>
      <c r="L19" s="102">
        <f t="shared" si="4"/>
        <v>32.407373888046244</v>
      </c>
      <c r="M19" s="102">
        <f t="shared" si="5"/>
        <v>1.3534677415666032</v>
      </c>
    </row>
    <row r="20" spans="1:13" s="26" customFormat="1" ht="15.75" x14ac:dyDescent="0.25">
      <c r="A20" s="98" t="s">
        <v>15</v>
      </c>
      <c r="B20" s="99">
        <f>'SEKTÖR (U S D)'!B20*1.7699</f>
        <v>553777.25780495803</v>
      </c>
      <c r="C20" s="99">
        <f>'SEKTÖR (U S D)'!C20*2.2128</f>
        <v>762479.35610265611</v>
      </c>
      <c r="D20" s="100">
        <f t="shared" si="0"/>
        <v>37.687011403274987</v>
      </c>
      <c r="E20" s="100">
        <f t="shared" si="1"/>
        <v>2.8493798944447777</v>
      </c>
      <c r="F20" s="99">
        <f>'SEKTÖR (U S D)'!F20*1.7667</f>
        <v>1097702.1157405679</v>
      </c>
      <c r="G20" s="99">
        <f>'SEKTÖR (U S D)'!G20*2.2149</f>
        <v>1566400.938919479</v>
      </c>
      <c r="H20" s="100">
        <f t="shared" si="2"/>
        <v>42.698179811988616</v>
      </c>
      <c r="I20" s="100">
        <f t="shared" si="3"/>
        <v>2.8788721706947471</v>
      </c>
      <c r="J20" s="99">
        <f>'SEKTÖR (U S D)'!J20*1.7875</f>
        <v>7011633.4877875019</v>
      </c>
      <c r="K20" s="99">
        <f>'SEKTÖR (U S D)'!K20*1.9768</f>
        <v>8980427.7714647986</v>
      </c>
      <c r="L20" s="100">
        <f t="shared" si="4"/>
        <v>28.078967434713181</v>
      </c>
      <c r="M20" s="100">
        <f t="shared" si="5"/>
        <v>2.9787804237422613</v>
      </c>
    </row>
    <row r="21" spans="1:13" ht="14.25" x14ac:dyDescent="0.2">
      <c r="A21" s="15" t="s">
        <v>16</v>
      </c>
      <c r="B21" s="101">
        <f>'SEKTÖR (U S D)'!B21*1.7699</f>
        <v>553777.25780495803</v>
      </c>
      <c r="C21" s="101">
        <f>'SEKTÖR (U S D)'!C21*2.2128</f>
        <v>762479.35610265611</v>
      </c>
      <c r="D21" s="102">
        <f t="shared" si="0"/>
        <v>37.687011403274987</v>
      </c>
      <c r="E21" s="102">
        <f t="shared" si="1"/>
        <v>2.8493798944447777</v>
      </c>
      <c r="F21" s="101">
        <f>'SEKTÖR (U S D)'!F21*1.7667</f>
        <v>1097702.1157405679</v>
      </c>
      <c r="G21" s="101">
        <f>'SEKTÖR (U S D)'!G21*2.2149</f>
        <v>1566400.938919479</v>
      </c>
      <c r="H21" s="102">
        <f t="shared" si="2"/>
        <v>42.698179811988616</v>
      </c>
      <c r="I21" s="102">
        <f t="shared" si="3"/>
        <v>2.8788721706947471</v>
      </c>
      <c r="J21" s="101">
        <f>'SEKTÖR (U S D)'!J21*1.7875</f>
        <v>7011633.4877875019</v>
      </c>
      <c r="K21" s="101">
        <f>'SEKTÖR (U S D)'!K21*1.9768</f>
        <v>8980427.7714647986</v>
      </c>
      <c r="L21" s="102">
        <f t="shared" si="4"/>
        <v>28.078967434713181</v>
      </c>
      <c r="M21" s="102">
        <f t="shared" si="5"/>
        <v>2.9787804237422613</v>
      </c>
    </row>
    <row r="22" spans="1:13" ht="16.5" x14ac:dyDescent="0.25">
      <c r="A22" s="95" t="s">
        <v>17</v>
      </c>
      <c r="B22" s="96">
        <f>'SEKTÖR (U S D)'!B22*1.7699</f>
        <v>16955526.911827724</v>
      </c>
      <c r="C22" s="96">
        <f>'SEKTÖR (U S D)'!C22*2.2128</f>
        <v>22054542.717907056</v>
      </c>
      <c r="D22" s="103">
        <f t="shared" si="0"/>
        <v>30.072883211446495</v>
      </c>
      <c r="E22" s="103">
        <f t="shared" si="1"/>
        <v>82.417668227488605</v>
      </c>
      <c r="F22" s="96">
        <f>'SEKTÖR (U S D)'!F22*1.7667</f>
        <v>32599577.293791179</v>
      </c>
      <c r="G22" s="96">
        <f>'SEKTÖR (U S D)'!G22*2.2149</f>
        <v>43474893.234138437</v>
      </c>
      <c r="H22" s="103">
        <f t="shared" si="2"/>
        <v>33.360297412256749</v>
      </c>
      <c r="I22" s="103">
        <f t="shared" si="3"/>
        <v>79.902059010525335</v>
      </c>
      <c r="J22" s="96">
        <f>'SEKTÖR (U S D)'!J22*1.7875</f>
        <v>205097846.65369996</v>
      </c>
      <c r="K22" s="96">
        <f>'SEKTÖR (U S D)'!K22*1.9768</f>
        <v>237647862.1912024</v>
      </c>
      <c r="L22" s="103">
        <f t="shared" si="4"/>
        <v>15.870481367101782</v>
      </c>
      <c r="M22" s="103">
        <f t="shared" si="5"/>
        <v>78.827069005409584</v>
      </c>
    </row>
    <row r="23" spans="1:13" s="26" customFormat="1" ht="15.75" x14ac:dyDescent="0.25">
      <c r="A23" s="98" t="s">
        <v>18</v>
      </c>
      <c r="B23" s="99">
        <f>'SEKTÖR (U S D)'!B23*1.7699</f>
        <v>1665072.3666583819</v>
      </c>
      <c r="C23" s="99">
        <f>'SEKTÖR (U S D)'!C23*2.2128</f>
        <v>2299893.4754211362</v>
      </c>
      <c r="D23" s="100">
        <f t="shared" si="0"/>
        <v>38.125736843304345</v>
      </c>
      <c r="E23" s="100">
        <f t="shared" si="1"/>
        <v>8.5946854505362023</v>
      </c>
      <c r="F23" s="99">
        <f>'SEKTÖR (U S D)'!F23*1.7667</f>
        <v>3363745.3591021015</v>
      </c>
      <c r="G23" s="99">
        <f>'SEKTÖR (U S D)'!G23*2.2149</f>
        <v>4674189.7505435394</v>
      </c>
      <c r="H23" s="100">
        <f t="shared" si="2"/>
        <v>38.957895189522915</v>
      </c>
      <c r="I23" s="100">
        <f t="shared" si="3"/>
        <v>8.5906452550193126</v>
      </c>
      <c r="J23" s="99">
        <f>'SEKTÖR (U S D)'!J23*1.7875</f>
        <v>20900364.590462506</v>
      </c>
      <c r="K23" s="99">
        <f>'SEKTÖR (U S D)'!K23*1.9768</f>
        <v>25169354.209053598</v>
      </c>
      <c r="L23" s="100">
        <f t="shared" si="4"/>
        <v>20.425431336921111</v>
      </c>
      <c r="M23" s="100">
        <f t="shared" si="5"/>
        <v>8.3485978067094599</v>
      </c>
    </row>
    <row r="24" spans="1:13" ht="14.25" x14ac:dyDescent="0.2">
      <c r="A24" s="15" t="s">
        <v>19</v>
      </c>
      <c r="B24" s="101">
        <f>'SEKTÖR (U S D)'!B24*1.7699</f>
        <v>1149373.9594277821</v>
      </c>
      <c r="C24" s="101">
        <f>'SEKTÖR (U S D)'!C24*2.2128</f>
        <v>1586379.5710623839</v>
      </c>
      <c r="D24" s="102">
        <f t="shared" si="0"/>
        <v>38.021186059597682</v>
      </c>
      <c r="E24" s="102">
        <f t="shared" si="1"/>
        <v>5.9282890986684134</v>
      </c>
      <c r="F24" s="101">
        <f>'SEKTÖR (U S D)'!F24*1.7667</f>
        <v>2352460.6487371861</v>
      </c>
      <c r="G24" s="101">
        <f>'SEKTÖR (U S D)'!G24*2.2149</f>
        <v>3290397.081482565</v>
      </c>
      <c r="H24" s="102">
        <f t="shared" si="2"/>
        <v>39.870440904032485</v>
      </c>
      <c r="I24" s="102">
        <f t="shared" si="3"/>
        <v>6.0473869448454884</v>
      </c>
      <c r="J24" s="101">
        <f>'SEKTÖR (U S D)'!J24*1.7875</f>
        <v>14211966.2452625</v>
      </c>
      <c r="K24" s="101">
        <f>'SEKTÖR (U S D)'!K24*1.9768</f>
        <v>16888020.881866403</v>
      </c>
      <c r="L24" s="102">
        <f t="shared" si="4"/>
        <v>18.829587619488997</v>
      </c>
      <c r="M24" s="102">
        <f t="shared" si="5"/>
        <v>5.6017048718436264</v>
      </c>
    </row>
    <row r="25" spans="1:13" ht="14.25" x14ac:dyDescent="0.2">
      <c r="A25" s="15" t="s">
        <v>20</v>
      </c>
      <c r="B25" s="101">
        <f>'SEKTÖR (U S D)'!B25*1.7699</f>
        <v>229770.80405528701</v>
      </c>
      <c r="C25" s="101">
        <f>'SEKTÖR (U S D)'!C25*2.2128</f>
        <v>321478.52463417599</v>
      </c>
      <c r="D25" s="102">
        <f t="shared" si="0"/>
        <v>39.91269515548305</v>
      </c>
      <c r="E25" s="102">
        <f t="shared" si="1"/>
        <v>1.2013629447891099</v>
      </c>
      <c r="F25" s="101">
        <f>'SEKTÖR (U S D)'!F25*1.7667</f>
        <v>432605.20721406303</v>
      </c>
      <c r="G25" s="101">
        <f>'SEKTÖR (U S D)'!G25*2.2149</f>
        <v>596335.48629516014</v>
      </c>
      <c r="H25" s="102">
        <f t="shared" si="2"/>
        <v>37.847505381524357</v>
      </c>
      <c r="I25" s="102">
        <f t="shared" si="3"/>
        <v>1.0959988552337725</v>
      </c>
      <c r="J25" s="101">
        <f>'SEKTÖR (U S D)'!J25*1.7875</f>
        <v>3012768.6267250003</v>
      </c>
      <c r="K25" s="101">
        <f>'SEKTÖR (U S D)'!K25*1.9768</f>
        <v>3885753.8557936</v>
      </c>
      <c r="L25" s="102">
        <f t="shared" si="4"/>
        <v>28.976178964581472</v>
      </c>
      <c r="M25" s="102">
        <f t="shared" si="5"/>
        <v>1.2888926687766251</v>
      </c>
    </row>
    <row r="26" spans="1:13" ht="14.25" x14ac:dyDescent="0.2">
      <c r="A26" s="15" t="s">
        <v>21</v>
      </c>
      <c r="B26" s="101">
        <f>'SEKTÖR (U S D)'!B26*1.7699</f>
        <v>285927.60317531304</v>
      </c>
      <c r="C26" s="101">
        <f>'SEKTÖR (U S D)'!C26*2.2128</f>
        <v>392035.37972457602</v>
      </c>
      <c r="D26" s="102">
        <f t="shared" si="0"/>
        <v>37.110015042585545</v>
      </c>
      <c r="E26" s="102">
        <f t="shared" si="1"/>
        <v>1.4650334070786779</v>
      </c>
      <c r="F26" s="101">
        <f>'SEKTÖR (U S D)'!F26*1.7667</f>
        <v>578679.50315085298</v>
      </c>
      <c r="G26" s="101">
        <f>'SEKTÖR (U S D)'!G26*2.2149</f>
        <v>787457.18276581506</v>
      </c>
      <c r="H26" s="102">
        <f t="shared" si="2"/>
        <v>36.078291779506301</v>
      </c>
      <c r="I26" s="102">
        <f t="shared" si="3"/>
        <v>1.4472594549400528</v>
      </c>
      <c r="J26" s="101">
        <f>'SEKTÖR (U S D)'!J26*1.7875</f>
        <v>3675629.72205</v>
      </c>
      <c r="K26" s="101">
        <f>'SEKTÖR (U S D)'!K26*1.9768</f>
        <v>4395579.4654631997</v>
      </c>
      <c r="L26" s="102">
        <f t="shared" si="4"/>
        <v>19.587112899165042</v>
      </c>
      <c r="M26" s="102">
        <f t="shared" si="5"/>
        <v>1.4580002641221148</v>
      </c>
    </row>
    <row r="27" spans="1:13" s="26" customFormat="1" ht="15.75" x14ac:dyDescent="0.25">
      <c r="A27" s="98" t="s">
        <v>22</v>
      </c>
      <c r="B27" s="99">
        <f>'SEKTÖR (U S D)'!B27*1.7699</f>
        <v>2529998.1332592233</v>
      </c>
      <c r="C27" s="99">
        <f>'SEKTÖR (U S D)'!C27*2.2128</f>
        <v>3207107.1604251363</v>
      </c>
      <c r="D27" s="100">
        <f t="shared" si="0"/>
        <v>26.763222401814179</v>
      </c>
      <c r="E27" s="100">
        <f t="shared" si="1"/>
        <v>11.984936495795354</v>
      </c>
      <c r="F27" s="99">
        <f>'SEKTÖR (U S D)'!F27*1.7667</f>
        <v>4850354.8951864112</v>
      </c>
      <c r="G27" s="99">
        <f>'SEKTÖR (U S D)'!G27*2.2149</f>
        <v>6301538.4920651913</v>
      </c>
      <c r="H27" s="100">
        <f t="shared" si="2"/>
        <v>29.91912196608466</v>
      </c>
      <c r="I27" s="100">
        <f t="shared" si="3"/>
        <v>11.581532765092895</v>
      </c>
      <c r="J27" s="99">
        <f>'SEKTÖR (U S D)'!J27*1.7875</f>
        <v>31403187.399512503</v>
      </c>
      <c r="K27" s="99">
        <f>'SEKTÖR (U S D)'!K27*1.9768</f>
        <v>34660511.353495993</v>
      </c>
      <c r="L27" s="100">
        <f t="shared" si="4"/>
        <v>10.372590248702128</v>
      </c>
      <c r="M27" s="100">
        <f t="shared" si="5"/>
        <v>11.496785601322172</v>
      </c>
    </row>
    <row r="28" spans="1:13" ht="14.25" x14ac:dyDescent="0.2">
      <c r="A28" s="15" t="s">
        <v>23</v>
      </c>
      <c r="B28" s="101">
        <f>'SEKTÖR (U S D)'!B28*1.7699</f>
        <v>2529998.1332592233</v>
      </c>
      <c r="C28" s="101">
        <f>'SEKTÖR (U S D)'!C28*2.2128</f>
        <v>3207107.1604251363</v>
      </c>
      <c r="D28" s="102">
        <f t="shared" si="0"/>
        <v>26.763222401814179</v>
      </c>
      <c r="E28" s="102">
        <f t="shared" si="1"/>
        <v>11.984936495795354</v>
      </c>
      <c r="F28" s="101">
        <f>'SEKTÖR (U S D)'!F28*1.7667</f>
        <v>4850354.8951864112</v>
      </c>
      <c r="G28" s="101">
        <f>'SEKTÖR (U S D)'!G28*2.2149</f>
        <v>6301538.4920651913</v>
      </c>
      <c r="H28" s="102">
        <f t="shared" si="2"/>
        <v>29.91912196608466</v>
      </c>
      <c r="I28" s="102">
        <f t="shared" si="3"/>
        <v>11.581532765092895</v>
      </c>
      <c r="J28" s="101">
        <f>'SEKTÖR (U S D)'!J28*1.7875</f>
        <v>31403187.399512503</v>
      </c>
      <c r="K28" s="101">
        <f>'SEKTÖR (U S D)'!K28*1.9768</f>
        <v>34660511.353495993</v>
      </c>
      <c r="L28" s="102">
        <f t="shared" si="4"/>
        <v>10.372590248702128</v>
      </c>
      <c r="M28" s="102">
        <f t="shared" si="5"/>
        <v>11.496785601322172</v>
      </c>
    </row>
    <row r="29" spans="1:13" s="26" customFormat="1" ht="15.75" x14ac:dyDescent="0.25">
      <c r="A29" s="98" t="s">
        <v>24</v>
      </c>
      <c r="B29" s="99">
        <f>'SEKTÖR (U S D)'!B29*1.7699</f>
        <v>12760456.41191012</v>
      </c>
      <c r="C29" s="99">
        <f>'SEKTÖR (U S D)'!C29*2.2128</f>
        <v>16547542.082060784</v>
      </c>
      <c r="D29" s="100">
        <f t="shared" si="0"/>
        <v>29.67829322010726</v>
      </c>
      <c r="E29" s="100">
        <f t="shared" si="1"/>
        <v>61.838046281157055</v>
      </c>
      <c r="F29" s="99">
        <f>'SEKTÖR (U S D)'!F29*1.7667</f>
        <v>24385477.039502669</v>
      </c>
      <c r="G29" s="99">
        <f>'SEKTÖR (U S D)'!G29*2.2149</f>
        <v>32499164.991529711</v>
      </c>
      <c r="H29" s="100">
        <f t="shared" si="2"/>
        <v>33.272623450767306</v>
      </c>
      <c r="I29" s="100">
        <f t="shared" si="3"/>
        <v>59.729880990413129</v>
      </c>
      <c r="J29" s="99">
        <f>'SEKTÖR (U S D)'!J29*1.7875</f>
        <v>152794294.66729999</v>
      </c>
      <c r="K29" s="99">
        <f>'SEKTÖR (U S D)'!K29*1.9768</f>
        <v>177817996.63655999</v>
      </c>
      <c r="L29" s="100">
        <f t="shared" si="4"/>
        <v>16.37737981234676</v>
      </c>
      <c r="M29" s="100">
        <f t="shared" si="5"/>
        <v>58.981685600000752</v>
      </c>
    </row>
    <row r="30" spans="1:13" ht="14.25" x14ac:dyDescent="0.2">
      <c r="A30" s="15" t="s">
        <v>25</v>
      </c>
      <c r="B30" s="101">
        <f>'SEKTÖR (U S D)'!B30*1.7699</f>
        <v>2459262.780670322</v>
      </c>
      <c r="C30" s="101">
        <f>'SEKTÖR (U S D)'!C30*2.2128</f>
        <v>3295768.7651113919</v>
      </c>
      <c r="D30" s="102">
        <f t="shared" si="0"/>
        <v>34.014501866818122</v>
      </c>
      <c r="E30" s="102">
        <f t="shared" si="1"/>
        <v>12.316264277695609</v>
      </c>
      <c r="F30" s="101">
        <f>'SEKTÖR (U S D)'!F30*1.7667</f>
        <v>4915179.0751174018</v>
      </c>
      <c r="G30" s="101">
        <f>'SEKTÖR (U S D)'!G30*2.2149</f>
        <v>6818999.7426486481</v>
      </c>
      <c r="H30" s="102">
        <f t="shared" si="2"/>
        <v>38.733495533644877</v>
      </c>
      <c r="I30" s="102">
        <f t="shared" si="3"/>
        <v>12.532569473960823</v>
      </c>
      <c r="J30" s="101">
        <f>'SEKTÖR (U S D)'!J30*1.7875</f>
        <v>29119993.216600001</v>
      </c>
      <c r="K30" s="101">
        <f>'SEKTÖR (U S D)'!K30*1.9768</f>
        <v>34914562.094630398</v>
      </c>
      <c r="L30" s="102">
        <f t="shared" si="4"/>
        <v>19.898936222028972</v>
      </c>
      <c r="M30" s="102">
        <f t="shared" si="5"/>
        <v>11.581053455102253</v>
      </c>
    </row>
    <row r="31" spans="1:13" ht="14.25" x14ac:dyDescent="0.2">
      <c r="A31" s="15" t="s">
        <v>26</v>
      </c>
      <c r="B31" s="101">
        <f>'SEKTÖR (U S D)'!B31*1.7699</f>
        <v>3157416.445739347</v>
      </c>
      <c r="C31" s="101">
        <f>'SEKTÖR (U S D)'!C31*2.2128</f>
        <v>4062986.8088477282</v>
      </c>
      <c r="D31" s="102">
        <f t="shared" si="0"/>
        <v>28.680738783455944</v>
      </c>
      <c r="E31" s="102">
        <f t="shared" si="1"/>
        <v>15.183352613898704</v>
      </c>
      <c r="F31" s="101">
        <f>'SEKTÖR (U S D)'!F31*1.7667</f>
        <v>5776068.7995826136</v>
      </c>
      <c r="G31" s="101">
        <f>'SEKTÖR (U S D)'!G31*2.2149</f>
        <v>7581171.7921574079</v>
      </c>
      <c r="H31" s="102">
        <f t="shared" si="2"/>
        <v>31.251410867980546</v>
      </c>
      <c r="I31" s="102">
        <f t="shared" si="3"/>
        <v>13.933357642618157</v>
      </c>
      <c r="J31" s="101">
        <f>'SEKTÖR (U S D)'!J31*1.7875</f>
        <v>34153319.008737497</v>
      </c>
      <c r="K31" s="101">
        <f>'SEKTÖR (U S D)'!K31*1.9768</f>
        <v>42414624.938968793</v>
      </c>
      <c r="L31" s="102">
        <f t="shared" si="4"/>
        <v>24.188881695854487</v>
      </c>
      <c r="M31" s="102">
        <f t="shared" si="5"/>
        <v>14.068801360445949</v>
      </c>
    </row>
    <row r="32" spans="1:13" ht="14.25" x14ac:dyDescent="0.2">
      <c r="A32" s="15" t="s">
        <v>27</v>
      </c>
      <c r="B32" s="101">
        <f>'SEKTÖR (U S D)'!B32*1.7699</f>
        <v>287435.85420347599</v>
      </c>
      <c r="C32" s="101">
        <f>'SEKTÖR (U S D)'!C32*2.2128</f>
        <v>197463.00527544002</v>
      </c>
      <c r="D32" s="102">
        <f t="shared" si="0"/>
        <v>-31.301887921172195</v>
      </c>
      <c r="E32" s="102">
        <f t="shared" si="1"/>
        <v>0.73791783688990809</v>
      </c>
      <c r="F32" s="101">
        <f>'SEKTÖR (U S D)'!F32*1.7667</f>
        <v>373400.77680874802</v>
      </c>
      <c r="G32" s="101">
        <f>'SEKTÖR (U S D)'!G32*2.2149</f>
        <v>318298.93772955303</v>
      </c>
      <c r="H32" s="102">
        <f t="shared" si="2"/>
        <v>-14.756755342107278</v>
      </c>
      <c r="I32" s="102">
        <f t="shared" si="3"/>
        <v>0.58499834303177412</v>
      </c>
      <c r="J32" s="101">
        <f>'SEKTÖR (U S D)'!J32*1.7875</f>
        <v>1566871.3506875001</v>
      </c>
      <c r="K32" s="101">
        <f>'SEKTÖR (U S D)'!K32*1.9768</f>
        <v>2166463.0599247999</v>
      </c>
      <c r="L32" s="102">
        <f t="shared" si="4"/>
        <v>38.266811692881838</v>
      </c>
      <c r="M32" s="102">
        <f t="shared" si="5"/>
        <v>0.71860917050860407</v>
      </c>
    </row>
    <row r="33" spans="1:13" ht="14.25" x14ac:dyDescent="0.2">
      <c r="A33" s="15" t="s">
        <v>207</v>
      </c>
      <c r="B33" s="101">
        <f>'SEKTÖR (U S D)'!B33*1.7699</f>
        <v>1483941.851253323</v>
      </c>
      <c r="C33" s="101">
        <f>'SEKTÖR (U S D)'!C33*2.2128</f>
        <v>2041559.4584098081</v>
      </c>
      <c r="D33" s="102">
        <f t="shared" si="0"/>
        <v>37.576782856115734</v>
      </c>
      <c r="E33" s="102">
        <f t="shared" si="1"/>
        <v>7.6292930786224229</v>
      </c>
      <c r="F33" s="101">
        <f>'SEKTÖR (U S D)'!F33*1.7667</f>
        <v>2947723.0026527788</v>
      </c>
      <c r="G33" s="101">
        <f>'SEKTÖR (U S D)'!G33*2.2149</f>
        <v>4044418.8262482691</v>
      </c>
      <c r="H33" s="102">
        <f t="shared" si="2"/>
        <v>37.204846676859667</v>
      </c>
      <c r="I33" s="102">
        <f t="shared" si="3"/>
        <v>7.4331957522649201</v>
      </c>
      <c r="J33" s="101">
        <f>'SEKTÖR (U S D)'!J33*1.7875</f>
        <v>20904402.2276375</v>
      </c>
      <c r="K33" s="101">
        <f>'SEKTÖR (U S D)'!K33*1.9768</f>
        <v>23431200.437691197</v>
      </c>
      <c r="L33" s="102">
        <f t="shared" si="4"/>
        <v>12.087397585150955</v>
      </c>
      <c r="M33" s="102">
        <f t="shared" si="5"/>
        <v>7.7720575171655923</v>
      </c>
    </row>
    <row r="34" spans="1:13" ht="14.25" x14ac:dyDescent="0.2">
      <c r="A34" s="15" t="s">
        <v>28</v>
      </c>
      <c r="B34" s="101">
        <f>'SEKTÖR (U S D)'!B34*1.7699</f>
        <v>771022.62467434595</v>
      </c>
      <c r="C34" s="101">
        <f>'SEKTÖR (U S D)'!C34*2.2128</f>
        <v>1045245.077040144</v>
      </c>
      <c r="D34" s="102">
        <f t="shared" si="0"/>
        <v>35.566070772776662</v>
      </c>
      <c r="E34" s="102">
        <f t="shared" si="1"/>
        <v>3.9060733690009397</v>
      </c>
      <c r="F34" s="101">
        <f>'SEKTÖR (U S D)'!F34*1.7667</f>
        <v>1529395.8264909089</v>
      </c>
      <c r="G34" s="101">
        <f>'SEKTÖR (U S D)'!G34*2.2149</f>
        <v>2103818.278476411</v>
      </c>
      <c r="H34" s="102">
        <f t="shared" si="2"/>
        <v>37.558782496711402</v>
      </c>
      <c r="I34" s="102">
        <f t="shared" si="3"/>
        <v>3.8665859701811711</v>
      </c>
      <c r="J34" s="101">
        <f>'SEKTÖR (U S D)'!J34*1.7875</f>
        <v>9617992.9935375024</v>
      </c>
      <c r="K34" s="101">
        <f>'SEKTÖR (U S D)'!K34*1.9768</f>
        <v>11622259.502487201</v>
      </c>
      <c r="L34" s="102">
        <f t="shared" si="4"/>
        <v>20.838718746170855</v>
      </c>
      <c r="M34" s="102">
        <f t="shared" si="5"/>
        <v>3.8550679284639968</v>
      </c>
    </row>
    <row r="35" spans="1:13" ht="14.25" x14ac:dyDescent="0.2">
      <c r="A35" s="15" t="s">
        <v>29</v>
      </c>
      <c r="B35" s="101">
        <f>'SEKTÖR (U S D)'!B35*1.7699</f>
        <v>965042.54781983397</v>
      </c>
      <c r="C35" s="101">
        <f>'SEKTÖR (U S D)'!C35*2.2128</f>
        <v>1259829.0913320959</v>
      </c>
      <c r="D35" s="102">
        <f t="shared" si="0"/>
        <v>30.546481518169944</v>
      </c>
      <c r="E35" s="102">
        <f t="shared" si="1"/>
        <v>4.7079722940000561</v>
      </c>
      <c r="F35" s="101">
        <f>'SEKTÖR (U S D)'!F35*1.7667</f>
        <v>1881104.4659224348</v>
      </c>
      <c r="G35" s="101">
        <f>'SEKTÖR (U S D)'!G35*2.2149</f>
        <v>2574200.4661338748</v>
      </c>
      <c r="H35" s="102">
        <f t="shared" si="2"/>
        <v>36.845162656693148</v>
      </c>
      <c r="I35" s="102">
        <f t="shared" si="3"/>
        <v>4.7310965536411818</v>
      </c>
      <c r="J35" s="101">
        <f>'SEKTÖR (U S D)'!J35*1.7875</f>
        <v>11679668.713212501</v>
      </c>
      <c r="K35" s="101">
        <f>'SEKTÖR (U S D)'!K35*1.9768</f>
        <v>13697851.883351998</v>
      </c>
      <c r="L35" s="102">
        <f t="shared" si="4"/>
        <v>17.279455605247165</v>
      </c>
      <c r="M35" s="102">
        <f t="shared" si="5"/>
        <v>4.5435355726706801</v>
      </c>
    </row>
    <row r="36" spans="1:13" ht="14.25" x14ac:dyDescent="0.2">
      <c r="A36" s="15" t="s">
        <v>30</v>
      </c>
      <c r="B36" s="101">
        <f>'SEKTÖR (U S D)'!B36*1.7699</f>
        <v>2167733.945779358</v>
      </c>
      <c r="C36" s="101">
        <f>'SEKTÖR (U S D)'!C36*2.2128</f>
        <v>2648503.8091872963</v>
      </c>
      <c r="D36" s="102">
        <f t="shared" si="0"/>
        <v>22.178453418788379</v>
      </c>
      <c r="E36" s="102">
        <f t="shared" si="1"/>
        <v>9.897439771789255</v>
      </c>
      <c r="F36" s="101">
        <f>'SEKTÖR (U S D)'!F36*1.7667</f>
        <v>4186003.4289412564</v>
      </c>
      <c r="G36" s="101">
        <f>'SEKTÖR (U S D)'!G36*2.2149</f>
        <v>5104099.1645235093</v>
      </c>
      <c r="H36" s="102">
        <f t="shared" si="2"/>
        <v>21.932512745563184</v>
      </c>
      <c r="I36" s="102">
        <f t="shared" si="3"/>
        <v>9.380771344116507</v>
      </c>
      <c r="J36" s="101">
        <f>'SEKTÖR (U S D)'!J36*1.7875</f>
        <v>27246245.751725003</v>
      </c>
      <c r="K36" s="101">
        <f>'SEKTÖR (U S D)'!K36*1.9768</f>
        <v>27201798.347695995</v>
      </c>
      <c r="L36" s="102">
        <f t="shared" si="4"/>
        <v>-0.16313221437560427</v>
      </c>
      <c r="M36" s="102">
        <f t="shared" si="5"/>
        <v>9.0227533109466673</v>
      </c>
    </row>
    <row r="37" spans="1:13" ht="14.25" x14ac:dyDescent="0.2">
      <c r="A37" s="15" t="s">
        <v>208</v>
      </c>
      <c r="B37" s="101">
        <f>'SEKTÖR (U S D)'!B37*1.7699</f>
        <v>417744.28216664004</v>
      </c>
      <c r="C37" s="101">
        <f>'SEKTÖR (U S D)'!C37*2.2128</f>
        <v>546170.32208256004</v>
      </c>
      <c r="D37" s="102">
        <f t="shared" si="0"/>
        <v>30.742740331438046</v>
      </c>
      <c r="E37" s="102">
        <f t="shared" si="1"/>
        <v>2.041034583072634</v>
      </c>
      <c r="F37" s="101">
        <f>'SEKTÖR (U S D)'!F37*1.7667</f>
        <v>827627.61521208601</v>
      </c>
      <c r="G37" s="101">
        <f>'SEKTÖR (U S D)'!G37*2.2149</f>
        <v>1087083.7743610891</v>
      </c>
      <c r="H37" s="102">
        <f t="shared" si="2"/>
        <v>31.349383995906837</v>
      </c>
      <c r="I37" s="102">
        <f t="shared" si="3"/>
        <v>1.9979400851104976</v>
      </c>
      <c r="J37" s="101">
        <f>'SEKTÖR (U S D)'!J37*1.7875</f>
        <v>5582014.3021500008</v>
      </c>
      <c r="K37" s="101">
        <f>'SEKTÖR (U S D)'!K37*1.9768</f>
        <v>6277005.3276223987</v>
      </c>
      <c r="L37" s="102">
        <f t="shared" si="4"/>
        <v>12.450541826894122</v>
      </c>
      <c r="M37" s="102">
        <f t="shared" si="5"/>
        <v>2.0820634679630272</v>
      </c>
    </row>
    <row r="38" spans="1:13" ht="14.25" x14ac:dyDescent="0.2">
      <c r="A38" s="15" t="s">
        <v>31</v>
      </c>
      <c r="B38" s="101">
        <f>'SEKTÖR (U S D)'!B38*1.7699</f>
        <v>340860.11209398502</v>
      </c>
      <c r="C38" s="101">
        <f>'SEKTÖR (U S D)'!C38*2.2128</f>
        <v>404668.17136924801</v>
      </c>
      <c r="D38" s="102">
        <f t="shared" si="0"/>
        <v>18.71972020524046</v>
      </c>
      <c r="E38" s="102">
        <f t="shared" si="1"/>
        <v>1.5122420590047139</v>
      </c>
      <c r="F38" s="101">
        <f>'SEKTÖR (U S D)'!F38*1.7667</f>
        <v>612616.12196300097</v>
      </c>
      <c r="G38" s="101">
        <f>'SEKTÖR (U S D)'!G38*2.2149</f>
        <v>836573.15453373897</v>
      </c>
      <c r="H38" s="102">
        <f t="shared" si="2"/>
        <v>36.557482661917916</v>
      </c>
      <c r="I38" s="102">
        <f t="shared" si="3"/>
        <v>1.5375291941530818</v>
      </c>
      <c r="J38" s="101">
        <f>'SEKTÖR (U S D)'!J38*1.7875</f>
        <v>3605941.7519125007</v>
      </c>
      <c r="K38" s="101">
        <f>'SEKTÖR (U S D)'!K38*1.9768</f>
        <v>4521531.2082751999</v>
      </c>
      <c r="L38" s="102">
        <f t="shared" si="4"/>
        <v>25.391132729115597</v>
      </c>
      <c r="M38" s="102">
        <f t="shared" si="5"/>
        <v>1.4997780719696145</v>
      </c>
    </row>
    <row r="39" spans="1:13" ht="14.25" x14ac:dyDescent="0.2">
      <c r="A39" s="15" t="s">
        <v>209</v>
      </c>
      <c r="B39" s="101">
        <f>'SEKTÖR (U S D)'!B39*1.7699</f>
        <v>160785.60014344301</v>
      </c>
      <c r="C39" s="101">
        <f>'SEKTÖR (U S D)'!C39*2.2128</f>
        <v>237841.87561459202</v>
      </c>
      <c r="D39" s="102">
        <f t="shared" si="0"/>
        <v>47.924861058704352</v>
      </c>
      <c r="E39" s="102">
        <f t="shared" si="1"/>
        <v>0.88881338623679684</v>
      </c>
      <c r="F39" s="101">
        <f>'SEKTÖR (U S D)'!F39*1.7667</f>
        <v>288683.16258202196</v>
      </c>
      <c r="G39" s="101">
        <f>'SEKTÖR (U S D)'!G39*2.2149</f>
        <v>476200.12768185599</v>
      </c>
      <c r="H39" s="102">
        <f t="shared" si="2"/>
        <v>64.955975756485572</v>
      </c>
      <c r="I39" s="102">
        <f t="shared" si="3"/>
        <v>0.87520331557657005</v>
      </c>
      <c r="J39" s="101">
        <f>'SEKTÖR (U S D)'!J39*1.7875</f>
        <v>2324484.0297250003</v>
      </c>
      <c r="K39" s="101">
        <f>'SEKTÖR (U S D)'!K39*1.9768</f>
        <v>2847630.9210775993</v>
      </c>
      <c r="L39" s="102">
        <f t="shared" si="4"/>
        <v>22.505936141643023</v>
      </c>
      <c r="M39" s="102">
        <f t="shared" si="5"/>
        <v>0.94455046659381126</v>
      </c>
    </row>
    <row r="40" spans="1:13" ht="14.25" x14ac:dyDescent="0.2">
      <c r="A40" s="12" t="s">
        <v>32</v>
      </c>
      <c r="B40" s="101">
        <f>'SEKTÖR (U S D)'!B40*1.7699</f>
        <v>533682.41100638208</v>
      </c>
      <c r="C40" s="101">
        <f>'SEKTÖR (U S D)'!C40*2.2128</f>
        <v>788040.04933123209</v>
      </c>
      <c r="D40" s="102">
        <f t="shared" si="0"/>
        <v>47.66086216804478</v>
      </c>
      <c r="E40" s="102">
        <f t="shared" si="1"/>
        <v>2.9449000220267885</v>
      </c>
      <c r="F40" s="101">
        <f>'SEKTÖR (U S D)'!F40*1.7667</f>
        <v>1019729.1536976959</v>
      </c>
      <c r="G40" s="101">
        <f>'SEKTÖR (U S D)'!G40*2.2149</f>
        <v>1519399.6567253822</v>
      </c>
      <c r="H40" s="102">
        <f t="shared" si="2"/>
        <v>49.000315546123559</v>
      </c>
      <c r="I40" s="102">
        <f t="shared" si="3"/>
        <v>2.7924889976937814</v>
      </c>
      <c r="J40" s="101">
        <f>'SEKTÖR (U S D)'!J40*1.7875</f>
        <v>6837567.7959874999</v>
      </c>
      <c r="K40" s="101">
        <f>'SEKTÖR (U S D)'!K40*1.9768</f>
        <v>8516300.1656599995</v>
      </c>
      <c r="L40" s="102">
        <f t="shared" si="4"/>
        <v>24.551601092096412</v>
      </c>
      <c r="M40" s="102">
        <f t="shared" si="5"/>
        <v>2.8248307165041844</v>
      </c>
    </row>
    <row r="41" spans="1:13" ht="14.25" x14ac:dyDescent="0.2">
      <c r="A41" s="15" t="s">
        <v>33</v>
      </c>
      <c r="B41" s="101">
        <f>'SEKTÖR (U S D)'!B41*1.7699</f>
        <v>15527.956359663001</v>
      </c>
      <c r="C41" s="101">
        <f>'SEKTÖR (U S D)'!C41*2.2128</f>
        <v>19465.648459248001</v>
      </c>
      <c r="D41" s="102">
        <f t="shared" si="0"/>
        <v>25.358727242523354</v>
      </c>
      <c r="E41" s="102">
        <f t="shared" si="1"/>
        <v>7.2742988919222235E-2</v>
      </c>
      <c r="F41" s="101">
        <f>'SEKTÖR (U S D)'!F41*1.7667</f>
        <v>27945.610531721999</v>
      </c>
      <c r="G41" s="101">
        <f>'SEKTÖR (U S D)'!G41*2.2149</f>
        <v>34901.070309972005</v>
      </c>
      <c r="H41" s="102">
        <f t="shared" si="2"/>
        <v>24.889274722964561</v>
      </c>
      <c r="I41" s="102">
        <f t="shared" si="3"/>
        <v>6.4144318064663822E-2</v>
      </c>
      <c r="J41" s="101">
        <f>'SEKTÖR (U S D)'!J41*1.7875</f>
        <v>155793.51287500001</v>
      </c>
      <c r="K41" s="101">
        <f>'SEKTÖR (U S D)'!K41*1.9768</f>
        <v>206768.75115119998</v>
      </c>
      <c r="L41" s="102">
        <f t="shared" si="4"/>
        <v>32.719743804159314</v>
      </c>
      <c r="M41" s="102">
        <f t="shared" si="5"/>
        <v>6.8584562322064876E-2</v>
      </c>
    </row>
    <row r="42" spans="1:13" ht="16.5" x14ac:dyDescent="0.25">
      <c r="A42" s="95" t="s">
        <v>34</v>
      </c>
      <c r="B42" s="96">
        <f>'SEKTÖR (U S D)'!B42*1.7699</f>
        <v>705632.12431713101</v>
      </c>
      <c r="C42" s="96">
        <f>'SEKTÖR (U S D)'!C42*2.2128</f>
        <v>724730.59902105597</v>
      </c>
      <c r="D42" s="103">
        <f t="shared" si="0"/>
        <v>2.7065767055896637</v>
      </c>
      <c r="E42" s="103">
        <f t="shared" si="1"/>
        <v>2.7083130595098921</v>
      </c>
      <c r="F42" s="96">
        <f>'SEKTÖR (U S D)'!F42*1.7667</f>
        <v>1401402.046299489</v>
      </c>
      <c r="G42" s="96">
        <f>'SEKTÖR (U S D)'!G42*2.2149</f>
        <v>1615070.7049734902</v>
      </c>
      <c r="H42" s="103">
        <f t="shared" si="2"/>
        <v>15.246777984819554</v>
      </c>
      <c r="I42" s="103">
        <f t="shared" si="3"/>
        <v>2.9683218330166867</v>
      </c>
      <c r="J42" s="96">
        <f>'SEKTÖR (U S D)'!J42*1.7875</f>
        <v>7944086.8095875001</v>
      </c>
      <c r="K42" s="96">
        <f>'SEKTÖR (U S D)'!K42*1.9768</f>
        <v>9829094.4393039979</v>
      </c>
      <c r="L42" s="103">
        <f t="shared" si="4"/>
        <v>23.728436948115093</v>
      </c>
      <c r="M42" s="103">
        <f t="shared" si="5"/>
        <v>3.2602805616838682</v>
      </c>
    </row>
    <row r="43" spans="1:13" ht="14.25" x14ac:dyDescent="0.2">
      <c r="A43" s="15" t="s">
        <v>35</v>
      </c>
      <c r="B43" s="101">
        <f>'SEKTÖR (U S D)'!B43*1.7699</f>
        <v>705632.12431713101</v>
      </c>
      <c r="C43" s="101">
        <f>'SEKTÖR (U S D)'!C43*2.2128</f>
        <v>724730.59902105597</v>
      </c>
      <c r="D43" s="102">
        <f t="shared" si="0"/>
        <v>2.7065767055896637</v>
      </c>
      <c r="E43" s="102">
        <f t="shared" si="1"/>
        <v>2.7083130595098921</v>
      </c>
      <c r="F43" s="101">
        <f>'SEKTÖR (U S D)'!F43*1.7667</f>
        <v>1401402.046299489</v>
      </c>
      <c r="G43" s="101">
        <f>'SEKTÖR (U S D)'!G43*2.2149</f>
        <v>1615070.7049734902</v>
      </c>
      <c r="H43" s="102">
        <f t="shared" si="2"/>
        <v>15.246777984819554</v>
      </c>
      <c r="I43" s="102">
        <f t="shared" si="3"/>
        <v>2.9683218330166867</v>
      </c>
      <c r="J43" s="101">
        <f>'SEKTÖR (U S D)'!J43*1.7875</f>
        <v>7944086.8095875001</v>
      </c>
      <c r="K43" s="101">
        <f>'SEKTÖR (U S D)'!K43*1.9768</f>
        <v>9829094.4393039979</v>
      </c>
      <c r="L43" s="102">
        <f t="shared" si="4"/>
        <v>23.728436948115093</v>
      </c>
      <c r="M43" s="102">
        <f t="shared" si="5"/>
        <v>3.2602805616838682</v>
      </c>
    </row>
    <row r="44" spans="1:13" ht="18" x14ac:dyDescent="0.25">
      <c r="A44" s="104" t="s">
        <v>36</v>
      </c>
      <c r="B44" s="105">
        <f>'SEKTÖR (U S D)'!B44*1.7699</f>
        <v>20516551.547141034</v>
      </c>
      <c r="C44" s="105">
        <f>'SEKTÖR (U S D)'!C44*2.2128</f>
        <v>26759483.970151011</v>
      </c>
      <c r="D44" s="106">
        <f>(C44-B44)/B44*100</f>
        <v>30.428760938043336</v>
      </c>
      <c r="E44" s="107">
        <f>C44/C$46*100</f>
        <v>100</v>
      </c>
      <c r="F44" s="105">
        <f>'SEKTÖR (U S D)'!F44*1.7667</f>
        <v>39854012.611991413</v>
      </c>
      <c r="G44" s="105">
        <f>'SEKTÖR (U S D)'!G44*2.2149</f>
        <v>53350644.04403989</v>
      </c>
      <c r="H44" s="106">
        <f>(G44-F44)/F44*100</f>
        <v>33.865175794086952</v>
      </c>
      <c r="I44" s="106">
        <f t="shared" si="3"/>
        <v>98.052599823500998</v>
      </c>
      <c r="J44" s="105">
        <f>'SEKTÖR (U S D)'!J44*1.7875</f>
        <v>247719223.190725</v>
      </c>
      <c r="K44" s="105">
        <f>'SEKTÖR (U S D)'!K44*1.9768</f>
        <v>290493080.59517199</v>
      </c>
      <c r="L44" s="106">
        <f>(K44-J44)/J44*100</f>
        <v>17.267072314171745</v>
      </c>
      <c r="M44" s="106">
        <f t="shared" si="5"/>
        <v>96.355666314583544</v>
      </c>
    </row>
    <row r="45" spans="1:13" ht="14.25" x14ac:dyDescent="0.2">
      <c r="A45" s="108" t="s">
        <v>37</v>
      </c>
      <c r="B45" s="101">
        <f>'SEKTÖR (U S D)'!B45*1.7699</f>
        <v>0</v>
      </c>
      <c r="C45" s="101">
        <f>'SEKTÖR (U S D)'!C45*2.2128</f>
        <v>0</v>
      </c>
      <c r="D45" s="102"/>
      <c r="E45" s="102"/>
      <c r="F45" s="101">
        <f>'SEKTÖR (U S D)'!F45*1.7667</f>
        <v>910680.55878418672</v>
      </c>
      <c r="G45" s="101">
        <f>'SEKTÖR (U S D)'!G45*2.2149</f>
        <v>1059584.8943803122</v>
      </c>
      <c r="H45" s="102">
        <f>(G45-F45)/F45*100</f>
        <v>16.350885517411474</v>
      </c>
      <c r="I45" s="102">
        <f t="shared" si="3"/>
        <v>1.9474001764990134</v>
      </c>
      <c r="J45" s="101">
        <f>'SEKTÖR (U S D)'!J45*1.7875</f>
        <v>26553826.813800029</v>
      </c>
      <c r="K45" s="101">
        <f>'SEKTÖR (U S D)'!K45*1.9768</f>
        <v>10986937.867640022</v>
      </c>
      <c r="L45" s="102">
        <f>(K45-J45)/J45*100</f>
        <v>-58.623900258586801</v>
      </c>
      <c r="M45" s="102">
        <f t="shared" si="5"/>
        <v>3.6443336854164605</v>
      </c>
    </row>
    <row r="46" spans="1:13" s="27" customFormat="1" ht="18" x14ac:dyDescent="0.25">
      <c r="A46" s="109" t="s">
        <v>38</v>
      </c>
      <c r="B46" s="110">
        <f>'SEKTÖR (U S D)'!B46*1.7699</f>
        <v>20516551.547141034</v>
      </c>
      <c r="C46" s="110">
        <f>'SEKTÖR (U S D)'!C46*2.2128</f>
        <v>26759483.970151011</v>
      </c>
      <c r="D46" s="111">
        <f>(C46-B46)/B46*100</f>
        <v>30.428760938043336</v>
      </c>
      <c r="E46" s="112">
        <f>C46/C$46*100</f>
        <v>100</v>
      </c>
      <c r="F46" s="110">
        <f>'SEKTÖR (U S D)'!F46*1.7667</f>
        <v>40764693.1707756</v>
      </c>
      <c r="G46" s="110">
        <f>'SEKTÖR (U S D)'!G46*2.2149</f>
        <v>54410228.938420199</v>
      </c>
      <c r="H46" s="111">
        <f>(G46-F46)/F46*100</f>
        <v>33.473907703608447</v>
      </c>
      <c r="I46" s="112">
        <f t="shared" si="3"/>
        <v>100</v>
      </c>
      <c r="J46" s="110">
        <f>'SEKTÖR (U S D)'!J46*1.7875</f>
        <v>274273050.00452501</v>
      </c>
      <c r="K46" s="110">
        <f>'SEKTÖR (U S D)'!K46*1.9768</f>
        <v>301480018.46281201</v>
      </c>
      <c r="L46" s="111">
        <f>(K46-J46)/J46*100</f>
        <v>9.9196652597979043</v>
      </c>
      <c r="M46" s="112">
        <f t="shared" si="5"/>
        <v>100</v>
      </c>
    </row>
    <row r="47" spans="1:13" s="27" customFormat="1" ht="18" x14ac:dyDescent="0.25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">
      <c r="A48" s="21" t="s">
        <v>203</v>
      </c>
    </row>
    <row r="50" spans="1:1" x14ac:dyDescent="0.2">
      <c r="A50" s="32" t="s">
        <v>40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zoomScale="80" zoomScaleNormal="80" workbookViewId="0">
      <selection activeCell="A6" sqref="A6"/>
    </sheetView>
  </sheetViews>
  <sheetFormatPr defaultColWidth="9.140625" defaultRowHeight="12.75" x14ac:dyDescent="0.2"/>
  <cols>
    <col min="1" max="1" width="48.7109375" style="21" customWidth="1"/>
    <col min="2" max="5" width="14.42578125" style="21" customWidth="1"/>
    <col min="6" max="7" width="18" style="21" bestFit="1" customWidth="1"/>
    <col min="8" max="16384" width="9.140625" style="21"/>
  </cols>
  <sheetData>
    <row r="1" spans="1:7" x14ac:dyDescent="0.2">
      <c r="B1" s="23"/>
    </row>
    <row r="2" spans="1:7" x14ac:dyDescent="0.2">
      <c r="B2" s="23"/>
    </row>
    <row r="3" spans="1:7" x14ac:dyDescent="0.2">
      <c r="B3" s="23"/>
    </row>
    <row r="4" spans="1:7" ht="39.75" customHeight="1" x14ac:dyDescent="0.2">
      <c r="B4" s="23"/>
      <c r="C4" s="23"/>
    </row>
    <row r="5" spans="1:7" ht="45" customHeight="1" x14ac:dyDescent="0.2">
      <c r="A5" s="143" t="s">
        <v>41</v>
      </c>
      <c r="B5" s="144"/>
      <c r="C5" s="144"/>
      <c r="D5" s="144"/>
      <c r="E5" s="144"/>
      <c r="F5" s="144"/>
      <c r="G5" s="145"/>
    </row>
    <row r="6" spans="1:7" ht="50.25" customHeight="1" x14ac:dyDescent="0.2">
      <c r="A6" s="93"/>
      <c r="B6" s="146" t="s">
        <v>204</v>
      </c>
      <c r="C6" s="146"/>
      <c r="D6" s="146" t="s">
        <v>205</v>
      </c>
      <c r="E6" s="146"/>
      <c r="F6" s="146" t="s">
        <v>206</v>
      </c>
      <c r="G6" s="146"/>
    </row>
    <row r="7" spans="1:7" ht="30" x14ac:dyDescent="0.25">
      <c r="A7" s="94" t="s">
        <v>2</v>
      </c>
      <c r="B7" s="113" t="s">
        <v>42</v>
      </c>
      <c r="C7" s="113" t="s">
        <v>43</v>
      </c>
      <c r="D7" s="113" t="s">
        <v>42</v>
      </c>
      <c r="E7" s="113" t="s">
        <v>43</v>
      </c>
      <c r="F7" s="113" t="s">
        <v>42</v>
      </c>
      <c r="G7" s="113" t="s">
        <v>43</v>
      </c>
    </row>
    <row r="8" spans="1:7" ht="16.5" x14ac:dyDescent="0.25">
      <c r="A8" s="95" t="s">
        <v>3</v>
      </c>
      <c r="B8" s="103">
        <f>'SEKTÖR (U S D)'!D8</f>
        <v>11.492796351173968</v>
      </c>
      <c r="C8" s="103">
        <f>'SEKTÖR (TL)'!D8</f>
        <v>39.392767820711782</v>
      </c>
      <c r="D8" s="103">
        <f>'SEKTÖR (U S D)'!H8</f>
        <v>12.575399653827743</v>
      </c>
      <c r="E8" s="103">
        <f>'SEKTÖR (TL)'!H8</f>
        <v>41.135027278690842</v>
      </c>
      <c r="F8" s="103">
        <f>'SEKTÖR (U S D)'!L8</f>
        <v>12.168121333640071</v>
      </c>
      <c r="G8" s="103">
        <f>'SEKTÖR (TL)'!L8</f>
        <v>24.046960700609603</v>
      </c>
    </row>
    <row r="9" spans="1:7" s="26" customFormat="1" ht="15.75" x14ac:dyDescent="0.25">
      <c r="A9" s="98" t="s">
        <v>4</v>
      </c>
      <c r="B9" s="100">
        <f>'SEKTÖR (U S D)'!D9</f>
        <v>10.116291430144637</v>
      </c>
      <c r="C9" s="100">
        <f>'SEKTÖR (TL)'!D9</f>
        <v>37.671806134032465</v>
      </c>
      <c r="D9" s="100">
        <f>'SEKTÖR (U S D)'!H9</f>
        <v>10.749904813494529</v>
      </c>
      <c r="E9" s="100">
        <f>'SEKTÖR (TL)'!H9</f>
        <v>38.846416579730047</v>
      </c>
      <c r="F9" s="100">
        <f>'SEKTÖR (U S D)'!L9</f>
        <v>10.180603781307692</v>
      </c>
      <c r="G9" s="100">
        <f>'SEKTÖR (TL)'!L9</f>
        <v>21.848960869867977</v>
      </c>
    </row>
    <row r="10" spans="1:7" ht="14.25" x14ac:dyDescent="0.2">
      <c r="A10" s="15" t="s">
        <v>5</v>
      </c>
      <c r="B10" s="102">
        <f>'SEKTÖR (U S D)'!D10</f>
        <v>18.209479011179106</v>
      </c>
      <c r="C10" s="102">
        <f>'SEKTÖR (TL)'!D10</f>
        <v>47.790233999625464</v>
      </c>
      <c r="D10" s="102">
        <f>'SEKTÖR (U S D)'!H10</f>
        <v>20.5983111846258</v>
      </c>
      <c r="E10" s="102">
        <f>'SEKTÖR (TL)'!H10</f>
        <v>51.193297924281254</v>
      </c>
      <c r="F10" s="102">
        <f>'SEKTÖR (U S D)'!L10</f>
        <v>15.252071093669336</v>
      </c>
      <c r="G10" s="102">
        <f>'SEKTÖR (TL)'!L10</f>
        <v>27.457507210050629</v>
      </c>
    </row>
    <row r="11" spans="1:7" ht="14.25" x14ac:dyDescent="0.2">
      <c r="A11" s="15" t="s">
        <v>6</v>
      </c>
      <c r="B11" s="102">
        <f>'SEKTÖR (U S D)'!D11</f>
        <v>10.682056175901353</v>
      </c>
      <c r="C11" s="102">
        <f>'SEKTÖR (TL)'!D11</f>
        <v>38.379147921371001</v>
      </c>
      <c r="D11" s="102">
        <f>'SEKTÖR (U S D)'!H11</f>
        <v>3.9634776746356266</v>
      </c>
      <c r="E11" s="102">
        <f>'SEKTÖR (TL)'!H11</f>
        <v>30.338318164685845</v>
      </c>
      <c r="F11" s="102">
        <f>'SEKTÖR (U S D)'!L11</f>
        <v>6.9864579290091351</v>
      </c>
      <c r="G11" s="102">
        <f>'SEKTÖR (TL)'!L11</f>
        <v>18.316548270805725</v>
      </c>
    </row>
    <row r="12" spans="1:7" ht="14.25" x14ac:dyDescent="0.2">
      <c r="A12" s="15" t="s">
        <v>7</v>
      </c>
      <c r="B12" s="102">
        <f>'SEKTÖR (U S D)'!D12</f>
        <v>19.654211872450308</v>
      </c>
      <c r="C12" s="102">
        <f>'SEKTÖR (TL)'!D12</f>
        <v>49.596496994947771</v>
      </c>
      <c r="D12" s="102">
        <f>'SEKTÖR (U S D)'!H12</f>
        <v>18.572172001106487</v>
      </c>
      <c r="E12" s="102">
        <f>'SEKTÖR (TL)'!H12</f>
        <v>48.653140751259869</v>
      </c>
      <c r="F12" s="102">
        <f>'SEKTÖR (U S D)'!L12</f>
        <v>7.9037299104483951</v>
      </c>
      <c r="G12" s="102">
        <f>'SEKTÖR (TL)'!L12</f>
        <v>19.330961279426212</v>
      </c>
    </row>
    <row r="13" spans="1:7" ht="14.25" x14ac:dyDescent="0.2">
      <c r="A13" s="15" t="s">
        <v>8</v>
      </c>
      <c r="B13" s="102">
        <f>'SEKTÖR (U S D)'!D13</f>
        <v>3.0050167790273519</v>
      </c>
      <c r="C13" s="102">
        <f>'SEKTÖR (TL)'!D13</f>
        <v>28.781005214210818</v>
      </c>
      <c r="D13" s="102">
        <f>'SEKTÖR (U S D)'!H13</f>
        <v>5.8606588279109246</v>
      </c>
      <c r="E13" s="102">
        <f>'SEKTÖR (TL)'!H13</f>
        <v>32.71680151578645</v>
      </c>
      <c r="F13" s="102">
        <f>'SEKTÖR (U S D)'!L13</f>
        <v>5.2817355068789258</v>
      </c>
      <c r="G13" s="102">
        <f>'SEKTÖR (TL)'!L13</f>
        <v>16.431292167831177</v>
      </c>
    </row>
    <row r="14" spans="1:7" ht="14.25" x14ac:dyDescent="0.2">
      <c r="A14" s="15" t="s">
        <v>9</v>
      </c>
      <c r="B14" s="102">
        <f>'SEKTÖR (U S D)'!D14</f>
        <v>37.069359243853185</v>
      </c>
      <c r="C14" s="102">
        <f>'SEKTÖR (TL)'!D14</f>
        <v>71.369613048645874</v>
      </c>
      <c r="D14" s="102">
        <f>'SEKTÖR (U S D)'!H14</f>
        <v>8.4763508409381974</v>
      </c>
      <c r="E14" s="102">
        <f>'SEKTÖR (TL)'!H14</f>
        <v>35.996077136805376</v>
      </c>
      <c r="F14" s="102">
        <f>'SEKTÖR (U S D)'!L14</f>
        <v>-2.6463484388840901</v>
      </c>
      <c r="G14" s="102">
        <f>'SEKTÖR (TL)'!L14</f>
        <v>7.6636074998679193</v>
      </c>
    </row>
    <row r="15" spans="1:7" ht="14.25" x14ac:dyDescent="0.2">
      <c r="A15" s="15" t="s">
        <v>10</v>
      </c>
      <c r="B15" s="102">
        <f>'SEKTÖR (U S D)'!D15</f>
        <v>-55.452354655059921</v>
      </c>
      <c r="C15" s="102">
        <f>'SEKTÖR (TL)'!D15</f>
        <v>-44.304746245955471</v>
      </c>
      <c r="D15" s="102">
        <f>'SEKTÖR (U S D)'!H15</f>
        <v>-50.798907888139176</v>
      </c>
      <c r="E15" s="102">
        <f>'SEKTÖR (TL)'!H15</f>
        <v>-38.316919160830622</v>
      </c>
      <c r="F15" s="102">
        <f>'SEKTÖR (U S D)'!L15</f>
        <v>45.533709772825617</v>
      </c>
      <c r="G15" s="102">
        <f>'SEKTÖR (TL)'!L15</f>
        <v>60.946034953242865</v>
      </c>
    </row>
    <row r="16" spans="1:7" ht="14.25" x14ac:dyDescent="0.2">
      <c r="A16" s="15" t="s">
        <v>11</v>
      </c>
      <c r="B16" s="102">
        <f>'SEKTÖR (U S D)'!D16</f>
        <v>-30.885912333654254</v>
      </c>
      <c r="C16" s="102">
        <f>'SEKTÖR (TL)'!D16</f>
        <v>-13.590794288892106</v>
      </c>
      <c r="D16" s="102">
        <f>'SEKTÖR (U S D)'!H16</f>
        <v>6.9603243563725856</v>
      </c>
      <c r="E16" s="102">
        <f>'SEKTÖR (TL)'!H16</f>
        <v>34.095444850246025</v>
      </c>
      <c r="F16" s="102">
        <f>'SEKTÖR (U S D)'!L16</f>
        <v>11.965287391137693</v>
      </c>
      <c r="G16" s="102">
        <f>'SEKTÖR (TL)'!L16</f>
        <v>23.822646218070474</v>
      </c>
    </row>
    <row r="17" spans="1:7" ht="14.25" x14ac:dyDescent="0.2">
      <c r="A17" s="12" t="s">
        <v>12</v>
      </c>
      <c r="B17" s="102">
        <f>'SEKTÖR (U S D)'!D17</f>
        <v>2.7444612386422889</v>
      </c>
      <c r="C17" s="102">
        <f>'SEKTÖR (TL)'!D17</f>
        <v>28.45524822242367</v>
      </c>
      <c r="D17" s="102">
        <f>'SEKTÖR (U S D)'!H17</f>
        <v>16.575165526634791</v>
      </c>
      <c r="E17" s="102">
        <f>'SEKTÖR (TL)'!H17</f>
        <v>46.149507061155497</v>
      </c>
      <c r="F17" s="102">
        <f>'SEKTÖR (U S D)'!L17</f>
        <v>4.5765606261858371</v>
      </c>
      <c r="G17" s="102">
        <f>'SEKTÖR (TL)'!L17</f>
        <v>15.651437787884854</v>
      </c>
    </row>
    <row r="18" spans="1:7" s="26" customFormat="1" ht="15.75" x14ac:dyDescent="0.25">
      <c r="A18" s="98" t="s">
        <v>13</v>
      </c>
      <c r="B18" s="100">
        <f>'SEKTÖR (U S D)'!D18</f>
        <v>25.020131349574378</v>
      </c>
      <c r="C18" s="100">
        <f>'SEKTÖR (TL)'!D18</f>
        <v>56.305184841142555</v>
      </c>
      <c r="D18" s="100">
        <f>'SEKTÖR (U S D)'!H18</f>
        <v>23.686200084964607</v>
      </c>
      <c r="E18" s="100">
        <f>'SEKTÖR (TL)'!H18</f>
        <v>55.064563631736071</v>
      </c>
      <c r="F18" s="100">
        <f>'SEKTÖR (U S D)'!L18</f>
        <v>19.727934452085538</v>
      </c>
      <c r="G18" s="100">
        <f>'SEKTÖR (TL)'!L18</f>
        <v>32.407373888046244</v>
      </c>
    </row>
    <row r="19" spans="1:7" ht="14.25" x14ac:dyDescent="0.2">
      <c r="A19" s="15" t="s">
        <v>14</v>
      </c>
      <c r="B19" s="102">
        <f>'SEKTÖR (U S D)'!D19</f>
        <v>25.020131349574378</v>
      </c>
      <c r="C19" s="102">
        <f>'SEKTÖR (TL)'!D19</f>
        <v>56.305184841142555</v>
      </c>
      <c r="D19" s="102">
        <f>'SEKTÖR (U S D)'!H19</f>
        <v>23.686200084964607</v>
      </c>
      <c r="E19" s="102">
        <f>'SEKTÖR (TL)'!H19</f>
        <v>55.064563631736071</v>
      </c>
      <c r="F19" s="102">
        <f>'SEKTÖR (U S D)'!L19</f>
        <v>19.727934452085538</v>
      </c>
      <c r="G19" s="102">
        <f>'SEKTÖR (TL)'!L19</f>
        <v>32.407373888046244</v>
      </c>
    </row>
    <row r="20" spans="1:7" s="26" customFormat="1" ht="15.75" x14ac:dyDescent="0.25">
      <c r="A20" s="98" t="s">
        <v>15</v>
      </c>
      <c r="B20" s="100">
        <f>'SEKTÖR (U S D)'!D20</f>
        <v>10.128453309226501</v>
      </c>
      <c r="C20" s="100">
        <f>'SEKTÖR (TL)'!D20</f>
        <v>37.687011403274987</v>
      </c>
      <c r="D20" s="100">
        <f>'SEKTÖR (U S D)'!H20</f>
        <v>13.822237696437886</v>
      </c>
      <c r="E20" s="100">
        <f>'SEKTÖR (TL)'!H20</f>
        <v>42.698179811988616</v>
      </c>
      <c r="F20" s="100">
        <f>'SEKTÖR (U S D)'!L20</f>
        <v>15.814019774155117</v>
      </c>
      <c r="G20" s="100">
        <f>'SEKTÖR (TL)'!L20</f>
        <v>28.078967434713181</v>
      </c>
    </row>
    <row r="21" spans="1:7" ht="14.25" x14ac:dyDescent="0.2">
      <c r="A21" s="15" t="s">
        <v>16</v>
      </c>
      <c r="B21" s="102">
        <f>'SEKTÖR (U S D)'!D21</f>
        <v>10.128453309226501</v>
      </c>
      <c r="C21" s="102">
        <f>'SEKTÖR (TL)'!D21</f>
        <v>37.687011403274987</v>
      </c>
      <c r="D21" s="102">
        <f>'SEKTÖR (U S D)'!H21</f>
        <v>13.822237696437886</v>
      </c>
      <c r="E21" s="102">
        <f>'SEKTÖR (TL)'!H21</f>
        <v>42.698179811988616</v>
      </c>
      <c r="F21" s="102">
        <f>'SEKTÖR (U S D)'!L21</f>
        <v>15.814019774155117</v>
      </c>
      <c r="G21" s="102">
        <f>'SEKTÖR (TL)'!L21</f>
        <v>28.078967434713181</v>
      </c>
    </row>
    <row r="22" spans="1:7" ht="16.5" x14ac:dyDescent="0.25">
      <c r="A22" s="95" t="s">
        <v>17</v>
      </c>
      <c r="B22" s="103">
        <f>'SEKTÖR (U S D)'!D22</f>
        <v>4.038320677846686</v>
      </c>
      <c r="C22" s="103">
        <f>'SEKTÖR (TL)'!D22</f>
        <v>30.072883211446495</v>
      </c>
      <c r="D22" s="103">
        <f>'SEKTÖR (U S D)'!H22</f>
        <v>6.3739389761316465</v>
      </c>
      <c r="E22" s="103">
        <f>'SEKTÖR (TL)'!H22</f>
        <v>33.360297412256749</v>
      </c>
      <c r="F22" s="103">
        <f>'SEKTÖR (U S D)'!L22</f>
        <v>4.7746284114196937</v>
      </c>
      <c r="G22" s="103">
        <f>'SEKTÖR (TL)'!L22</f>
        <v>15.870481367101782</v>
      </c>
    </row>
    <row r="23" spans="1:7" s="26" customFormat="1" ht="15.75" x14ac:dyDescent="0.25">
      <c r="A23" s="98" t="s">
        <v>18</v>
      </c>
      <c r="B23" s="100">
        <f>'SEKTÖR (U S D)'!D23</f>
        <v>10.479366250435804</v>
      </c>
      <c r="C23" s="100">
        <f>'SEKTÖR (TL)'!D23</f>
        <v>38.125736843304345</v>
      </c>
      <c r="D23" s="100">
        <f>'SEKTÖR (U S D)'!H23</f>
        <v>10.838824972382554</v>
      </c>
      <c r="E23" s="100">
        <f>'SEKTÖR (TL)'!H23</f>
        <v>38.957895189522915</v>
      </c>
      <c r="F23" s="100">
        <f>'SEKTÖR (U S D)'!L23</f>
        <v>8.8933926116686219</v>
      </c>
      <c r="G23" s="100">
        <f>'SEKTÖR (TL)'!L23</f>
        <v>20.425431336921111</v>
      </c>
    </row>
    <row r="24" spans="1:7" ht="14.25" x14ac:dyDescent="0.2">
      <c r="A24" s="15" t="s">
        <v>19</v>
      </c>
      <c r="B24" s="102">
        <f>'SEKTÖR (U S D)'!D24</f>
        <v>10.395741687853377</v>
      </c>
      <c r="C24" s="102">
        <f>'SEKTÖR (TL)'!D24</f>
        <v>38.021186059597682</v>
      </c>
      <c r="D24" s="102">
        <f>'SEKTÖR (U S D)'!H24</f>
        <v>11.566710887694342</v>
      </c>
      <c r="E24" s="102">
        <f>'SEKTÖR (TL)'!H24</f>
        <v>39.870440904032485</v>
      </c>
      <c r="F24" s="102">
        <f>'SEKTÖR (U S D)'!L24</f>
        <v>7.4503682061091618</v>
      </c>
      <c r="G24" s="102">
        <f>'SEKTÖR (TL)'!L24</f>
        <v>18.829587619488997</v>
      </c>
    </row>
    <row r="25" spans="1:7" ht="14.25" x14ac:dyDescent="0.2">
      <c r="A25" s="15" t="s">
        <v>20</v>
      </c>
      <c r="B25" s="102">
        <f>'SEKTÖR (U S D)'!D25</f>
        <v>11.908658331385332</v>
      </c>
      <c r="C25" s="102">
        <f>'SEKTÖR (TL)'!D25</f>
        <v>39.91269515548305</v>
      </c>
      <c r="D25" s="102">
        <f>'SEKTÖR (U S D)'!H25</f>
        <v>9.9531300544218944</v>
      </c>
      <c r="E25" s="102">
        <f>'SEKTÖR (TL)'!H25</f>
        <v>37.847505381524357</v>
      </c>
      <c r="F25" s="102">
        <f>'SEKTÖR (U S D)'!L25</f>
        <v>16.625313587206307</v>
      </c>
      <c r="G25" s="102">
        <f>'SEKTÖR (TL)'!L25</f>
        <v>28.976178964581472</v>
      </c>
    </row>
    <row r="26" spans="1:7" ht="14.25" x14ac:dyDescent="0.2">
      <c r="A26" s="15" t="s">
        <v>21</v>
      </c>
      <c r="B26" s="102">
        <f>'SEKTÖR (U S D)'!D26</f>
        <v>9.6669448770210415</v>
      </c>
      <c r="C26" s="102">
        <f>'SEKTÖR (TL)'!D26</f>
        <v>37.110015042585545</v>
      </c>
      <c r="D26" s="102">
        <f>'SEKTÖR (U S D)'!H26</f>
        <v>8.5419287944619366</v>
      </c>
      <c r="E26" s="102">
        <f>'SEKTÖR (TL)'!H26</f>
        <v>36.078291779506301</v>
      </c>
      <c r="F26" s="102">
        <f>'SEKTÖR (U S D)'!L26</f>
        <v>8.1353522396082241</v>
      </c>
      <c r="G26" s="102">
        <f>'SEKTÖR (TL)'!L26</f>
        <v>19.587112899165042</v>
      </c>
    </row>
    <row r="27" spans="1:7" s="26" customFormat="1" ht="15.75" x14ac:dyDescent="0.25">
      <c r="A27" s="98" t="s">
        <v>22</v>
      </c>
      <c r="B27" s="100">
        <f>'SEKTÖR (U S D)'!D27</f>
        <v>1.3911005644301002</v>
      </c>
      <c r="C27" s="100">
        <f>'SEKTÖR (TL)'!D27</f>
        <v>26.763222401814179</v>
      </c>
      <c r="D27" s="100">
        <f>'SEKTÖR (U S D)'!H27</f>
        <v>3.6291086629110794</v>
      </c>
      <c r="E27" s="100">
        <f>'SEKTÖR (TL)'!H27</f>
        <v>29.91912196608466</v>
      </c>
      <c r="F27" s="100">
        <f>'SEKTÖR (U S D)'!L27</f>
        <v>-0.19678011455125308</v>
      </c>
      <c r="G27" s="100">
        <f>'SEKTÖR (TL)'!L27</f>
        <v>10.372590248702128</v>
      </c>
    </row>
    <row r="28" spans="1:7" ht="14.25" x14ac:dyDescent="0.2">
      <c r="A28" s="15" t="s">
        <v>23</v>
      </c>
      <c r="B28" s="102">
        <f>'SEKTÖR (U S D)'!D28</f>
        <v>1.3911005644301002</v>
      </c>
      <c r="C28" s="102">
        <f>'SEKTÖR (TL)'!D28</f>
        <v>26.763222401814179</v>
      </c>
      <c r="D28" s="102">
        <f>'SEKTÖR (U S D)'!H28</f>
        <v>3.6291086629110794</v>
      </c>
      <c r="E28" s="102">
        <f>'SEKTÖR (TL)'!H28</f>
        <v>29.91912196608466</v>
      </c>
      <c r="F28" s="102">
        <f>'SEKTÖR (U S D)'!L28</f>
        <v>-0.19678011455125308</v>
      </c>
      <c r="G28" s="102">
        <f>'SEKTÖR (TL)'!L28</f>
        <v>10.372590248702128</v>
      </c>
    </row>
    <row r="29" spans="1:7" s="26" customFormat="1" ht="15.75" x14ac:dyDescent="0.25">
      <c r="A29" s="98" t="s">
        <v>24</v>
      </c>
      <c r="B29" s="100">
        <f>'SEKTÖR (U S D)'!D29</f>
        <v>3.7227093141123677</v>
      </c>
      <c r="C29" s="100">
        <f>'SEKTÖR (TL)'!D29</f>
        <v>29.67829322010726</v>
      </c>
      <c r="D29" s="100">
        <f>'SEKTÖR (U S D)'!H29</f>
        <v>6.3040064339115016</v>
      </c>
      <c r="E29" s="100">
        <f>'SEKTÖR (TL)'!H29</f>
        <v>33.272623450767306</v>
      </c>
      <c r="F29" s="100">
        <f>'SEKTÖR (U S D)'!L29</f>
        <v>5.2329858430644682</v>
      </c>
      <c r="G29" s="100">
        <f>'SEKTÖR (TL)'!L29</f>
        <v>16.37737981234676</v>
      </c>
    </row>
    <row r="30" spans="1:7" ht="14.25" x14ac:dyDescent="0.2">
      <c r="A30" s="15" t="s">
        <v>25</v>
      </c>
      <c r="B30" s="102">
        <f>'SEKTÖR (U S D)'!D30</f>
        <v>7.1910099665949883</v>
      </c>
      <c r="C30" s="102">
        <f>'SEKTÖR (TL)'!D30</f>
        <v>34.014501866818122</v>
      </c>
      <c r="D30" s="102">
        <f>'SEKTÖR (U S D)'!H30</f>
        <v>10.659834105056833</v>
      </c>
      <c r="E30" s="102">
        <f>'SEKTÖR (TL)'!H30</f>
        <v>38.733495533644877</v>
      </c>
      <c r="F30" s="102">
        <f>'SEKTÖR (U S D)'!L30</f>
        <v>8.4173151036406253</v>
      </c>
      <c r="G30" s="102">
        <f>'SEKTÖR (TL)'!L30</f>
        <v>19.898936222028972</v>
      </c>
    </row>
    <row r="31" spans="1:7" ht="14.25" x14ac:dyDescent="0.2">
      <c r="A31" s="15" t="s">
        <v>26</v>
      </c>
      <c r="B31" s="102">
        <f>'SEKTÖR (U S D)'!D31</f>
        <v>2.9248190405091594</v>
      </c>
      <c r="C31" s="102">
        <f>'SEKTÖR (TL)'!D31</f>
        <v>28.680738783455944</v>
      </c>
      <c r="D31" s="102">
        <f>'SEKTÖR (U S D)'!H31</f>
        <v>4.6917998918511952</v>
      </c>
      <c r="E31" s="102">
        <f>'SEKTÖR (TL)'!H31</f>
        <v>31.251410867980546</v>
      </c>
      <c r="F31" s="102">
        <f>'SEKTÖR (U S D)'!L31</f>
        <v>12.296451857213619</v>
      </c>
      <c r="G31" s="102">
        <f>'SEKTÖR (TL)'!L31</f>
        <v>24.188881695854487</v>
      </c>
    </row>
    <row r="32" spans="1:7" ht="14.25" x14ac:dyDescent="0.2">
      <c r="A32" s="15" t="s">
        <v>27</v>
      </c>
      <c r="B32" s="102">
        <f>'SEKTÖR (U S D)'!D32</f>
        <v>-45.052065903688842</v>
      </c>
      <c r="C32" s="102">
        <f>'SEKTÖR (TL)'!D32</f>
        <v>-31.301887921172195</v>
      </c>
      <c r="D32" s="102">
        <f>'SEKTÖR (U S D)'!H32</f>
        <v>-32.006302615423238</v>
      </c>
      <c r="E32" s="102">
        <f>'SEKTÖR (TL)'!H32</f>
        <v>-14.756755342107278</v>
      </c>
      <c r="F32" s="102">
        <f>'SEKTÖR (U S D)'!L32</f>
        <v>25.026267655314804</v>
      </c>
      <c r="G32" s="102">
        <f>'SEKTÖR (TL)'!L32</f>
        <v>38.266811692881838</v>
      </c>
    </row>
    <row r="33" spans="1:7" ht="14.25" x14ac:dyDescent="0.2">
      <c r="A33" s="15" t="s">
        <v>207</v>
      </c>
      <c r="B33" s="102">
        <f>'SEKTÖR (U S D)'!D33</f>
        <v>10.040287408278758</v>
      </c>
      <c r="C33" s="102">
        <f>'SEKTÖR (TL)'!D33</f>
        <v>37.576782856115734</v>
      </c>
      <c r="D33" s="102">
        <f>'SEKTÖR (U S D)'!H33</f>
        <v>9.4405176865808542</v>
      </c>
      <c r="E33" s="102">
        <f>'SEKTÖR (TL)'!H33</f>
        <v>37.204846676859667</v>
      </c>
      <c r="F33" s="102">
        <f>'SEKTÖR (U S D)'!L33</f>
        <v>1.3538158556542628</v>
      </c>
      <c r="G33" s="102">
        <f>'SEKTÖR (TL)'!L33</f>
        <v>12.087397585150955</v>
      </c>
    </row>
    <row r="34" spans="1:7" ht="14.25" x14ac:dyDescent="0.2">
      <c r="A34" s="15" t="s">
        <v>28</v>
      </c>
      <c r="B34" s="102">
        <f>'SEKTÖR (U S D)'!D34</f>
        <v>8.4320266904995513</v>
      </c>
      <c r="C34" s="102">
        <f>'SEKTÖR (TL)'!D34</f>
        <v>35.566070772776662</v>
      </c>
      <c r="D34" s="102">
        <f>'SEKTÖR (U S D)'!H34</f>
        <v>9.7228321987177804</v>
      </c>
      <c r="E34" s="102">
        <f>'SEKTÖR (TL)'!H34</f>
        <v>37.558782496711402</v>
      </c>
      <c r="F34" s="102">
        <f>'SEKTÖR (U S D)'!L34</f>
        <v>9.2671032774081539</v>
      </c>
      <c r="G34" s="102">
        <f>'SEKTÖR (TL)'!L34</f>
        <v>20.838718746170855</v>
      </c>
    </row>
    <row r="35" spans="1:7" ht="14.25" x14ac:dyDescent="0.2">
      <c r="A35" s="15" t="s">
        <v>29</v>
      </c>
      <c r="B35" s="102">
        <f>'SEKTÖR (U S D)'!D35</f>
        <v>4.4171265541436071</v>
      </c>
      <c r="C35" s="102">
        <f>'SEKTÖR (TL)'!D35</f>
        <v>30.546481518169944</v>
      </c>
      <c r="D35" s="102">
        <f>'SEKTÖR (U S D)'!H35</f>
        <v>9.1536181613525489</v>
      </c>
      <c r="E35" s="102">
        <f>'SEKTÖR (TL)'!H35</f>
        <v>36.845162656693148</v>
      </c>
      <c r="F35" s="102">
        <f>'SEKTÖR (U S D)'!L35</f>
        <v>6.0486781133039962</v>
      </c>
      <c r="G35" s="102">
        <f>'SEKTÖR (TL)'!L35</f>
        <v>17.279455605247165</v>
      </c>
    </row>
    <row r="36" spans="1:7" ht="14.25" x14ac:dyDescent="0.2">
      <c r="A36" s="15" t="s">
        <v>30</v>
      </c>
      <c r="B36" s="102">
        <f>'SEKTÖR (U S D)'!D36</f>
        <v>-2.2760101654403777</v>
      </c>
      <c r="C36" s="102">
        <f>'SEKTÖR (TL)'!D36</f>
        <v>22.178453418788379</v>
      </c>
      <c r="D36" s="102">
        <f>'SEKTÖR (U S D)'!H36</f>
        <v>-2.7413561480940563</v>
      </c>
      <c r="E36" s="102">
        <f>'SEKTÖR (TL)'!H36</f>
        <v>21.932512745563184</v>
      </c>
      <c r="F36" s="102">
        <f>'SEKTÖR (U S D)'!L36</f>
        <v>-9.7235930965177833</v>
      </c>
      <c r="G36" s="102">
        <f>'SEKTÖR (TL)'!L36</f>
        <v>-0.16313221437560427</v>
      </c>
    </row>
    <row r="37" spans="1:7" ht="14.25" x14ac:dyDescent="0.2">
      <c r="A37" s="15" t="s">
        <v>208</v>
      </c>
      <c r="B37" s="102">
        <f>'SEKTÖR (U S D)'!D37</f>
        <v>4.5741034493005186</v>
      </c>
      <c r="C37" s="102">
        <f>'SEKTÖR (TL)'!D37</f>
        <v>30.742740331438046</v>
      </c>
      <c r="D37" s="102">
        <f>'SEKTÖR (U S D)'!H37</f>
        <v>4.7699474945002391</v>
      </c>
      <c r="E37" s="102">
        <f>'SEKTÖR (TL)'!H37</f>
        <v>31.349383995906837</v>
      </c>
      <c r="F37" s="102">
        <f>'SEKTÖR (U S D)'!L37</f>
        <v>1.6821851050046837</v>
      </c>
      <c r="G37" s="102">
        <f>'SEKTÖR (TL)'!L37</f>
        <v>12.450541826894122</v>
      </c>
    </row>
    <row r="38" spans="1:7" ht="14.25" x14ac:dyDescent="0.2">
      <c r="A38" s="12" t="s">
        <v>31</v>
      </c>
      <c r="B38" s="102">
        <f>'SEKTÖR (U S D)'!D38</f>
        <v>-5.0424652967936208</v>
      </c>
      <c r="C38" s="102">
        <f>'SEKTÖR (TL)'!D38</f>
        <v>18.71972020524046</v>
      </c>
      <c r="D38" s="102">
        <f>'SEKTÖR (U S D)'!H38</f>
        <v>8.9241521598313174</v>
      </c>
      <c r="E38" s="102">
        <f>'SEKTÖR (TL)'!H38</f>
        <v>36.557482661917916</v>
      </c>
      <c r="F38" s="102">
        <f>'SEKTÖR (U S D)'!L38</f>
        <v>13.383574338979232</v>
      </c>
      <c r="G38" s="102">
        <f>'SEKTÖR (TL)'!L38</f>
        <v>25.391132729115597</v>
      </c>
    </row>
    <row r="39" spans="1:7" ht="14.25" x14ac:dyDescent="0.2">
      <c r="A39" s="12" t="s">
        <v>209</v>
      </c>
      <c r="B39" s="102">
        <f>'SEKTÖR (U S D)'!D39</f>
        <v>18.317159972795029</v>
      </c>
      <c r="C39" s="102">
        <f>'SEKTÖR (TL)'!D39</f>
        <v>47.924861058704352</v>
      </c>
      <c r="D39" s="102">
        <f>'SEKTÖR (U S D)'!H39</f>
        <v>31.576018045502284</v>
      </c>
      <c r="E39" s="102">
        <f>'SEKTÖR (TL)'!H39</f>
        <v>64.955975756485572</v>
      </c>
      <c r="F39" s="102">
        <f>'SEKTÖR (U S D)'!L39</f>
        <v>10.774666558674081</v>
      </c>
      <c r="G39" s="102">
        <f>'SEKTÖR (TL)'!L39</f>
        <v>22.505936141643023</v>
      </c>
    </row>
    <row r="40" spans="1:7" ht="14.25" x14ac:dyDescent="0.2">
      <c r="A40" s="12" t="s">
        <v>32</v>
      </c>
      <c r="B40" s="102">
        <f>'SEKTÖR (U S D)'!D40</f>
        <v>18.106001424088237</v>
      </c>
      <c r="C40" s="102">
        <f>'SEKTÖR (TL)'!D40</f>
        <v>47.66086216804478</v>
      </c>
      <c r="D40" s="102">
        <f>'SEKTÖR (U S D)'!H40</f>
        <v>18.8490936274037</v>
      </c>
      <c r="E40" s="102">
        <f>'SEKTÖR (TL)'!H40</f>
        <v>49.000315546123559</v>
      </c>
      <c r="F40" s="102">
        <f>'SEKTÖR (U S D)'!L40</f>
        <v>12.62443694461877</v>
      </c>
      <c r="G40" s="102">
        <f>'SEKTÖR (TL)'!L40</f>
        <v>24.551601092096412</v>
      </c>
    </row>
    <row r="41" spans="1:7" ht="14.25" x14ac:dyDescent="0.2">
      <c r="A41" s="15" t="s">
        <v>33</v>
      </c>
      <c r="B41" s="102">
        <f>'SEKTÖR (U S D)'!D41</f>
        <v>0.26772023976053044</v>
      </c>
      <c r="C41" s="102">
        <f>'SEKTÖR (TL)'!D41</f>
        <v>25.358727242523354</v>
      </c>
      <c r="D41" s="102">
        <f>'SEKTÖR (U S D)'!H41</f>
        <v>-0.38291496091856697</v>
      </c>
      <c r="E41" s="102">
        <f>'SEKTÖR (TL)'!H41</f>
        <v>24.889274722964561</v>
      </c>
      <c r="F41" s="102">
        <f>'SEKTÖR (U S D)'!L41</f>
        <v>20.010391567146289</v>
      </c>
      <c r="G41" s="102">
        <f>'SEKTÖR (TL)'!L41</f>
        <v>32.719743804159314</v>
      </c>
    </row>
    <row r="42" spans="1:7" ht="16.5" x14ac:dyDescent="0.25">
      <c r="A42" s="95" t="s">
        <v>34</v>
      </c>
      <c r="B42" s="103">
        <f>'SEKTÖR (U S D)'!D42</f>
        <v>-17.850519653279491</v>
      </c>
      <c r="C42" s="103">
        <f>'SEKTÖR (TL)'!D42</f>
        <v>2.7065767055896637</v>
      </c>
      <c r="D42" s="103">
        <f>'SEKTÖR (U S D)'!H42</f>
        <v>-8.0741872473788057</v>
      </c>
      <c r="E42" s="103">
        <f>'SEKTÖR (TL)'!H42</f>
        <v>15.246777984819554</v>
      </c>
      <c r="F42" s="103">
        <f>'SEKTÖR (U S D)'!L42</f>
        <v>11.880099678650218</v>
      </c>
      <c r="G42" s="103">
        <f>'SEKTÖR (TL)'!L42</f>
        <v>23.728436948115093</v>
      </c>
    </row>
    <row r="43" spans="1:7" ht="14.25" x14ac:dyDescent="0.2">
      <c r="A43" s="15" t="s">
        <v>35</v>
      </c>
      <c r="B43" s="102">
        <f>'SEKTÖR (U S D)'!D43</f>
        <v>-17.850519653279491</v>
      </c>
      <c r="C43" s="102">
        <f>'SEKTÖR (TL)'!D43</f>
        <v>2.7065767055896637</v>
      </c>
      <c r="D43" s="102">
        <f>'SEKTÖR (U S D)'!H43</f>
        <v>-8.0741872473788057</v>
      </c>
      <c r="E43" s="102">
        <f>'SEKTÖR (TL)'!H43</f>
        <v>15.246777984819554</v>
      </c>
      <c r="F43" s="102">
        <f>'SEKTÖR (U S D)'!L43</f>
        <v>11.880099678650218</v>
      </c>
      <c r="G43" s="102">
        <f>'SEKTÖR (TL)'!L43</f>
        <v>23.728436948115093</v>
      </c>
    </row>
    <row r="44" spans="1:7" ht="18" x14ac:dyDescent="0.25">
      <c r="A44" s="114" t="s">
        <v>44</v>
      </c>
      <c r="B44" s="115">
        <f>'SEKTÖR (U S D)'!D44</f>
        <v>4.3229681779839542</v>
      </c>
      <c r="C44" s="115">
        <f>'SEKTÖR (TL)'!D44</f>
        <v>30.428760938043336</v>
      </c>
      <c r="D44" s="115">
        <f>'SEKTÖR (U S D)'!H44</f>
        <v>6.7766518016223811</v>
      </c>
      <c r="E44" s="115">
        <f>'SEKTÖR (TL)'!H44</f>
        <v>33.865175794086952</v>
      </c>
      <c r="F44" s="115">
        <f>'SEKTÖR (U S D)'!L44</f>
        <v>6.0374806564053012</v>
      </c>
      <c r="G44" s="115">
        <f>'SEKTÖR (TL)'!L44</f>
        <v>17.267072314171745</v>
      </c>
    </row>
    <row r="45" spans="1:7" ht="14.25" x14ac:dyDescent="0.2">
      <c r="A45" s="108" t="s">
        <v>37</v>
      </c>
      <c r="B45" s="116"/>
      <c r="C45" s="116"/>
      <c r="D45" s="102">
        <f>'SEKTÖR (U S D)'!H45</f>
        <v>-7.1935033438932452</v>
      </c>
      <c r="E45" s="102">
        <f>'SEKTÖR (TL)'!H45</f>
        <v>16.350885517411474</v>
      </c>
      <c r="F45" s="102">
        <f>'SEKTÖR (U S D)'!L45</f>
        <v>-62.586109728967976</v>
      </c>
      <c r="G45" s="102">
        <f>'SEKTÖR (TL)'!L45</f>
        <v>-58.623900258586801</v>
      </c>
    </row>
    <row r="46" spans="1:7" s="27" customFormat="1" ht="18" x14ac:dyDescent="0.25">
      <c r="A46" s="109" t="s">
        <v>44</v>
      </c>
      <c r="B46" s="117">
        <f>'SEKTÖR (U S D)'!D46</f>
        <v>4.3229681779839542</v>
      </c>
      <c r="C46" s="117">
        <f>'SEKTÖR (TL)'!D46</f>
        <v>30.428760938043336</v>
      </c>
      <c r="D46" s="117">
        <f>'SEKTÖR (U S D)'!H46</f>
        <v>6.4645594563930864</v>
      </c>
      <c r="E46" s="117">
        <f>'SEKTÖR (TL)'!H46</f>
        <v>33.473907703608447</v>
      </c>
      <c r="F46" s="117">
        <f>'SEKTÖR (U S D)'!L46</f>
        <v>-0.60633263259371406</v>
      </c>
      <c r="G46" s="117">
        <f>'SEKTÖR (TL)'!L46</f>
        <v>9.9196652597979043</v>
      </c>
    </row>
    <row r="47" spans="1:7" s="27" customFormat="1" ht="18" x14ac:dyDescent="0.25">
      <c r="A47" s="28"/>
      <c r="B47" s="30"/>
      <c r="C47" s="30"/>
      <c r="D47" s="30"/>
      <c r="E47" s="30"/>
    </row>
    <row r="48" spans="1:7" ht="14.25" x14ac:dyDescent="0.2">
      <c r="A48" s="33"/>
    </row>
    <row r="49" spans="1:1" x14ac:dyDescent="0.2">
      <c r="A49" s="26" t="s">
        <v>40</v>
      </c>
    </row>
    <row r="50" spans="1:1" x14ac:dyDescent="0.2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F12" sqref="F1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1.28515625" bestFit="1" customWidth="1"/>
    <col min="5" max="5" width="13.5703125" bestFit="1" customWidth="1"/>
    <col min="6" max="7" width="12.7109375" bestFit="1" customWidth="1"/>
    <col min="8" max="8" width="12.5703125" customWidth="1"/>
    <col min="9" max="9" width="15" bestFit="1" customWidth="1"/>
    <col min="10" max="11" width="14.140625" bestFit="1" customWidth="1"/>
    <col min="12" max="12" width="11.28515625" bestFit="1" customWidth="1"/>
    <col min="13" max="13" width="15" bestFit="1" customWidth="1"/>
  </cols>
  <sheetData>
    <row r="2" spans="1:13" ht="26.25" x14ac:dyDescent="0.4">
      <c r="C2" s="2" t="s">
        <v>149</v>
      </c>
    </row>
    <row r="6" spans="1:13" ht="22.5" customHeight="1" x14ac:dyDescent="0.2">
      <c r="A6" s="149" t="s">
        <v>45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1:13" ht="24" customHeight="1" x14ac:dyDescent="0.2">
      <c r="A7" s="120"/>
      <c r="B7" s="139" t="s">
        <v>63</v>
      </c>
      <c r="C7" s="139"/>
      <c r="D7" s="139"/>
      <c r="E7" s="139"/>
      <c r="F7" s="139" t="s">
        <v>154</v>
      </c>
      <c r="G7" s="139"/>
      <c r="H7" s="139"/>
      <c r="I7" s="139"/>
      <c r="J7" s="139" t="s">
        <v>198</v>
      </c>
      <c r="K7" s="139"/>
      <c r="L7" s="139"/>
      <c r="M7" s="139"/>
    </row>
    <row r="8" spans="1:13" ht="60.75" x14ac:dyDescent="0.25">
      <c r="A8" s="121" t="s">
        <v>46</v>
      </c>
      <c r="B8" s="6">
        <v>2013</v>
      </c>
      <c r="C8" s="7">
        <v>2014</v>
      </c>
      <c r="D8" s="8" t="s">
        <v>199</v>
      </c>
      <c r="E8" s="8" t="s">
        <v>200</v>
      </c>
      <c r="F8" s="7">
        <v>2013</v>
      </c>
      <c r="G8" s="122">
        <v>2014</v>
      </c>
      <c r="H8" s="8" t="s">
        <v>199</v>
      </c>
      <c r="I8" s="7" t="s">
        <v>200</v>
      </c>
      <c r="J8" s="7" t="s">
        <v>201</v>
      </c>
      <c r="K8" s="122" t="s">
        <v>202</v>
      </c>
      <c r="L8" s="8" t="s">
        <v>199</v>
      </c>
      <c r="M8" s="7" t="s">
        <v>200</v>
      </c>
    </row>
    <row r="9" spans="1:13" ht="22.5" customHeight="1" x14ac:dyDescent="0.25">
      <c r="A9" s="123" t="s">
        <v>47</v>
      </c>
      <c r="B9" s="35">
        <v>107649.83900000001</v>
      </c>
      <c r="C9" s="36">
        <v>109968.645</v>
      </c>
      <c r="D9" s="124">
        <f t="shared" ref="D9:D22" si="0">(C9-B9)/B9*100</f>
        <v>2.1540264449443316</v>
      </c>
      <c r="E9" s="125">
        <f t="shared" ref="E9:E22" si="1">C9/C$22*100</f>
        <v>0.90935467187863617</v>
      </c>
      <c r="F9" s="35">
        <v>214518.595</v>
      </c>
      <c r="G9" s="36">
        <v>230761.34299999999</v>
      </c>
      <c r="H9" s="124">
        <f t="shared" ref="H9:H22" si="2">(G9-F9)/F9*100</f>
        <v>7.5717202977205744</v>
      </c>
      <c r="I9" s="125">
        <f t="shared" ref="I9:I22" si="3">G9/G$22*100</f>
        <v>0.95802648262416024</v>
      </c>
      <c r="J9" s="35">
        <v>1297521.5359999998</v>
      </c>
      <c r="K9" s="36">
        <v>1551146.611</v>
      </c>
      <c r="L9" s="124">
        <f t="shared" ref="L9:L22" si="4">(K9-J9)/J9*100</f>
        <v>19.54688750538012</v>
      </c>
      <c r="M9" s="125">
        <f t="shared" ref="M9:M22" si="5">K9/K$22*100</f>
        <v>1.0555523781498395</v>
      </c>
    </row>
    <row r="10" spans="1:13" ht="22.5" customHeight="1" x14ac:dyDescent="0.25">
      <c r="A10" s="123" t="s">
        <v>48</v>
      </c>
      <c r="B10" s="35">
        <v>1099282.679</v>
      </c>
      <c r="C10" s="36">
        <v>1110769.818</v>
      </c>
      <c r="D10" s="124">
        <f t="shared" si="0"/>
        <v>1.0449667969343095</v>
      </c>
      <c r="E10" s="125">
        <f t="shared" si="1"/>
        <v>9.1851975022524126</v>
      </c>
      <c r="F10" s="35">
        <v>2136762.7060000002</v>
      </c>
      <c r="G10" s="36">
        <v>2155205.693</v>
      </c>
      <c r="H10" s="124">
        <f t="shared" si="2"/>
        <v>0.86312752221910649</v>
      </c>
      <c r="I10" s="125">
        <f t="shared" si="3"/>
        <v>8.9475303902887919</v>
      </c>
      <c r="J10" s="35">
        <v>13023444.846999999</v>
      </c>
      <c r="K10" s="36">
        <v>12522165.764</v>
      </c>
      <c r="L10" s="124">
        <f t="shared" si="4"/>
        <v>-3.8490513753392235</v>
      </c>
      <c r="M10" s="125">
        <f t="shared" si="5"/>
        <v>8.5213104667491049</v>
      </c>
    </row>
    <row r="11" spans="1:13" ht="22.5" customHeight="1" x14ac:dyDescent="0.25">
      <c r="A11" s="123" t="s">
        <v>49</v>
      </c>
      <c r="B11" s="35">
        <v>235326.894</v>
      </c>
      <c r="C11" s="36">
        <v>235722.37400000001</v>
      </c>
      <c r="D11" s="124">
        <f t="shared" si="0"/>
        <v>0.16805558994035355</v>
      </c>
      <c r="E11" s="125">
        <f t="shared" si="1"/>
        <v>1.9492396406559629</v>
      </c>
      <c r="F11" s="35">
        <v>452769.413</v>
      </c>
      <c r="G11" s="36">
        <v>479673.58500000002</v>
      </c>
      <c r="H11" s="124">
        <f t="shared" si="2"/>
        <v>5.9421354949169283</v>
      </c>
      <c r="I11" s="125">
        <f t="shared" si="3"/>
        <v>1.9914080559206626</v>
      </c>
      <c r="J11" s="35">
        <v>3148831.2489999994</v>
      </c>
      <c r="K11" s="36">
        <v>3125575.43</v>
      </c>
      <c r="L11" s="124">
        <f t="shared" si="4"/>
        <v>-0.7385539954668815</v>
      </c>
      <c r="M11" s="125">
        <f t="shared" si="5"/>
        <v>2.1269482554561745</v>
      </c>
    </row>
    <row r="12" spans="1:13" ht="22.5" customHeight="1" x14ac:dyDescent="0.25">
      <c r="A12" s="123" t="s">
        <v>50</v>
      </c>
      <c r="B12" s="35">
        <v>167676.772</v>
      </c>
      <c r="C12" s="36">
        <v>177632.59599999999</v>
      </c>
      <c r="D12" s="124">
        <f t="shared" si="0"/>
        <v>5.9375093408883099</v>
      </c>
      <c r="E12" s="125">
        <f t="shared" si="1"/>
        <v>1.4688826169544085</v>
      </c>
      <c r="F12" s="35">
        <v>334473.52500000002</v>
      </c>
      <c r="G12" s="36">
        <v>383459.62699999998</v>
      </c>
      <c r="H12" s="124">
        <f t="shared" si="2"/>
        <v>14.645733769212363</v>
      </c>
      <c r="I12" s="125">
        <f t="shared" si="3"/>
        <v>1.5919671505949873</v>
      </c>
      <c r="J12" s="35">
        <v>1907422.0989999999</v>
      </c>
      <c r="K12" s="36">
        <v>2196503.378</v>
      </c>
      <c r="L12" s="124">
        <f t="shared" si="4"/>
        <v>15.155600805482758</v>
      </c>
      <c r="M12" s="125">
        <f t="shared" si="5"/>
        <v>1.4947164554402366</v>
      </c>
    </row>
    <row r="13" spans="1:13" ht="22.5" customHeight="1" x14ac:dyDescent="0.25">
      <c r="A13" s="126" t="s">
        <v>51</v>
      </c>
      <c r="B13" s="35">
        <v>125454.13800000001</v>
      </c>
      <c r="C13" s="36">
        <v>90054.600999999995</v>
      </c>
      <c r="D13" s="124">
        <f t="shared" si="0"/>
        <v>-28.217113890655408</v>
      </c>
      <c r="E13" s="125">
        <f t="shared" si="1"/>
        <v>0.74468110563257817</v>
      </c>
      <c r="F13" s="35">
        <v>188107.77500000002</v>
      </c>
      <c r="G13" s="36">
        <v>151165.413</v>
      </c>
      <c r="H13" s="124">
        <f t="shared" si="2"/>
        <v>-19.638934116359632</v>
      </c>
      <c r="I13" s="125">
        <f t="shared" si="3"/>
        <v>0.62757681606497895</v>
      </c>
      <c r="J13" s="35">
        <v>1162402.281</v>
      </c>
      <c r="K13" s="36">
        <v>1101624.2679999999</v>
      </c>
      <c r="L13" s="124">
        <f t="shared" si="4"/>
        <v>-5.2286556894669438</v>
      </c>
      <c r="M13" s="125">
        <f t="shared" si="5"/>
        <v>0.7496532614446566</v>
      </c>
    </row>
    <row r="14" spans="1:13" ht="22.5" customHeight="1" x14ac:dyDescent="0.25">
      <c r="A14" s="123" t="s">
        <v>52</v>
      </c>
      <c r="B14" s="35">
        <v>983018.04599999997</v>
      </c>
      <c r="C14" s="36">
        <v>968192.61899999995</v>
      </c>
      <c r="D14" s="124">
        <f t="shared" si="0"/>
        <v>-1.5081541036124606</v>
      </c>
      <c r="E14" s="125">
        <f t="shared" si="1"/>
        <v>8.006195596627224</v>
      </c>
      <c r="F14" s="35">
        <v>1919954.1259999999</v>
      </c>
      <c r="G14" s="36">
        <v>2032015.048</v>
      </c>
      <c r="H14" s="124">
        <f t="shared" si="2"/>
        <v>5.83664580744259</v>
      </c>
      <c r="I14" s="125">
        <f t="shared" si="3"/>
        <v>8.4360933411399159</v>
      </c>
      <c r="J14" s="35">
        <v>11467971.493000001</v>
      </c>
      <c r="K14" s="36">
        <v>12282120.081999999</v>
      </c>
      <c r="L14" s="124">
        <f t="shared" si="4"/>
        <v>7.0993251901345467</v>
      </c>
      <c r="M14" s="125">
        <f t="shared" si="5"/>
        <v>8.3579598274846756</v>
      </c>
    </row>
    <row r="15" spans="1:13" ht="22.5" customHeight="1" x14ac:dyDescent="0.25">
      <c r="A15" s="123" t="s">
        <v>53</v>
      </c>
      <c r="B15" s="35">
        <v>673662.06499999994</v>
      </c>
      <c r="C15" s="36">
        <v>742880.26</v>
      </c>
      <c r="D15" s="124">
        <f t="shared" si="0"/>
        <v>10.274913580000987</v>
      </c>
      <c r="E15" s="125">
        <f t="shared" si="1"/>
        <v>6.1430386368534045</v>
      </c>
      <c r="F15" s="35">
        <v>1399991.6379999998</v>
      </c>
      <c r="G15" s="36">
        <v>1519704.5090000001</v>
      </c>
      <c r="H15" s="124">
        <f t="shared" si="2"/>
        <v>8.5509704308676948</v>
      </c>
      <c r="I15" s="125">
        <f t="shared" si="3"/>
        <v>6.3091900335549127</v>
      </c>
      <c r="J15" s="35">
        <v>8429401.6160000004</v>
      </c>
      <c r="K15" s="36">
        <v>9482168.023</v>
      </c>
      <c r="L15" s="124">
        <f t="shared" si="4"/>
        <v>12.489218748359606</v>
      </c>
      <c r="M15" s="125">
        <f t="shared" si="5"/>
        <v>6.4525976691793261</v>
      </c>
    </row>
    <row r="16" spans="1:13" ht="22.5" customHeight="1" x14ac:dyDescent="0.25">
      <c r="A16" s="123" t="s">
        <v>54</v>
      </c>
      <c r="B16" s="35">
        <v>581684.98199999996</v>
      </c>
      <c r="C16" s="36">
        <v>571320.87899999996</v>
      </c>
      <c r="D16" s="124">
        <f t="shared" si="0"/>
        <v>-1.7817381092365907</v>
      </c>
      <c r="E16" s="125">
        <f t="shared" si="1"/>
        <v>4.7243767572152855</v>
      </c>
      <c r="F16" s="35">
        <v>1069517.882</v>
      </c>
      <c r="G16" s="36">
        <v>1100642.7139999999</v>
      </c>
      <c r="H16" s="124">
        <f t="shared" si="2"/>
        <v>2.9101740628961208</v>
      </c>
      <c r="I16" s="125">
        <f t="shared" si="3"/>
        <v>4.5694172785228133</v>
      </c>
      <c r="J16" s="35">
        <v>5986999.574</v>
      </c>
      <c r="K16" s="36">
        <v>6602584.1039999994</v>
      </c>
      <c r="L16" s="124">
        <f t="shared" si="4"/>
        <v>10.282020608007468</v>
      </c>
      <c r="M16" s="125">
        <f t="shared" si="5"/>
        <v>4.4930461785417428</v>
      </c>
    </row>
    <row r="17" spans="1:13" ht="22.5" customHeight="1" x14ac:dyDescent="0.25">
      <c r="A17" s="123" t="s">
        <v>55</v>
      </c>
      <c r="B17" s="35">
        <v>3168484.358</v>
      </c>
      <c r="C17" s="36">
        <v>3392530.3169999998</v>
      </c>
      <c r="D17" s="124">
        <f t="shared" si="0"/>
        <v>7.0710766942659404</v>
      </c>
      <c r="E17" s="125">
        <f t="shared" si="1"/>
        <v>28.05357193638114</v>
      </c>
      <c r="F17" s="35">
        <v>6207834.0360000003</v>
      </c>
      <c r="G17" s="36">
        <v>6894932.3059999999</v>
      </c>
      <c r="H17" s="124">
        <f t="shared" si="2"/>
        <v>11.06824483411495</v>
      </c>
      <c r="I17" s="125">
        <f t="shared" si="3"/>
        <v>28.624931971594876</v>
      </c>
      <c r="J17" s="35">
        <v>40363617.240000002</v>
      </c>
      <c r="K17" s="36">
        <v>41285290.517999999</v>
      </c>
      <c r="L17" s="124">
        <f t="shared" si="4"/>
        <v>2.2834258696879792</v>
      </c>
      <c r="M17" s="125">
        <f t="shared" si="5"/>
        <v>28.09456326039184</v>
      </c>
    </row>
    <row r="18" spans="1:13" ht="22.5" customHeight="1" x14ac:dyDescent="0.25">
      <c r="A18" s="123" t="s">
        <v>56</v>
      </c>
      <c r="B18" s="35">
        <v>1587657.9240000001</v>
      </c>
      <c r="C18" s="36">
        <v>1634219.838</v>
      </c>
      <c r="D18" s="124">
        <f t="shared" si="0"/>
        <v>2.9327422044850935</v>
      </c>
      <c r="E18" s="125">
        <f t="shared" si="1"/>
        <v>13.513719702211915</v>
      </c>
      <c r="F18" s="35">
        <v>3177909.2110000001</v>
      </c>
      <c r="G18" s="36">
        <v>3373990.875</v>
      </c>
      <c r="H18" s="124">
        <f t="shared" si="2"/>
        <v>6.1701468160664792</v>
      </c>
      <c r="I18" s="125">
        <f t="shared" si="3"/>
        <v>14.00742675683883</v>
      </c>
      <c r="J18" s="35">
        <v>18956184.59</v>
      </c>
      <c r="K18" s="36">
        <v>20315942.554000001</v>
      </c>
      <c r="L18" s="124">
        <f t="shared" si="4"/>
        <v>7.1731627086883183</v>
      </c>
      <c r="M18" s="125">
        <f t="shared" si="5"/>
        <v>13.824961048269488</v>
      </c>
    </row>
    <row r="19" spans="1:13" ht="22.5" customHeight="1" x14ac:dyDescent="0.25">
      <c r="A19" s="123" t="s">
        <v>57</v>
      </c>
      <c r="B19" s="35">
        <v>97535.251999999993</v>
      </c>
      <c r="C19" s="36">
        <v>135021.44399999999</v>
      </c>
      <c r="D19" s="124">
        <f t="shared" si="0"/>
        <v>38.433480440487301</v>
      </c>
      <c r="E19" s="125">
        <f t="shared" si="1"/>
        <v>1.116521722216361</v>
      </c>
      <c r="F19" s="35">
        <v>222339.72899999999</v>
      </c>
      <c r="G19" s="36">
        <v>268617.77799999999</v>
      </c>
      <c r="H19" s="124">
        <f t="shared" si="2"/>
        <v>20.814115951360183</v>
      </c>
      <c r="I19" s="125">
        <f t="shared" si="3"/>
        <v>1.1151908793825036</v>
      </c>
      <c r="J19" s="35">
        <v>1454525.483</v>
      </c>
      <c r="K19" s="36">
        <v>1439029.9189999998</v>
      </c>
      <c r="L19" s="124">
        <f t="shared" si="4"/>
        <v>-1.0653346525108798</v>
      </c>
      <c r="M19" s="125">
        <f t="shared" si="5"/>
        <v>0.97925717817863989</v>
      </c>
    </row>
    <row r="20" spans="1:13" ht="22.5" customHeight="1" x14ac:dyDescent="0.25">
      <c r="A20" s="123" t="s">
        <v>58</v>
      </c>
      <c r="B20" s="35">
        <v>871862.28599999996</v>
      </c>
      <c r="C20" s="36">
        <v>1008838.306</v>
      </c>
      <c r="D20" s="124">
        <f t="shared" si="0"/>
        <v>15.710740354239846</v>
      </c>
      <c r="E20" s="125">
        <f t="shared" si="1"/>
        <v>8.3423036332877345</v>
      </c>
      <c r="F20" s="35">
        <v>1726729.253</v>
      </c>
      <c r="G20" s="36">
        <v>2026449.6540000001</v>
      </c>
      <c r="H20" s="124">
        <f t="shared" si="2"/>
        <v>17.357695219402185</v>
      </c>
      <c r="I20" s="125">
        <f t="shared" si="3"/>
        <v>8.412988107096286</v>
      </c>
      <c r="J20" s="35">
        <v>10859499.850000001</v>
      </c>
      <c r="K20" s="36">
        <v>12209800.921999998</v>
      </c>
      <c r="L20" s="124">
        <f t="shared" si="4"/>
        <v>12.434284181144832</v>
      </c>
      <c r="M20" s="125">
        <f t="shared" si="5"/>
        <v>8.3087467738748781</v>
      </c>
    </row>
    <row r="21" spans="1:13" ht="22.5" customHeight="1" x14ac:dyDescent="0.25">
      <c r="A21" s="123" t="s">
        <v>59</v>
      </c>
      <c r="B21" s="35">
        <v>1892631.7379999999</v>
      </c>
      <c r="C21" s="36">
        <v>1915890.5889999999</v>
      </c>
      <c r="D21" s="124">
        <f t="shared" si="0"/>
        <v>1.2289158283152506</v>
      </c>
      <c r="E21" s="125">
        <f t="shared" si="1"/>
        <v>15.842916477832947</v>
      </c>
      <c r="F21" s="35">
        <v>3507541.5439999998</v>
      </c>
      <c r="G21" s="36">
        <v>3470538.4579999996</v>
      </c>
      <c r="H21" s="124">
        <f t="shared" si="2"/>
        <v>-1.054957882488879</v>
      </c>
      <c r="I21" s="125">
        <f t="shared" si="3"/>
        <v>14.408252736376287</v>
      </c>
      <c r="J21" s="35">
        <v>20526358.950000003</v>
      </c>
      <c r="K21" s="36">
        <v>22837222.344000001</v>
      </c>
      <c r="L21" s="124">
        <f t="shared" si="4"/>
        <v>11.258028760137204</v>
      </c>
      <c r="M21" s="125">
        <f t="shared" si="5"/>
        <v>15.540687246839397</v>
      </c>
    </row>
    <row r="22" spans="1:13" ht="24" customHeight="1" x14ac:dyDescent="0.25">
      <c r="A22" s="127" t="s">
        <v>60</v>
      </c>
      <c r="B22" s="128">
        <v>11591926.973000001</v>
      </c>
      <c r="C22" s="99">
        <v>12093042.285999998</v>
      </c>
      <c r="D22" s="129">
        <f t="shared" si="0"/>
        <v>4.3229681671321654</v>
      </c>
      <c r="E22" s="130">
        <f t="shared" si="1"/>
        <v>100</v>
      </c>
      <c r="F22" s="128">
        <v>22558449.433000002</v>
      </c>
      <c r="G22" s="99">
        <v>24087157.002999999</v>
      </c>
      <c r="H22" s="129">
        <f t="shared" si="2"/>
        <v>6.7766518019793569</v>
      </c>
      <c r="I22" s="130">
        <f t="shared" si="3"/>
        <v>100</v>
      </c>
      <c r="J22" s="128">
        <v>138584180.80799997</v>
      </c>
      <c r="K22" s="99">
        <v>146951173.917</v>
      </c>
      <c r="L22" s="129">
        <f t="shared" si="4"/>
        <v>6.0374806563181931</v>
      </c>
      <c r="M22" s="130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N30" sqref="N30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7"/>
    </row>
    <row r="8" spans="9:9" x14ac:dyDescent="0.2">
      <c r="I8" s="37"/>
    </row>
    <row r="9" spans="9:9" x14ac:dyDescent="0.2">
      <c r="I9" s="37"/>
    </row>
    <row r="10" spans="9:9" x14ac:dyDescent="0.2">
      <c r="I10" s="37"/>
    </row>
    <row r="17" spans="3:14" ht="12.75" customHeight="1" x14ac:dyDescent="0.2"/>
    <row r="21" spans="3:14" x14ac:dyDescent="0.2">
      <c r="C21" s="1" t="s">
        <v>156</v>
      </c>
    </row>
    <row r="22" spans="3:14" x14ac:dyDescent="0.2">
      <c r="C22" s="1" t="s">
        <v>155</v>
      </c>
    </row>
    <row r="24" spans="3:14" x14ac:dyDescent="0.2">
      <c r="H24" s="37"/>
      <c r="I24" s="37"/>
    </row>
    <row r="25" spans="3:14" x14ac:dyDescent="0.2">
      <c r="H25" s="37"/>
      <c r="I25" s="37"/>
    </row>
    <row r="26" spans="3:14" x14ac:dyDescent="0.2">
      <c r="H26" s="152"/>
      <c r="I26" s="152"/>
      <c r="N26" t="s">
        <v>61</v>
      </c>
    </row>
    <row r="27" spans="3:14" x14ac:dyDescent="0.2">
      <c r="H27" s="152"/>
      <c r="I27" s="152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7"/>
      <c r="I37" s="37"/>
    </row>
    <row r="38" spans="8:9" x14ac:dyDescent="0.2">
      <c r="H38" s="37"/>
      <c r="I38" s="37"/>
    </row>
    <row r="39" spans="8:9" x14ac:dyDescent="0.2">
      <c r="H39" s="152"/>
      <c r="I39" s="152"/>
    </row>
    <row r="40" spans="8:9" x14ac:dyDescent="0.2">
      <c r="H40" s="152"/>
      <c r="I40" s="152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7"/>
      <c r="I49" s="37"/>
    </row>
    <row r="50" spans="3:9" x14ac:dyDescent="0.2">
      <c r="H50" s="37"/>
      <c r="I50" s="37"/>
    </row>
    <row r="51" spans="3:9" x14ac:dyDescent="0.2">
      <c r="H51" s="152"/>
      <c r="I51" s="152"/>
    </row>
    <row r="52" spans="3:9" x14ac:dyDescent="0.2">
      <c r="H52" s="152"/>
      <c r="I52" s="152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D27" sqref="D27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6" x14ac:dyDescent="0.2">
      <c r="A3" s="88"/>
      <c r="B3" s="37" t="s">
        <v>197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s="90" customFormat="1" x14ac:dyDescent="0.2">
      <c r="A4" s="118"/>
      <c r="B4" s="137" t="s">
        <v>196</v>
      </c>
      <c r="C4" s="137" t="s">
        <v>62</v>
      </c>
      <c r="D4" s="137" t="s">
        <v>63</v>
      </c>
      <c r="E4" s="137" t="s">
        <v>64</v>
      </c>
      <c r="F4" s="137" t="s">
        <v>65</v>
      </c>
      <c r="G4" s="137" t="s">
        <v>66</v>
      </c>
      <c r="H4" s="137" t="s">
        <v>67</v>
      </c>
      <c r="I4" s="137" t="s">
        <v>1</v>
      </c>
      <c r="J4" s="137" t="s">
        <v>195</v>
      </c>
      <c r="K4" s="137" t="s">
        <v>68</v>
      </c>
      <c r="L4" s="137" t="s">
        <v>69</v>
      </c>
      <c r="M4" s="137" t="s">
        <v>70</v>
      </c>
      <c r="N4" s="137" t="s">
        <v>71</v>
      </c>
      <c r="O4" s="138" t="s">
        <v>194</v>
      </c>
      <c r="P4" s="138" t="s">
        <v>193</v>
      </c>
    </row>
    <row r="5" spans="1:16" x14ac:dyDescent="0.2">
      <c r="A5" s="131" t="s">
        <v>192</v>
      </c>
      <c r="B5" s="132" t="s">
        <v>72</v>
      </c>
      <c r="C5" s="133">
        <v>1247329.6769999999</v>
      </c>
      <c r="D5" s="133">
        <v>1152575.932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>
        <f t="shared" ref="O5:O24" si="0">SUM(C5:N5)</f>
        <v>2399905.6090000002</v>
      </c>
      <c r="P5" s="134">
        <f t="shared" ref="P5:P24" si="1">O5/O$26*100</f>
        <v>9.9634241089753957</v>
      </c>
    </row>
    <row r="6" spans="1:16" x14ac:dyDescent="0.2">
      <c r="A6" s="131" t="s">
        <v>191</v>
      </c>
      <c r="B6" s="132" t="s">
        <v>73</v>
      </c>
      <c r="C6" s="133">
        <v>1017232.41</v>
      </c>
      <c r="D6" s="133">
        <v>1003422.245</v>
      </c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>
        <f t="shared" si="0"/>
        <v>2020654.655</v>
      </c>
      <c r="P6" s="134">
        <f t="shared" si="1"/>
        <v>8.3889296437493179</v>
      </c>
    </row>
    <row r="7" spans="1:16" x14ac:dyDescent="0.2">
      <c r="A7" s="131" t="s">
        <v>190</v>
      </c>
      <c r="B7" s="132" t="s">
        <v>74</v>
      </c>
      <c r="C7" s="133">
        <v>764751.20200000005</v>
      </c>
      <c r="D7" s="133">
        <v>710068.66599999997</v>
      </c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>
        <f t="shared" si="0"/>
        <v>1474819.868</v>
      </c>
      <c r="P7" s="134">
        <f t="shared" si="1"/>
        <v>6.1228474045485299</v>
      </c>
    </row>
    <row r="8" spans="1:16" x14ac:dyDescent="0.2">
      <c r="A8" s="131" t="s">
        <v>189</v>
      </c>
      <c r="B8" s="132" t="s">
        <v>76</v>
      </c>
      <c r="C8" s="133">
        <v>591743.81299999997</v>
      </c>
      <c r="D8" s="133">
        <v>605509.63100000005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>
        <f t="shared" si="0"/>
        <v>1197253.4440000001</v>
      </c>
      <c r="P8" s="134">
        <f t="shared" si="1"/>
        <v>4.970505416450079</v>
      </c>
    </row>
    <row r="9" spans="1:16" x14ac:dyDescent="0.2">
      <c r="A9" s="131" t="s">
        <v>188</v>
      </c>
      <c r="B9" s="132" t="s">
        <v>77</v>
      </c>
      <c r="C9" s="133">
        <v>504783.86300000001</v>
      </c>
      <c r="D9" s="133">
        <v>527385.55500000005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>
        <f t="shared" si="0"/>
        <v>1032169.4180000001</v>
      </c>
      <c r="P9" s="134">
        <f t="shared" si="1"/>
        <v>4.2851442262070663</v>
      </c>
    </row>
    <row r="10" spans="1:16" x14ac:dyDescent="0.2">
      <c r="A10" s="131" t="s">
        <v>187</v>
      </c>
      <c r="B10" s="132" t="s">
        <v>75</v>
      </c>
      <c r="C10" s="133">
        <v>466120.64399999997</v>
      </c>
      <c r="D10" s="133">
        <v>488133.69400000002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>
        <f t="shared" si="0"/>
        <v>954254.33799999999</v>
      </c>
      <c r="P10" s="134">
        <f t="shared" si="1"/>
        <v>3.9616727598237618</v>
      </c>
    </row>
    <row r="11" spans="1:16" x14ac:dyDescent="0.2">
      <c r="A11" s="131" t="s">
        <v>186</v>
      </c>
      <c r="B11" s="132" t="s">
        <v>78</v>
      </c>
      <c r="C11" s="133">
        <v>469506.48599999998</v>
      </c>
      <c r="D11" s="133">
        <v>452151.78700000001</v>
      </c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>
        <f t="shared" si="0"/>
        <v>921658.27300000004</v>
      </c>
      <c r="P11" s="134">
        <f t="shared" si="1"/>
        <v>3.8263472625788704</v>
      </c>
    </row>
    <row r="12" spans="1:16" x14ac:dyDescent="0.2">
      <c r="A12" s="131" t="s">
        <v>185</v>
      </c>
      <c r="B12" s="132" t="s">
        <v>79</v>
      </c>
      <c r="C12" s="133">
        <v>332537.52399999998</v>
      </c>
      <c r="D12" s="133">
        <v>348858.68300000002</v>
      </c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>
        <f t="shared" si="0"/>
        <v>681396.20699999994</v>
      </c>
      <c r="P12" s="134">
        <f t="shared" si="1"/>
        <v>2.828877673825291</v>
      </c>
    </row>
    <row r="13" spans="1:16" x14ac:dyDescent="0.2">
      <c r="A13" s="131" t="s">
        <v>184</v>
      </c>
      <c r="B13" s="132" t="s">
        <v>183</v>
      </c>
      <c r="C13" s="133">
        <v>312516.60100000002</v>
      </c>
      <c r="D13" s="133">
        <v>280433.71299999999</v>
      </c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>
        <f t="shared" si="0"/>
        <v>592950.31400000001</v>
      </c>
      <c r="P13" s="134">
        <f t="shared" si="1"/>
        <v>2.4616865895795867</v>
      </c>
    </row>
    <row r="14" spans="1:16" x14ac:dyDescent="0.2">
      <c r="A14" s="131" t="s">
        <v>182</v>
      </c>
      <c r="B14" s="132" t="s">
        <v>81</v>
      </c>
      <c r="C14" s="133">
        <v>232112.50399999999</v>
      </c>
      <c r="D14" s="133">
        <v>281805.75799999997</v>
      </c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>
        <f t="shared" si="0"/>
        <v>513918.26199999999</v>
      </c>
      <c r="P14" s="134">
        <f t="shared" si="1"/>
        <v>2.1335779134193165</v>
      </c>
    </row>
    <row r="15" spans="1:16" x14ac:dyDescent="0.2">
      <c r="A15" s="131" t="s">
        <v>180</v>
      </c>
      <c r="B15" s="132" t="s">
        <v>176</v>
      </c>
      <c r="C15" s="133">
        <v>242431.88</v>
      </c>
      <c r="D15" s="133">
        <v>268024.56199999998</v>
      </c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>
        <f t="shared" si="0"/>
        <v>510456.44199999998</v>
      </c>
      <c r="P15" s="134">
        <f t="shared" si="1"/>
        <v>2.1192058561519036</v>
      </c>
    </row>
    <row r="16" spans="1:16" x14ac:dyDescent="0.2">
      <c r="A16" s="131" t="s">
        <v>179</v>
      </c>
      <c r="B16" s="132" t="s">
        <v>181</v>
      </c>
      <c r="C16" s="133">
        <v>260787.39600000001</v>
      </c>
      <c r="D16" s="133">
        <v>243944.92499999999</v>
      </c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>
        <f t="shared" si="0"/>
        <v>504732.321</v>
      </c>
      <c r="P16" s="134">
        <f t="shared" si="1"/>
        <v>2.0954416526931445</v>
      </c>
    </row>
    <row r="17" spans="1:16" x14ac:dyDescent="0.2">
      <c r="A17" s="131" t="s">
        <v>177</v>
      </c>
      <c r="B17" s="132" t="s">
        <v>178</v>
      </c>
      <c r="C17" s="133">
        <v>244170.61300000001</v>
      </c>
      <c r="D17" s="133">
        <v>231243.057</v>
      </c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>
        <f t="shared" si="0"/>
        <v>475413.67000000004</v>
      </c>
      <c r="P17" s="134">
        <f t="shared" si="1"/>
        <v>1.9737226346115317</v>
      </c>
    </row>
    <row r="18" spans="1:16" x14ac:dyDescent="0.2">
      <c r="A18" s="131" t="s">
        <v>175</v>
      </c>
      <c r="B18" s="132" t="s">
        <v>174</v>
      </c>
      <c r="C18" s="133">
        <v>237480.09400000001</v>
      </c>
      <c r="D18" s="133">
        <v>232488.152</v>
      </c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>
        <f t="shared" si="0"/>
        <v>469968.24600000004</v>
      </c>
      <c r="P18" s="134">
        <f t="shared" si="1"/>
        <v>1.9511154668288788</v>
      </c>
    </row>
    <row r="19" spans="1:16" x14ac:dyDescent="0.2">
      <c r="A19" s="131" t="s">
        <v>173</v>
      </c>
      <c r="B19" s="132" t="s">
        <v>80</v>
      </c>
      <c r="C19" s="133">
        <v>254470.18799999999</v>
      </c>
      <c r="D19" s="133">
        <v>205544.84700000001</v>
      </c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>
        <f t="shared" si="0"/>
        <v>460015.03500000003</v>
      </c>
      <c r="P19" s="134">
        <f t="shared" si="1"/>
        <v>1.9097938156492558</v>
      </c>
    </row>
    <row r="20" spans="1:16" x14ac:dyDescent="0.2">
      <c r="A20" s="131" t="s">
        <v>172</v>
      </c>
      <c r="B20" s="132" t="s">
        <v>165</v>
      </c>
      <c r="C20" s="133">
        <v>211298.97099999999</v>
      </c>
      <c r="D20" s="133">
        <v>246930.28599999999</v>
      </c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>
        <f t="shared" si="0"/>
        <v>458229.25699999998</v>
      </c>
      <c r="P20" s="134">
        <f t="shared" si="1"/>
        <v>1.9023799975758471</v>
      </c>
    </row>
    <row r="21" spans="1:16" x14ac:dyDescent="0.2">
      <c r="A21" s="131" t="s">
        <v>170</v>
      </c>
      <c r="B21" s="132" t="s">
        <v>171</v>
      </c>
      <c r="C21" s="133">
        <v>212511.446</v>
      </c>
      <c r="D21" s="133">
        <v>243453.236</v>
      </c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>
        <f t="shared" si="0"/>
        <v>455964.68200000003</v>
      </c>
      <c r="P21" s="134">
        <f t="shared" si="1"/>
        <v>1.8929784106688587</v>
      </c>
    </row>
    <row r="22" spans="1:16" x14ac:dyDescent="0.2">
      <c r="A22" s="131" t="s">
        <v>168</v>
      </c>
      <c r="B22" s="132" t="s">
        <v>169</v>
      </c>
      <c r="C22" s="133">
        <v>211922.283</v>
      </c>
      <c r="D22" s="133">
        <v>214562.109</v>
      </c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>
        <f t="shared" si="0"/>
        <v>426484.39199999999</v>
      </c>
      <c r="P22" s="134">
        <f t="shared" si="1"/>
        <v>1.7705883337324677</v>
      </c>
    </row>
    <row r="23" spans="1:16" x14ac:dyDescent="0.2">
      <c r="A23" s="131" t="s">
        <v>166</v>
      </c>
      <c r="B23" s="132" t="s">
        <v>167</v>
      </c>
      <c r="C23" s="133">
        <v>211182.06299999999</v>
      </c>
      <c r="D23" s="133">
        <v>193614.80499999999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>
        <f t="shared" si="0"/>
        <v>404796.86800000002</v>
      </c>
      <c r="P23" s="134">
        <f t="shared" si="1"/>
        <v>1.6805506261346175</v>
      </c>
    </row>
    <row r="24" spans="1:16" x14ac:dyDescent="0.2">
      <c r="A24" s="131" t="s">
        <v>164</v>
      </c>
      <c r="B24" s="132" t="s">
        <v>163</v>
      </c>
      <c r="C24" s="133">
        <v>180817.31899999999</v>
      </c>
      <c r="D24" s="133">
        <v>195366.05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>
        <f t="shared" si="0"/>
        <v>376183.36899999995</v>
      </c>
      <c r="P24" s="134">
        <f t="shared" si="1"/>
        <v>1.5617591100393093</v>
      </c>
    </row>
    <row r="25" spans="1:16" x14ac:dyDescent="0.2">
      <c r="A25" s="119"/>
      <c r="B25" s="153" t="s">
        <v>162</v>
      </c>
      <c r="C25" s="153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135">
        <f>SUM(O5:O24)</f>
        <v>16331224.669999998</v>
      </c>
      <c r="P25" s="136">
        <f>SUM(P5:P24)</f>
        <v>67.800548903243026</v>
      </c>
    </row>
    <row r="26" spans="1:16" ht="13.5" customHeight="1" x14ac:dyDescent="0.2">
      <c r="A26" s="119"/>
      <c r="B26" s="154" t="s">
        <v>161</v>
      </c>
      <c r="C26" s="15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135">
        <v>24087157.013000004</v>
      </c>
      <c r="P26" s="133">
        <f>O26/O$26*100</f>
        <v>100</v>
      </c>
    </row>
    <row r="27" spans="1:16" x14ac:dyDescent="0.2">
      <c r="B27" s="89"/>
    </row>
    <row r="28" spans="1:16" x14ac:dyDescent="0.2">
      <c r="B28" s="3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topLeftCell="A28" zoomScaleNormal="100" workbookViewId="0">
      <selection activeCell="A24" sqref="A24"/>
    </sheetView>
  </sheetViews>
  <sheetFormatPr defaultColWidth="9.140625" defaultRowHeight="12.75" x14ac:dyDescent="0.2"/>
  <sheetData>
    <row r="22" spans="1:1" x14ac:dyDescent="0.2">
      <c r="A22" t="s">
        <v>210</v>
      </c>
    </row>
    <row r="23" spans="1:1" x14ac:dyDescent="0.2">
      <c r="A23" t="s">
        <v>211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62" sqref="I62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9" t="s">
        <v>3</v>
      </c>
    </row>
    <row r="2" spans="2:2" ht="15" x14ac:dyDescent="0.25">
      <c r="B2" s="39" t="s">
        <v>82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2014-03-01T05:07:25Z</cp:lastPrinted>
  <dcterms:created xsi:type="dcterms:W3CDTF">2013-08-01T04:41:02Z</dcterms:created>
  <dcterms:modified xsi:type="dcterms:W3CDTF">2014-03-01T06:49:11Z</dcterms:modified>
</cp:coreProperties>
</file>