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80" windowWidth="15570" windowHeight="7590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5 AYLIK İHR" sheetId="22" r:id="rId14"/>
  </sheets>
  <calcPr calcId="152511"/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O75" i="22" l="1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46" i="2" l="1"/>
  <c r="M46" i="1"/>
  <c r="L46" i="1"/>
  <c r="F46" i="3" s="1"/>
  <c r="K45" i="1"/>
  <c r="K45" i="2" s="1"/>
  <c r="J45" i="1"/>
  <c r="J45" i="2" s="1"/>
  <c r="M44" i="1"/>
  <c r="L44" i="1"/>
  <c r="F44" i="3" s="1"/>
  <c r="M43" i="1"/>
  <c r="L43" i="1"/>
  <c r="F43" i="3" s="1"/>
  <c r="M42" i="1"/>
  <c r="L42" i="1"/>
  <c r="F42" i="3" s="1"/>
  <c r="M41" i="1"/>
  <c r="L41" i="1"/>
  <c r="F41" i="3" s="1"/>
  <c r="M40" i="1"/>
  <c r="L40" i="1"/>
  <c r="F40" i="3" s="1"/>
  <c r="M39" i="1"/>
  <c r="L39" i="1"/>
  <c r="F39" i="3" s="1"/>
  <c r="M38" i="1"/>
  <c r="L38" i="1"/>
  <c r="F38" i="3" s="1"/>
  <c r="M37" i="1"/>
  <c r="L37" i="1"/>
  <c r="F37" i="3" s="1"/>
  <c r="M36" i="1"/>
  <c r="L36" i="1"/>
  <c r="F36" i="3" s="1"/>
  <c r="M35" i="1"/>
  <c r="L35" i="1"/>
  <c r="F35" i="3" s="1"/>
  <c r="M34" i="1"/>
  <c r="L34" i="1"/>
  <c r="F34" i="3" s="1"/>
  <c r="M33" i="1"/>
  <c r="L33" i="1"/>
  <c r="F33" i="3" s="1"/>
  <c r="M32" i="1"/>
  <c r="L32" i="1"/>
  <c r="F32" i="3" s="1"/>
  <c r="M31" i="1"/>
  <c r="L31" i="1"/>
  <c r="F31" i="3" s="1"/>
  <c r="M30" i="1"/>
  <c r="L30" i="1"/>
  <c r="F30" i="3" s="1"/>
  <c r="M29" i="1"/>
  <c r="L29" i="1"/>
  <c r="F29" i="3" s="1"/>
  <c r="M28" i="1"/>
  <c r="L28" i="1"/>
  <c r="F28" i="3" s="1"/>
  <c r="M27" i="1"/>
  <c r="L27" i="1"/>
  <c r="F27" i="3" s="1"/>
  <c r="M26" i="1"/>
  <c r="L26" i="1"/>
  <c r="F26" i="3" s="1"/>
  <c r="M25" i="1"/>
  <c r="L25" i="1"/>
  <c r="F25" i="3" s="1"/>
  <c r="M24" i="1"/>
  <c r="L24" i="1"/>
  <c r="F24" i="3" s="1"/>
  <c r="M23" i="1"/>
  <c r="L23" i="1"/>
  <c r="F23" i="3" s="1"/>
  <c r="M22" i="1"/>
  <c r="L22" i="1"/>
  <c r="F22" i="3" s="1"/>
  <c r="M21" i="1"/>
  <c r="L21" i="1"/>
  <c r="F21" i="3" s="1"/>
  <c r="M20" i="1"/>
  <c r="L20" i="1"/>
  <c r="F20" i="3" s="1"/>
  <c r="M19" i="1"/>
  <c r="L19" i="1"/>
  <c r="F19" i="3" s="1"/>
  <c r="M18" i="1"/>
  <c r="L18" i="1"/>
  <c r="F18" i="3" s="1"/>
  <c r="M17" i="1"/>
  <c r="L17" i="1"/>
  <c r="F17" i="3" s="1"/>
  <c r="M16" i="1"/>
  <c r="L16" i="1"/>
  <c r="F16" i="3" s="1"/>
  <c r="M15" i="1"/>
  <c r="L15" i="1"/>
  <c r="F15" i="3" s="1"/>
  <c r="M14" i="1"/>
  <c r="L14" i="1"/>
  <c r="F14" i="3" s="1"/>
  <c r="M13" i="1"/>
  <c r="L13" i="1"/>
  <c r="F13" i="3" s="1"/>
  <c r="M12" i="1"/>
  <c r="L12" i="1"/>
  <c r="F12" i="3" s="1"/>
  <c r="M11" i="1"/>
  <c r="L11" i="1"/>
  <c r="F11" i="3" s="1"/>
  <c r="M10" i="1"/>
  <c r="L10" i="1"/>
  <c r="F10" i="3" s="1"/>
  <c r="M9" i="1"/>
  <c r="L9" i="1"/>
  <c r="F9" i="3" s="1"/>
  <c r="M8" i="1"/>
  <c r="L8" i="1"/>
  <c r="F8" i="3" s="1"/>
  <c r="M45" i="1" l="1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5" i="2"/>
  <c r="M9" i="2"/>
  <c r="M11" i="2"/>
  <c r="M13" i="2"/>
  <c r="M15" i="2"/>
  <c r="M17" i="2"/>
  <c r="M19" i="2"/>
  <c r="M21" i="2"/>
  <c r="M23" i="2"/>
  <c r="M25" i="2"/>
  <c r="M27" i="2"/>
  <c r="M29" i="2"/>
  <c r="M31" i="2"/>
  <c r="M33" i="2"/>
  <c r="M35" i="2"/>
  <c r="M37" i="2"/>
  <c r="M39" i="2"/>
  <c r="M41" i="2"/>
  <c r="M43" i="2"/>
  <c r="L45" i="1"/>
  <c r="F45" i="3" s="1"/>
  <c r="L8" i="2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L46" i="2"/>
  <c r="G46" i="3" s="1"/>
  <c r="O5" i="23"/>
  <c r="P5" i="23" s="1"/>
  <c r="O6" i="23"/>
  <c r="O7" i="23"/>
  <c r="P7" i="23" s="1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P26" i="23"/>
  <c r="O25" i="23" l="1"/>
  <c r="P6" i="23"/>
  <c r="P25" i="23" s="1"/>
  <c r="L45" i="2"/>
  <c r="G45" i="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I22" i="4" l="1"/>
  <c r="H22" i="4"/>
  <c r="E22" i="4"/>
  <c r="D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</calcChain>
</file>

<file path=xl/sharedStrings.xml><?xml version="1.0" encoding="utf-8"?>
<sst xmlns="http://schemas.openxmlformats.org/spreadsheetml/2006/main" count="445" uniqueCount="236">
  <si>
    <t xml:space="preserve">SEKTÖREL BAZDA İHRACAT RAKAMLARI -1000 $   </t>
  </si>
  <si>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</si>
  <si>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</si>
  <si>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</si>
  <si>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</si>
  <si>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</si>
  <si>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</si>
  <si>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</si>
  <si>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</si>
  <si>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</si>
  <si>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</si>
  <si>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</si>
  <si>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</si>
  <si>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</si>
  <si>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</si>
  <si>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</si>
  <si>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</si>
  <si>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</si>
  <si>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</si>
  <si>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</si>
  <si>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</si>
  <si>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</si>
  <si>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</si>
  <si>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</si>
  <si>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</si>
  <si>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</si>
  <si>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</si>
  <si>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</si>
  <si>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</si>
  <si>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</si>
  <si>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</si>
  <si>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</si>
  <si>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</si>
  <si>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</si>
  <si>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</si>
  <si>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</si>
  <si>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</si>
  <si>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SEKTÖREL BAZDA İHRACAT KAYIT RAKAMLARI - 1000 TL   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</si>
  <si>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</si>
  <si>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</si>
  <si>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</si>
  <si>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</si>
  <si>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</si>
  <si>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</si>
  <si>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</si>
  <si>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</si>
  <si>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</si>
  <si>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</si>
  <si>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</si>
  <si>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</si>
  <si>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</si>
  <si>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</si>
  <si>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</si>
  <si>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</si>
  <si>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</si>
  <si>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</si>
  <si>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</si>
  <si>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</si>
  <si>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</si>
  <si>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</si>
  <si>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</si>
  <si>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</si>
  <si>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</si>
  <si>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</si>
  <si>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</si>
  <si>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</si>
  <si>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</si>
  <si>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</si>
  <si>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</si>
  <si>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</si>
  <si>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</si>
  <si>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</si>
  <si>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</si>
  <si>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</si>
  <si>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</si>
  <si>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</si>
  <si>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</si>
  <si>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ÇİN HALK CUMHURİYETİ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</si>
  <si>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</si>
  <si>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</si>
  <si>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</si>
  <si>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</si>
  <si>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</si>
  <si>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</si>
  <si>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</si>
  <si>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</si>
  <si>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</si>
  <si>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</si>
  <si>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</si>
  <si>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</si>
  <si>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</si>
  <si>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</si>
  <si>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</si>
  <si>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</si>
  <si>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</si>
  <si>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</si>
  <si>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</si>
  <si>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</si>
  <si>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</si>
  <si>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</si>
  <si>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</si>
  <si>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</si>
  <si>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</si>
  <si>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</si>
  <si>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</si>
  <si>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</si>
  <si>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</si>
  <si>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</si>
  <si>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</si>
  <si>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</si>
  <si>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</si>
  <si>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</si>
  <si>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</si>
  <si>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</si>
  <si>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</si>
  <si>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</si>
  <si>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</si>
  <si>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</si>
  <si>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</si>
  <si>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</si>
  <si>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</si>
  <si>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</si>
  <si>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</si>
  <si>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</si>
  <si>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</si>
  <si>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</si>
  <si>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</si>
  <si>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</si>
  <si>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</si>
  <si>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</si>
  <si>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</si>
  <si>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</si>
  <si>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</si>
  <si>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</si>
  <si>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</si>
  <si>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</si>
  <si>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</si>
  <si>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>ARDAHAN</t>
  </si>
  <si>
    <t>Yaş Meyve Sebze</t>
  </si>
  <si>
    <t>ŞUBAT 2014 İHRACAT RAKAMLARI</t>
  </si>
  <si>
    <t>OCAK-ŞUBAT</t>
  </si>
  <si>
    <t>2014 - ŞUBAT</t>
  </si>
  <si>
    <t>OCAK- ŞUBAT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</si>
  <si>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</si>
  <si>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</si>
  <si>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</si>
  <si>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</si>
  <si>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</si>
  <si>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</si>
  <si>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</si>
  <si>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</si>
  <si>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</si>
  <si>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</si>
  <si>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 xml:space="preserve">AZERBAYCAN-NAHÇİVAN 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</si>
  <si>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</si>
  <si>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</si>
  <si>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</si>
  <si>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</si>
  <si>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</si>
  <si>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</si>
  <si>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</si>
  <si>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</si>
  <si>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</si>
  <si>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</si>
  <si>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</si>
  <si>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</si>
  <si>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</si>
  <si>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</si>
  <si>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</si>
  <si>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</si>
  <si>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</si>
  <si>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</si>
  <si>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</si>
  <si>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</si>
  <si>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</si>
  <si>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</si>
  <si>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</si>
  <si>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</si>
  <si>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</si>
  <si>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</si>
  <si>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</si>
  <si>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</si>
  <si>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</si>
  <si>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>2013-2014</t>
  </si>
  <si>
    <t xml:space="preserve">* Son 12 aylık dönem için ilk 11 ay TUİK, son ay TİM rakamı kullanılmıştır. 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</si>
  <si>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</si>
  <si>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</si>
  <si>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</si>
  <si>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</si>
  <si>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Hazırgiyim ve Konfeksiyon </t>
  </si>
  <si>
    <t xml:space="preserve">Fındık ve Mamulleri </t>
  </si>
  <si>
    <t xml:space="preserve">Meyve Sebze Mamulleri </t>
  </si>
  <si>
    <t>SAKARYA</t>
  </si>
  <si>
    <t>BITLIS</t>
  </si>
  <si>
    <t>VAN</t>
  </si>
  <si>
    <t>ŞUBAT 2015 İHRACAT RAKAMLARI</t>
  </si>
  <si>
    <t>Değişim    ('15/'14)</t>
  </si>
  <si>
    <t xml:space="preserve"> Pay(15)  (%)</t>
  </si>
  <si>
    <t>2015 - ŞUBAT</t>
  </si>
  <si>
    <t>ŞUBAT (2015/2014)</t>
  </si>
  <si>
    <t>OCAK-ŞUBAT
(2015/2014)</t>
  </si>
  <si>
    <t>SON 12 AYLIK
(2015/2014)</t>
  </si>
  <si>
    <t>2014-2015</t>
  </si>
  <si>
    <t>2015 YILI İHRACATIMIZDA İLK 20 ÜLKE (1000 $)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</si>
  <si>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</si>
  <si>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r>
      <t>* Şubat</t>
    </r>
    <r>
      <rPr>
        <i/>
        <sz val="10"/>
        <color indexed="8"/>
        <rFont val="Arial"/>
        <family val="2"/>
        <charset val="162"/>
      </rPr>
      <t xml:space="preserve"> ayı için TİM rakamı kullanılmıştır. </t>
    </r>
  </si>
  <si>
    <t xml:space="preserve">     Mobilya, Kağıt ve Orman Ürünleri</t>
  </si>
  <si>
    <t>Mobilya, Kağıt ve Orman Ürünleri</t>
  </si>
  <si>
    <t>TÜRKMENİSTAN</t>
  </si>
  <si>
    <t>ŞUBAT 2015 İHRACAT RAKAMLARI - TL</t>
  </si>
  <si>
    <t xml:space="preserve">   C. AĞAÇ VE ORMAN ÜRÜNLERİ</t>
  </si>
  <si>
    <t>BAİB</t>
  </si>
  <si>
    <t xml:space="preserve">Son 12 aylık dönem için ilk 11 ay TUİK, son ay TİM rakamı kullanılmıştır. </t>
  </si>
  <si>
    <t>*Ocak-Şubat dönemi için ilk ay TUİK, son ay TİM rakamı kullanılmıştır.</t>
  </si>
  <si>
    <t>KUVEYT</t>
  </si>
  <si>
    <t xml:space="preserve">KATAR </t>
  </si>
  <si>
    <t xml:space="preserve">YEMEN </t>
  </si>
  <si>
    <t>SINGAPUR</t>
  </si>
  <si>
    <t>GINE</t>
  </si>
  <si>
    <t xml:space="preserve">UMMAN </t>
  </si>
  <si>
    <t>MEKSİKA</t>
  </si>
  <si>
    <t>TAYVAN</t>
  </si>
  <si>
    <t xml:space="preserve">MALEZYA </t>
  </si>
  <si>
    <t>BANGLADEŞ</t>
  </si>
  <si>
    <t>Elektrik Elektronik ve Hizmet</t>
  </si>
  <si>
    <t>Mobilya,Kağıt ve Orman Ürünleri</t>
  </si>
  <si>
    <t xml:space="preserve">Tütün </t>
  </si>
  <si>
    <t>Süs Bitkileri ve Mam.</t>
  </si>
  <si>
    <t>KAYSERI</t>
  </si>
  <si>
    <t>KILIS</t>
  </si>
  <si>
    <t>ELAZIĞ</t>
  </si>
  <si>
    <t>BILECIK</t>
  </si>
  <si>
    <t>GIRESUN</t>
  </si>
  <si>
    <t>TUNCELI</t>
  </si>
  <si>
    <t>TOKAT</t>
  </si>
  <si>
    <t>KASTAMONU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</si>
</sst>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</numFmts>
  <fonts count="7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name val="Arial"/>
      <family val="2"/>
      <charset val="162"/>
    </font>
    <font>
      <b/>
      <sz val="18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27" borderId="0" applyNumberFormat="0" applyBorder="0" applyAlignment="0" applyProtection="0"/>
    <xf numFmtId="0" fontId="49" fillId="30" borderId="0" applyNumberFormat="0" applyBorder="0" applyAlignment="0" applyProtection="0"/>
    <xf numFmtId="0" fontId="49" fillId="29" borderId="0" applyNumberFormat="0" applyBorder="0" applyAlignment="0" applyProtection="0"/>
    <xf numFmtId="0" fontId="49" fillId="31" borderId="0" applyNumberFormat="0" applyBorder="0" applyAlignment="0" applyProtection="0"/>
    <xf numFmtId="0" fontId="49" fillId="28" borderId="0" applyNumberFormat="0" applyBorder="0" applyAlignment="0" applyProtection="0"/>
    <xf numFmtId="0" fontId="49" fillId="32" borderId="0" applyNumberFormat="0" applyBorder="0" applyAlignment="0" applyProtection="0"/>
    <xf numFmtId="0" fontId="49" fillId="31" borderId="0" applyNumberFormat="0" applyBorder="0" applyAlignment="0" applyProtection="0"/>
    <xf numFmtId="0" fontId="49" fillId="33" borderId="0" applyNumberFormat="0" applyBorder="0" applyAlignment="0" applyProtection="0"/>
    <xf numFmtId="0" fontId="49" fillId="32" borderId="0" applyNumberFormat="0" applyBorder="0" applyAlignment="0" applyProtection="0"/>
    <xf numFmtId="0" fontId="50" fillId="34" borderId="0" applyNumberFormat="0" applyBorder="0" applyAlignment="0" applyProtection="0"/>
    <xf numFmtId="0" fontId="50" fillId="28" borderId="0" applyNumberFormat="0" applyBorder="0" applyAlignment="0" applyProtection="0"/>
    <xf numFmtId="0" fontId="50" fillId="32" borderId="0" applyNumberFormat="0" applyBorder="0" applyAlignment="0" applyProtection="0"/>
    <xf numFmtId="0" fontId="50" fillId="31" borderId="0" applyNumberFormat="0" applyBorder="0" applyAlignment="0" applyProtection="0"/>
    <xf numFmtId="0" fontId="50" fillId="34" borderId="0" applyNumberFormat="0" applyBorder="0" applyAlignment="0" applyProtection="0"/>
    <xf numFmtId="0" fontId="50" fillId="28" borderId="0" applyNumberFormat="0" applyBorder="0" applyAlignment="0" applyProtection="0"/>
    <xf numFmtId="0" fontId="3" fillId="5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3" fillId="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3" fillId="11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3" fillId="14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3" fillId="17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3" fillId="20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3" fillId="6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3" fillId="9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3" fillId="1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3" fillId="15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3" fillId="18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3" fillId="21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14" fillId="7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14" fillId="10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14" fillId="13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14" fillId="16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14" fillId="19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14" fillId="22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4" fillId="0" borderId="24" applyNumberFormat="0" applyFill="0" applyAlignment="0" applyProtection="0"/>
    <xf numFmtId="0" fontId="55" fillId="0" borderId="25" applyNumberFormat="0" applyFill="0" applyAlignment="0" applyProtection="0"/>
    <xf numFmtId="0" fontId="56" fillId="0" borderId="26" applyNumberFormat="0" applyFill="0" applyAlignment="0" applyProtection="0"/>
    <xf numFmtId="0" fontId="57" fillId="0" borderId="27" applyNumberFormat="0" applyFill="0" applyAlignment="0" applyProtection="0"/>
    <xf numFmtId="0" fontId="57" fillId="0" borderId="0" applyNumberFormat="0" applyFill="0" applyBorder="0" applyAlignment="0" applyProtection="0"/>
    <xf numFmtId="0" fontId="58" fillId="40" borderId="28" applyNumberFormat="0" applyAlignment="0" applyProtection="0"/>
    <xf numFmtId="0" fontId="58" fillId="40" borderId="28" applyNumberFormat="0" applyAlignment="0" applyProtection="0"/>
    <xf numFmtId="0" fontId="59" fillId="41" borderId="29" applyNumberFormat="0" applyAlignment="0" applyProtection="0"/>
    <xf numFmtId="0" fontId="59" fillId="41" borderId="29" applyNumberFormat="0" applyAlignment="0" applyProtection="0"/>
    <xf numFmtId="165" fontId="27" fillId="0" borderId="0" applyFont="0" applyFill="0" applyBorder="0" applyAlignment="0" applyProtection="0"/>
    <xf numFmtId="0" fontId="27" fillId="0" borderId="0"/>
    <xf numFmtId="0" fontId="60" fillId="40" borderId="30" applyNumberFormat="0" applyAlignment="0" applyProtection="0"/>
    <xf numFmtId="0" fontId="1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1" fillId="32" borderId="28" applyNumberFormat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5" fillId="0" borderId="1" applyNumberFormat="0" applyFill="0" applyAlignment="0" applyProtection="0"/>
    <xf numFmtId="0" fontId="55" fillId="0" borderId="25" applyNumberFormat="0" applyFill="0" applyAlignment="0" applyProtection="0"/>
    <xf numFmtId="0" fontId="6" fillId="0" borderId="2" applyNumberFormat="0" applyFill="0" applyAlignment="0" applyProtection="0"/>
    <xf numFmtId="0" fontId="56" fillId="0" borderId="26" applyNumberFormat="0" applyFill="0" applyAlignment="0" applyProtection="0"/>
    <xf numFmtId="0" fontId="7" fillId="0" borderId="3" applyNumberFormat="0" applyFill="0" applyAlignment="0" applyProtection="0"/>
    <xf numFmtId="0" fontId="57" fillId="0" borderId="27" applyNumberFormat="0" applyFill="0" applyAlignment="0" applyProtection="0"/>
    <xf numFmtId="0" fontId="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" fillId="2" borderId="4" applyNumberFormat="0" applyAlignment="0" applyProtection="0"/>
    <xf numFmtId="0" fontId="61" fillId="32" borderId="28" applyNumberFormat="0" applyAlignment="0" applyProtection="0"/>
    <xf numFmtId="0" fontId="61" fillId="32" borderId="28" applyNumberFormat="0" applyAlignment="0" applyProtection="0"/>
    <xf numFmtId="0" fontId="10" fillId="0" borderId="6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63" fillId="32" borderId="0" applyNumberFormat="0" applyBorder="0" applyAlignment="0" applyProtection="0"/>
    <xf numFmtId="0" fontId="63" fillId="32" borderId="0" applyNumberFormat="0" applyBorder="0" applyAlignment="0" applyProtection="0"/>
    <xf numFmtId="0" fontId="27" fillId="0" borderId="0"/>
    <xf numFmtId="0" fontId="49" fillId="0" borderId="0"/>
    <xf numFmtId="0" fontId="49" fillId="0" borderId="0"/>
    <xf numFmtId="0" fontId="27" fillId="0" borderId="0"/>
    <xf numFmtId="0" fontId="3" fillId="0" borderId="0"/>
    <xf numFmtId="0" fontId="49" fillId="0" borderId="0"/>
    <xf numFmtId="0" fontId="49" fillId="0" borderId="0"/>
    <xf numFmtId="0" fontId="27" fillId="29" borderId="31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4" borderId="7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4" borderId="7" applyNumberFormat="0" applyFont="0" applyAlignment="0" applyProtection="0"/>
    <xf numFmtId="0" fontId="49" fillId="29" borderId="31" applyNumberFormat="0" applyFont="0" applyAlignment="0" applyProtection="0"/>
    <xf numFmtId="0" fontId="49" fillId="4" borderId="7" applyNumberFormat="0" applyFont="0" applyAlignment="0" applyProtection="0"/>
    <xf numFmtId="0" fontId="49" fillId="29" borderId="31" applyNumberFormat="0" applyFont="0" applyAlignment="0" applyProtection="0"/>
    <xf numFmtId="0" fontId="49" fillId="4" borderId="7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4" borderId="7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27" fillId="29" borderId="31" applyNumberFormat="0" applyFont="0" applyAlignment="0" applyProtection="0"/>
    <xf numFmtId="0" fontId="9" fillId="3" borderId="5" applyNumberFormat="0" applyAlignment="0" applyProtection="0"/>
    <xf numFmtId="0" fontId="60" fillId="40" borderId="30" applyNumberFormat="0" applyAlignment="0" applyProtection="0"/>
    <xf numFmtId="0" fontId="60" fillId="40" borderId="30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4" fillId="0" borderId="32" applyNumberFormat="0" applyFill="0" applyAlignment="0" applyProtection="0"/>
    <xf numFmtId="0" fontId="13" fillId="0" borderId="8" applyNumberFormat="0" applyFill="0" applyAlignment="0" applyProtection="0"/>
    <xf numFmtId="0" fontId="64" fillId="0" borderId="32" applyNumberFormat="0" applyFill="0" applyAlignment="0" applyProtection="0"/>
    <xf numFmtId="0" fontId="64" fillId="0" borderId="32" applyNumberFormat="0" applyFill="0" applyAlignment="0" applyProtection="0"/>
    <xf numFmtId="0" fontId="65" fillId="0" borderId="0" applyNumberFormat="0" applyFill="0" applyBorder="0" applyAlignment="0" applyProtection="0"/>
    <xf numFmtId="165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1" fillId="5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1" fillId="8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1" fillId="11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1" fillId="14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1" fillId="17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1" fillId="20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1" fillId="6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1" fillId="9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1" fillId="12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/>
    <xf numFmtId="0" fontId="1" fillId="15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1" fillId="18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1" fillId="21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8" fillId="40" borderId="28" applyNumberFormat="0" applyAlignment="0" applyProtection="0"/>
    <xf numFmtId="0" fontId="58" fillId="40" borderId="28" applyNumberFormat="0" applyAlignment="0" applyProtection="0"/>
    <xf numFmtId="0" fontId="58" fillId="40" borderId="28" applyNumberFormat="0" applyAlignment="0" applyProtection="0"/>
    <xf numFmtId="0" fontId="59" fillId="41" borderId="29" applyNumberFormat="0" applyAlignment="0" applyProtection="0"/>
    <xf numFmtId="0" fontId="59" fillId="41" borderId="29" applyNumberFormat="0" applyAlignment="0" applyProtection="0"/>
    <xf numFmtId="0" fontId="59" fillId="41" borderId="29" applyNumberFormat="0" applyAlignment="0" applyProtection="0"/>
    <xf numFmtId="165" fontId="15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58" fillId="40" borderId="28" applyNumberFormat="0" applyAlignment="0" applyProtection="0"/>
    <xf numFmtId="0" fontId="61" fillId="32" borderId="28" applyNumberFormat="0" applyAlignment="0" applyProtection="0"/>
    <xf numFmtId="0" fontId="61" fillId="32" borderId="28" applyNumberFormat="0" applyAlignment="0" applyProtection="0"/>
    <xf numFmtId="0" fontId="61" fillId="32" borderId="28" applyNumberFormat="0" applyAlignment="0" applyProtection="0"/>
    <xf numFmtId="0" fontId="59" fillId="41" borderId="29" applyNumberFormat="0" applyAlignment="0" applyProtection="0"/>
    <xf numFmtId="0" fontId="62" fillId="42" borderId="0" applyNumberFormat="0" applyBorder="0" applyAlignment="0" applyProtection="0"/>
    <xf numFmtId="0" fontId="53" fillId="39" borderId="0" applyNumberFormat="0" applyBorder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63" fillId="32" borderId="0" applyNumberFormat="0" applyBorder="0" applyAlignment="0" applyProtection="0"/>
    <xf numFmtId="0" fontId="63" fillId="32" borderId="0" applyNumberFormat="0" applyBorder="0" applyAlignment="0" applyProtection="0"/>
    <xf numFmtId="0" fontId="63" fillId="32" borderId="0" applyNumberFormat="0" applyBorder="0" applyAlignment="0" applyProtection="0"/>
    <xf numFmtId="0" fontId="15" fillId="0" borderId="0"/>
    <xf numFmtId="0" fontId="49" fillId="0" borderId="0"/>
    <xf numFmtId="0" fontId="49" fillId="0" borderId="0"/>
    <xf numFmtId="0" fontId="15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1" fillId="4" borderId="7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49" fillId="29" borderId="31" applyNumberFormat="0" applyFont="0" applyAlignment="0" applyProtection="0"/>
    <xf numFmtId="0" fontId="1" fillId="4" borderId="7" applyNumberFormat="0" applyFont="0" applyAlignment="0" applyProtection="0"/>
    <xf numFmtId="0" fontId="15" fillId="29" borderId="31" applyNumberFormat="0" applyFont="0" applyAlignment="0" applyProtection="0"/>
    <xf numFmtId="0" fontId="63" fillId="32" borderId="0" applyNumberFormat="0" applyBorder="0" applyAlignment="0" applyProtection="0"/>
    <xf numFmtId="0" fontId="60" fillId="40" borderId="30" applyNumberFormat="0" applyAlignment="0" applyProtection="0"/>
    <xf numFmtId="0" fontId="60" fillId="40" borderId="30" applyNumberFormat="0" applyAlignment="0" applyProtection="0"/>
    <xf numFmtId="0" fontId="60" fillId="40" borderId="30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4" fillId="0" borderId="32" applyNumberFormat="0" applyFill="0" applyAlignment="0" applyProtection="0"/>
    <xf numFmtId="0" fontId="64" fillId="0" borderId="32" applyNumberFormat="0" applyFill="0" applyAlignment="0" applyProtection="0"/>
    <xf numFmtId="0" fontId="64" fillId="0" borderId="32" applyNumberFormat="0" applyFill="0" applyAlignment="0" applyProtection="0"/>
    <xf numFmtId="165" fontId="15" fillId="0" borderId="0" applyFont="0" applyFill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4" borderId="0" applyNumberFormat="0" applyBorder="0" applyAlignment="0" applyProtection="0"/>
    <xf numFmtId="0" fontId="50" fillId="38" borderId="0" applyNumberFormat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</cellStyleXfs>
  <cellXfs count="154">
    <xf numFmtId="0" fontId="0" fillId="0" borderId="0" xfId="0"/>
    <xf numFmtId="0" fontId="16" fillId="0" borderId="0" xfId="3" applyFont="1" applyFill="1" applyBorder="1"/>
    <xf numFmtId="0" fontId="17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6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6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6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29" fillId="0" borderId="0" xfId="3" applyFont="1" applyFill="1" applyBorder="1"/>
    <xf numFmtId="168" fontId="16" fillId="0" borderId="0" xfId="2" applyNumberFormat="1" applyFont="1" applyFill="1" applyBorder="1"/>
    <xf numFmtId="0" fontId="16" fillId="0" borderId="0" xfId="0" applyFont="1" applyFill="1" applyBorder="1"/>
    <xf numFmtId="0" fontId="29" fillId="0" borderId="0" xfId="0" applyFont="1" applyFill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0" fontId="23" fillId="0" borderId="0" xfId="3" applyFont="1" applyFill="1" applyBorder="1"/>
    <xf numFmtId="164" fontId="16" fillId="0" borderId="0" xfId="1" applyFont="1" applyFill="1" applyBorder="1"/>
    <xf numFmtId="0" fontId="33" fillId="0" borderId="0" xfId="0" applyFont="1"/>
    <xf numFmtId="0" fontId="35" fillId="0" borderId="0" xfId="0" applyFont="1"/>
    <xf numFmtId="0" fontId="39" fillId="0" borderId="0" xfId="0" applyFont="1"/>
    <xf numFmtId="49" fontId="40" fillId="26" borderId="14" xfId="0" applyNumberFormat="1" applyFont="1" applyFill="1" applyBorder="1" applyAlignment="1">
      <alignment horizontal="center"/>
    </xf>
    <xf numFmtId="49" fontId="40" fillId="26" borderId="15" xfId="0" applyNumberFormat="1" applyFont="1" applyFill="1" applyBorder="1" applyAlignment="1">
      <alignment horizontal="center"/>
    </xf>
    <xf numFmtId="0" fontId="40" fillId="26" borderId="16" xfId="0" applyFont="1" applyFill="1" applyBorder="1" applyAlignment="1">
      <alignment horizontal="center"/>
    </xf>
    <xf numFmtId="0" fontId="41" fillId="0" borderId="0" xfId="0" applyFont="1"/>
    <xf numFmtId="0" fontId="42" fillId="26" borderId="17" xfId="0" applyFont="1" applyFill="1" applyBorder="1"/>
    <xf numFmtId="3" fontId="42" fillId="26" borderId="18" xfId="0" applyNumberFormat="1" applyFont="1" applyFill="1" applyBorder="1"/>
    <xf numFmtId="3" fontId="42" fillId="26" borderId="19" xfId="0" applyNumberFormat="1" applyFont="1" applyFill="1" applyBorder="1"/>
    <xf numFmtId="0" fontId="43" fillId="0" borderId="0" xfId="0" applyFont="1"/>
    <xf numFmtId="0" fontId="44" fillId="26" borderId="17" xfId="0" applyFont="1" applyFill="1" applyBorder="1"/>
    <xf numFmtId="3" fontId="44" fillId="26" borderId="0" xfId="0" applyNumberFormat="1" applyFont="1" applyFill="1" applyBorder="1"/>
    <xf numFmtId="3" fontId="42" fillId="26" borderId="20" xfId="0" applyNumberFormat="1" applyFont="1" applyFill="1" applyBorder="1"/>
    <xf numFmtId="3" fontId="45" fillId="26" borderId="0" xfId="0" applyNumberFormat="1" applyFont="1" applyFill="1" applyBorder="1"/>
    <xf numFmtId="3" fontId="42" fillId="26" borderId="0" xfId="0" applyNumberFormat="1" applyFont="1" applyFill="1" applyBorder="1"/>
    <xf numFmtId="0" fontId="46" fillId="0" borderId="0" xfId="0" applyFont="1"/>
    <xf numFmtId="0" fontId="47" fillId="26" borderId="21" xfId="0" applyFont="1" applyFill="1" applyBorder="1" applyAlignment="1">
      <alignment horizontal="center"/>
    </xf>
    <xf numFmtId="3" fontId="47" fillId="26" borderId="22" xfId="0" applyNumberFormat="1" applyFont="1" applyFill="1" applyBorder="1"/>
    <xf numFmtId="3" fontId="47" fillId="26" borderId="23" xfId="0" applyNumberFormat="1" applyFont="1" applyFill="1" applyBorder="1"/>
    <xf numFmtId="0" fontId="48" fillId="0" borderId="0" xfId="0" applyFont="1"/>
    <xf numFmtId="0" fontId="30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6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7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6" fontId="28" fillId="24" borderId="9" xfId="3" applyNumberFormat="1" applyFont="1" applyFill="1" applyBorder="1" applyAlignment="1">
      <alignment horizontal="center"/>
    </xf>
    <xf numFmtId="49" fontId="36" fillId="43" borderId="9" xfId="0" applyNumberFormat="1" applyFont="1" applyFill="1" applyBorder="1" applyAlignment="1">
      <alignment horizontal="left"/>
    </xf>
    <xf numFmtId="3" fontId="36" fillId="43" borderId="9" xfId="0" applyNumberFormat="1" applyFont="1" applyFill="1" applyBorder="1" applyAlignment="1">
      <alignment horizontal="right"/>
    </xf>
    <xf numFmtId="49" fontId="36" fillId="43" borderId="9" xfId="0" applyNumberFormat="1" applyFont="1" applyFill="1" applyBorder="1" applyAlignment="1">
      <alignment horizontal="right"/>
    </xf>
    <xf numFmtId="49" fontId="37" fillId="0" borderId="9" xfId="0" applyNumberFormat="1" applyFont="1" applyFill="1" applyBorder="1"/>
    <xf numFmtId="3" fontId="38" fillId="0" borderId="9" xfId="0" applyNumberFormat="1" applyFont="1" applyFill="1" applyBorder="1"/>
    <xf numFmtId="168" fontId="38" fillId="0" borderId="9" xfId="171" applyNumberFormat="1" applyFont="1" applyFill="1" applyBorder="1"/>
    <xf numFmtId="49" fontId="37" fillId="0" borderId="33" xfId="0" applyNumberFormat="1" applyFont="1" applyFill="1" applyBorder="1"/>
    <xf numFmtId="3" fontId="0" fillId="0" borderId="0" xfId="0" applyNumberFormat="1"/>
    <xf numFmtId="49" fontId="37" fillId="0" borderId="0" xfId="0" applyNumberFormat="1" applyFont="1" applyFill="1" applyBorder="1"/>
    <xf numFmtId="168" fontId="38" fillId="0" borderId="9" xfId="2" applyNumberFormat="1" applyFont="1" applyFill="1" applyBorder="1"/>
    <xf numFmtId="0" fontId="15" fillId="0" borderId="0" xfId="0" applyFont="1"/>
    <xf numFmtId="49" fontId="67" fillId="0" borderId="0" xfId="0" applyNumberFormat="1" applyFont="1" applyFill="1" applyBorder="1"/>
    <xf numFmtId="0" fontId="0" fillId="0" borderId="0" xfId="0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1" fillId="0" borderId="9" xfId="0" applyFont="1" applyFill="1" applyBorder="1"/>
    <xf numFmtId="3" fontId="23" fillId="24" borderId="9" xfId="0" applyNumberFormat="1" applyFont="1" applyFill="1" applyBorder="1" applyAlignment="1">
      <alignment horizontal="center"/>
    </xf>
    <xf numFmtId="2" fontId="23" fillId="24" borderId="9" xfId="0" applyNumberFormat="1" applyFont="1" applyFill="1" applyBorder="1" applyAlignment="1">
      <alignment horizontal="center"/>
    </xf>
    <xf numFmtId="1" fontId="23" fillId="24" borderId="9" xfId="0" applyNumberFormat="1" applyFont="1" applyFill="1" applyBorder="1" applyAlignment="1">
      <alignment horizontal="center"/>
    </xf>
    <xf numFmtId="0" fontId="30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29" fillId="0" borderId="9" xfId="0" applyFont="1" applyFill="1" applyBorder="1"/>
    <xf numFmtId="2" fontId="29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5" fillId="0" borderId="9" xfId="0" applyFont="1" applyBorder="1" applyAlignment="1">
      <alignment wrapText="1"/>
    </xf>
    <xf numFmtId="3" fontId="20" fillId="0" borderId="9" xfId="0" applyNumberFormat="1" applyFont="1" applyFill="1" applyBorder="1" applyAlignment="1">
      <alignment horizontal="right"/>
    </xf>
    <xf numFmtId="167" fontId="20" fillId="0" borderId="9" xfId="0" applyNumberFormat="1" applyFont="1" applyFill="1" applyBorder="1" applyAlignment="1">
      <alignment horizontal="center"/>
    </xf>
    <xf numFmtId="1" fontId="25" fillId="0" borderId="9" xfId="0" applyNumberFormat="1" applyFont="1" applyFill="1" applyBorder="1" applyAlignment="1">
      <alignment horizontal="center"/>
    </xf>
    <xf numFmtId="49" fontId="69" fillId="0" borderId="10" xfId="0" applyNumberFormat="1" applyFont="1" applyFill="1" applyBorder="1"/>
    <xf numFmtId="49" fontId="69" fillId="0" borderId="9" xfId="0" applyNumberFormat="1" applyFont="1" applyFill="1" applyBorder="1"/>
    <xf numFmtId="4" fontId="70" fillId="0" borderId="9" xfId="0" applyNumberFormat="1" applyFont="1" applyFill="1" applyBorder="1"/>
    <xf numFmtId="4" fontId="70" fillId="0" borderId="12" xfId="0" applyNumberFormat="1" applyFont="1" applyFill="1" applyBorder="1"/>
    <xf numFmtId="0" fontId="15" fillId="0" borderId="0" xfId="0" applyFont="1" applyFill="1" applyBorder="1"/>
    <xf numFmtId="3" fontId="33" fillId="0" borderId="0" xfId="0" applyNumberFormat="1" applyFont="1" applyFill="1" applyBorder="1" applyAlignment="1">
      <alignment horizontal="center"/>
    </xf>
    <xf numFmtId="3" fontId="70" fillId="0" borderId="9" xfId="0" applyNumberFormat="1" applyFont="1" applyFill="1" applyBorder="1"/>
    <xf numFmtId="4" fontId="70" fillId="0" borderId="13" xfId="0" applyNumberFormat="1" applyFont="1" applyFill="1" applyBorder="1"/>
    <xf numFmtId="0" fontId="33" fillId="0" borderId="0" xfId="0" applyFont="1" applyFill="1" applyBorder="1" applyAlignment="1">
      <alignment horizontal="center"/>
    </xf>
    <xf numFmtId="49" fontId="68" fillId="44" borderId="9" xfId="0" applyNumberFormat="1" applyFont="1" applyFill="1" applyBorder="1" applyAlignment="1">
      <alignment horizontal="center"/>
    </xf>
    <xf numFmtId="0" fontId="68" fillId="44" borderId="9" xfId="0" applyFont="1" applyFill="1" applyBorder="1" applyAlignment="1">
      <alignment horizontal="center"/>
    </xf>
    <xf numFmtId="3" fontId="71" fillId="24" borderId="9" xfId="3" applyNumberFormat="1" applyFont="1" applyFill="1" applyBorder="1" applyAlignment="1">
      <alignment horizontal="center"/>
    </xf>
    <xf numFmtId="166" fontId="71" fillId="24" borderId="9" xfId="3" applyNumberFormat="1" applyFont="1" applyFill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0" fillId="0" borderId="9" xfId="3" applyFont="1" applyFill="1" applyBorder="1" applyAlignment="1">
      <alignment horizontal="center" vertical="center"/>
    </xf>
    <xf numFmtId="1" fontId="20" fillId="0" borderId="9" xfId="3" applyNumberFormat="1" applyFont="1" applyFill="1" applyBorder="1" applyAlignment="1">
      <alignment horizontal="center" vertical="center"/>
    </xf>
    <xf numFmtId="3" fontId="23" fillId="0" borderId="9" xfId="0" applyNumberFormat="1" applyFont="1" applyFill="1" applyBorder="1" applyAlignment="1">
      <alignment horizontal="center" vertical="center"/>
    </xf>
    <xf numFmtId="169" fontId="72" fillId="0" borderId="9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wrapText="1"/>
    </xf>
    <xf numFmtId="167" fontId="23" fillId="0" borderId="9" xfId="0" applyNumberFormat="1" applyFont="1" applyFill="1" applyBorder="1" applyAlignment="1">
      <alignment horizontal="center" vertical="center"/>
    </xf>
    <xf numFmtId="2" fontId="20" fillId="0" borderId="9" xfId="3" applyNumberFormat="1" applyFont="1" applyFill="1" applyBorder="1" applyAlignment="1">
      <alignment horizontal="center" vertical="center" wrapText="1"/>
    </xf>
    <xf numFmtId="1" fontId="20" fillId="0" borderId="9" xfId="3" applyNumberFormat="1" applyFont="1" applyFill="1" applyBorder="1" applyAlignment="1">
      <alignment horizontal="center" vertical="center" wrapText="1"/>
    </xf>
    <xf numFmtId="0" fontId="39" fillId="0" borderId="9" xfId="0" applyFont="1" applyBorder="1" applyAlignment="1">
      <alignment vertical="center"/>
    </xf>
    <xf numFmtId="0" fontId="39" fillId="0" borderId="9" xfId="0" applyFont="1" applyBorder="1" applyAlignment="1">
      <alignment vertical="center" wrapText="1"/>
    </xf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25" fillId="0" borderId="9" xfId="3" applyFont="1" applyFill="1" applyBorder="1" applyAlignment="1">
      <alignment horizontal="center"/>
    </xf>
    <xf numFmtId="0" fontId="66" fillId="0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12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/>
    </xf>
    <xf numFmtId="3" fontId="33" fillId="0" borderId="0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" xfId="1" builtinId="3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" xfId="2" builtinId="5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İHR'!$A$25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İHR'!$C$25:$N$25</c:f>
              <c:numCache>
                <c:formatCode>#,##0</c:formatCode>
                <c:ptCount val="12"/>
                <c:pt idx="0">
                  <c:v>9649212.5786700007</c:v>
                </c:pt>
                <c:pt idx="1">
                  <c:v>9937765.4625299983</c:v>
                </c:pt>
                <c:pt idx="2">
                  <c:v>10722516.276490003</c:v>
                </c:pt>
                <c:pt idx="3">
                  <c:v>10845272.22858</c:v>
                </c:pt>
                <c:pt idx="4">
                  <c:v>11089833.534680001</c:v>
                </c:pt>
                <c:pt idx="5">
                  <c:v>10434223.72326</c:v>
                </c:pt>
                <c:pt idx="6">
                  <c:v>10539264.669950001</c:v>
                </c:pt>
                <c:pt idx="7">
                  <c:v>9040464.5396699999</c:v>
                </c:pt>
                <c:pt idx="8">
                  <c:v>10953767.508960001</c:v>
                </c:pt>
                <c:pt idx="9">
                  <c:v>10190669.99983</c:v>
                </c:pt>
                <c:pt idx="10">
                  <c:v>10201363.973710001</c:v>
                </c:pt>
                <c:pt idx="11">
                  <c:v>10465708.493579999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İHR'!$A$24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İHR'!$C$24:$N$24</c:f>
              <c:numCache>
                <c:formatCode>#,##0</c:formatCode>
                <c:ptCount val="12"/>
                <c:pt idx="0">
                  <c:v>8682959.1170799993</c:v>
                </c:pt>
                <c:pt idx="1">
                  <c:v>8548289.8765099999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68160"/>
        <c:axId val="111503040"/>
      </c:lineChart>
      <c:catAx>
        <c:axId val="1126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150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5030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6681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İHR'!$C$10:$N$10</c:f>
              <c:numCache>
                <c:formatCode>#,##0</c:formatCode>
                <c:ptCount val="12"/>
                <c:pt idx="0">
                  <c:v>98029.206200000001</c:v>
                </c:pt>
                <c:pt idx="1">
                  <c:v>94446.839089999994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İHR'!$C$11:$N$11</c:f>
              <c:numCache>
                <c:formatCode>#,##0</c:formatCode>
                <c:ptCount val="12"/>
                <c:pt idx="0">
                  <c:v>116017.89702999999</c:v>
                </c:pt>
                <c:pt idx="1">
                  <c:v>111650.12044</c:v>
                </c:pt>
                <c:pt idx="2">
                  <c:v>105105.68309999999</c:v>
                </c:pt>
                <c:pt idx="3">
                  <c:v>110911.07492</c:v>
                </c:pt>
                <c:pt idx="4">
                  <c:v>108918.62856</c:v>
                </c:pt>
                <c:pt idx="5">
                  <c:v>102183.27776</c:v>
                </c:pt>
                <c:pt idx="6">
                  <c:v>88391.264150000003</c:v>
                </c:pt>
                <c:pt idx="7">
                  <c:v>94078.269539999994</c:v>
                </c:pt>
                <c:pt idx="8">
                  <c:v>132209.39449999999</c:v>
                </c:pt>
                <c:pt idx="9">
                  <c:v>194336.86111</c:v>
                </c:pt>
                <c:pt idx="10">
                  <c:v>160589.28497000001</c:v>
                </c:pt>
                <c:pt idx="11">
                  <c:v>135195.34609000001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39680"/>
        <c:axId val="114498304"/>
      </c:lineChart>
      <c:catAx>
        <c:axId val="1144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9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498304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396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İHR'!$C$12:$N$12</c:f>
              <c:numCache>
                <c:formatCode>#,##0</c:formatCode>
                <c:ptCount val="12"/>
                <c:pt idx="0">
                  <c:v>247954.52262</c:v>
                </c:pt>
                <c:pt idx="1">
                  <c:v>233628.37847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İHR'!$C$13:$N$13</c:f>
              <c:numCache>
                <c:formatCode>#,##0</c:formatCode>
                <c:ptCount val="12"/>
                <c:pt idx="0">
                  <c:v>153795.59529999999</c:v>
                </c:pt>
                <c:pt idx="1">
                  <c:v>182753.25046000001</c:v>
                </c:pt>
                <c:pt idx="2">
                  <c:v>154123.44412</c:v>
                </c:pt>
                <c:pt idx="3">
                  <c:v>149029.52598999999</c:v>
                </c:pt>
                <c:pt idx="4">
                  <c:v>141867.42569</c:v>
                </c:pt>
                <c:pt idx="5">
                  <c:v>138269.47837</c:v>
                </c:pt>
                <c:pt idx="6">
                  <c:v>157467.05283999999</c:v>
                </c:pt>
                <c:pt idx="7">
                  <c:v>143440.3285</c:v>
                </c:pt>
                <c:pt idx="8">
                  <c:v>216814.42443000001</c:v>
                </c:pt>
                <c:pt idx="9">
                  <c:v>265869.76663999999</c:v>
                </c:pt>
                <c:pt idx="10">
                  <c:v>292675.99297999998</c:v>
                </c:pt>
                <c:pt idx="11">
                  <c:v>320599.72947000002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0192"/>
        <c:axId val="115901568"/>
      </c:lineChart>
      <c:catAx>
        <c:axId val="1144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90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9015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401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İHR'!$C$14:$N$14</c:f>
              <c:numCache>
                <c:formatCode>#,##0</c:formatCode>
                <c:ptCount val="12"/>
                <c:pt idx="0">
                  <c:v>16866.180120000001</c:v>
                </c:pt>
                <c:pt idx="1">
                  <c:v>19168.37443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İHR'!$C$15:$N$15</c:f>
              <c:numCache>
                <c:formatCode>#,##0</c:formatCode>
                <c:ptCount val="12"/>
                <c:pt idx="0">
                  <c:v>24433.78167</c:v>
                </c:pt>
                <c:pt idx="1">
                  <c:v>23262.337889999999</c:v>
                </c:pt>
                <c:pt idx="2">
                  <c:v>22845.745370000001</c:v>
                </c:pt>
                <c:pt idx="3">
                  <c:v>19989.729940000001</c:v>
                </c:pt>
                <c:pt idx="4">
                  <c:v>19755.836240000001</c:v>
                </c:pt>
                <c:pt idx="5">
                  <c:v>19273.121060000001</c:v>
                </c:pt>
                <c:pt idx="6">
                  <c:v>14721.921179999999</c:v>
                </c:pt>
                <c:pt idx="7">
                  <c:v>13367.26571</c:v>
                </c:pt>
                <c:pt idx="8">
                  <c:v>15407.80867</c:v>
                </c:pt>
                <c:pt idx="9">
                  <c:v>14895.794110000001</c:v>
                </c:pt>
                <c:pt idx="10">
                  <c:v>15889.761500000001</c:v>
                </c:pt>
                <c:pt idx="11">
                  <c:v>24194.32213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71488"/>
        <c:axId val="115903872"/>
      </c:lineChart>
      <c:catAx>
        <c:axId val="1134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90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9038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471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İHR'!$C$16:$N$16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87709.929180000006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İHR'!$C$17:$N$17</c:f>
              <c:numCache>
                <c:formatCode>#,##0</c:formatCode>
                <c:ptCount val="12"/>
                <c:pt idx="0">
                  <c:v>109576.34378</c:v>
                </c:pt>
                <c:pt idx="1">
                  <c:v>69920.359270000001</c:v>
                </c:pt>
                <c:pt idx="2">
                  <c:v>121384.38855</c:v>
                </c:pt>
                <c:pt idx="3">
                  <c:v>48540.4202</c:v>
                </c:pt>
                <c:pt idx="4">
                  <c:v>86381.492960000003</c:v>
                </c:pt>
                <c:pt idx="5">
                  <c:v>91684.593309999997</c:v>
                </c:pt>
                <c:pt idx="6">
                  <c:v>68872.547839999999</c:v>
                </c:pt>
                <c:pt idx="7">
                  <c:v>111508.17037000001</c:v>
                </c:pt>
                <c:pt idx="8">
                  <c:v>101496.20688</c:v>
                </c:pt>
                <c:pt idx="9">
                  <c:v>95956.638160000002</c:v>
                </c:pt>
                <c:pt idx="10">
                  <c:v>75721.907399999996</c:v>
                </c:pt>
                <c:pt idx="11">
                  <c:v>94615.249290000007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1728"/>
        <c:axId val="115906176"/>
      </c:lineChart>
      <c:catAx>
        <c:axId val="1144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906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90617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417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İHR'!$C$18:$N$18</c:f>
              <c:numCache>
                <c:formatCode>#,##0</c:formatCode>
                <c:ptCount val="12"/>
                <c:pt idx="0">
                  <c:v>6330.3067099999998</c:v>
                </c:pt>
                <c:pt idx="1">
                  <c:v>8902.9897299999993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İHR'!$C$19:$N$19</c:f>
              <c:numCache>
                <c:formatCode>#,##0</c:formatCode>
                <c:ptCount val="12"/>
                <c:pt idx="0">
                  <c:v>7358.7261900000003</c:v>
                </c:pt>
                <c:pt idx="1">
                  <c:v>9166.9882199999993</c:v>
                </c:pt>
                <c:pt idx="2">
                  <c:v>10157.391799999999</c:v>
                </c:pt>
                <c:pt idx="3">
                  <c:v>13281.129489999999</c:v>
                </c:pt>
                <c:pt idx="4">
                  <c:v>8222.47631</c:v>
                </c:pt>
                <c:pt idx="5">
                  <c:v>3831.8581199999999</c:v>
                </c:pt>
                <c:pt idx="6">
                  <c:v>3651.3755299999998</c:v>
                </c:pt>
                <c:pt idx="7">
                  <c:v>5275.7177700000002</c:v>
                </c:pt>
                <c:pt idx="8">
                  <c:v>5832.93804</c:v>
                </c:pt>
                <c:pt idx="9">
                  <c:v>4353.9617500000004</c:v>
                </c:pt>
                <c:pt idx="10">
                  <c:v>4965.0751799999998</c:v>
                </c:pt>
                <c:pt idx="11">
                  <c:v>6948.33565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76416"/>
        <c:axId val="115236864"/>
      </c:lineChart>
      <c:catAx>
        <c:axId val="1148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23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236864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876416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İHR'!$C$20:$N$20</c:f>
              <c:numCache>
                <c:formatCode>#,##0</c:formatCode>
                <c:ptCount val="12"/>
                <c:pt idx="0">
                  <c:v>172656.22868</c:v>
                </c:pt>
                <c:pt idx="1">
                  <c:v>167554.37461999999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İHR'!$C$21:$N$21</c:f>
              <c:numCache>
                <c:formatCode>#,##0</c:formatCode>
                <c:ptCount val="12"/>
                <c:pt idx="0">
                  <c:v>209570.804</c:v>
                </c:pt>
                <c:pt idx="1">
                  <c:v>185581.57032999999</c:v>
                </c:pt>
                <c:pt idx="2">
                  <c:v>193720.27377999999</c:v>
                </c:pt>
                <c:pt idx="3">
                  <c:v>203888.59948</c:v>
                </c:pt>
                <c:pt idx="4">
                  <c:v>186505.35902999999</c:v>
                </c:pt>
                <c:pt idx="5">
                  <c:v>158084.99557</c:v>
                </c:pt>
                <c:pt idx="6">
                  <c:v>175807.64163</c:v>
                </c:pt>
                <c:pt idx="7">
                  <c:v>185391.33327999999</c:v>
                </c:pt>
                <c:pt idx="8">
                  <c:v>192468.72279999999</c:v>
                </c:pt>
                <c:pt idx="9">
                  <c:v>180961.55247</c:v>
                </c:pt>
                <c:pt idx="10">
                  <c:v>195677.55825</c:v>
                </c:pt>
                <c:pt idx="11">
                  <c:v>207575.67099000001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48736"/>
        <c:axId val="115239168"/>
      </c:lineChart>
      <c:catAx>
        <c:axId val="1129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23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239168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9487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İHR'!$C$22:$N$22</c:f>
              <c:numCache>
                <c:formatCode>#,##0</c:formatCode>
                <c:ptCount val="12"/>
                <c:pt idx="0">
                  <c:v>317026.13271999999</c:v>
                </c:pt>
                <c:pt idx="1">
                  <c:v>302873.45623000001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İHR'!$C$23:$N$23</c:f>
              <c:numCache>
                <c:formatCode>#,##0</c:formatCode>
                <c:ptCount val="12"/>
                <c:pt idx="0">
                  <c:v>361374.96237000002</c:v>
                </c:pt>
                <c:pt idx="1">
                  <c:v>344101.19170000002</c:v>
                </c:pt>
                <c:pt idx="2">
                  <c:v>369867.52171</c:v>
                </c:pt>
                <c:pt idx="3">
                  <c:v>394700.91119999997</c:v>
                </c:pt>
                <c:pt idx="4">
                  <c:v>416568.18531999999</c:v>
                </c:pt>
                <c:pt idx="5">
                  <c:v>384169.35709</c:v>
                </c:pt>
                <c:pt idx="6">
                  <c:v>374416.02584999998</c:v>
                </c:pt>
                <c:pt idx="7">
                  <c:v>345848.77266000002</c:v>
                </c:pt>
                <c:pt idx="8">
                  <c:v>388884.40333</c:v>
                </c:pt>
                <c:pt idx="9">
                  <c:v>348697.80014000001</c:v>
                </c:pt>
                <c:pt idx="10">
                  <c:v>379260.78302999999</c:v>
                </c:pt>
                <c:pt idx="11">
                  <c:v>410773.00747000001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76928"/>
        <c:axId val="115241472"/>
      </c:lineChart>
      <c:catAx>
        <c:axId val="1148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24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24147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87692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İHR'!$C$26:$N$26</c:f>
              <c:numCache>
                <c:formatCode>#,##0</c:formatCode>
                <c:ptCount val="12"/>
                <c:pt idx="0">
                  <c:v>649643.07964999997</c:v>
                </c:pt>
                <c:pt idx="1">
                  <c:v>610593.25887999998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İHR'!$C$27:$N$27</c:f>
              <c:numCache>
                <c:formatCode>#,##0</c:formatCode>
                <c:ptCount val="12"/>
                <c:pt idx="0">
                  <c:v>767901.96198000002</c:v>
                </c:pt>
                <c:pt idx="1">
                  <c:v>715678.47450999997</c:v>
                </c:pt>
                <c:pt idx="2">
                  <c:v>770352.71528999996</c:v>
                </c:pt>
                <c:pt idx="3">
                  <c:v>790451.51827</c:v>
                </c:pt>
                <c:pt idx="4">
                  <c:v>768660.15758</c:v>
                </c:pt>
                <c:pt idx="5">
                  <c:v>706518.67402000003</c:v>
                </c:pt>
                <c:pt idx="6">
                  <c:v>702464.95681999996</c:v>
                </c:pt>
                <c:pt idx="7">
                  <c:v>681686.56249000004</c:v>
                </c:pt>
                <c:pt idx="8">
                  <c:v>819784.20947999996</c:v>
                </c:pt>
                <c:pt idx="9">
                  <c:v>756876.24066000001</c:v>
                </c:pt>
                <c:pt idx="10">
                  <c:v>731931.00960999995</c:v>
                </c:pt>
                <c:pt idx="11">
                  <c:v>673660.94935999997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80000"/>
        <c:axId val="115244352"/>
      </c:lineChart>
      <c:catAx>
        <c:axId val="1148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24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2443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88000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İHR'!$C$28:$N$28</c:f>
              <c:numCache>
                <c:formatCode>#,##0</c:formatCode>
                <c:ptCount val="12"/>
                <c:pt idx="0">
                  <c:v>113099.93833</c:v>
                </c:pt>
                <c:pt idx="1">
                  <c:v>116370.66069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İHR'!$C$29:$N$29</c:f>
              <c:numCache>
                <c:formatCode>#,##0</c:formatCode>
                <c:ptCount val="12"/>
                <c:pt idx="0">
                  <c:v>123768.50865</c:v>
                </c:pt>
                <c:pt idx="1">
                  <c:v>144819.42416</c:v>
                </c:pt>
                <c:pt idx="2">
                  <c:v>143824.89517999999</c:v>
                </c:pt>
                <c:pt idx="3">
                  <c:v>154749.45623000001</c:v>
                </c:pt>
                <c:pt idx="4">
                  <c:v>166273.72425</c:v>
                </c:pt>
                <c:pt idx="5">
                  <c:v>149427.36395999999</c:v>
                </c:pt>
                <c:pt idx="6">
                  <c:v>168833.38764999999</c:v>
                </c:pt>
                <c:pt idx="7">
                  <c:v>160336.91033000001</c:v>
                </c:pt>
                <c:pt idx="8">
                  <c:v>183114.79130000001</c:v>
                </c:pt>
                <c:pt idx="9">
                  <c:v>144301.07029</c:v>
                </c:pt>
                <c:pt idx="10">
                  <c:v>135290.08074999999</c:v>
                </c:pt>
                <c:pt idx="11">
                  <c:v>178764.54415999999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4368"/>
        <c:axId val="116033216"/>
      </c:lineChart>
      <c:catAx>
        <c:axId val="1161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03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033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154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İHR'!$C$30:$N$30</c:f>
              <c:numCache>
                <c:formatCode>#,##0</c:formatCode>
                <c:ptCount val="12"/>
                <c:pt idx="0">
                  <c:v>143843.27421</c:v>
                </c:pt>
                <c:pt idx="1">
                  <c:v>147410.19571999999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İHR'!$C$31:$N$31</c:f>
              <c:numCache>
                <c:formatCode>#,##0</c:formatCode>
                <c:ptCount val="12"/>
                <c:pt idx="0">
                  <c:v>178356.87951</c:v>
                </c:pt>
                <c:pt idx="1">
                  <c:v>177087.6667</c:v>
                </c:pt>
                <c:pt idx="2">
                  <c:v>190935.24841999999</c:v>
                </c:pt>
                <c:pt idx="3">
                  <c:v>203831.74794</c:v>
                </c:pt>
                <c:pt idx="4">
                  <c:v>194613.76462999999</c:v>
                </c:pt>
                <c:pt idx="5">
                  <c:v>200165.09778000001</c:v>
                </c:pt>
                <c:pt idx="6">
                  <c:v>181218.24234</c:v>
                </c:pt>
                <c:pt idx="7">
                  <c:v>159444.41623999999</c:v>
                </c:pt>
                <c:pt idx="8">
                  <c:v>221742.83643</c:v>
                </c:pt>
                <c:pt idx="9">
                  <c:v>207601.55914</c:v>
                </c:pt>
                <c:pt idx="10">
                  <c:v>224181.71590000001</c:v>
                </c:pt>
                <c:pt idx="11">
                  <c:v>215432.26869999999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4880"/>
        <c:axId val="116034944"/>
      </c:lineChart>
      <c:catAx>
        <c:axId val="11615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03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0349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1548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İHR'!$A$59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İHR'!$C$59:$N$59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İHR'!$A$58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İHR'!$C$58:$N$58</c:f>
              <c:numCache>
                <c:formatCode>#,##0</c:formatCode>
                <c:ptCount val="12"/>
                <c:pt idx="0">
                  <c:v>277135.06823999999</c:v>
                </c:pt>
                <c:pt idx="1">
                  <c:v>282004.25852999999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72000"/>
        <c:axId val="111505344"/>
      </c:lineChart>
      <c:catAx>
        <c:axId val="11347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150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5053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4720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İHR'!$C$32:$N$32</c:f>
              <c:numCache>
                <c:formatCode>#,##0</c:formatCode>
                <c:ptCount val="12"/>
                <c:pt idx="0">
                  <c:v>1194806.7622700001</c:v>
                </c:pt>
                <c:pt idx="1">
                  <c:v>1175735.5662700001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İHR'!$C$33:$N$33</c:f>
              <c:numCache>
                <c:formatCode>#,##0</c:formatCode>
                <c:ptCount val="12"/>
                <c:pt idx="0">
                  <c:v>1394170.43386</c:v>
                </c:pt>
                <c:pt idx="1">
                  <c:v>1444414.4739900001</c:v>
                </c:pt>
                <c:pt idx="2">
                  <c:v>1460149.29752</c:v>
                </c:pt>
                <c:pt idx="3">
                  <c:v>1481200.8717799999</c:v>
                </c:pt>
                <c:pt idx="4">
                  <c:v>1586058.04687</c:v>
                </c:pt>
                <c:pt idx="5">
                  <c:v>1519002.1371299999</c:v>
                </c:pt>
                <c:pt idx="6">
                  <c:v>1570477.1852200001</c:v>
                </c:pt>
                <c:pt idx="7">
                  <c:v>1427899.1423800001</c:v>
                </c:pt>
                <c:pt idx="8">
                  <c:v>1504219.5519600001</c:v>
                </c:pt>
                <c:pt idx="9">
                  <c:v>1493813.3428700001</c:v>
                </c:pt>
                <c:pt idx="10">
                  <c:v>1492215.11708</c:v>
                </c:pt>
                <c:pt idx="11">
                  <c:v>1409458.0280899999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6416"/>
        <c:axId val="116037248"/>
      </c:lineChart>
      <c:catAx>
        <c:axId val="1161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03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03724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1564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İHR'!$C$42:$N$42</c:f>
              <c:numCache>
                <c:formatCode>#,##0</c:formatCode>
                <c:ptCount val="12"/>
                <c:pt idx="0">
                  <c:v>466447.03159999999</c:v>
                </c:pt>
                <c:pt idx="1">
                  <c:v>435802.92219999997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İHR'!$C$43:$N$43</c:f>
              <c:numCache>
                <c:formatCode>#,##0</c:formatCode>
                <c:ptCount val="12"/>
                <c:pt idx="0">
                  <c:v>477187.05618000001</c:v>
                </c:pt>
                <c:pt idx="1">
                  <c:v>471698.59989999997</c:v>
                </c:pt>
                <c:pt idx="2">
                  <c:v>503717.45244000002</c:v>
                </c:pt>
                <c:pt idx="3">
                  <c:v>525178.23048000003</c:v>
                </c:pt>
                <c:pt idx="4">
                  <c:v>544227.77720999997</c:v>
                </c:pt>
                <c:pt idx="5">
                  <c:v>500272.27208000002</c:v>
                </c:pt>
                <c:pt idx="6">
                  <c:v>513988.46567000001</c:v>
                </c:pt>
                <c:pt idx="7">
                  <c:v>456769.85275000002</c:v>
                </c:pt>
                <c:pt idx="8">
                  <c:v>531264.33183000004</c:v>
                </c:pt>
                <c:pt idx="9">
                  <c:v>495882.46275000001</c:v>
                </c:pt>
                <c:pt idx="10">
                  <c:v>471220.12821</c:v>
                </c:pt>
                <c:pt idx="11">
                  <c:v>554512.98097000003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7440"/>
        <c:axId val="116244480"/>
      </c:lineChart>
      <c:catAx>
        <c:axId val="1161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24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24448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1574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İHR'!$C$36:$N$36</c:f>
              <c:numCache>
                <c:formatCode>#,##0</c:formatCode>
                <c:ptCount val="12"/>
                <c:pt idx="0">
                  <c:v>1728516.35225</c:v>
                </c:pt>
                <c:pt idx="1">
                  <c:v>1705351.77618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İHR'!$C$37:$N$37</c:f>
              <c:numCache>
                <c:formatCode>#,##0</c:formatCode>
                <c:ptCount val="12"/>
                <c:pt idx="0">
                  <c:v>1585958.4298</c:v>
                </c:pt>
                <c:pt idx="1">
                  <c:v>1832639.83987</c:v>
                </c:pt>
                <c:pt idx="2">
                  <c:v>2126496.68334</c:v>
                </c:pt>
                <c:pt idx="3">
                  <c:v>2085969.69022</c:v>
                </c:pt>
                <c:pt idx="4">
                  <c:v>2040798.1582899999</c:v>
                </c:pt>
                <c:pt idx="5">
                  <c:v>2029799.52143</c:v>
                </c:pt>
                <c:pt idx="6">
                  <c:v>1988612.2893000001</c:v>
                </c:pt>
                <c:pt idx="7">
                  <c:v>1266790.6583400001</c:v>
                </c:pt>
                <c:pt idx="8">
                  <c:v>1958581.5900099999</c:v>
                </c:pt>
                <c:pt idx="9">
                  <c:v>1712962.1933899999</c:v>
                </c:pt>
                <c:pt idx="10">
                  <c:v>1839274.63827</c:v>
                </c:pt>
                <c:pt idx="11">
                  <c:v>1802373.6949199999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7952"/>
        <c:axId val="116246784"/>
      </c:lineChart>
      <c:catAx>
        <c:axId val="11615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24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24678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15795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İHR'!$C$40:$N$40</c:f>
              <c:numCache>
                <c:formatCode>#,##0</c:formatCode>
                <c:ptCount val="12"/>
                <c:pt idx="0">
                  <c:v>733608.33143000002</c:v>
                </c:pt>
                <c:pt idx="1">
                  <c:v>833311.79827000003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İHR'!$C$41:$N$41</c:f>
              <c:numCache>
                <c:formatCode>#,##0</c:formatCode>
                <c:ptCount val="12"/>
                <c:pt idx="0">
                  <c:v>902952.54943999997</c:v>
                </c:pt>
                <c:pt idx="1">
                  <c:v>921008.47631000006</c:v>
                </c:pt>
                <c:pt idx="2">
                  <c:v>1056527.4245199999</c:v>
                </c:pt>
                <c:pt idx="3">
                  <c:v>1079057.3352000001</c:v>
                </c:pt>
                <c:pt idx="4">
                  <c:v>1064518.9659500001</c:v>
                </c:pt>
                <c:pt idx="5">
                  <c:v>970317.53755000001</c:v>
                </c:pt>
                <c:pt idx="6">
                  <c:v>982463.58187999995</c:v>
                </c:pt>
                <c:pt idx="7">
                  <c:v>852237.63415000006</c:v>
                </c:pt>
                <c:pt idx="8">
                  <c:v>1086149.1598700001</c:v>
                </c:pt>
                <c:pt idx="9">
                  <c:v>1046471.5705800001</c:v>
                </c:pt>
                <c:pt idx="10">
                  <c:v>1003325.23497</c:v>
                </c:pt>
                <c:pt idx="11">
                  <c:v>1145704.2970400001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86848"/>
        <c:axId val="116249088"/>
      </c:lineChart>
      <c:catAx>
        <c:axId val="1166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24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24908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68684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İHR'!$C$34:$N$34</c:f>
              <c:numCache>
                <c:formatCode>#,##0</c:formatCode>
                <c:ptCount val="12"/>
                <c:pt idx="0">
                  <c:v>1389070.3103499999</c:v>
                </c:pt>
                <c:pt idx="1">
                  <c:v>1267908.51275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İHR'!$C$35:$N$35</c:f>
              <c:numCache>
                <c:formatCode>#,##0</c:formatCode>
                <c:ptCount val="12"/>
                <c:pt idx="0">
                  <c:v>1586676.90065</c:v>
                </c:pt>
                <c:pt idx="1">
                  <c:v>1485368.2324099999</c:v>
                </c:pt>
                <c:pt idx="2">
                  <c:v>1599277.86237</c:v>
                </c:pt>
                <c:pt idx="3">
                  <c:v>1543764.97386</c:v>
                </c:pt>
                <c:pt idx="4">
                  <c:v>1612659.3118</c:v>
                </c:pt>
                <c:pt idx="5">
                  <c:v>1595085.0032800001</c:v>
                </c:pt>
                <c:pt idx="6">
                  <c:v>1719903.31642</c:v>
                </c:pt>
                <c:pt idx="7">
                  <c:v>1552535.55479</c:v>
                </c:pt>
                <c:pt idx="8">
                  <c:v>1664645.7252</c:v>
                </c:pt>
                <c:pt idx="9">
                  <c:v>1499606.82596</c:v>
                </c:pt>
                <c:pt idx="10">
                  <c:v>1504798.5305900001</c:v>
                </c:pt>
                <c:pt idx="11">
                  <c:v>1368074.83852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88384"/>
        <c:axId val="116251392"/>
      </c:lineChart>
      <c:catAx>
        <c:axId val="1166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25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25139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688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İHR'!$C$44:$N$44</c:f>
              <c:numCache>
                <c:formatCode>#,##0</c:formatCode>
                <c:ptCount val="12"/>
                <c:pt idx="0">
                  <c:v>490056.82506</c:v>
                </c:pt>
                <c:pt idx="1">
                  <c:v>474416.22911999997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İHR'!$C$45:$N$45</c:f>
              <c:numCache>
                <c:formatCode>#,##0</c:formatCode>
                <c:ptCount val="12"/>
                <c:pt idx="0">
                  <c:v>591640.93646</c:v>
                </c:pt>
                <c:pt idx="1">
                  <c:v>567770.65286999999</c:v>
                </c:pt>
                <c:pt idx="2">
                  <c:v>599424.32551</c:v>
                </c:pt>
                <c:pt idx="3">
                  <c:v>648813.57973999996</c:v>
                </c:pt>
                <c:pt idx="4">
                  <c:v>650683.92787999997</c:v>
                </c:pt>
                <c:pt idx="5">
                  <c:v>592567.68821000005</c:v>
                </c:pt>
                <c:pt idx="6">
                  <c:v>585661.92006999999</c:v>
                </c:pt>
                <c:pt idx="7">
                  <c:v>540784.97158999997</c:v>
                </c:pt>
                <c:pt idx="8">
                  <c:v>609442.44853000005</c:v>
                </c:pt>
                <c:pt idx="9">
                  <c:v>562790.09157000005</c:v>
                </c:pt>
                <c:pt idx="10">
                  <c:v>566799.05356000003</c:v>
                </c:pt>
                <c:pt idx="11">
                  <c:v>587619.20197000005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89920"/>
        <c:axId val="117384320"/>
      </c:lineChart>
      <c:catAx>
        <c:axId val="11668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38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3843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68992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İHR'!$C$48:$N$48</c:f>
              <c:numCache>
                <c:formatCode>#,##0</c:formatCode>
                <c:ptCount val="12"/>
                <c:pt idx="0">
                  <c:v>201272.42791999999</c:v>
                </c:pt>
                <c:pt idx="1">
                  <c:v>214927.58627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İHR'!$C$49:$N$49</c:f>
              <c:numCache>
                <c:formatCode>#,##0</c:formatCode>
                <c:ptCount val="12"/>
                <c:pt idx="0">
                  <c:v>243550.06326</c:v>
                </c:pt>
                <c:pt idx="1">
                  <c:v>245731.55110000001</c:v>
                </c:pt>
                <c:pt idx="2">
                  <c:v>271914.17346000002</c:v>
                </c:pt>
                <c:pt idx="3">
                  <c:v>308165.53119000001</c:v>
                </c:pt>
                <c:pt idx="4">
                  <c:v>289417.06945000001</c:v>
                </c:pt>
                <c:pt idx="5">
                  <c:v>278037.88287999999</c:v>
                </c:pt>
                <c:pt idx="6">
                  <c:v>265000.48866999999</c:v>
                </c:pt>
                <c:pt idx="7">
                  <c:v>245319.79096000001</c:v>
                </c:pt>
                <c:pt idx="8">
                  <c:v>259601.06393999999</c:v>
                </c:pt>
                <c:pt idx="9">
                  <c:v>245621.88080000001</c:v>
                </c:pt>
                <c:pt idx="10">
                  <c:v>250740.23084</c:v>
                </c:pt>
                <c:pt idx="11">
                  <c:v>253370.11129999999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90432"/>
        <c:axId val="117386624"/>
      </c:lineChart>
      <c:catAx>
        <c:axId val="1166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38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3866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690432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İHR'!$C$50:$N$50</c:f>
              <c:numCache>
                <c:formatCode>#,##0</c:formatCode>
                <c:ptCount val="12"/>
                <c:pt idx="0">
                  <c:v>287677.68624000001</c:v>
                </c:pt>
                <c:pt idx="1">
                  <c:v>146074.96285000001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İHR'!$C$51:$N$51</c:f>
              <c:numCache>
                <c:formatCode>#,##0</c:formatCode>
                <c:ptCount val="12"/>
                <c:pt idx="0">
                  <c:v>194226.73190000001</c:v>
                </c:pt>
                <c:pt idx="1">
                  <c:v>181236.58134</c:v>
                </c:pt>
                <c:pt idx="2">
                  <c:v>211983.93565</c:v>
                </c:pt>
                <c:pt idx="3">
                  <c:v>207718.04477000001</c:v>
                </c:pt>
                <c:pt idx="4">
                  <c:v>202629.9241</c:v>
                </c:pt>
                <c:pt idx="5">
                  <c:v>147771.88811999999</c:v>
                </c:pt>
                <c:pt idx="6">
                  <c:v>122982.57956</c:v>
                </c:pt>
                <c:pt idx="7">
                  <c:v>196394.12959999999</c:v>
                </c:pt>
                <c:pt idx="8">
                  <c:v>403316.90872000001</c:v>
                </c:pt>
                <c:pt idx="9">
                  <c:v>328914.59093000001</c:v>
                </c:pt>
                <c:pt idx="10">
                  <c:v>519737.42723999999</c:v>
                </c:pt>
                <c:pt idx="11">
                  <c:v>389224.96304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48000"/>
        <c:axId val="117388928"/>
      </c:lineChart>
      <c:catAx>
        <c:axId val="11724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388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3889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2480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İHR'!$C$46:$N$46</c:f>
              <c:numCache>
                <c:formatCode>#,##0</c:formatCode>
                <c:ptCount val="12"/>
                <c:pt idx="0">
                  <c:v>860640.00795999996</c:v>
                </c:pt>
                <c:pt idx="1">
                  <c:v>943833.02648999996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İHR'!$C$47:$N$47</c:f>
              <c:numCache>
                <c:formatCode>#,##0</c:formatCode>
                <c:ptCount val="12"/>
                <c:pt idx="0">
                  <c:v>1105473.24608</c:v>
                </c:pt>
                <c:pt idx="1">
                  <c:v>1189080.6092699999</c:v>
                </c:pt>
                <c:pt idx="2">
                  <c:v>1173025.9663199999</c:v>
                </c:pt>
                <c:pt idx="3">
                  <c:v>1200628.00716</c:v>
                </c:pt>
                <c:pt idx="4">
                  <c:v>1272871.9844800001</c:v>
                </c:pt>
                <c:pt idx="5">
                  <c:v>1063909.97597</c:v>
                </c:pt>
                <c:pt idx="6">
                  <c:v>1042741.5051299999</c:v>
                </c:pt>
                <c:pt idx="7">
                  <c:v>955689.37344</c:v>
                </c:pt>
                <c:pt idx="8">
                  <c:v>1084771.4235100001</c:v>
                </c:pt>
                <c:pt idx="9">
                  <c:v>1041217.60412</c:v>
                </c:pt>
                <c:pt idx="10">
                  <c:v>892262.93495000002</c:v>
                </c:pt>
                <c:pt idx="11">
                  <c:v>1182518.4947599999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5392"/>
        <c:axId val="122290176"/>
      </c:lineChart>
      <c:catAx>
        <c:axId val="11615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29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29017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615539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İHR'!$C$60:$N$60</c:f>
              <c:numCache>
                <c:formatCode>#,##0</c:formatCode>
                <c:ptCount val="12"/>
                <c:pt idx="0">
                  <c:v>277135.06823999999</c:v>
                </c:pt>
                <c:pt idx="1">
                  <c:v>282004.25852999999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İHR'!$A$61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İHR'!$C$61:$N$61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48512"/>
        <c:axId val="122292480"/>
      </c:lineChart>
      <c:catAx>
        <c:axId val="11724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29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292480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24851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İHR'!$C$74:$N$74</c:f>
              <c:numCache>
                <c:formatCode>#,##0</c:formatCode>
                <c:ptCount val="12"/>
                <c:pt idx="0">
                  <c:v>12400056.448999999</c:v>
                </c:pt>
                <c:pt idx="1">
                  <c:v>13053754.635</c:v>
                </c:pt>
                <c:pt idx="2">
                  <c:v>14680814.868000001</c:v>
                </c:pt>
                <c:pt idx="3">
                  <c:v>13372233.573000001</c:v>
                </c:pt>
                <c:pt idx="4">
                  <c:v>13682713.675000001</c:v>
                </c:pt>
                <c:pt idx="5">
                  <c:v>12881786.856000001</c:v>
                </c:pt>
                <c:pt idx="6">
                  <c:v>13346276.847999999</c:v>
                </c:pt>
                <c:pt idx="7">
                  <c:v>11388738.923</c:v>
                </c:pt>
                <c:pt idx="8">
                  <c:v>13585878.693</c:v>
                </c:pt>
                <c:pt idx="9">
                  <c:v>12894052.27</c:v>
                </c:pt>
                <c:pt idx="10">
                  <c:v>13073727.768999999</c:v>
                </c:pt>
                <c:pt idx="11">
                  <c:v>13282119.543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İHR'!$C$75:$N$75</c:f>
              <c:numCache>
                <c:formatCode>#,##0</c:formatCode>
                <c:ptCount val="12"/>
                <c:pt idx="0">
                  <c:v>12330780.327</c:v>
                </c:pt>
                <c:pt idx="1">
                  <c:v>10494922.55797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73024"/>
        <c:axId val="111507648"/>
      </c:lineChart>
      <c:catAx>
        <c:axId val="1134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150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507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4730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İHR'!$C$38:$N$38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77874.906560000003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İHR'!$C$39:$N$39</c:f>
              <c:numCache>
                <c:formatCode>#,##0</c:formatCode>
                <c:ptCount val="12"/>
                <c:pt idx="0">
                  <c:v>54471.323920000003</c:v>
                </c:pt>
                <c:pt idx="1">
                  <c:v>89236.716050000003</c:v>
                </c:pt>
                <c:pt idx="2">
                  <c:v>97135.555219999995</c:v>
                </c:pt>
                <c:pt idx="3">
                  <c:v>76354.087700000004</c:v>
                </c:pt>
                <c:pt idx="4">
                  <c:v>131933.46765999999</c:v>
                </c:pt>
                <c:pt idx="5">
                  <c:v>113595.98203</c:v>
                </c:pt>
                <c:pt idx="6">
                  <c:v>122443.44491999999</c:v>
                </c:pt>
                <c:pt idx="7">
                  <c:v>109595.07594</c:v>
                </c:pt>
                <c:pt idx="8">
                  <c:v>82221.244529999996</c:v>
                </c:pt>
                <c:pt idx="9">
                  <c:v>175946.58945</c:v>
                </c:pt>
                <c:pt idx="10">
                  <c:v>63880.740189999997</c:v>
                </c:pt>
                <c:pt idx="11">
                  <c:v>164063.21474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49024"/>
        <c:axId val="122294784"/>
      </c:lineChart>
      <c:catAx>
        <c:axId val="1172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294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29478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24902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İHR'!$C$52:$N$52</c:f>
              <c:numCache>
                <c:formatCode>#,##0</c:formatCode>
                <c:ptCount val="12"/>
                <c:pt idx="0">
                  <c:v>99512.475909999994</c:v>
                </c:pt>
                <c:pt idx="1">
                  <c:v>97080.694059999994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İHR'!$C$53:$N$53</c:f>
              <c:numCache>
                <c:formatCode>#,##0</c:formatCode>
                <c:ptCount val="12"/>
                <c:pt idx="0">
                  <c:v>106122.3558</c:v>
                </c:pt>
                <c:pt idx="1">
                  <c:v>107443.26114</c:v>
                </c:pt>
                <c:pt idx="2">
                  <c:v>107438.48701</c:v>
                </c:pt>
                <c:pt idx="3">
                  <c:v>133668.08908999999</c:v>
                </c:pt>
                <c:pt idx="4">
                  <c:v>142827.79947</c:v>
                </c:pt>
                <c:pt idx="5">
                  <c:v>180261.73568000001</c:v>
                </c:pt>
                <c:pt idx="6">
                  <c:v>174457.04647999999</c:v>
                </c:pt>
                <c:pt idx="7">
                  <c:v>98979.868499999997</c:v>
                </c:pt>
                <c:pt idx="8">
                  <c:v>154855.01276000001</c:v>
                </c:pt>
                <c:pt idx="9">
                  <c:v>118892.01910999999</c:v>
                </c:pt>
                <c:pt idx="10">
                  <c:v>147785.28448</c:v>
                </c:pt>
                <c:pt idx="11">
                  <c:v>175131.80995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49536"/>
        <c:axId val="122297088"/>
      </c:lineChart>
      <c:catAx>
        <c:axId val="1172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29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2970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2495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İHR'!$C$54:$N$54</c:f>
              <c:numCache>
                <c:formatCode>#,##0</c:formatCode>
                <c:ptCount val="12"/>
                <c:pt idx="0">
                  <c:v>275014.36168999999</c:v>
                </c:pt>
                <c:pt idx="1">
                  <c:v>296105.98888000002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İHR'!$C$55:$N$55</c:f>
              <c:numCache>
                <c:formatCode>#,##0</c:formatCode>
                <c:ptCount val="12"/>
                <c:pt idx="0">
                  <c:v>329794.63932000002</c:v>
                </c:pt>
                <c:pt idx="1">
                  <c:v>355763.90454999998</c:v>
                </c:pt>
                <c:pt idx="2">
                  <c:v>399128.70760000002</c:v>
                </c:pt>
                <c:pt idx="3">
                  <c:v>393690.34301999997</c:v>
                </c:pt>
                <c:pt idx="4">
                  <c:v>411021.45890999999</c:v>
                </c:pt>
                <c:pt idx="5">
                  <c:v>376015.99783000001</c:v>
                </c:pt>
                <c:pt idx="6">
                  <c:v>389898.46036000003</c:v>
                </c:pt>
                <c:pt idx="7">
                  <c:v>328196.93328</c:v>
                </c:pt>
                <c:pt idx="8">
                  <c:v>381069.14622</c:v>
                </c:pt>
                <c:pt idx="9">
                  <c:v>350459.74690000003</c:v>
                </c:pt>
                <c:pt idx="10">
                  <c:v>351254.24349999998</c:v>
                </c:pt>
                <c:pt idx="11">
                  <c:v>357697.40938999999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50048"/>
        <c:axId val="122700928"/>
      </c:lineChart>
      <c:catAx>
        <c:axId val="11725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270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70092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25004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İHR'!$C$3:$N$3</c:f>
              <c:numCache>
                <c:formatCode>#,##0</c:formatCode>
                <c:ptCount val="12"/>
                <c:pt idx="0">
                  <c:v>1927049.30174</c:v>
                </c:pt>
                <c:pt idx="1">
                  <c:v>1795433.6926500001</c:v>
                </c:pt>
                <c:pt idx="2">
                  <c:v>1887616.1530599999</c:v>
                </c:pt>
                <c:pt idx="3">
                  <c:v>1849448.0303700001</c:v>
                </c:pt>
                <c:pt idx="4">
                  <c:v>1808453.76923</c:v>
                </c:pt>
                <c:pt idx="5">
                  <c:v>1669541.4984600001</c:v>
                </c:pt>
                <c:pt idx="6">
                  <c:v>1529491.9659299999</c:v>
                </c:pt>
                <c:pt idx="7">
                  <c:v>1606238.6817599998</c:v>
                </c:pt>
                <c:pt idx="8">
                  <c:v>1902126.0463999999</c:v>
                </c:pt>
                <c:pt idx="9">
                  <c:v>2007526.50126</c:v>
                </c:pt>
                <c:pt idx="10">
                  <c:v>2194256.8385899998</c:v>
                </c:pt>
                <c:pt idx="11">
                  <c:v>2307954.4551599999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İHR'!$C$2:$N$2</c:f>
              <c:numCache>
                <c:formatCode>#,##0</c:formatCode>
                <c:ptCount val="12"/>
                <c:pt idx="0">
                  <c:v>1822886.4975299998</c:v>
                </c:pt>
                <c:pt idx="1">
                  <c:v>1664628.4229299999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73536"/>
        <c:axId val="113549888"/>
      </c:lineChart>
      <c:catAx>
        <c:axId val="1134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54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5498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4735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'2002-2015 AYLIK İHR'!$A$70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'2002-2015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'2002-2015 AYLIK İHR'!$A$71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'2002-2015 AYLIK İHR'!$A$72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'2002-2015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'2002-2015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'2002-2015 AYLIK İHR'!$C$73:$N$73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'2002-2015 AYLIK İHR'!$C$74:$N$74</c:f>
              <c:numCache>
                <c:formatCode>#,##0</c:formatCode>
                <c:ptCount val="12"/>
                <c:pt idx="0">
                  <c:v>12400056.448999999</c:v>
                </c:pt>
                <c:pt idx="1">
                  <c:v>13053754.635</c:v>
                </c:pt>
                <c:pt idx="2">
                  <c:v>14680814.868000001</c:v>
                </c:pt>
                <c:pt idx="3">
                  <c:v>13372233.573000001</c:v>
                </c:pt>
                <c:pt idx="4">
                  <c:v>13682713.675000001</c:v>
                </c:pt>
                <c:pt idx="5">
                  <c:v>12881786.856000001</c:v>
                </c:pt>
                <c:pt idx="6">
                  <c:v>13346276.847999999</c:v>
                </c:pt>
                <c:pt idx="7">
                  <c:v>11388738.923</c:v>
                </c:pt>
                <c:pt idx="8">
                  <c:v>13585878.693</c:v>
                </c:pt>
                <c:pt idx="9">
                  <c:v>12894052.27</c:v>
                </c:pt>
                <c:pt idx="10">
                  <c:v>13073727.768999999</c:v>
                </c:pt>
                <c:pt idx="11">
                  <c:v>13282119.543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'2002-2015 AYLIK İHR'!$C$75:$N$75</c:f>
              <c:numCache>
                <c:formatCode>#,##0</c:formatCode>
                <c:ptCount val="12"/>
                <c:pt idx="0">
                  <c:v>12330780.327</c:v>
                </c:pt>
                <c:pt idx="1">
                  <c:v>10494922.55797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47200"/>
        <c:axId val="113552768"/>
      </c:lineChart>
      <c:catAx>
        <c:axId val="11294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55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55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9472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011136960152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'2002-2015 AYLIK İHR'!$A$62:$A$75</c:f>
              <c:strCache>
                <c:ptCount val="1"/>
                <c:pt idx="0">
                  <c:v>2002 2003 2004 2005 2006 2007 2008 2009 2010 2011 2012 2013 2014 2015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'2002-2015 AYLIK İHR'!$O$62:$O$75</c:f>
              <c:numCache>
                <c:formatCode>#,##0</c:formatCode>
                <c:ptCount val="14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157642154.10200003</c:v>
                </c:pt>
                <c:pt idx="13">
                  <c:v>22825702.884970002</c:v>
                </c:pt>
              </c:numCache>
            </c:numRef>
          </c:val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47712"/>
        <c:axId val="113555072"/>
      </c:barChart>
      <c:catAx>
        <c:axId val="11294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55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555072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294771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İHR'!$C$4:$N$4</c:f>
              <c:numCache>
                <c:formatCode>#,##0</c:formatCode>
                <c:ptCount val="12"/>
                <c:pt idx="0">
                  <c:v>567392.65547999996</c:v>
                </c:pt>
                <c:pt idx="1">
                  <c:v>495037.34214000002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'2002-2015 AYLIK İHR'!$C$5:$N$5</c:f>
              <c:numCache>
                <c:formatCode>#,##0</c:formatCode>
                <c:ptCount val="12"/>
                <c:pt idx="0">
                  <c:v>614049.99011000001</c:v>
                </c:pt>
                <c:pt idx="1">
                  <c:v>556283.59741000005</c:v>
                </c:pt>
                <c:pt idx="2">
                  <c:v>598289.29353000002</c:v>
                </c:pt>
                <c:pt idx="3">
                  <c:v>610687.35260999994</c:v>
                </c:pt>
                <c:pt idx="4">
                  <c:v>542968.32842999999</c:v>
                </c:pt>
                <c:pt idx="5">
                  <c:v>495849.45386000001</c:v>
                </c:pt>
                <c:pt idx="6">
                  <c:v>444851.1041</c:v>
                </c:pt>
                <c:pt idx="7">
                  <c:v>483695.93664000003</c:v>
                </c:pt>
                <c:pt idx="8">
                  <c:v>552501.56553999998</c:v>
                </c:pt>
                <c:pt idx="9">
                  <c:v>564232.83424999996</c:v>
                </c:pt>
                <c:pt idx="10">
                  <c:v>601804.46646000003</c:v>
                </c:pt>
                <c:pt idx="11">
                  <c:v>651456.22444000002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75072"/>
        <c:axId val="114491968"/>
      </c:lineChart>
      <c:catAx>
        <c:axId val="11347507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9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49196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4750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İHR'!$C$6:$N$6</c:f>
              <c:numCache>
                <c:formatCode>#,##0</c:formatCode>
                <c:ptCount val="12"/>
                <c:pt idx="0">
                  <c:v>218751.19101000001</c:v>
                </c:pt>
                <c:pt idx="1">
                  <c:v>156402.86170000001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İHR'!$C$7:$N$7</c:f>
              <c:numCache>
                <c:formatCode>#,##0</c:formatCode>
                <c:ptCount val="12"/>
                <c:pt idx="0">
                  <c:v>219372.68607</c:v>
                </c:pt>
                <c:pt idx="1">
                  <c:v>200366.00167999999</c:v>
                </c:pt>
                <c:pt idx="2">
                  <c:v>192353.52622999999</c:v>
                </c:pt>
                <c:pt idx="3">
                  <c:v>177392.70402</c:v>
                </c:pt>
                <c:pt idx="4">
                  <c:v>188104.70172000001</c:v>
                </c:pt>
                <c:pt idx="5">
                  <c:v>167816.56338000001</c:v>
                </c:pt>
                <c:pt idx="6">
                  <c:v>94589.399080000003</c:v>
                </c:pt>
                <c:pt idx="7">
                  <c:v>104381.06547</c:v>
                </c:pt>
                <c:pt idx="8">
                  <c:v>162033.47639</c:v>
                </c:pt>
                <c:pt idx="9">
                  <c:v>212448.55926000001</c:v>
                </c:pt>
                <c:pt idx="10">
                  <c:v>338058.44446999999</c:v>
                </c:pt>
                <c:pt idx="11">
                  <c:v>338041.30245999998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38144"/>
        <c:axId val="114493696"/>
      </c:lineChart>
      <c:catAx>
        <c:axId val="1144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9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4936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38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İHR'!$C$8:$N$8</c:f>
              <c:numCache>
                <c:formatCode>#,##0</c:formatCode>
                <c:ptCount val="12"/>
                <c:pt idx="0">
                  <c:v>93292.691890000002</c:v>
                </c:pt>
                <c:pt idx="1">
                  <c:v>98903.877340000006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İHR'!$C$9:$N$9</c:f>
              <c:numCache>
                <c:formatCode>#,##0</c:formatCode>
                <c:ptCount val="12"/>
                <c:pt idx="0">
                  <c:v>111498.51522</c:v>
                </c:pt>
                <c:pt idx="1">
                  <c:v>112348.27525000001</c:v>
                </c:pt>
                <c:pt idx="2">
                  <c:v>119768.88486999999</c:v>
                </c:pt>
                <c:pt idx="3">
                  <c:v>121026.58252</c:v>
                </c:pt>
                <c:pt idx="4">
                  <c:v>109161.33497</c:v>
                </c:pt>
                <c:pt idx="5">
                  <c:v>108378.79994</c:v>
                </c:pt>
                <c:pt idx="6">
                  <c:v>106723.63373</c:v>
                </c:pt>
                <c:pt idx="7">
                  <c:v>119251.82182</c:v>
                </c:pt>
                <c:pt idx="8">
                  <c:v>134477.10582</c:v>
                </c:pt>
                <c:pt idx="9">
                  <c:v>125772.73337</c:v>
                </c:pt>
                <c:pt idx="10">
                  <c:v>129613.56435</c:v>
                </c:pt>
                <c:pt idx="11">
                  <c:v>118555.26717000001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38656"/>
        <c:axId val="114496000"/>
      </c:lineChart>
      <c:catAx>
        <c:axId val="1144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9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496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4386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E1" sqref="E1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9.42578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2" t="s">
        <v>195</v>
      </c>
      <c r="D1" s="3"/>
    </row>
    <row r="2" spans="1:13" x14ac:dyDescent="0.2">
      <c r="D2" s="3"/>
    </row>
    <row r="3" spans="1:13" x14ac:dyDescent="0.2">
      <c r="D3" s="3"/>
    </row>
    <row r="4" spans="1:13" x14ac:dyDescent="0.2">
      <c r="B4" s="3"/>
      <c r="C4" s="3"/>
      <c r="D4" s="3"/>
      <c r="E4" s="3"/>
      <c r="F4" s="3"/>
      <c r="G4" s="3"/>
      <c r="H4" s="3"/>
      <c r="I4" s="3"/>
    </row>
    <row r="5" spans="1:13" ht="26.25" x14ac:dyDescent="0.2">
      <c r="A5" s="139" t="s">
        <v>0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1"/>
    </row>
    <row r="6" spans="1:13" ht="18" x14ac:dyDescent="0.2">
      <c r="A6" s="4"/>
      <c r="B6" s="138" t="s">
        <v>60</v>
      </c>
      <c r="C6" s="138"/>
      <c r="D6" s="138"/>
      <c r="E6" s="138"/>
      <c r="F6" s="138" t="s">
        <v>140</v>
      </c>
      <c r="G6" s="138"/>
      <c r="H6" s="138"/>
      <c r="I6" s="138"/>
      <c r="J6" s="138" t="s">
        <v>182</v>
      </c>
      <c r="K6" s="138"/>
      <c r="L6" s="138"/>
      <c r="M6" s="138"/>
    </row>
    <row r="7" spans="1:13" ht="30" x14ac:dyDescent="0.25">
      <c r="A7" s="5" t="s">
        <v>2</v>
      </c>
      <c r="B7" s="6">
        <v>2014</v>
      </c>
      <c r="C7" s="7">
        <v>2015</v>
      </c>
      <c r="D7" s="8" t="s">
        <v>196</v>
      </c>
      <c r="E7" s="8" t="s">
        <v>197</v>
      </c>
      <c r="F7" s="6">
        <v>2014</v>
      </c>
      <c r="G7" s="7">
        <v>2015</v>
      </c>
      <c r="H7" s="8" t="s">
        <v>196</v>
      </c>
      <c r="I7" s="8" t="s">
        <v>197</v>
      </c>
      <c r="J7" s="6" t="s">
        <v>183</v>
      </c>
      <c r="K7" s="6" t="s">
        <v>202</v>
      </c>
      <c r="L7" s="8" t="s">
        <v>196</v>
      </c>
      <c r="M7" s="8" t="s">
        <v>197</v>
      </c>
    </row>
    <row r="8" spans="1:13" ht="16.5" x14ac:dyDescent="0.25">
      <c r="A8" s="61" t="s">
        <v>3</v>
      </c>
      <c r="B8" s="62">
        <v>1795433.6926500001</v>
      </c>
      <c r="C8" s="62">
        <v>1664628.4229299999</v>
      </c>
      <c r="D8" s="60">
        <f t="shared" ref="D8:D44" si="0">(C8-B8)/B8*100</f>
        <v>-7.2854414092528259</v>
      </c>
      <c r="E8" s="60">
        <f>C8/C$44*100</f>
        <v>15.861273999262208</v>
      </c>
      <c r="F8" s="62">
        <v>3722482.9943900006</v>
      </c>
      <c r="G8" s="62">
        <v>3487514.9204600006</v>
      </c>
      <c r="H8" s="60">
        <f t="shared" ref="H8:H45" si="1">(G8-F8)/F8*100</f>
        <v>-6.3121329038738541</v>
      </c>
      <c r="I8" s="60">
        <f>G8/G$46*100</f>
        <v>15.278893876939135</v>
      </c>
      <c r="J8" s="62">
        <v>21750292.21982</v>
      </c>
      <c r="K8" s="62">
        <v>22250168.860679999</v>
      </c>
      <c r="L8" s="60">
        <f t="shared" ref="L8:L45" si="2">(K8-J8)/J8*100</f>
        <v>2.2982525283245856</v>
      </c>
      <c r="M8" s="60">
        <f>K8/K$46*100</f>
        <v>14.353646942811457</v>
      </c>
    </row>
    <row r="9" spans="1:13" ht="15.75" x14ac:dyDescent="0.25">
      <c r="A9" s="10" t="s">
        <v>4</v>
      </c>
      <c r="B9" s="62">
        <v>1265750.93062</v>
      </c>
      <c r="C9" s="62">
        <v>1194200.5920800001</v>
      </c>
      <c r="D9" s="60">
        <f t="shared" si="0"/>
        <v>-5.6527976246442551</v>
      </c>
      <c r="E9" s="60">
        <f t="shared" ref="E9:E46" si="3">C9/C$44*100</f>
        <v>11.378841391955831</v>
      </c>
      <c r="F9" s="62">
        <v>2621854.4659900004</v>
      </c>
      <c r="G9" s="62">
        <v>2527404.7282100003</v>
      </c>
      <c r="H9" s="60">
        <f t="shared" si="1"/>
        <v>-3.602402002291774</v>
      </c>
      <c r="I9" s="60">
        <f t="shared" ref="I9:I46" si="4">G9/G$46*100</f>
        <v>11.07262606959725</v>
      </c>
      <c r="J9" s="62">
        <v>15146250.22621</v>
      </c>
      <c r="K9" s="62">
        <v>15596790.19335</v>
      </c>
      <c r="L9" s="60">
        <f t="shared" si="2"/>
        <v>2.9745974113141109</v>
      </c>
      <c r="M9" s="60">
        <f t="shared" ref="M9:M46" si="5">K9/K$46*100</f>
        <v>10.061533522654269</v>
      </c>
    </row>
    <row r="10" spans="1:13" ht="14.25" x14ac:dyDescent="0.2">
      <c r="A10" s="12" t="s">
        <v>5</v>
      </c>
      <c r="B10" s="13">
        <v>556283.59741000005</v>
      </c>
      <c r="C10" s="13">
        <v>495037.34214000002</v>
      </c>
      <c r="D10" s="14">
        <f t="shared" si="0"/>
        <v>-11.009897749125871</v>
      </c>
      <c r="E10" s="14">
        <f t="shared" si="3"/>
        <v>4.716922296525774</v>
      </c>
      <c r="F10" s="13">
        <v>1170333.5875200001</v>
      </c>
      <c r="G10" s="13">
        <v>1062429.99762</v>
      </c>
      <c r="H10" s="14">
        <f t="shared" si="1"/>
        <v>-9.2199002960047949</v>
      </c>
      <c r="I10" s="14">
        <f t="shared" si="4"/>
        <v>4.6545335448117848</v>
      </c>
      <c r="J10" s="13">
        <v>6783459.8903200002</v>
      </c>
      <c r="K10" s="13">
        <v>6608766.55748</v>
      </c>
      <c r="L10" s="14">
        <f t="shared" si="2"/>
        <v>-2.5752836408642694</v>
      </c>
      <c r="M10" s="14">
        <f t="shared" si="5"/>
        <v>4.2633340217548508</v>
      </c>
    </row>
    <row r="11" spans="1:13" ht="14.25" x14ac:dyDescent="0.2">
      <c r="A11" s="12" t="s">
        <v>6</v>
      </c>
      <c r="B11" s="13">
        <v>200366.00167999999</v>
      </c>
      <c r="C11" s="13">
        <v>156402.86170000001</v>
      </c>
      <c r="D11" s="14">
        <f t="shared" si="0"/>
        <v>-21.941417012559107</v>
      </c>
      <c r="E11" s="14">
        <f t="shared" si="3"/>
        <v>1.4902717084007957</v>
      </c>
      <c r="F11" s="13">
        <v>419738.68774999998</v>
      </c>
      <c r="G11" s="13">
        <v>375154.05271000002</v>
      </c>
      <c r="H11" s="14">
        <f t="shared" si="1"/>
        <v>-10.621998005233904</v>
      </c>
      <c r="I11" s="14">
        <f t="shared" si="4"/>
        <v>1.6435596949657441</v>
      </c>
      <c r="J11" s="13">
        <v>2366202.2024699999</v>
      </c>
      <c r="K11" s="13">
        <v>2350373.79519</v>
      </c>
      <c r="L11" s="14">
        <f t="shared" si="2"/>
        <v>-0.66893722199553263</v>
      </c>
      <c r="M11" s="14">
        <f t="shared" si="5"/>
        <v>1.5162327913569851</v>
      </c>
    </row>
    <row r="12" spans="1:13" ht="14.25" x14ac:dyDescent="0.2">
      <c r="A12" s="12" t="s">
        <v>7</v>
      </c>
      <c r="B12" s="13">
        <v>112348.27525000001</v>
      </c>
      <c r="C12" s="13">
        <v>98903.877340000006</v>
      </c>
      <c r="D12" s="14">
        <f t="shared" si="0"/>
        <v>-11.966715003041401</v>
      </c>
      <c r="E12" s="14">
        <f t="shared" si="3"/>
        <v>0.94239740020654972</v>
      </c>
      <c r="F12" s="13">
        <v>223846.79047000001</v>
      </c>
      <c r="G12" s="13">
        <v>192196.56922999999</v>
      </c>
      <c r="H12" s="14">
        <f t="shared" si="1"/>
        <v>-14.139233881149519</v>
      </c>
      <c r="I12" s="14">
        <f t="shared" si="4"/>
        <v>0.84201818537012196</v>
      </c>
      <c r="J12" s="13">
        <v>1364806.61066</v>
      </c>
      <c r="K12" s="13">
        <v>1384926.29779</v>
      </c>
      <c r="L12" s="14">
        <f t="shared" si="2"/>
        <v>1.4741786105703574</v>
      </c>
      <c r="M12" s="14">
        <f t="shared" si="5"/>
        <v>0.8934198767103243</v>
      </c>
    </row>
    <row r="13" spans="1:13" ht="14.25" x14ac:dyDescent="0.2">
      <c r="A13" s="12" t="s">
        <v>8</v>
      </c>
      <c r="B13" s="13">
        <v>111650.12044</v>
      </c>
      <c r="C13" s="13">
        <v>94446.839089999994</v>
      </c>
      <c r="D13" s="14">
        <f t="shared" si="0"/>
        <v>-15.408206710573975</v>
      </c>
      <c r="E13" s="14">
        <f t="shared" si="3"/>
        <v>0.8999288805449609</v>
      </c>
      <c r="F13" s="13">
        <v>227668.01746999999</v>
      </c>
      <c r="G13" s="13">
        <v>192476.04529000001</v>
      </c>
      <c r="H13" s="14">
        <f t="shared" si="1"/>
        <v>-15.457582743099724</v>
      </c>
      <c r="I13" s="14">
        <f t="shared" si="4"/>
        <v>0.84324257728220653</v>
      </c>
      <c r="J13" s="13">
        <v>1450352.4989199999</v>
      </c>
      <c r="K13" s="13">
        <v>1424395.12999</v>
      </c>
      <c r="L13" s="14">
        <f t="shared" si="2"/>
        <v>-1.7897282866978164</v>
      </c>
      <c r="M13" s="14">
        <f t="shared" si="5"/>
        <v>0.91888133213527678</v>
      </c>
    </row>
    <row r="14" spans="1:13" ht="14.25" x14ac:dyDescent="0.2">
      <c r="A14" s="12" t="s">
        <v>9</v>
      </c>
      <c r="B14" s="13">
        <v>182753.25046000001</v>
      </c>
      <c r="C14" s="13">
        <v>233628.37847</v>
      </c>
      <c r="D14" s="14">
        <f t="shared" si="0"/>
        <v>27.838152198083744</v>
      </c>
      <c r="E14" s="14">
        <f t="shared" si="3"/>
        <v>2.2261086461526971</v>
      </c>
      <c r="F14" s="13">
        <v>336548.84576</v>
      </c>
      <c r="G14" s="13">
        <v>481582.90109</v>
      </c>
      <c r="H14" s="14">
        <f t="shared" si="1"/>
        <v>43.094503860942318</v>
      </c>
      <c r="I14" s="14">
        <f t="shared" si="4"/>
        <v>2.1098272570922973</v>
      </c>
      <c r="J14" s="13">
        <v>1794275.14065</v>
      </c>
      <c r="K14" s="13">
        <v>2461740.0701199998</v>
      </c>
      <c r="L14" s="14">
        <f t="shared" si="2"/>
        <v>37.199697769217373</v>
      </c>
      <c r="M14" s="14">
        <f t="shared" si="5"/>
        <v>1.5880754906951529</v>
      </c>
    </row>
    <row r="15" spans="1:13" ht="14.25" x14ac:dyDescent="0.2">
      <c r="A15" s="12" t="s">
        <v>10</v>
      </c>
      <c r="B15" s="13">
        <v>23262.337889999999</v>
      </c>
      <c r="C15" s="13">
        <v>19168.37443</v>
      </c>
      <c r="D15" s="14">
        <f t="shared" si="0"/>
        <v>-17.599105813693427</v>
      </c>
      <c r="E15" s="14">
        <f t="shared" si="3"/>
        <v>0.18264426749336279</v>
      </c>
      <c r="F15" s="13">
        <v>47696.119559999999</v>
      </c>
      <c r="G15" s="13">
        <v>36034.554550000001</v>
      </c>
      <c r="H15" s="14">
        <f t="shared" si="1"/>
        <v>-24.449714395172485</v>
      </c>
      <c r="I15" s="14">
        <f t="shared" si="4"/>
        <v>0.15786832384350191</v>
      </c>
      <c r="J15" s="13">
        <v>390018.20834000001</v>
      </c>
      <c r="K15" s="13">
        <v>216375.86046</v>
      </c>
      <c r="L15" s="14">
        <f t="shared" si="2"/>
        <v>-44.521600316830998</v>
      </c>
      <c r="M15" s="14">
        <f t="shared" si="5"/>
        <v>0.13958468034273425</v>
      </c>
    </row>
    <row r="16" spans="1:13" ht="14.25" x14ac:dyDescent="0.2">
      <c r="A16" s="12" t="s">
        <v>11</v>
      </c>
      <c r="B16" s="13">
        <v>69920.359270000001</v>
      </c>
      <c r="C16" s="13">
        <v>87709.929180000006</v>
      </c>
      <c r="D16" s="14">
        <f t="shared" si="0"/>
        <v>25.442617995289378</v>
      </c>
      <c r="E16" s="14">
        <f t="shared" si="3"/>
        <v>0.83573679267782475</v>
      </c>
      <c r="F16" s="13">
        <v>179496.70305000001</v>
      </c>
      <c r="G16" s="13">
        <v>172297.31127999999</v>
      </c>
      <c r="H16" s="14">
        <f t="shared" si="1"/>
        <v>-4.0108768839027515</v>
      </c>
      <c r="I16" s="14">
        <f t="shared" si="4"/>
        <v>0.75483901699891254</v>
      </c>
      <c r="J16" s="13">
        <v>917846.36354000005</v>
      </c>
      <c r="K16" s="13">
        <v>1068458.9262399999</v>
      </c>
      <c r="L16" s="14">
        <f t="shared" si="2"/>
        <v>16.409343511381262</v>
      </c>
      <c r="M16" s="14">
        <f t="shared" si="5"/>
        <v>0.68926587911188042</v>
      </c>
    </row>
    <row r="17" spans="1:13" ht="14.25" x14ac:dyDescent="0.2">
      <c r="A17" s="12" t="s">
        <v>12</v>
      </c>
      <c r="B17" s="13">
        <v>9166.9882199999993</v>
      </c>
      <c r="C17" s="13">
        <v>8902.9897299999993</v>
      </c>
      <c r="D17" s="14">
        <f t="shared" si="0"/>
        <v>-2.8798825051833652</v>
      </c>
      <c r="E17" s="14">
        <f t="shared" si="3"/>
        <v>8.4831399953865655E-2</v>
      </c>
      <c r="F17" s="13">
        <v>16525.71441</v>
      </c>
      <c r="G17" s="13">
        <v>15233.29644</v>
      </c>
      <c r="H17" s="14">
        <f t="shared" si="1"/>
        <v>-7.8206480998965811</v>
      </c>
      <c r="I17" s="14">
        <f t="shared" si="4"/>
        <v>6.6737469232680854E-2</v>
      </c>
      <c r="J17" s="13">
        <v>79289.311310000005</v>
      </c>
      <c r="K17" s="13">
        <v>81753.556079999995</v>
      </c>
      <c r="L17" s="14">
        <f t="shared" si="2"/>
        <v>3.1079154671497298</v>
      </c>
      <c r="M17" s="14">
        <f t="shared" si="5"/>
        <v>5.2739450547064033E-2</v>
      </c>
    </row>
    <row r="18" spans="1:13" ht="15.75" x14ac:dyDescent="0.25">
      <c r="A18" s="10" t="s">
        <v>13</v>
      </c>
      <c r="B18" s="62">
        <v>185581.57032999999</v>
      </c>
      <c r="C18" s="62">
        <v>167554.37461999999</v>
      </c>
      <c r="D18" s="60">
        <f t="shared" si="0"/>
        <v>-9.7138932912056699</v>
      </c>
      <c r="E18" s="60">
        <f t="shared" si="3"/>
        <v>1.5965279752613009</v>
      </c>
      <c r="F18" s="62">
        <v>395152.37433000002</v>
      </c>
      <c r="G18" s="62">
        <v>340210.60330000002</v>
      </c>
      <c r="H18" s="60">
        <f t="shared" si="1"/>
        <v>-13.903945566101289</v>
      </c>
      <c r="I18" s="60">
        <f t="shared" si="4"/>
        <v>1.490471531214129</v>
      </c>
      <c r="J18" s="62">
        <v>2063362.3226399999</v>
      </c>
      <c r="K18" s="62">
        <v>2220292.3105799998</v>
      </c>
      <c r="L18" s="60">
        <f t="shared" si="2"/>
        <v>7.6055468406156361</v>
      </c>
      <c r="M18" s="60">
        <f t="shared" si="5"/>
        <v>1.4323168572541982</v>
      </c>
    </row>
    <row r="19" spans="1:13" ht="14.25" x14ac:dyDescent="0.2">
      <c r="A19" s="12" t="s">
        <v>14</v>
      </c>
      <c r="B19" s="13">
        <v>185581.57032999999</v>
      </c>
      <c r="C19" s="13">
        <v>167554.37461999999</v>
      </c>
      <c r="D19" s="14">
        <f t="shared" si="0"/>
        <v>-9.7138932912056699</v>
      </c>
      <c r="E19" s="14">
        <f t="shared" si="3"/>
        <v>1.5965279752613009</v>
      </c>
      <c r="F19" s="13">
        <v>395152.37433000002</v>
      </c>
      <c r="G19" s="13">
        <v>340210.60330000002</v>
      </c>
      <c r="H19" s="14">
        <f t="shared" si="1"/>
        <v>-13.903945566101289</v>
      </c>
      <c r="I19" s="14">
        <f t="shared" si="4"/>
        <v>1.490471531214129</v>
      </c>
      <c r="J19" s="13">
        <v>2063362.3226399999</v>
      </c>
      <c r="K19" s="13">
        <v>2220292.3105799998</v>
      </c>
      <c r="L19" s="14">
        <f t="shared" si="2"/>
        <v>7.6055468406156361</v>
      </c>
      <c r="M19" s="14">
        <f t="shared" si="5"/>
        <v>1.4323168572541982</v>
      </c>
    </row>
    <row r="20" spans="1:13" ht="15.75" x14ac:dyDescent="0.25">
      <c r="A20" s="10" t="s">
        <v>210</v>
      </c>
      <c r="B20" s="9">
        <v>344101.19170000002</v>
      </c>
      <c r="C20" s="9">
        <v>302873.45623000001</v>
      </c>
      <c r="D20" s="11">
        <f t="shared" si="0"/>
        <v>-11.981282385660512</v>
      </c>
      <c r="E20" s="11">
        <f t="shared" si="3"/>
        <v>2.8859046320450781</v>
      </c>
      <c r="F20" s="9">
        <v>705476.15407000005</v>
      </c>
      <c r="G20" s="9">
        <v>619899.58895</v>
      </c>
      <c r="H20" s="11">
        <f t="shared" si="1"/>
        <v>-12.130327102666152</v>
      </c>
      <c r="I20" s="11">
        <f t="shared" si="4"/>
        <v>2.7157962761277514</v>
      </c>
      <c r="J20" s="9">
        <v>4540679.6709700003</v>
      </c>
      <c r="K20" s="9">
        <v>4433086.3567500003</v>
      </c>
      <c r="L20" s="11">
        <f t="shared" si="2"/>
        <v>-2.369542051333815</v>
      </c>
      <c r="M20" s="11">
        <f t="shared" si="5"/>
        <v>2.8597965629029907</v>
      </c>
    </row>
    <row r="21" spans="1:13" ht="14.25" x14ac:dyDescent="0.2">
      <c r="A21" s="12" t="s">
        <v>206</v>
      </c>
      <c r="B21" s="13">
        <v>344101.19170000002</v>
      </c>
      <c r="C21" s="13">
        <v>302873.45623000001</v>
      </c>
      <c r="D21" s="14">
        <f t="shared" si="0"/>
        <v>-11.981282385660512</v>
      </c>
      <c r="E21" s="14">
        <f t="shared" si="3"/>
        <v>2.8859046320450781</v>
      </c>
      <c r="F21" s="13">
        <v>705476.15407000005</v>
      </c>
      <c r="G21" s="13">
        <v>619899.58895</v>
      </c>
      <c r="H21" s="14">
        <f t="shared" si="1"/>
        <v>-12.130327102666152</v>
      </c>
      <c r="I21" s="14">
        <f t="shared" si="4"/>
        <v>2.7157962761277514</v>
      </c>
      <c r="J21" s="13">
        <v>4540679.6709700003</v>
      </c>
      <c r="K21" s="13">
        <v>4433086.3567500003</v>
      </c>
      <c r="L21" s="14">
        <f t="shared" si="2"/>
        <v>-2.369542051333815</v>
      </c>
      <c r="M21" s="14">
        <f t="shared" si="5"/>
        <v>2.8597965629029907</v>
      </c>
    </row>
    <row r="22" spans="1:13" ht="16.5" x14ac:dyDescent="0.25">
      <c r="A22" s="61" t="s">
        <v>15</v>
      </c>
      <c r="B22" s="62">
        <v>9937765.4625299983</v>
      </c>
      <c r="C22" s="62">
        <v>8548289.8765099999</v>
      </c>
      <c r="D22" s="60">
        <f t="shared" si="0"/>
        <v>-13.981770763849962</v>
      </c>
      <c r="E22" s="60">
        <f t="shared" si="3"/>
        <v>81.451671789786587</v>
      </c>
      <c r="F22" s="62">
        <v>19586978.041199997</v>
      </c>
      <c r="G22" s="62">
        <v>17231248.993590001</v>
      </c>
      <c r="H22" s="60">
        <f t="shared" si="1"/>
        <v>-12.027016330211152</v>
      </c>
      <c r="I22" s="60">
        <f t="shared" si="4"/>
        <v>75.490551508651365</v>
      </c>
      <c r="J22" s="62">
        <v>120152507.55330001</v>
      </c>
      <c r="K22" s="62">
        <v>121714333.94230001</v>
      </c>
      <c r="L22" s="60">
        <f t="shared" si="2"/>
        <v>1.2998699909006624</v>
      </c>
      <c r="M22" s="60">
        <f t="shared" si="5"/>
        <v>78.518261511918922</v>
      </c>
    </row>
    <row r="23" spans="1:13" ht="15.75" x14ac:dyDescent="0.25">
      <c r="A23" s="10" t="s">
        <v>16</v>
      </c>
      <c r="B23" s="62">
        <v>1037585.56537</v>
      </c>
      <c r="C23" s="62">
        <v>874374.11528999999</v>
      </c>
      <c r="D23" s="60">
        <f t="shared" si="0"/>
        <v>-15.729926815413942</v>
      </c>
      <c r="E23" s="60">
        <f t="shared" si="3"/>
        <v>8.3314013082067699</v>
      </c>
      <c r="F23" s="62">
        <v>2107612.9155099997</v>
      </c>
      <c r="G23" s="62">
        <v>1780960.4074800001</v>
      </c>
      <c r="H23" s="60">
        <f t="shared" si="1"/>
        <v>-15.498695496983913</v>
      </c>
      <c r="I23" s="60">
        <f t="shared" si="4"/>
        <v>7.802434021222215</v>
      </c>
      <c r="J23" s="62">
        <v>12729092.313900001</v>
      </c>
      <c r="K23" s="62">
        <v>12767430.522679999</v>
      </c>
      <c r="L23" s="60">
        <f t="shared" si="2"/>
        <v>0.30118572349525113</v>
      </c>
      <c r="M23" s="60">
        <f t="shared" si="5"/>
        <v>8.2363055865735468</v>
      </c>
    </row>
    <row r="24" spans="1:13" ht="14.25" x14ac:dyDescent="0.2">
      <c r="A24" s="12" t="s">
        <v>17</v>
      </c>
      <c r="B24" s="13">
        <v>715678.47450999997</v>
      </c>
      <c r="C24" s="13">
        <v>610593.25887999998</v>
      </c>
      <c r="D24" s="14">
        <f t="shared" si="0"/>
        <v>-14.683299746013482</v>
      </c>
      <c r="E24" s="14">
        <f t="shared" si="3"/>
        <v>5.8179872743920953</v>
      </c>
      <c r="F24" s="13">
        <v>1483580.43649</v>
      </c>
      <c r="G24" s="13">
        <v>1260236.3385300001</v>
      </c>
      <c r="H24" s="14">
        <f t="shared" si="1"/>
        <v>-15.054397622579149</v>
      </c>
      <c r="I24" s="14">
        <f t="shared" si="4"/>
        <v>5.5211282863049336</v>
      </c>
      <c r="J24" s="13">
        <v>8539744.4563200008</v>
      </c>
      <c r="K24" s="13">
        <v>8662623.3321100008</v>
      </c>
      <c r="L24" s="14">
        <f t="shared" si="2"/>
        <v>1.4389057707582937</v>
      </c>
      <c r="M24" s="14">
        <f t="shared" si="5"/>
        <v>5.5882828434349188</v>
      </c>
    </row>
    <row r="25" spans="1:13" ht="14.25" x14ac:dyDescent="0.2">
      <c r="A25" s="12" t="s">
        <v>18</v>
      </c>
      <c r="B25" s="13">
        <v>144819.42416</v>
      </c>
      <c r="C25" s="13">
        <v>116370.66069</v>
      </c>
      <c r="D25" s="14">
        <f t="shared" si="0"/>
        <v>-19.644300918203562</v>
      </c>
      <c r="E25" s="14">
        <f t="shared" si="3"/>
        <v>1.1088281980854293</v>
      </c>
      <c r="F25" s="13">
        <v>268587.93281000003</v>
      </c>
      <c r="G25" s="13">
        <v>229470.59901999999</v>
      </c>
      <c r="H25" s="14">
        <f t="shared" si="1"/>
        <v>-14.564069718527437</v>
      </c>
      <c r="I25" s="14">
        <f t="shared" si="4"/>
        <v>1.005316682585486</v>
      </c>
      <c r="J25" s="13">
        <v>1966046.4416199999</v>
      </c>
      <c r="K25" s="13">
        <v>1814386.8231200001</v>
      </c>
      <c r="L25" s="14">
        <f t="shared" si="2"/>
        <v>-7.7139387600139333</v>
      </c>
      <c r="M25" s="14">
        <f t="shared" si="5"/>
        <v>1.1704660778002682</v>
      </c>
    </row>
    <row r="26" spans="1:13" ht="14.25" x14ac:dyDescent="0.2">
      <c r="A26" s="12" t="s">
        <v>19</v>
      </c>
      <c r="B26" s="13">
        <v>177087.6667</v>
      </c>
      <c r="C26" s="13">
        <v>147410.19571999999</v>
      </c>
      <c r="D26" s="14">
        <f t="shared" si="0"/>
        <v>-16.758632339018792</v>
      </c>
      <c r="E26" s="14">
        <f t="shared" si="3"/>
        <v>1.4045858357292451</v>
      </c>
      <c r="F26" s="13">
        <v>355444.54621</v>
      </c>
      <c r="G26" s="13">
        <v>291253.46993000002</v>
      </c>
      <c r="H26" s="14">
        <f t="shared" si="1"/>
        <v>-18.059378590683252</v>
      </c>
      <c r="I26" s="14">
        <f t="shared" si="4"/>
        <v>1.2759890523317954</v>
      </c>
      <c r="J26" s="13">
        <v>2223301.4159599999</v>
      </c>
      <c r="K26" s="13">
        <v>2290420.3674499998</v>
      </c>
      <c r="L26" s="14">
        <f t="shared" si="2"/>
        <v>3.0188867334040079</v>
      </c>
      <c r="M26" s="14">
        <f t="shared" si="5"/>
        <v>1.4775566653383612</v>
      </c>
    </row>
    <row r="27" spans="1:13" ht="15.75" x14ac:dyDescent="0.25">
      <c r="A27" s="10" t="s">
        <v>20</v>
      </c>
      <c r="B27" s="62">
        <v>1444414.4739900001</v>
      </c>
      <c r="C27" s="62">
        <v>1175735.5662700001</v>
      </c>
      <c r="D27" s="60">
        <f t="shared" si="0"/>
        <v>-18.601233410366682</v>
      </c>
      <c r="E27" s="60">
        <f t="shared" si="3"/>
        <v>11.202898923509721</v>
      </c>
      <c r="F27" s="62">
        <v>2838584.9078500001</v>
      </c>
      <c r="G27" s="62">
        <v>2370542.3285400001</v>
      </c>
      <c r="H27" s="60">
        <f t="shared" si="1"/>
        <v>-16.488588310874398</v>
      </c>
      <c r="I27" s="60">
        <f t="shared" si="4"/>
        <v>10.385407803152152</v>
      </c>
      <c r="J27" s="62">
        <v>17524309.379870001</v>
      </c>
      <c r="K27" s="62">
        <v>17315035.04944</v>
      </c>
      <c r="L27" s="60">
        <f t="shared" si="2"/>
        <v>-1.1941944523667927</v>
      </c>
      <c r="M27" s="60">
        <f t="shared" si="5"/>
        <v>11.16997814525674</v>
      </c>
    </row>
    <row r="28" spans="1:13" ht="14.25" x14ac:dyDescent="0.2">
      <c r="A28" s="12" t="s">
        <v>21</v>
      </c>
      <c r="B28" s="13">
        <v>1444414.4739900001</v>
      </c>
      <c r="C28" s="13">
        <v>1175735.5662700001</v>
      </c>
      <c r="D28" s="14">
        <f t="shared" si="0"/>
        <v>-18.601233410366682</v>
      </c>
      <c r="E28" s="14">
        <f t="shared" si="3"/>
        <v>11.202898923509721</v>
      </c>
      <c r="F28" s="13">
        <v>2838584.9078500001</v>
      </c>
      <c r="G28" s="13">
        <v>2370542.3285400001</v>
      </c>
      <c r="H28" s="14">
        <f t="shared" si="1"/>
        <v>-16.488588310874398</v>
      </c>
      <c r="I28" s="14">
        <f t="shared" si="4"/>
        <v>10.385407803152152</v>
      </c>
      <c r="J28" s="13">
        <v>17524309.379870001</v>
      </c>
      <c r="K28" s="13">
        <v>17315035.04944</v>
      </c>
      <c r="L28" s="14">
        <f t="shared" si="2"/>
        <v>-1.1941944523667927</v>
      </c>
      <c r="M28" s="14">
        <f t="shared" si="5"/>
        <v>11.16997814525674</v>
      </c>
    </row>
    <row r="29" spans="1:13" ht="15.75" x14ac:dyDescent="0.25">
      <c r="A29" s="10" t="s">
        <v>22</v>
      </c>
      <c r="B29" s="62">
        <v>7455765.4231699994</v>
      </c>
      <c r="C29" s="62">
        <v>6498180.1949499995</v>
      </c>
      <c r="D29" s="60">
        <f t="shared" si="0"/>
        <v>-12.843553597383156</v>
      </c>
      <c r="E29" s="60">
        <f t="shared" si="3"/>
        <v>61.917371558070087</v>
      </c>
      <c r="F29" s="62">
        <v>14640780.217839999</v>
      </c>
      <c r="G29" s="62">
        <v>13079746.25757</v>
      </c>
      <c r="H29" s="60">
        <f t="shared" si="1"/>
        <v>-10.662232046676424</v>
      </c>
      <c r="I29" s="60">
        <f t="shared" si="4"/>
        <v>57.302709684276998</v>
      </c>
      <c r="J29" s="62">
        <v>89899105.859530002</v>
      </c>
      <c r="K29" s="62">
        <v>91631868.370180011</v>
      </c>
      <c r="L29" s="60">
        <f t="shared" si="2"/>
        <v>1.9274524413596519</v>
      </c>
      <c r="M29" s="60">
        <f t="shared" si="5"/>
        <v>59.11197778008863</v>
      </c>
    </row>
    <row r="30" spans="1:13" ht="14.25" x14ac:dyDescent="0.2">
      <c r="A30" s="12" t="s">
        <v>23</v>
      </c>
      <c r="B30" s="13">
        <v>1485368.2324099999</v>
      </c>
      <c r="C30" s="13">
        <v>1267908.51275</v>
      </c>
      <c r="D30" s="14">
        <f t="shared" si="0"/>
        <v>-14.640121884603188</v>
      </c>
      <c r="E30" s="14">
        <f t="shared" si="3"/>
        <v>12.081161206731645</v>
      </c>
      <c r="F30" s="13">
        <v>3072045.1330599999</v>
      </c>
      <c r="G30" s="13">
        <v>2656978.8231000002</v>
      </c>
      <c r="H30" s="14">
        <f t="shared" si="1"/>
        <v>-13.511074609329091</v>
      </c>
      <c r="I30" s="14">
        <f t="shared" si="4"/>
        <v>11.640293560683892</v>
      </c>
      <c r="J30" s="13">
        <v>17649848.209089998</v>
      </c>
      <c r="K30" s="13">
        <v>18317330.765889999</v>
      </c>
      <c r="L30" s="14">
        <f t="shared" si="2"/>
        <v>3.7818033837607428</v>
      </c>
      <c r="M30" s="14">
        <f t="shared" si="5"/>
        <v>11.816561950363912</v>
      </c>
    </row>
    <row r="31" spans="1:13" ht="14.25" x14ac:dyDescent="0.2">
      <c r="A31" s="12" t="s">
        <v>24</v>
      </c>
      <c r="B31" s="13">
        <v>1832639.83987</v>
      </c>
      <c r="C31" s="13">
        <v>1705351.77618</v>
      </c>
      <c r="D31" s="14">
        <f t="shared" si="0"/>
        <v>-6.9456126032395575</v>
      </c>
      <c r="E31" s="14">
        <f t="shared" si="3"/>
        <v>16.249303096428573</v>
      </c>
      <c r="F31" s="13">
        <v>3418598.2696699998</v>
      </c>
      <c r="G31" s="13">
        <v>3433868.12843</v>
      </c>
      <c r="H31" s="14">
        <f t="shared" si="1"/>
        <v>0.44667017167460915</v>
      </c>
      <c r="I31" s="14">
        <f t="shared" si="4"/>
        <v>15.043865881085717</v>
      </c>
      <c r="J31" s="13">
        <v>21452357.80759</v>
      </c>
      <c r="K31" s="13">
        <v>22285527.24594</v>
      </c>
      <c r="L31" s="14">
        <f t="shared" si="2"/>
        <v>3.8838128928430331</v>
      </c>
      <c r="M31" s="14">
        <f t="shared" si="5"/>
        <v>14.376456737274943</v>
      </c>
    </row>
    <row r="32" spans="1:13" ht="14.25" x14ac:dyDescent="0.2">
      <c r="A32" s="12" t="s">
        <v>25</v>
      </c>
      <c r="B32" s="13">
        <v>89236.716050000003</v>
      </c>
      <c r="C32" s="13">
        <v>77874.906560000003</v>
      </c>
      <c r="D32" s="14">
        <f t="shared" si="0"/>
        <v>-12.732213816153759</v>
      </c>
      <c r="E32" s="14">
        <f t="shared" si="3"/>
        <v>0.74202459455844805</v>
      </c>
      <c r="F32" s="13">
        <v>143708.03997000001</v>
      </c>
      <c r="G32" s="13">
        <v>121850.5373</v>
      </c>
      <c r="H32" s="14">
        <f t="shared" si="1"/>
        <v>-15.20965888516948</v>
      </c>
      <c r="I32" s="14">
        <f t="shared" si="4"/>
        <v>0.53383038373041602</v>
      </c>
      <c r="J32" s="13">
        <v>1095944.48584</v>
      </c>
      <c r="K32" s="13">
        <v>1259019.9396800001</v>
      </c>
      <c r="L32" s="14">
        <f t="shared" si="2"/>
        <v>14.879900939052485</v>
      </c>
      <c r="M32" s="14">
        <f t="shared" si="5"/>
        <v>0.81219732853632842</v>
      </c>
    </row>
    <row r="33" spans="1:13" ht="14.25" x14ac:dyDescent="0.2">
      <c r="A33" s="12" t="s">
        <v>185</v>
      </c>
      <c r="B33" s="13">
        <v>921008.47631000006</v>
      </c>
      <c r="C33" s="13">
        <v>833311.79827000003</v>
      </c>
      <c r="D33" s="14">
        <f t="shared" si="0"/>
        <v>-9.5218100914070636</v>
      </c>
      <c r="E33" s="14">
        <f t="shared" si="3"/>
        <v>7.9401424228439934</v>
      </c>
      <c r="F33" s="13">
        <v>1823961.02575</v>
      </c>
      <c r="G33" s="13">
        <v>1566920.1296999999</v>
      </c>
      <c r="H33" s="14">
        <f t="shared" si="1"/>
        <v>-14.092455508708399</v>
      </c>
      <c r="I33" s="14">
        <f t="shared" si="4"/>
        <v>6.8647179786597805</v>
      </c>
      <c r="J33" s="13">
        <v>11849431.29256</v>
      </c>
      <c r="K33" s="13">
        <v>11853692.871409999</v>
      </c>
      <c r="L33" s="14">
        <f t="shared" si="2"/>
        <v>3.5964416728379085E-2</v>
      </c>
      <c r="M33" s="14">
        <f t="shared" si="5"/>
        <v>7.6468508401037028</v>
      </c>
    </row>
    <row r="34" spans="1:13" ht="14.25" x14ac:dyDescent="0.2">
      <c r="A34" s="12" t="s">
        <v>26</v>
      </c>
      <c r="B34" s="13">
        <v>471698.59989999997</v>
      </c>
      <c r="C34" s="13">
        <v>435802.92219999997</v>
      </c>
      <c r="D34" s="14">
        <f t="shared" si="0"/>
        <v>-7.6098758206214479</v>
      </c>
      <c r="E34" s="14">
        <f t="shared" si="3"/>
        <v>4.1525120342030997</v>
      </c>
      <c r="F34" s="13">
        <v>948885.65607999999</v>
      </c>
      <c r="G34" s="13">
        <v>902249.95380000002</v>
      </c>
      <c r="H34" s="14">
        <f t="shared" si="1"/>
        <v>-4.914786305513311</v>
      </c>
      <c r="I34" s="14">
        <f t="shared" si="4"/>
        <v>3.952780592768089</v>
      </c>
      <c r="J34" s="13">
        <v>5880091.4479499999</v>
      </c>
      <c r="K34" s="13">
        <v>5999283.9081899999</v>
      </c>
      <c r="L34" s="14">
        <f t="shared" si="2"/>
        <v>2.0270511316886828</v>
      </c>
      <c r="M34" s="14">
        <f t="shared" si="5"/>
        <v>3.8701550386893402</v>
      </c>
    </row>
    <row r="35" spans="1:13" ht="14.25" x14ac:dyDescent="0.2">
      <c r="A35" s="12" t="s">
        <v>27</v>
      </c>
      <c r="B35" s="13">
        <v>567770.65286999999</v>
      </c>
      <c r="C35" s="13">
        <v>474416.22911999997</v>
      </c>
      <c r="D35" s="14">
        <f t="shared" si="0"/>
        <v>-16.442277049387226</v>
      </c>
      <c r="E35" s="14">
        <f t="shared" si="3"/>
        <v>4.5204357297493472</v>
      </c>
      <c r="F35" s="13">
        <v>1159411.5893300001</v>
      </c>
      <c r="G35" s="13">
        <v>964473.05417999998</v>
      </c>
      <c r="H35" s="14">
        <f t="shared" si="1"/>
        <v>-16.813574829164082</v>
      </c>
      <c r="I35" s="14">
        <f t="shared" si="4"/>
        <v>4.2253816193107232</v>
      </c>
      <c r="J35" s="13">
        <v>6924374.05853</v>
      </c>
      <c r="K35" s="13">
        <v>6909060.2628100002</v>
      </c>
      <c r="L35" s="14">
        <f t="shared" si="2"/>
        <v>-0.22115783449241966</v>
      </c>
      <c r="M35" s="14">
        <f t="shared" si="5"/>
        <v>4.4570543414721788</v>
      </c>
    </row>
    <row r="36" spans="1:13" ht="14.25" x14ac:dyDescent="0.2">
      <c r="A36" s="12" t="s">
        <v>28</v>
      </c>
      <c r="B36" s="13">
        <v>1189080.6092699999</v>
      </c>
      <c r="C36" s="13">
        <v>943833.02648999996</v>
      </c>
      <c r="D36" s="14">
        <f t="shared" si="0"/>
        <v>-20.624975369042666</v>
      </c>
      <c r="E36" s="14">
        <f t="shared" si="3"/>
        <v>8.99323478831427</v>
      </c>
      <c r="F36" s="13">
        <v>2294553.8553499999</v>
      </c>
      <c r="G36" s="13">
        <v>1804473.0344499999</v>
      </c>
      <c r="H36" s="14">
        <f t="shared" si="1"/>
        <v>-21.358436183893598</v>
      </c>
      <c r="I36" s="14">
        <f t="shared" si="4"/>
        <v>7.905443453564744</v>
      </c>
      <c r="J36" s="13">
        <v>13743852.775149999</v>
      </c>
      <c r="K36" s="13">
        <v>12714110.30429</v>
      </c>
      <c r="L36" s="14">
        <f t="shared" si="2"/>
        <v>-7.4923857793489814</v>
      </c>
      <c r="M36" s="14">
        <f t="shared" si="5"/>
        <v>8.2019085626913544</v>
      </c>
    </row>
    <row r="37" spans="1:13" ht="14.25" x14ac:dyDescent="0.2">
      <c r="A37" s="15" t="s">
        <v>186</v>
      </c>
      <c r="B37" s="13">
        <v>245731.55110000001</v>
      </c>
      <c r="C37" s="13">
        <v>214927.58627</v>
      </c>
      <c r="D37" s="14">
        <f t="shared" si="0"/>
        <v>-12.535616485595044</v>
      </c>
      <c r="E37" s="14">
        <f t="shared" si="3"/>
        <v>2.047919697194724</v>
      </c>
      <c r="F37" s="13">
        <v>489281.61436000001</v>
      </c>
      <c r="G37" s="13">
        <v>416200.01419000002</v>
      </c>
      <c r="H37" s="14">
        <f t="shared" si="1"/>
        <v>-14.936510595353896</v>
      </c>
      <c r="I37" s="14">
        <f t="shared" si="4"/>
        <v>1.8233831233475595</v>
      </c>
      <c r="J37" s="13">
        <v>3173365.7437399998</v>
      </c>
      <c r="K37" s="13">
        <v>3083388.2376799998</v>
      </c>
      <c r="L37" s="14">
        <f t="shared" si="2"/>
        <v>-2.8353966521979346</v>
      </c>
      <c r="M37" s="14">
        <f t="shared" si="5"/>
        <v>1.9891024840484623</v>
      </c>
    </row>
    <row r="38" spans="1:13" ht="14.25" x14ac:dyDescent="0.2">
      <c r="A38" s="12" t="s">
        <v>29</v>
      </c>
      <c r="B38" s="13">
        <v>181236.58134</v>
      </c>
      <c r="C38" s="13">
        <v>146074.96285000001</v>
      </c>
      <c r="D38" s="14">
        <f t="shared" si="0"/>
        <v>-19.400949979318337</v>
      </c>
      <c r="E38" s="14">
        <f t="shared" si="3"/>
        <v>1.3918631799628527</v>
      </c>
      <c r="F38" s="13">
        <v>375463.31323999999</v>
      </c>
      <c r="G38" s="13">
        <v>433752.64909000002</v>
      </c>
      <c r="H38" s="14">
        <f t="shared" si="1"/>
        <v>15.524642167300348</v>
      </c>
      <c r="I38" s="14">
        <f t="shared" si="4"/>
        <v>1.9002816748990996</v>
      </c>
      <c r="J38" s="13">
        <v>2281345.3849999998</v>
      </c>
      <c r="K38" s="13">
        <v>3164427.0408200002</v>
      </c>
      <c r="L38" s="14">
        <f t="shared" si="2"/>
        <v>38.708810232169235</v>
      </c>
      <c r="M38" s="14">
        <f t="shared" si="5"/>
        <v>2.0413808454498068</v>
      </c>
    </row>
    <row r="39" spans="1:13" ht="14.25" x14ac:dyDescent="0.2">
      <c r="A39" s="12" t="s">
        <v>187</v>
      </c>
      <c r="B39" s="13">
        <v>107443.26114</v>
      </c>
      <c r="C39" s="13">
        <v>97080.694059999994</v>
      </c>
      <c r="D39" s="14">
        <f>(C39-B39)/B39*100</f>
        <v>-9.6446877822308892</v>
      </c>
      <c r="E39" s="14">
        <f t="shared" si="3"/>
        <v>0.92502534938931469</v>
      </c>
      <c r="F39" s="13">
        <v>213565.61694000001</v>
      </c>
      <c r="G39" s="13">
        <v>196593.16996999999</v>
      </c>
      <c r="H39" s="14">
        <f t="shared" si="1"/>
        <v>-7.9471813923906707</v>
      </c>
      <c r="I39" s="14">
        <f t="shared" si="4"/>
        <v>0.86127980794602521</v>
      </c>
      <c r="J39" s="13">
        <v>1438966.20581</v>
      </c>
      <c r="K39" s="13">
        <v>1630890.3225</v>
      </c>
      <c r="L39" s="14">
        <f t="shared" si="2"/>
        <v>13.337638918487679</v>
      </c>
      <c r="M39" s="14">
        <f t="shared" si="5"/>
        <v>1.0520919656021654</v>
      </c>
    </row>
    <row r="40" spans="1:13" ht="14.25" x14ac:dyDescent="0.2">
      <c r="A40" s="12" t="s">
        <v>30</v>
      </c>
      <c r="B40" s="13">
        <v>355763.90454999998</v>
      </c>
      <c r="C40" s="13">
        <v>296105.98888000002</v>
      </c>
      <c r="D40" s="14">
        <f>(C40-B40)/B40*100</f>
        <v>-16.768962479614196</v>
      </c>
      <c r="E40" s="14">
        <f t="shared" si="3"/>
        <v>2.8214213801428456</v>
      </c>
      <c r="F40" s="13">
        <v>685558.54387000005</v>
      </c>
      <c r="G40" s="13">
        <v>571120.35057000001</v>
      </c>
      <c r="H40" s="14">
        <f t="shared" si="1"/>
        <v>-16.6926944931636</v>
      </c>
      <c r="I40" s="14">
        <f t="shared" si="4"/>
        <v>2.5020931598389664</v>
      </c>
      <c r="J40" s="13">
        <v>4304956.2900700001</v>
      </c>
      <c r="K40" s="13">
        <v>4309552.79758</v>
      </c>
      <c r="L40" s="14">
        <f t="shared" si="2"/>
        <v>0.10677245482381349</v>
      </c>
      <c r="M40" s="14">
        <f t="shared" si="5"/>
        <v>2.780104714044775</v>
      </c>
    </row>
    <row r="41" spans="1:13" ht="14.25" x14ac:dyDescent="0.2">
      <c r="A41" s="12" t="s">
        <v>31</v>
      </c>
      <c r="B41" s="13">
        <v>8786.9983599999996</v>
      </c>
      <c r="C41" s="13">
        <v>5491.7913200000003</v>
      </c>
      <c r="D41" s="14">
        <f t="shared" si="0"/>
        <v>-37.500940651137206</v>
      </c>
      <c r="E41" s="14">
        <f t="shared" si="3"/>
        <v>5.2328078550988942E-2</v>
      </c>
      <c r="F41" s="13">
        <v>15747.560219999999</v>
      </c>
      <c r="G41" s="13">
        <v>11266.41279</v>
      </c>
      <c r="H41" s="14">
        <f t="shared" si="1"/>
        <v>-28.456137759732275</v>
      </c>
      <c r="I41" s="14">
        <f t="shared" si="4"/>
        <v>4.9358448441991137E-2</v>
      </c>
      <c r="J41" s="13">
        <v>104572.15820000001</v>
      </c>
      <c r="K41" s="13">
        <v>105584.67339</v>
      </c>
      <c r="L41" s="14">
        <f t="shared" si="2"/>
        <v>0.96824547511346182</v>
      </c>
      <c r="M41" s="14">
        <f t="shared" si="5"/>
        <v>6.8112971811657638E-2</v>
      </c>
    </row>
    <row r="42" spans="1:13" ht="15.75" x14ac:dyDescent="0.25">
      <c r="A42" s="63" t="s">
        <v>32</v>
      </c>
      <c r="B42" s="62">
        <v>327055.84641</v>
      </c>
      <c r="C42" s="62">
        <v>282004.25852999999</v>
      </c>
      <c r="D42" s="60">
        <f t="shared" si="0"/>
        <v>-13.774891467166423</v>
      </c>
      <c r="E42" s="60">
        <f t="shared" si="3"/>
        <v>2.6870542109511972</v>
      </c>
      <c r="F42" s="62">
        <v>727527.34157000005</v>
      </c>
      <c r="G42" s="62">
        <v>559139.32677000004</v>
      </c>
      <c r="H42" s="60">
        <f t="shared" si="1"/>
        <v>-23.145249006947228</v>
      </c>
      <c r="I42" s="60">
        <f t="shared" si="4"/>
        <v>2.4496039819136324</v>
      </c>
      <c r="J42" s="62">
        <v>4969149.0134100001</v>
      </c>
      <c r="K42" s="62">
        <v>4477226.8311099997</v>
      </c>
      <c r="L42" s="60">
        <f t="shared" si="2"/>
        <v>-9.8995256727555176</v>
      </c>
      <c r="M42" s="60">
        <f t="shared" si="5"/>
        <v>2.8882717079150946</v>
      </c>
    </row>
    <row r="43" spans="1:13" ht="14.25" x14ac:dyDescent="0.2">
      <c r="A43" s="12" t="s">
        <v>33</v>
      </c>
      <c r="B43" s="13">
        <v>327055.84641</v>
      </c>
      <c r="C43" s="13">
        <v>282004.25852999999</v>
      </c>
      <c r="D43" s="14">
        <f t="shared" si="0"/>
        <v>-13.774891467166423</v>
      </c>
      <c r="E43" s="14">
        <f t="shared" si="3"/>
        <v>2.6870542109511972</v>
      </c>
      <c r="F43" s="13">
        <v>727527.34157000005</v>
      </c>
      <c r="G43" s="13">
        <v>559139.32677000004</v>
      </c>
      <c r="H43" s="14">
        <f t="shared" si="1"/>
        <v>-23.145249006947228</v>
      </c>
      <c r="I43" s="14">
        <f t="shared" si="4"/>
        <v>2.4496039819136324</v>
      </c>
      <c r="J43" s="13">
        <v>4969149.0134100001</v>
      </c>
      <c r="K43" s="13">
        <v>4477226.8311099997</v>
      </c>
      <c r="L43" s="14">
        <f t="shared" si="2"/>
        <v>-9.8995256727555176</v>
      </c>
      <c r="M43" s="14">
        <f t="shared" si="5"/>
        <v>2.8882717079150946</v>
      </c>
    </row>
    <row r="44" spans="1:13" ht="15.75" x14ac:dyDescent="0.25">
      <c r="A44" s="10" t="s">
        <v>34</v>
      </c>
      <c r="B44" s="9">
        <v>12060255.001589999</v>
      </c>
      <c r="C44" s="9">
        <v>10494922.55797</v>
      </c>
      <c r="D44" s="11">
        <f t="shared" si="0"/>
        <v>-12.979264894594916</v>
      </c>
      <c r="E44" s="11">
        <f t="shared" si="3"/>
        <v>100</v>
      </c>
      <c r="F44" s="16">
        <v>24036988.377160002</v>
      </c>
      <c r="G44" s="16">
        <v>21277903.240820002</v>
      </c>
      <c r="H44" s="17">
        <f t="shared" si="1"/>
        <v>-11.478497609799106</v>
      </c>
      <c r="I44" s="17">
        <f t="shared" si="4"/>
        <v>93.219049367504141</v>
      </c>
      <c r="J44" s="16">
        <v>146871948.78652999</v>
      </c>
      <c r="K44" s="16">
        <v>148441729.63409001</v>
      </c>
      <c r="L44" s="17">
        <f t="shared" si="2"/>
        <v>1.0688091637168955</v>
      </c>
      <c r="M44" s="17">
        <f t="shared" si="5"/>
        <v>95.760180162645469</v>
      </c>
    </row>
    <row r="45" spans="1:13" ht="15.75" x14ac:dyDescent="0.25">
      <c r="A45" s="64" t="s">
        <v>35</v>
      </c>
      <c r="B45" s="65"/>
      <c r="C45" s="65"/>
      <c r="D45" s="66"/>
      <c r="E45" s="66"/>
      <c r="F45" s="67">
        <f>(F46-F44)</f>
        <v>423323.07342999801</v>
      </c>
      <c r="G45" s="67">
        <f>(G46-G44)</f>
        <v>1547799.6441500001</v>
      </c>
      <c r="H45" s="68">
        <f t="shared" si="1"/>
        <v>265.6308246108274</v>
      </c>
      <c r="I45" s="68">
        <f t="shared" si="4"/>
        <v>6.7809506324958653</v>
      </c>
      <c r="J45" s="67">
        <f>(J46-J44)</f>
        <v>5523787.7630600035</v>
      </c>
      <c r="K45" s="67">
        <f>(K46-K44)</f>
        <v>6572316.2688799798</v>
      </c>
      <c r="L45" s="68">
        <f t="shared" si="2"/>
        <v>18.982056349665484</v>
      </c>
      <c r="M45" s="68">
        <f t="shared" si="5"/>
        <v>4.2398198373545313</v>
      </c>
    </row>
    <row r="46" spans="1:13" s="19" customFormat="1" ht="22.5" customHeight="1" x14ac:dyDescent="0.3">
      <c r="A46" s="18" t="s">
        <v>36</v>
      </c>
      <c r="B46" s="69">
        <v>12060255.001589999</v>
      </c>
      <c r="C46" s="69">
        <v>10494922.55797</v>
      </c>
      <c r="D46" s="70">
        <f>(C46-B46)/B46*100</f>
        <v>-12.979264894594916</v>
      </c>
      <c r="E46" s="70">
        <f t="shared" si="3"/>
        <v>100</v>
      </c>
      <c r="F46" s="125">
        <v>24460311.45059</v>
      </c>
      <c r="G46" s="125">
        <v>22825702.884970002</v>
      </c>
      <c r="H46" s="126">
        <f>(G46-F46)/F46*100</f>
        <v>-6.6826972703185659</v>
      </c>
      <c r="I46" s="126">
        <f t="shared" si="4"/>
        <v>100</v>
      </c>
      <c r="J46" s="125">
        <v>152395736.54958999</v>
      </c>
      <c r="K46" s="125">
        <v>155014045.90296999</v>
      </c>
      <c r="L46" s="126">
        <f>(K46-J46)/J46*100</f>
        <v>1.7180988213065855</v>
      </c>
      <c r="M46" s="126">
        <f t="shared" si="5"/>
        <v>100</v>
      </c>
    </row>
    <row r="47" spans="1:13" ht="20.25" hidden="1" customHeight="1" x14ac:dyDescent="0.2"/>
    <row r="49" spans="1:7" x14ac:dyDescent="0.2">
      <c r="A49" s="1" t="s">
        <v>213</v>
      </c>
    </row>
    <row r="50" spans="1:7" x14ac:dyDescent="0.2">
      <c r="A50" s="1" t="s">
        <v>212</v>
      </c>
    </row>
    <row r="51" spans="1:7" x14ac:dyDescent="0.2">
      <c r="G51" s="20"/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5" orientation="landscape" horizontalDpi="4294967294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topLeftCell="A43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6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7" t="s">
        <v>80</v>
      </c>
    </row>
    <row r="14" spans="3:3" ht="12.75" customHeight="1" x14ac:dyDescent="0.2"/>
    <row r="16" spans="3:3" ht="12.75" customHeight="1" x14ac:dyDescent="0.2"/>
    <row r="21" spans="3:3" ht="15" x14ac:dyDescent="0.25">
      <c r="C21" s="37" t="s">
        <v>81</v>
      </c>
    </row>
    <row r="34" ht="12.75" customHeight="1" x14ac:dyDescent="0.2"/>
    <row r="50" spans="2:2" ht="12.75" customHeight="1" x14ac:dyDescent="0.2"/>
    <row r="51" spans="2:2" x14ac:dyDescent="0.2">
      <c r="B51" s="36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7" t="s">
        <v>15</v>
      </c>
    </row>
    <row r="2" spans="2:2" ht="15" x14ac:dyDescent="0.25">
      <c r="B2" s="37" t="s">
        <v>82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6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7" t="s">
        <v>83</v>
      </c>
    </row>
    <row r="10" spans="2:2" ht="12.75" customHeight="1" x14ac:dyDescent="0.2"/>
    <row r="13" spans="2:2" ht="12.75" customHeight="1" x14ac:dyDescent="0.2"/>
    <row r="18" spans="2:2" ht="15" x14ac:dyDescent="0.25">
      <c r="B18" s="37" t="s">
        <v>84</v>
      </c>
    </row>
    <row r="19" spans="2:2" ht="15" x14ac:dyDescent="0.25">
      <c r="B19" s="37"/>
    </row>
    <row r="20" spans="2:2" ht="15" x14ac:dyDescent="0.25">
      <c r="B20" s="37"/>
    </row>
    <row r="21" spans="2:2" ht="15" x14ac:dyDescent="0.25">
      <c r="B21" s="37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6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zoomScale="90" zoomScaleNormal="90" workbookViewId="0">
      <selection activeCell="H77" sqref="H77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57" bestFit="1" customWidth="1"/>
    <col min="5" max="5" width="12.28515625" style="58" bestFit="1" customWidth="1"/>
    <col min="6" max="6" width="11" style="58" bestFit="1" customWidth="1"/>
    <col min="7" max="7" width="12.28515625" style="58" bestFit="1" customWidth="1"/>
    <col min="8" max="8" width="11.42578125" style="58" bestFit="1" customWidth="1"/>
    <col min="9" max="9" width="12.28515625" style="58" bestFit="1" customWidth="1"/>
    <col min="10" max="10" width="12.7109375" style="58" bestFit="1" customWidth="1"/>
    <col min="11" max="11" width="12.28515625" style="58" bestFit="1" customWidth="1"/>
    <col min="12" max="12" width="11" style="58" customWidth="1"/>
    <col min="13" max="13" width="12.28515625" style="58" bestFit="1" customWidth="1"/>
    <col min="14" max="14" width="11" style="58" bestFit="1" customWidth="1"/>
    <col min="15" max="15" width="13.5703125" style="57" bestFit="1" customWidth="1"/>
  </cols>
  <sheetData>
    <row r="1" spans="1:15" ht="16.5" thickBot="1" x14ac:dyDescent="0.3">
      <c r="B1" s="38" t="s">
        <v>85</v>
      </c>
      <c r="C1" s="39" t="s">
        <v>59</v>
      </c>
      <c r="D1" s="39" t="s">
        <v>60</v>
      </c>
      <c r="E1" s="39" t="s">
        <v>61</v>
      </c>
      <c r="F1" s="39" t="s">
        <v>62</v>
      </c>
      <c r="G1" s="39" t="s">
        <v>63</v>
      </c>
      <c r="H1" s="39" t="s">
        <v>64</v>
      </c>
      <c r="I1" s="39" t="s">
        <v>1</v>
      </c>
      <c r="J1" s="39" t="s">
        <v>86</v>
      </c>
      <c r="K1" s="39" t="s">
        <v>65</v>
      </c>
      <c r="L1" s="39" t="s">
        <v>66</v>
      </c>
      <c r="M1" s="39" t="s">
        <v>67</v>
      </c>
      <c r="N1" s="39" t="s">
        <v>68</v>
      </c>
      <c r="O1" s="40" t="s">
        <v>57</v>
      </c>
    </row>
    <row r="2" spans="1:15" s="81" customFormat="1" ht="16.5" thickTop="1" thickBot="1" x14ac:dyDescent="0.3">
      <c r="A2" s="41">
        <v>2015</v>
      </c>
      <c r="B2" s="42" t="s">
        <v>3</v>
      </c>
      <c r="C2" s="43">
        <v>1822886.4975299998</v>
      </c>
      <c r="D2" s="43">
        <v>1664628.4229299999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4">
        <f t="shared" ref="O2:O33" si="0">SUM(C2:N2)</f>
        <v>3487514.9204599997</v>
      </c>
    </row>
    <row r="3" spans="1:15" ht="16.5" thickTop="1" thickBot="1" x14ac:dyDescent="0.3">
      <c r="A3" s="45">
        <v>2014</v>
      </c>
      <c r="B3" s="42" t="s">
        <v>3</v>
      </c>
      <c r="C3" s="43">
        <v>1927049.30174</v>
      </c>
      <c r="D3" s="43">
        <v>1795433.6926500001</v>
      </c>
      <c r="E3" s="43">
        <v>1887616.1530599999</v>
      </c>
      <c r="F3" s="43">
        <v>1849448.0303700001</v>
      </c>
      <c r="G3" s="43">
        <v>1808453.76923</v>
      </c>
      <c r="H3" s="43">
        <v>1669541.4984600001</v>
      </c>
      <c r="I3" s="43">
        <v>1529491.9659299999</v>
      </c>
      <c r="J3" s="43">
        <v>1606238.6817599998</v>
      </c>
      <c r="K3" s="43">
        <v>1902126.0463999999</v>
      </c>
      <c r="L3" s="43">
        <v>2007526.50126</v>
      </c>
      <c r="M3" s="43">
        <v>2194256.8385899998</v>
      </c>
      <c r="N3" s="43">
        <v>2307954.4551599999</v>
      </c>
      <c r="O3" s="44">
        <f t="shared" si="0"/>
        <v>22485136.934609998</v>
      </c>
    </row>
    <row r="4" spans="1:15" s="81" customFormat="1" ht="16.5" thickTop="1" thickBot="1" x14ac:dyDescent="0.3">
      <c r="A4" s="41">
        <v>2015</v>
      </c>
      <c r="B4" s="46" t="s">
        <v>87</v>
      </c>
      <c r="C4" s="47">
        <v>567392.65547999996</v>
      </c>
      <c r="D4" s="47">
        <v>495037.34214000002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4">
        <f t="shared" si="0"/>
        <v>1062429.99762</v>
      </c>
    </row>
    <row r="5" spans="1:15" ht="15.75" thickTop="1" x14ac:dyDescent="0.25">
      <c r="A5" s="45">
        <v>2014</v>
      </c>
      <c r="B5" s="46" t="s">
        <v>87</v>
      </c>
      <c r="C5" s="47">
        <v>614049.99011000001</v>
      </c>
      <c r="D5" s="47">
        <v>556283.59741000005</v>
      </c>
      <c r="E5" s="47">
        <v>598289.29353000002</v>
      </c>
      <c r="F5" s="47">
        <v>610687.35260999994</v>
      </c>
      <c r="G5" s="47">
        <v>542968.32842999999</v>
      </c>
      <c r="H5" s="47">
        <v>495849.45386000001</v>
      </c>
      <c r="I5" s="47">
        <v>444851.1041</v>
      </c>
      <c r="J5" s="47">
        <v>483695.93664000003</v>
      </c>
      <c r="K5" s="47">
        <v>552501.56553999998</v>
      </c>
      <c r="L5" s="47">
        <v>564232.83424999996</v>
      </c>
      <c r="M5" s="47">
        <v>601804.46646000003</v>
      </c>
      <c r="N5" s="47">
        <v>651456.22444000002</v>
      </c>
      <c r="O5" s="44">
        <f t="shared" si="0"/>
        <v>6716670.14738</v>
      </c>
    </row>
    <row r="6" spans="1:15" s="81" customFormat="1" ht="15" x14ac:dyDescent="0.25">
      <c r="A6" s="41">
        <v>2015</v>
      </c>
      <c r="B6" s="46" t="s">
        <v>138</v>
      </c>
      <c r="C6" s="47">
        <v>218751.19101000001</v>
      </c>
      <c r="D6" s="47">
        <v>156402.86170000001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8">
        <f t="shared" si="0"/>
        <v>375154.05271000002</v>
      </c>
    </row>
    <row r="7" spans="1:15" ht="15" x14ac:dyDescent="0.25">
      <c r="A7" s="45">
        <v>2014</v>
      </c>
      <c r="B7" s="46" t="s">
        <v>138</v>
      </c>
      <c r="C7" s="47">
        <v>219372.68607</v>
      </c>
      <c r="D7" s="47">
        <v>200366.00167999999</v>
      </c>
      <c r="E7" s="47">
        <v>192353.52622999999</v>
      </c>
      <c r="F7" s="47">
        <v>177392.70402</v>
      </c>
      <c r="G7" s="47">
        <v>188104.70172000001</v>
      </c>
      <c r="H7" s="47">
        <v>167816.56338000001</v>
      </c>
      <c r="I7" s="47">
        <v>94589.399080000003</v>
      </c>
      <c r="J7" s="47">
        <v>104381.06547</v>
      </c>
      <c r="K7" s="47">
        <v>162033.47639</v>
      </c>
      <c r="L7" s="47">
        <v>212448.55926000001</v>
      </c>
      <c r="M7" s="47">
        <v>338058.44446999999</v>
      </c>
      <c r="N7" s="47">
        <v>338041.30245999998</v>
      </c>
      <c r="O7" s="48">
        <f t="shared" si="0"/>
        <v>2394958.4302300001</v>
      </c>
    </row>
    <row r="8" spans="1:15" s="81" customFormat="1" ht="15" x14ac:dyDescent="0.25">
      <c r="A8" s="41">
        <v>2015</v>
      </c>
      <c r="B8" s="46" t="s">
        <v>88</v>
      </c>
      <c r="C8" s="47">
        <v>93292.691890000002</v>
      </c>
      <c r="D8" s="47">
        <v>98903.877340000006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8">
        <f t="shared" si="0"/>
        <v>192196.56923000002</v>
      </c>
    </row>
    <row r="9" spans="1:15" ht="15" x14ac:dyDescent="0.25">
      <c r="A9" s="45">
        <v>2014</v>
      </c>
      <c r="B9" s="46" t="s">
        <v>88</v>
      </c>
      <c r="C9" s="47">
        <v>111498.51522</v>
      </c>
      <c r="D9" s="47">
        <v>112348.27525000001</v>
      </c>
      <c r="E9" s="47">
        <v>119768.88486999999</v>
      </c>
      <c r="F9" s="47">
        <v>121026.58252</v>
      </c>
      <c r="G9" s="47">
        <v>109161.33497</v>
      </c>
      <c r="H9" s="47">
        <v>108378.79994</v>
      </c>
      <c r="I9" s="47">
        <v>106723.63373</v>
      </c>
      <c r="J9" s="47">
        <v>119251.82182</v>
      </c>
      <c r="K9" s="47">
        <v>134477.10582</v>
      </c>
      <c r="L9" s="47">
        <v>125772.73337</v>
      </c>
      <c r="M9" s="47">
        <v>129613.56435</v>
      </c>
      <c r="N9" s="47">
        <v>118555.26717000001</v>
      </c>
      <c r="O9" s="48">
        <f t="shared" si="0"/>
        <v>1416576.5190300001</v>
      </c>
    </row>
    <row r="10" spans="1:15" s="81" customFormat="1" ht="15" x14ac:dyDescent="0.25">
      <c r="A10" s="41">
        <v>2015</v>
      </c>
      <c r="B10" s="46" t="s">
        <v>89</v>
      </c>
      <c r="C10" s="47">
        <v>98029.206200000001</v>
      </c>
      <c r="D10" s="47">
        <v>94446.839089999994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8">
        <f t="shared" si="0"/>
        <v>192476.04528999998</v>
      </c>
    </row>
    <row r="11" spans="1:15" ht="15" x14ac:dyDescent="0.25">
      <c r="A11" s="45">
        <v>2014</v>
      </c>
      <c r="B11" s="46" t="s">
        <v>89</v>
      </c>
      <c r="C11" s="47">
        <v>116017.89702999999</v>
      </c>
      <c r="D11" s="47">
        <v>111650.12044</v>
      </c>
      <c r="E11" s="47">
        <v>105105.68309999999</v>
      </c>
      <c r="F11" s="47">
        <v>110911.07492</v>
      </c>
      <c r="G11" s="47">
        <v>108918.62856</v>
      </c>
      <c r="H11" s="47">
        <v>102183.27776</v>
      </c>
      <c r="I11" s="47">
        <v>88391.264150000003</v>
      </c>
      <c r="J11" s="47">
        <v>94078.269539999994</v>
      </c>
      <c r="K11" s="47">
        <v>132209.39449999999</v>
      </c>
      <c r="L11" s="47">
        <v>194336.86111</v>
      </c>
      <c r="M11" s="47">
        <v>160589.28497000001</v>
      </c>
      <c r="N11" s="47">
        <v>135195.34609000001</v>
      </c>
      <c r="O11" s="48">
        <f t="shared" si="0"/>
        <v>1459587.1021699999</v>
      </c>
    </row>
    <row r="12" spans="1:15" s="81" customFormat="1" ht="15" x14ac:dyDescent="0.25">
      <c r="A12" s="41">
        <v>2015</v>
      </c>
      <c r="B12" s="46" t="s">
        <v>90</v>
      </c>
      <c r="C12" s="47">
        <v>247954.52262</v>
      </c>
      <c r="D12" s="47">
        <v>233628.37847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8">
        <f t="shared" si="0"/>
        <v>481582.90109</v>
      </c>
    </row>
    <row r="13" spans="1:15" ht="15" x14ac:dyDescent="0.25">
      <c r="A13" s="45">
        <v>2014</v>
      </c>
      <c r="B13" s="46" t="s">
        <v>90</v>
      </c>
      <c r="C13" s="47">
        <v>153795.59529999999</v>
      </c>
      <c r="D13" s="47">
        <v>182753.25046000001</v>
      </c>
      <c r="E13" s="47">
        <v>154123.44412</v>
      </c>
      <c r="F13" s="47">
        <v>149029.52598999999</v>
      </c>
      <c r="G13" s="47">
        <v>141867.42569</v>
      </c>
      <c r="H13" s="47">
        <v>138269.47837</v>
      </c>
      <c r="I13" s="47">
        <v>157467.05283999999</v>
      </c>
      <c r="J13" s="47">
        <v>143440.3285</v>
      </c>
      <c r="K13" s="47">
        <v>216814.42443000001</v>
      </c>
      <c r="L13" s="47">
        <v>265869.76663999999</v>
      </c>
      <c r="M13" s="47">
        <v>292675.99297999998</v>
      </c>
      <c r="N13" s="47">
        <v>320599.72947000002</v>
      </c>
      <c r="O13" s="48">
        <f t="shared" si="0"/>
        <v>2316706.0147900004</v>
      </c>
    </row>
    <row r="14" spans="1:15" s="81" customFormat="1" ht="15" x14ac:dyDescent="0.25">
      <c r="A14" s="41">
        <v>2015</v>
      </c>
      <c r="B14" s="46" t="s">
        <v>91</v>
      </c>
      <c r="C14" s="47">
        <v>16866.180120000001</v>
      </c>
      <c r="D14" s="47">
        <v>19168.37443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8">
        <f t="shared" si="0"/>
        <v>36034.554550000001</v>
      </c>
    </row>
    <row r="15" spans="1:15" ht="15" x14ac:dyDescent="0.25">
      <c r="A15" s="45">
        <v>2014</v>
      </c>
      <c r="B15" s="46" t="s">
        <v>91</v>
      </c>
      <c r="C15" s="47">
        <v>24433.78167</v>
      </c>
      <c r="D15" s="47">
        <v>23262.337889999999</v>
      </c>
      <c r="E15" s="47">
        <v>22845.745370000001</v>
      </c>
      <c r="F15" s="47">
        <v>19989.729940000001</v>
      </c>
      <c r="G15" s="47">
        <v>19755.836240000001</v>
      </c>
      <c r="H15" s="47">
        <v>19273.121060000001</v>
      </c>
      <c r="I15" s="47">
        <v>14721.921179999999</v>
      </c>
      <c r="J15" s="47">
        <v>13367.26571</v>
      </c>
      <c r="K15" s="47">
        <v>15407.80867</v>
      </c>
      <c r="L15" s="47">
        <v>14895.794110000001</v>
      </c>
      <c r="M15" s="47">
        <v>15889.761500000001</v>
      </c>
      <c r="N15" s="47">
        <v>24194.32213</v>
      </c>
      <c r="O15" s="48">
        <f t="shared" si="0"/>
        <v>228037.42547000002</v>
      </c>
    </row>
    <row r="16" spans="1:15" ht="15" x14ac:dyDescent="0.25">
      <c r="A16" s="41">
        <v>2015</v>
      </c>
      <c r="B16" s="46" t="s">
        <v>92</v>
      </c>
      <c r="C16" s="47">
        <v>84587.382100000003</v>
      </c>
      <c r="D16" s="47">
        <v>87709.929180000006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8">
        <f t="shared" si="0"/>
        <v>172297.31128000002</v>
      </c>
    </row>
    <row r="17" spans="1:15" ht="15" x14ac:dyDescent="0.25">
      <c r="A17" s="45">
        <v>2014</v>
      </c>
      <c r="B17" s="46" t="s">
        <v>92</v>
      </c>
      <c r="C17" s="47">
        <v>109576.34378</v>
      </c>
      <c r="D17" s="47">
        <v>69920.359270000001</v>
      </c>
      <c r="E17" s="47">
        <v>121384.38855</v>
      </c>
      <c r="F17" s="47">
        <v>48540.4202</v>
      </c>
      <c r="G17" s="47">
        <v>86381.492960000003</v>
      </c>
      <c r="H17" s="47">
        <v>91684.593309999997</v>
      </c>
      <c r="I17" s="47">
        <v>68872.547839999999</v>
      </c>
      <c r="J17" s="47">
        <v>111508.17037000001</v>
      </c>
      <c r="K17" s="47">
        <v>101496.20688</v>
      </c>
      <c r="L17" s="47">
        <v>95956.638160000002</v>
      </c>
      <c r="M17" s="47">
        <v>75721.907399999996</v>
      </c>
      <c r="N17" s="47">
        <v>94615.249290000007</v>
      </c>
      <c r="O17" s="48">
        <f t="shared" si="0"/>
        <v>1075658.31801</v>
      </c>
    </row>
    <row r="18" spans="1:15" ht="15" x14ac:dyDescent="0.25">
      <c r="A18" s="41">
        <v>2015</v>
      </c>
      <c r="B18" s="46" t="s">
        <v>146</v>
      </c>
      <c r="C18" s="47">
        <v>6330.3067099999998</v>
      </c>
      <c r="D18" s="47">
        <v>8902.9897299999993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>
        <f t="shared" si="0"/>
        <v>15233.296439999998</v>
      </c>
    </row>
    <row r="19" spans="1:15" ht="15" x14ac:dyDescent="0.25">
      <c r="A19" s="45">
        <v>2014</v>
      </c>
      <c r="B19" s="46" t="s">
        <v>146</v>
      </c>
      <c r="C19" s="47">
        <v>7358.7261900000003</v>
      </c>
      <c r="D19" s="47">
        <v>9166.9882199999993</v>
      </c>
      <c r="E19" s="47">
        <v>10157.391799999999</v>
      </c>
      <c r="F19" s="47">
        <v>13281.129489999999</v>
      </c>
      <c r="G19" s="47">
        <v>8222.47631</v>
      </c>
      <c r="H19" s="47">
        <v>3831.8581199999999</v>
      </c>
      <c r="I19" s="47">
        <v>3651.3755299999998</v>
      </c>
      <c r="J19" s="47">
        <v>5275.7177700000002</v>
      </c>
      <c r="K19" s="47">
        <v>5832.93804</v>
      </c>
      <c r="L19" s="47">
        <v>4353.9617500000004</v>
      </c>
      <c r="M19" s="47">
        <v>4965.0751799999998</v>
      </c>
      <c r="N19" s="47">
        <v>6948.33565</v>
      </c>
      <c r="O19" s="48">
        <f t="shared" si="0"/>
        <v>83045.97404999999</v>
      </c>
    </row>
    <row r="20" spans="1:15" ht="15" x14ac:dyDescent="0.25">
      <c r="A20" s="41">
        <v>2015</v>
      </c>
      <c r="B20" s="46" t="s">
        <v>93</v>
      </c>
      <c r="C20" s="47">
        <v>172656.22868</v>
      </c>
      <c r="D20" s="47">
        <v>167554.37461999999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>
        <f t="shared" si="0"/>
        <v>340210.60329999996</v>
      </c>
    </row>
    <row r="21" spans="1:15" ht="15" x14ac:dyDescent="0.25">
      <c r="A21" s="45">
        <v>2014</v>
      </c>
      <c r="B21" s="46" t="s">
        <v>93</v>
      </c>
      <c r="C21" s="47">
        <v>209570.804</v>
      </c>
      <c r="D21" s="47">
        <v>185581.57032999999</v>
      </c>
      <c r="E21" s="47">
        <v>193720.27377999999</v>
      </c>
      <c r="F21" s="47">
        <v>203888.59948</v>
      </c>
      <c r="G21" s="47">
        <v>186505.35902999999</v>
      </c>
      <c r="H21" s="47">
        <v>158084.99557</v>
      </c>
      <c r="I21" s="47">
        <v>175807.64163</v>
      </c>
      <c r="J21" s="47">
        <v>185391.33327999999</v>
      </c>
      <c r="K21" s="47">
        <v>192468.72279999999</v>
      </c>
      <c r="L21" s="47">
        <v>180961.55247</v>
      </c>
      <c r="M21" s="47">
        <v>195677.55825</v>
      </c>
      <c r="N21" s="47">
        <v>207575.67099000001</v>
      </c>
      <c r="O21" s="48">
        <f t="shared" si="0"/>
        <v>2275234.0816099998</v>
      </c>
    </row>
    <row r="22" spans="1:15" ht="15" x14ac:dyDescent="0.25">
      <c r="A22" s="41">
        <v>2015</v>
      </c>
      <c r="B22" s="46" t="s">
        <v>207</v>
      </c>
      <c r="C22" s="47">
        <v>317026.13271999999</v>
      </c>
      <c r="D22" s="49">
        <v>302873.45623000001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8">
        <f t="shared" si="0"/>
        <v>619899.58895</v>
      </c>
    </row>
    <row r="23" spans="1:15" ht="15" x14ac:dyDescent="0.25">
      <c r="A23" s="45">
        <v>2014</v>
      </c>
      <c r="B23" s="46" t="s">
        <v>207</v>
      </c>
      <c r="C23" s="47">
        <v>361374.96237000002</v>
      </c>
      <c r="D23" s="49">
        <v>344101.19170000002</v>
      </c>
      <c r="E23" s="47">
        <v>369867.52171</v>
      </c>
      <c r="F23" s="47">
        <v>394700.91119999997</v>
      </c>
      <c r="G23" s="47">
        <v>416568.18531999999</v>
      </c>
      <c r="H23" s="47">
        <v>384169.35709</v>
      </c>
      <c r="I23" s="47">
        <v>374416.02584999998</v>
      </c>
      <c r="J23" s="47">
        <v>345848.77266000002</v>
      </c>
      <c r="K23" s="47">
        <v>388884.40333</v>
      </c>
      <c r="L23" s="47">
        <v>348697.80014000001</v>
      </c>
      <c r="M23" s="47">
        <v>379260.78302999999</v>
      </c>
      <c r="N23" s="47">
        <v>410773.00747000001</v>
      </c>
      <c r="O23" s="48">
        <f t="shared" si="0"/>
        <v>4518662.9218699997</v>
      </c>
    </row>
    <row r="24" spans="1:15" ht="15" x14ac:dyDescent="0.25">
      <c r="A24" s="41">
        <v>2015</v>
      </c>
      <c r="B24" s="42" t="s">
        <v>15</v>
      </c>
      <c r="C24" s="50">
        <v>8682959.1170799993</v>
      </c>
      <c r="D24" s="50">
        <v>8548289.8765099999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48">
        <f t="shared" si="0"/>
        <v>17231248.993589997</v>
      </c>
    </row>
    <row r="25" spans="1:15" ht="15" x14ac:dyDescent="0.25">
      <c r="A25" s="45">
        <v>2014</v>
      </c>
      <c r="B25" s="42" t="s">
        <v>15</v>
      </c>
      <c r="C25" s="50">
        <v>9649212.5786700007</v>
      </c>
      <c r="D25" s="50">
        <v>9937765.4625299983</v>
      </c>
      <c r="E25" s="50">
        <v>10722516.276490003</v>
      </c>
      <c r="F25" s="50">
        <v>10845272.22858</v>
      </c>
      <c r="G25" s="50">
        <v>11089833.534680001</v>
      </c>
      <c r="H25" s="50">
        <v>10434223.72326</v>
      </c>
      <c r="I25" s="50">
        <v>10539264.669950001</v>
      </c>
      <c r="J25" s="50">
        <v>9040464.5396699999</v>
      </c>
      <c r="K25" s="50">
        <v>10953767.508960001</v>
      </c>
      <c r="L25" s="50">
        <v>10190669.99983</v>
      </c>
      <c r="M25" s="50">
        <v>10201363.973710001</v>
      </c>
      <c r="N25" s="50">
        <v>10465708.493579999</v>
      </c>
      <c r="O25" s="48">
        <f t="shared" si="0"/>
        <v>124070062.98991002</v>
      </c>
    </row>
    <row r="26" spans="1:15" ht="15" x14ac:dyDescent="0.25">
      <c r="A26" s="41">
        <v>2015</v>
      </c>
      <c r="B26" s="46" t="s">
        <v>94</v>
      </c>
      <c r="C26" s="47">
        <v>649643.07964999997</v>
      </c>
      <c r="D26" s="47">
        <v>610593.25887999998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8">
        <f t="shared" si="0"/>
        <v>1260236.3385299998</v>
      </c>
    </row>
    <row r="27" spans="1:15" ht="15" x14ac:dyDescent="0.25">
      <c r="A27" s="45">
        <v>2014</v>
      </c>
      <c r="B27" s="46" t="s">
        <v>94</v>
      </c>
      <c r="C27" s="47">
        <v>767901.96198000002</v>
      </c>
      <c r="D27" s="47">
        <v>715678.47450999997</v>
      </c>
      <c r="E27" s="47">
        <v>770352.71528999996</v>
      </c>
      <c r="F27" s="47">
        <v>790451.51827</v>
      </c>
      <c r="G27" s="47">
        <v>768660.15758</v>
      </c>
      <c r="H27" s="47">
        <v>706518.67402000003</v>
      </c>
      <c r="I27" s="47">
        <v>702464.95681999996</v>
      </c>
      <c r="J27" s="47">
        <v>681686.56249000004</v>
      </c>
      <c r="K27" s="47">
        <v>819784.20947999996</v>
      </c>
      <c r="L27" s="47">
        <v>756876.24066000001</v>
      </c>
      <c r="M27" s="47">
        <v>731931.00960999995</v>
      </c>
      <c r="N27" s="47">
        <v>673660.94935999997</v>
      </c>
      <c r="O27" s="48">
        <f t="shared" si="0"/>
        <v>8885967.4300699998</v>
      </c>
    </row>
    <row r="28" spans="1:15" ht="15" x14ac:dyDescent="0.25">
      <c r="A28" s="41">
        <v>2015</v>
      </c>
      <c r="B28" s="46" t="s">
        <v>95</v>
      </c>
      <c r="C28" s="47">
        <v>113099.93833</v>
      </c>
      <c r="D28" s="47">
        <v>116370.66069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8">
        <f t="shared" si="0"/>
        <v>229470.59902000002</v>
      </c>
    </row>
    <row r="29" spans="1:15" ht="15" x14ac:dyDescent="0.25">
      <c r="A29" s="45">
        <v>2014</v>
      </c>
      <c r="B29" s="46" t="s">
        <v>95</v>
      </c>
      <c r="C29" s="47">
        <v>123768.50865</v>
      </c>
      <c r="D29" s="47">
        <v>144819.42416</v>
      </c>
      <c r="E29" s="47">
        <v>143824.89517999999</v>
      </c>
      <c r="F29" s="47">
        <v>154749.45623000001</v>
      </c>
      <c r="G29" s="47">
        <v>166273.72425</v>
      </c>
      <c r="H29" s="47">
        <v>149427.36395999999</v>
      </c>
      <c r="I29" s="47">
        <v>168833.38764999999</v>
      </c>
      <c r="J29" s="47">
        <v>160336.91033000001</v>
      </c>
      <c r="K29" s="47">
        <v>183114.79130000001</v>
      </c>
      <c r="L29" s="47">
        <v>144301.07029</v>
      </c>
      <c r="M29" s="47">
        <v>135290.08074999999</v>
      </c>
      <c r="N29" s="47">
        <v>178764.54415999999</v>
      </c>
      <c r="O29" s="48">
        <f t="shared" si="0"/>
        <v>1853504.1569099999</v>
      </c>
    </row>
    <row r="30" spans="1:15" s="81" customFormat="1" ht="15" x14ac:dyDescent="0.25">
      <c r="A30" s="41">
        <v>2015</v>
      </c>
      <c r="B30" s="46" t="s">
        <v>96</v>
      </c>
      <c r="C30" s="47">
        <v>143843.27421</v>
      </c>
      <c r="D30" s="47">
        <v>147410.19571999999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8">
        <f t="shared" si="0"/>
        <v>291253.46993000002</v>
      </c>
    </row>
    <row r="31" spans="1:15" ht="15" x14ac:dyDescent="0.25">
      <c r="A31" s="45">
        <v>2014</v>
      </c>
      <c r="B31" s="46" t="s">
        <v>96</v>
      </c>
      <c r="C31" s="47">
        <v>178356.87951</v>
      </c>
      <c r="D31" s="47">
        <v>177087.6667</v>
      </c>
      <c r="E31" s="47">
        <v>190935.24841999999</v>
      </c>
      <c r="F31" s="47">
        <v>203831.74794</v>
      </c>
      <c r="G31" s="47">
        <v>194613.76462999999</v>
      </c>
      <c r="H31" s="47">
        <v>200165.09778000001</v>
      </c>
      <c r="I31" s="47">
        <v>181218.24234</v>
      </c>
      <c r="J31" s="47">
        <v>159444.41623999999</v>
      </c>
      <c r="K31" s="47">
        <v>221742.83643</v>
      </c>
      <c r="L31" s="47">
        <v>207601.55914</v>
      </c>
      <c r="M31" s="47">
        <v>224181.71590000001</v>
      </c>
      <c r="N31" s="47">
        <v>215432.26869999999</v>
      </c>
      <c r="O31" s="48">
        <f t="shared" si="0"/>
        <v>2354611.4437299999</v>
      </c>
    </row>
    <row r="32" spans="1:15" ht="15" x14ac:dyDescent="0.25">
      <c r="A32" s="41">
        <v>2015</v>
      </c>
      <c r="B32" s="46" t="s">
        <v>145</v>
      </c>
      <c r="C32" s="47">
        <v>1194806.7622700001</v>
      </c>
      <c r="D32" s="47">
        <v>1175735.5662700001</v>
      </c>
      <c r="E32" s="47"/>
      <c r="F32" s="49"/>
      <c r="G32" s="49"/>
      <c r="H32" s="49"/>
      <c r="I32" s="49"/>
      <c r="J32" s="49"/>
      <c r="K32" s="49"/>
      <c r="L32" s="49"/>
      <c r="M32" s="49"/>
      <c r="N32" s="49"/>
      <c r="O32" s="48">
        <f t="shared" si="0"/>
        <v>2370542.3285400001</v>
      </c>
    </row>
    <row r="33" spans="1:15" ht="15" x14ac:dyDescent="0.25">
      <c r="A33" s="45">
        <v>2014</v>
      </c>
      <c r="B33" s="46" t="s">
        <v>145</v>
      </c>
      <c r="C33" s="47">
        <v>1394170.43386</v>
      </c>
      <c r="D33" s="47">
        <v>1444414.4739900001</v>
      </c>
      <c r="E33" s="47">
        <v>1460149.29752</v>
      </c>
      <c r="F33" s="49">
        <v>1481200.8717799999</v>
      </c>
      <c r="G33" s="49">
        <v>1586058.04687</v>
      </c>
      <c r="H33" s="49">
        <v>1519002.1371299999</v>
      </c>
      <c r="I33" s="49">
        <v>1570477.1852200001</v>
      </c>
      <c r="J33" s="49">
        <v>1427899.1423800001</v>
      </c>
      <c r="K33" s="49">
        <v>1504219.5519600001</v>
      </c>
      <c r="L33" s="49">
        <v>1493813.3428700001</v>
      </c>
      <c r="M33" s="49">
        <v>1492215.11708</v>
      </c>
      <c r="N33" s="49">
        <v>1409458.0280899999</v>
      </c>
      <c r="O33" s="48">
        <f t="shared" si="0"/>
        <v>17783077.628749996</v>
      </c>
    </row>
    <row r="34" spans="1:15" ht="15" x14ac:dyDescent="0.25">
      <c r="A34" s="41">
        <v>2015</v>
      </c>
      <c r="B34" s="46" t="s">
        <v>97</v>
      </c>
      <c r="C34" s="47">
        <v>1389070.3103499999</v>
      </c>
      <c r="D34" s="47">
        <v>1267908.51275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8">
        <f t="shared" ref="O34:O65" si="1">SUM(C34:N34)</f>
        <v>2656978.8230999997</v>
      </c>
    </row>
    <row r="35" spans="1:15" ht="15" x14ac:dyDescent="0.25">
      <c r="A35" s="45">
        <v>2014</v>
      </c>
      <c r="B35" s="46" t="s">
        <v>97</v>
      </c>
      <c r="C35" s="47">
        <v>1586676.90065</v>
      </c>
      <c r="D35" s="47">
        <v>1485368.2324099999</v>
      </c>
      <c r="E35" s="47">
        <v>1599277.86237</v>
      </c>
      <c r="F35" s="47">
        <v>1543764.97386</v>
      </c>
      <c r="G35" s="47">
        <v>1612659.3118</v>
      </c>
      <c r="H35" s="47">
        <v>1595085.0032800001</v>
      </c>
      <c r="I35" s="47">
        <v>1719903.31642</v>
      </c>
      <c r="J35" s="47">
        <v>1552535.55479</v>
      </c>
      <c r="K35" s="47">
        <v>1664645.7252</v>
      </c>
      <c r="L35" s="47">
        <v>1499606.82596</v>
      </c>
      <c r="M35" s="47">
        <v>1504798.5305900001</v>
      </c>
      <c r="N35" s="47">
        <v>1368074.83852</v>
      </c>
      <c r="O35" s="48">
        <f t="shared" si="1"/>
        <v>18732397.075850002</v>
      </c>
    </row>
    <row r="36" spans="1:15" ht="15" x14ac:dyDescent="0.25">
      <c r="A36" s="41">
        <v>2015</v>
      </c>
      <c r="B36" s="46" t="s">
        <v>98</v>
      </c>
      <c r="C36" s="47">
        <v>1728516.35225</v>
      </c>
      <c r="D36" s="47">
        <v>1705351.77618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>
        <f t="shared" si="1"/>
        <v>3433868.12843</v>
      </c>
    </row>
    <row r="37" spans="1:15" ht="15" x14ac:dyDescent="0.25">
      <c r="A37" s="45">
        <v>2014</v>
      </c>
      <c r="B37" s="46" t="s">
        <v>98</v>
      </c>
      <c r="C37" s="47">
        <v>1585958.4298</v>
      </c>
      <c r="D37" s="47">
        <v>1832639.83987</v>
      </c>
      <c r="E37" s="47">
        <v>2126496.68334</v>
      </c>
      <c r="F37" s="47">
        <v>2085969.69022</v>
      </c>
      <c r="G37" s="47">
        <v>2040798.1582899999</v>
      </c>
      <c r="H37" s="47">
        <v>2029799.52143</v>
      </c>
      <c r="I37" s="47">
        <v>1988612.2893000001</v>
      </c>
      <c r="J37" s="47">
        <v>1266790.6583400001</v>
      </c>
      <c r="K37" s="47">
        <v>1958581.5900099999</v>
      </c>
      <c r="L37" s="47">
        <v>1712962.1933899999</v>
      </c>
      <c r="M37" s="47">
        <v>1839274.63827</v>
      </c>
      <c r="N37" s="47">
        <v>1802373.6949199999</v>
      </c>
      <c r="O37" s="48">
        <f t="shared" si="1"/>
        <v>22270257.387180004</v>
      </c>
    </row>
    <row r="38" spans="1:15" ht="15" x14ac:dyDescent="0.25">
      <c r="A38" s="41">
        <v>2015</v>
      </c>
      <c r="B38" s="46" t="s">
        <v>99</v>
      </c>
      <c r="C38" s="47">
        <v>43975.630740000001</v>
      </c>
      <c r="D38" s="47">
        <v>77874.906560000003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8">
        <f t="shared" si="1"/>
        <v>121850.5373</v>
      </c>
    </row>
    <row r="39" spans="1:15" ht="15" x14ac:dyDescent="0.25">
      <c r="A39" s="45">
        <v>2014</v>
      </c>
      <c r="B39" s="46" t="s">
        <v>99</v>
      </c>
      <c r="C39" s="47">
        <v>54471.323920000003</v>
      </c>
      <c r="D39" s="47">
        <v>89236.716050000003</v>
      </c>
      <c r="E39" s="47">
        <v>97135.555219999995</v>
      </c>
      <c r="F39" s="47">
        <v>76354.087700000004</v>
      </c>
      <c r="G39" s="47">
        <v>131933.46765999999</v>
      </c>
      <c r="H39" s="47">
        <v>113595.98203</v>
      </c>
      <c r="I39" s="47">
        <v>122443.44491999999</v>
      </c>
      <c r="J39" s="47">
        <v>109595.07594</v>
      </c>
      <c r="K39" s="47">
        <v>82221.244529999996</v>
      </c>
      <c r="L39" s="47">
        <v>175946.58945</v>
      </c>
      <c r="M39" s="47">
        <v>63880.740189999997</v>
      </c>
      <c r="N39" s="47">
        <v>164063.21474</v>
      </c>
      <c r="O39" s="48">
        <f t="shared" si="1"/>
        <v>1280877.4423500001</v>
      </c>
    </row>
    <row r="40" spans="1:15" ht="15" x14ac:dyDescent="0.25">
      <c r="A40" s="41">
        <v>2015</v>
      </c>
      <c r="B40" s="46" t="s">
        <v>144</v>
      </c>
      <c r="C40" s="47">
        <v>733608.33143000002</v>
      </c>
      <c r="D40" s="47">
        <v>833311.79827000003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8">
        <f t="shared" si="1"/>
        <v>1566920.1296999999</v>
      </c>
    </row>
    <row r="41" spans="1:15" ht="15" x14ac:dyDescent="0.25">
      <c r="A41" s="45">
        <v>2014</v>
      </c>
      <c r="B41" s="46" t="s">
        <v>144</v>
      </c>
      <c r="C41" s="47">
        <v>902952.54943999997</v>
      </c>
      <c r="D41" s="47">
        <v>921008.47631000006</v>
      </c>
      <c r="E41" s="47">
        <v>1056527.4245199999</v>
      </c>
      <c r="F41" s="47">
        <v>1079057.3352000001</v>
      </c>
      <c r="G41" s="47">
        <v>1064518.9659500001</v>
      </c>
      <c r="H41" s="47">
        <v>970317.53755000001</v>
      </c>
      <c r="I41" s="47">
        <v>982463.58187999995</v>
      </c>
      <c r="J41" s="47">
        <v>852237.63415000006</v>
      </c>
      <c r="K41" s="47">
        <v>1086149.1598700001</v>
      </c>
      <c r="L41" s="47">
        <v>1046471.5705800001</v>
      </c>
      <c r="M41" s="47">
        <v>1003325.23497</v>
      </c>
      <c r="N41" s="47">
        <v>1145704.2970400001</v>
      </c>
      <c r="O41" s="48">
        <f t="shared" si="1"/>
        <v>12110733.767460002</v>
      </c>
    </row>
    <row r="42" spans="1:15" ht="15" x14ac:dyDescent="0.25">
      <c r="A42" s="41">
        <v>2015</v>
      </c>
      <c r="B42" s="46" t="s">
        <v>100</v>
      </c>
      <c r="C42" s="47">
        <v>466447.03159999999</v>
      </c>
      <c r="D42" s="47">
        <v>435802.92219999997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8">
        <f t="shared" si="1"/>
        <v>902249.95380000002</v>
      </c>
    </row>
    <row r="43" spans="1:15" ht="15" x14ac:dyDescent="0.25">
      <c r="A43" s="45">
        <v>2014</v>
      </c>
      <c r="B43" s="46" t="s">
        <v>100</v>
      </c>
      <c r="C43" s="47">
        <v>477187.05618000001</v>
      </c>
      <c r="D43" s="47">
        <v>471698.59989999997</v>
      </c>
      <c r="E43" s="47">
        <v>503717.45244000002</v>
      </c>
      <c r="F43" s="47">
        <v>525178.23048000003</v>
      </c>
      <c r="G43" s="47">
        <v>544227.77720999997</v>
      </c>
      <c r="H43" s="47">
        <v>500272.27208000002</v>
      </c>
      <c r="I43" s="47">
        <v>513988.46567000001</v>
      </c>
      <c r="J43" s="47">
        <v>456769.85275000002</v>
      </c>
      <c r="K43" s="47">
        <v>531264.33183000004</v>
      </c>
      <c r="L43" s="47">
        <v>495882.46275000001</v>
      </c>
      <c r="M43" s="47">
        <v>471220.12821</v>
      </c>
      <c r="N43" s="47">
        <v>554512.98097000003</v>
      </c>
      <c r="O43" s="48">
        <f t="shared" si="1"/>
        <v>6045919.6104699997</v>
      </c>
    </row>
    <row r="44" spans="1:15" ht="15" x14ac:dyDescent="0.25">
      <c r="A44" s="41">
        <v>2015</v>
      </c>
      <c r="B44" s="46" t="s">
        <v>101</v>
      </c>
      <c r="C44" s="47">
        <v>490056.82506</v>
      </c>
      <c r="D44" s="47">
        <v>474416.22911999997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8">
        <f t="shared" si="1"/>
        <v>964473.05417999998</v>
      </c>
    </row>
    <row r="45" spans="1:15" ht="15" x14ac:dyDescent="0.25">
      <c r="A45" s="45">
        <v>2014</v>
      </c>
      <c r="B45" s="46" t="s">
        <v>101</v>
      </c>
      <c r="C45" s="47">
        <v>591640.93646</v>
      </c>
      <c r="D45" s="47">
        <v>567770.65286999999</v>
      </c>
      <c r="E45" s="47">
        <v>599424.32551</v>
      </c>
      <c r="F45" s="47">
        <v>648813.57973999996</v>
      </c>
      <c r="G45" s="47">
        <v>650683.92787999997</v>
      </c>
      <c r="H45" s="47">
        <v>592567.68821000005</v>
      </c>
      <c r="I45" s="47">
        <v>585661.92006999999</v>
      </c>
      <c r="J45" s="47">
        <v>540784.97158999997</v>
      </c>
      <c r="K45" s="47">
        <v>609442.44853000005</v>
      </c>
      <c r="L45" s="47">
        <v>562790.09157000005</v>
      </c>
      <c r="M45" s="47">
        <v>566799.05356000003</v>
      </c>
      <c r="N45" s="47">
        <v>587619.20197000005</v>
      </c>
      <c r="O45" s="48">
        <f t="shared" si="1"/>
        <v>7103998.7979599992</v>
      </c>
    </row>
    <row r="46" spans="1:15" ht="15" x14ac:dyDescent="0.25">
      <c r="A46" s="41">
        <v>2015</v>
      </c>
      <c r="B46" s="46" t="s">
        <v>102</v>
      </c>
      <c r="C46" s="47">
        <v>860640.00795999996</v>
      </c>
      <c r="D46" s="47">
        <v>943833.02648999996</v>
      </c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8">
        <f t="shared" si="1"/>
        <v>1804473.0344499999</v>
      </c>
    </row>
    <row r="47" spans="1:15" ht="15" x14ac:dyDescent="0.25">
      <c r="A47" s="45">
        <v>2014</v>
      </c>
      <c r="B47" s="46" t="s">
        <v>102</v>
      </c>
      <c r="C47" s="47">
        <v>1105473.24608</v>
      </c>
      <c r="D47" s="47">
        <v>1189080.6092699999</v>
      </c>
      <c r="E47" s="47">
        <v>1173025.9663199999</v>
      </c>
      <c r="F47" s="47">
        <v>1200628.00716</v>
      </c>
      <c r="G47" s="47">
        <v>1272871.9844800001</v>
      </c>
      <c r="H47" s="47">
        <v>1063909.97597</v>
      </c>
      <c r="I47" s="47">
        <v>1042741.5051299999</v>
      </c>
      <c r="J47" s="47">
        <v>955689.37344</v>
      </c>
      <c r="K47" s="47">
        <v>1084771.4235100001</v>
      </c>
      <c r="L47" s="47">
        <v>1041217.60412</v>
      </c>
      <c r="M47" s="47">
        <v>892262.93495000002</v>
      </c>
      <c r="N47" s="47">
        <v>1182518.4947599999</v>
      </c>
      <c r="O47" s="48">
        <f t="shared" si="1"/>
        <v>13204191.125189997</v>
      </c>
    </row>
    <row r="48" spans="1:15" ht="15" x14ac:dyDescent="0.25">
      <c r="A48" s="41">
        <v>2015</v>
      </c>
      <c r="B48" s="46" t="s">
        <v>143</v>
      </c>
      <c r="C48" s="47">
        <v>201272.42791999999</v>
      </c>
      <c r="D48" s="47">
        <v>214927.58627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8">
        <f t="shared" si="1"/>
        <v>416200.01419000002</v>
      </c>
    </row>
    <row r="49" spans="1:15" ht="15" x14ac:dyDescent="0.25">
      <c r="A49" s="45">
        <v>2014</v>
      </c>
      <c r="B49" s="46" t="s">
        <v>143</v>
      </c>
      <c r="C49" s="47">
        <v>243550.06326</v>
      </c>
      <c r="D49" s="47">
        <v>245731.55110000001</v>
      </c>
      <c r="E49" s="47">
        <v>271914.17346000002</v>
      </c>
      <c r="F49" s="47">
        <v>308165.53119000001</v>
      </c>
      <c r="G49" s="47">
        <v>289417.06945000001</v>
      </c>
      <c r="H49" s="47">
        <v>278037.88287999999</v>
      </c>
      <c r="I49" s="47">
        <v>265000.48866999999</v>
      </c>
      <c r="J49" s="47">
        <v>245319.79096000001</v>
      </c>
      <c r="K49" s="47">
        <v>259601.06393999999</v>
      </c>
      <c r="L49" s="47">
        <v>245621.88080000001</v>
      </c>
      <c r="M49" s="47">
        <v>250740.23084</v>
      </c>
      <c r="N49" s="47">
        <v>253370.11129999999</v>
      </c>
      <c r="O49" s="48">
        <f t="shared" si="1"/>
        <v>3156469.8378499993</v>
      </c>
    </row>
    <row r="50" spans="1:15" ht="15" x14ac:dyDescent="0.25">
      <c r="A50" s="41">
        <v>2015</v>
      </c>
      <c r="B50" s="46" t="s">
        <v>103</v>
      </c>
      <c r="C50" s="47">
        <v>287677.68624000001</v>
      </c>
      <c r="D50" s="47">
        <v>146074.96285000001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8">
        <f t="shared" si="1"/>
        <v>433752.64909000002</v>
      </c>
    </row>
    <row r="51" spans="1:15" ht="15" x14ac:dyDescent="0.25">
      <c r="A51" s="45">
        <v>2014</v>
      </c>
      <c r="B51" s="46" t="s">
        <v>103</v>
      </c>
      <c r="C51" s="47">
        <v>194226.73190000001</v>
      </c>
      <c r="D51" s="47">
        <v>181236.58134</v>
      </c>
      <c r="E51" s="47">
        <v>211983.93565</v>
      </c>
      <c r="F51" s="47">
        <v>207718.04477000001</v>
      </c>
      <c r="G51" s="47">
        <v>202629.9241</v>
      </c>
      <c r="H51" s="47">
        <v>147771.88811999999</v>
      </c>
      <c r="I51" s="47">
        <v>122982.57956</v>
      </c>
      <c r="J51" s="47">
        <v>196394.12959999999</v>
      </c>
      <c r="K51" s="47">
        <v>403316.90872000001</v>
      </c>
      <c r="L51" s="47">
        <v>328914.59093000001</v>
      </c>
      <c r="M51" s="47">
        <v>519737.42723999999</v>
      </c>
      <c r="N51" s="47">
        <v>389224.96304</v>
      </c>
      <c r="O51" s="48">
        <f t="shared" si="1"/>
        <v>3106137.7049700003</v>
      </c>
    </row>
    <row r="52" spans="1:15" ht="15" x14ac:dyDescent="0.25">
      <c r="A52" s="41">
        <v>2015</v>
      </c>
      <c r="B52" s="46" t="s">
        <v>104</v>
      </c>
      <c r="C52" s="47">
        <v>99512.475909999994</v>
      </c>
      <c r="D52" s="47">
        <v>97080.694059999994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8">
        <f t="shared" si="1"/>
        <v>196593.16996999999</v>
      </c>
    </row>
    <row r="53" spans="1:15" ht="15" x14ac:dyDescent="0.25">
      <c r="A53" s="45">
        <v>2014</v>
      </c>
      <c r="B53" s="46" t="s">
        <v>104</v>
      </c>
      <c r="C53" s="47">
        <v>106122.3558</v>
      </c>
      <c r="D53" s="47">
        <v>107443.26114</v>
      </c>
      <c r="E53" s="47">
        <v>107438.48701</v>
      </c>
      <c r="F53" s="47">
        <v>133668.08908999999</v>
      </c>
      <c r="G53" s="47">
        <v>142827.79947</v>
      </c>
      <c r="H53" s="47">
        <v>180261.73568000001</v>
      </c>
      <c r="I53" s="47">
        <v>174457.04647999999</v>
      </c>
      <c r="J53" s="47">
        <v>98979.868499999997</v>
      </c>
      <c r="K53" s="47">
        <v>154855.01276000001</v>
      </c>
      <c r="L53" s="47">
        <v>118892.01910999999</v>
      </c>
      <c r="M53" s="47">
        <v>147785.28448</v>
      </c>
      <c r="N53" s="47">
        <v>175131.80995</v>
      </c>
      <c r="O53" s="48">
        <f t="shared" si="1"/>
        <v>1647862.7694699999</v>
      </c>
    </row>
    <row r="54" spans="1:15" ht="15" x14ac:dyDescent="0.25">
      <c r="A54" s="41">
        <v>2015</v>
      </c>
      <c r="B54" s="46" t="s">
        <v>120</v>
      </c>
      <c r="C54" s="47">
        <v>275014.36168999999</v>
      </c>
      <c r="D54" s="47">
        <v>296105.98888000002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8">
        <f t="shared" si="1"/>
        <v>571120.35057000001</v>
      </c>
    </row>
    <row r="55" spans="1:15" ht="15" x14ac:dyDescent="0.25">
      <c r="A55" s="45">
        <v>2014</v>
      </c>
      <c r="B55" s="46" t="s">
        <v>120</v>
      </c>
      <c r="C55" s="47">
        <v>329794.63932000002</v>
      </c>
      <c r="D55" s="47">
        <v>355763.90454999998</v>
      </c>
      <c r="E55" s="47">
        <v>399128.70760000002</v>
      </c>
      <c r="F55" s="47">
        <v>393690.34301999997</v>
      </c>
      <c r="G55" s="47">
        <v>411021.45890999999</v>
      </c>
      <c r="H55" s="47">
        <v>376015.99783000001</v>
      </c>
      <c r="I55" s="47">
        <v>389898.46036000003</v>
      </c>
      <c r="J55" s="47">
        <v>328196.93328</v>
      </c>
      <c r="K55" s="47">
        <v>381069.14622</v>
      </c>
      <c r="L55" s="47">
        <v>350459.74690000003</v>
      </c>
      <c r="M55" s="47">
        <v>351254.24349999998</v>
      </c>
      <c r="N55" s="47">
        <v>357697.40938999999</v>
      </c>
      <c r="O55" s="48">
        <f t="shared" si="1"/>
        <v>4423990.9908800004</v>
      </c>
    </row>
    <row r="56" spans="1:15" ht="15" x14ac:dyDescent="0.25">
      <c r="A56" s="41">
        <v>2015</v>
      </c>
      <c r="B56" s="46" t="s">
        <v>105</v>
      </c>
      <c r="C56" s="47">
        <v>5774.62147</v>
      </c>
      <c r="D56" s="47">
        <v>5491.7913200000003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8">
        <f t="shared" si="1"/>
        <v>11266.41279</v>
      </c>
    </row>
    <row r="57" spans="1:15" ht="15" x14ac:dyDescent="0.25">
      <c r="A57" s="45">
        <v>2014</v>
      </c>
      <c r="B57" s="46" t="s">
        <v>105</v>
      </c>
      <c r="C57" s="47">
        <v>6960.5618599999998</v>
      </c>
      <c r="D57" s="47">
        <v>8786.9983599999996</v>
      </c>
      <c r="E57" s="47">
        <v>11183.54664</v>
      </c>
      <c r="F57" s="47">
        <v>12030.72193</v>
      </c>
      <c r="G57" s="47">
        <v>10637.996150000001</v>
      </c>
      <c r="H57" s="47">
        <v>11474.96531</v>
      </c>
      <c r="I57" s="47">
        <v>8117.7994600000002</v>
      </c>
      <c r="J57" s="47">
        <v>7803.66489</v>
      </c>
      <c r="K57" s="47">
        <v>8988.0646699999998</v>
      </c>
      <c r="L57" s="47">
        <v>9312.2113100000006</v>
      </c>
      <c r="M57" s="47">
        <v>6667.6035700000002</v>
      </c>
      <c r="N57" s="47">
        <v>8101.68667</v>
      </c>
      <c r="O57" s="48">
        <f t="shared" si="1"/>
        <v>110065.82082000001</v>
      </c>
    </row>
    <row r="58" spans="1:15" ht="15" x14ac:dyDescent="0.25">
      <c r="A58" s="41">
        <v>2015</v>
      </c>
      <c r="B58" s="42" t="s">
        <v>32</v>
      </c>
      <c r="C58" s="50">
        <v>277135.06823999999</v>
      </c>
      <c r="D58" s="50">
        <v>282004.25852999999</v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48">
        <f t="shared" si="1"/>
        <v>559139.32676999993</v>
      </c>
    </row>
    <row r="59" spans="1:15" ht="15" x14ac:dyDescent="0.25">
      <c r="A59" s="45">
        <v>2014</v>
      </c>
      <c r="B59" s="42" t="s">
        <v>32</v>
      </c>
      <c r="C59" s="50">
        <v>400471.49515999999</v>
      </c>
      <c r="D59" s="50">
        <v>327055.84641</v>
      </c>
      <c r="E59" s="50">
        <v>363215.16344999999</v>
      </c>
      <c r="F59" s="50">
        <v>412230.92872999999</v>
      </c>
      <c r="G59" s="50">
        <v>465271.46278</v>
      </c>
      <c r="H59" s="50">
        <v>404052.15821000002</v>
      </c>
      <c r="I59" s="50">
        <v>404536.06842000003</v>
      </c>
      <c r="J59" s="50">
        <v>381295.27629000001</v>
      </c>
      <c r="K59" s="50">
        <v>387297.02367999998</v>
      </c>
      <c r="L59" s="50">
        <v>341645.56133</v>
      </c>
      <c r="M59" s="50">
        <v>392037.30781999999</v>
      </c>
      <c r="N59" s="50">
        <v>366506.55362999998</v>
      </c>
      <c r="O59" s="48">
        <f t="shared" si="1"/>
        <v>4645614.8459099997</v>
      </c>
    </row>
    <row r="60" spans="1:15" ht="15" x14ac:dyDescent="0.25">
      <c r="A60" s="41">
        <v>2015</v>
      </c>
      <c r="B60" s="46" t="s">
        <v>106</v>
      </c>
      <c r="C60" s="47">
        <v>277135.06823999999</v>
      </c>
      <c r="D60" s="47">
        <v>282004.25852999999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8">
        <f t="shared" si="1"/>
        <v>559139.32676999993</v>
      </c>
    </row>
    <row r="61" spans="1:15" ht="15.75" thickBot="1" x14ac:dyDescent="0.3">
      <c r="A61" s="45">
        <v>2014</v>
      </c>
      <c r="B61" s="46" t="s">
        <v>106</v>
      </c>
      <c r="C61" s="47">
        <v>400471.49515999999</v>
      </c>
      <c r="D61" s="47">
        <v>327055.84641</v>
      </c>
      <c r="E61" s="47">
        <v>363215.16344999999</v>
      </c>
      <c r="F61" s="47">
        <v>412230.92872999999</v>
      </c>
      <c r="G61" s="47">
        <v>465271.46278</v>
      </c>
      <c r="H61" s="47">
        <v>404052.15821000002</v>
      </c>
      <c r="I61" s="47">
        <v>404536.06842000003</v>
      </c>
      <c r="J61" s="47">
        <v>381295.27629000001</v>
      </c>
      <c r="K61" s="47">
        <v>387297.02367999998</v>
      </c>
      <c r="L61" s="47">
        <v>341645.56133</v>
      </c>
      <c r="M61" s="47">
        <v>392037.30781999999</v>
      </c>
      <c r="N61" s="47">
        <v>366506.55362999998</v>
      </c>
      <c r="O61" s="48">
        <f t="shared" si="1"/>
        <v>4645614.8459099997</v>
      </c>
    </row>
    <row r="62" spans="1:15" s="55" customFormat="1" ht="15" customHeight="1" thickBot="1" x14ac:dyDescent="0.25">
      <c r="A62" s="51">
        <v>2002</v>
      </c>
      <c r="B62" s="52" t="s">
        <v>42</v>
      </c>
      <c r="C62" s="53">
        <v>2607319.6610000003</v>
      </c>
      <c r="D62" s="53">
        <v>2383772.9540000013</v>
      </c>
      <c r="E62" s="53">
        <v>2918943.5210000011</v>
      </c>
      <c r="F62" s="53">
        <v>2742857.9220000007</v>
      </c>
      <c r="G62" s="53">
        <v>3000325.2429999989</v>
      </c>
      <c r="H62" s="53">
        <v>2770693.8810000005</v>
      </c>
      <c r="I62" s="53">
        <v>3103851.8620000011</v>
      </c>
      <c r="J62" s="53">
        <v>2975888.9740000009</v>
      </c>
      <c r="K62" s="53">
        <v>3218206.861000001</v>
      </c>
      <c r="L62" s="53">
        <v>3501128.02</v>
      </c>
      <c r="M62" s="53">
        <v>3593604.8959999993</v>
      </c>
      <c r="N62" s="53">
        <v>3242495.2339999988</v>
      </c>
      <c r="O62" s="54">
        <f t="shared" si="1"/>
        <v>36059089.028999999</v>
      </c>
    </row>
    <row r="63" spans="1:15" s="55" customFormat="1" ht="15" customHeight="1" thickBot="1" x14ac:dyDescent="0.25">
      <c r="A63" s="51">
        <v>2003</v>
      </c>
      <c r="B63" s="52" t="s">
        <v>42</v>
      </c>
      <c r="C63" s="53">
        <v>3533705.5820000004</v>
      </c>
      <c r="D63" s="53">
        <v>2923460.39</v>
      </c>
      <c r="E63" s="53">
        <v>3908255.9910000004</v>
      </c>
      <c r="F63" s="53">
        <v>3662183.4490000019</v>
      </c>
      <c r="G63" s="53">
        <v>3860471.3</v>
      </c>
      <c r="H63" s="53">
        <v>3796113.5220000003</v>
      </c>
      <c r="I63" s="53">
        <v>4236114.2640000004</v>
      </c>
      <c r="J63" s="53">
        <v>3828726.17</v>
      </c>
      <c r="K63" s="53">
        <v>4114677.5230000005</v>
      </c>
      <c r="L63" s="53">
        <v>4824388.2590000024</v>
      </c>
      <c r="M63" s="53">
        <v>3969697.458000001</v>
      </c>
      <c r="N63" s="53">
        <v>4595042.3939999985</v>
      </c>
      <c r="O63" s="54">
        <f t="shared" si="1"/>
        <v>47252836.302000016</v>
      </c>
    </row>
    <row r="64" spans="1:15" s="55" customFormat="1" ht="15" customHeight="1" thickBot="1" x14ac:dyDescent="0.25">
      <c r="A64" s="51">
        <v>2004</v>
      </c>
      <c r="B64" s="52" t="s">
        <v>42</v>
      </c>
      <c r="C64" s="53">
        <v>4619660.84</v>
      </c>
      <c r="D64" s="53">
        <v>3664503.0430000005</v>
      </c>
      <c r="E64" s="53">
        <v>5218042.1769999983</v>
      </c>
      <c r="F64" s="53">
        <v>5072462.9939999972</v>
      </c>
      <c r="G64" s="53">
        <v>5170061.6049999986</v>
      </c>
      <c r="H64" s="53">
        <v>5284383.2859999994</v>
      </c>
      <c r="I64" s="53">
        <v>5632138.7980000004</v>
      </c>
      <c r="J64" s="53">
        <v>4707491.2839999991</v>
      </c>
      <c r="K64" s="53">
        <v>5656283.5209999988</v>
      </c>
      <c r="L64" s="53">
        <v>5867342.1210000003</v>
      </c>
      <c r="M64" s="53">
        <v>5733908.9759999998</v>
      </c>
      <c r="N64" s="53">
        <v>6540874.1749999989</v>
      </c>
      <c r="O64" s="54">
        <f t="shared" si="1"/>
        <v>63167152.819999993</v>
      </c>
    </row>
    <row r="65" spans="1:15" s="55" customFormat="1" ht="15" customHeight="1" thickBot="1" x14ac:dyDescent="0.25">
      <c r="A65" s="51">
        <v>2005</v>
      </c>
      <c r="B65" s="52" t="s">
        <v>42</v>
      </c>
      <c r="C65" s="53">
        <v>4997279.7240000004</v>
      </c>
      <c r="D65" s="53">
        <v>5651741.2519999975</v>
      </c>
      <c r="E65" s="53">
        <v>6591859.2179999994</v>
      </c>
      <c r="F65" s="53">
        <v>6128131.8779999986</v>
      </c>
      <c r="G65" s="53">
        <v>5977226.2170000002</v>
      </c>
      <c r="H65" s="53">
        <v>6038534.3669999996</v>
      </c>
      <c r="I65" s="53">
        <v>5763466.3530000011</v>
      </c>
      <c r="J65" s="53">
        <v>5552867.2119999984</v>
      </c>
      <c r="K65" s="53">
        <v>6814268.9409999987</v>
      </c>
      <c r="L65" s="53">
        <v>6772178.5690000001</v>
      </c>
      <c r="M65" s="53">
        <v>5942575.7820000006</v>
      </c>
      <c r="N65" s="53">
        <v>7246278.6300000018</v>
      </c>
      <c r="O65" s="54">
        <f t="shared" si="1"/>
        <v>73476408.142999992</v>
      </c>
    </row>
    <row r="66" spans="1:15" s="55" customFormat="1" ht="15" customHeight="1" thickBot="1" x14ac:dyDescent="0.25">
      <c r="A66" s="51">
        <v>2006</v>
      </c>
      <c r="B66" s="52" t="s">
        <v>42</v>
      </c>
      <c r="C66" s="53">
        <v>5133048.8809999982</v>
      </c>
      <c r="D66" s="53">
        <v>6058251.2790000001</v>
      </c>
      <c r="E66" s="53">
        <v>7411101.6589999972</v>
      </c>
      <c r="F66" s="53">
        <v>6456090.2610000009</v>
      </c>
      <c r="G66" s="53">
        <v>7041543.2469999986</v>
      </c>
      <c r="H66" s="53">
        <v>7815434.6219999995</v>
      </c>
      <c r="I66" s="53">
        <v>7067411.4789999994</v>
      </c>
      <c r="J66" s="53">
        <v>6811202.4100000011</v>
      </c>
      <c r="K66" s="53">
        <v>7606551.0949999997</v>
      </c>
      <c r="L66" s="53">
        <v>6888812.5490000006</v>
      </c>
      <c r="M66" s="53">
        <v>8641474.5560000036</v>
      </c>
      <c r="N66" s="53">
        <v>8603753.4799999986</v>
      </c>
      <c r="O66" s="54">
        <f t="shared" ref="O66:O74" si="2">SUM(C66:N66)</f>
        <v>85534675.518000007</v>
      </c>
    </row>
    <row r="67" spans="1:15" s="55" customFormat="1" ht="15" customHeight="1" thickBot="1" x14ac:dyDescent="0.25">
      <c r="A67" s="51">
        <v>2007</v>
      </c>
      <c r="B67" s="52" t="s">
        <v>42</v>
      </c>
      <c r="C67" s="53">
        <v>6564559.7930000005</v>
      </c>
      <c r="D67" s="53">
        <v>7656951.608</v>
      </c>
      <c r="E67" s="53">
        <v>8957851.6210000049</v>
      </c>
      <c r="F67" s="53">
        <v>8313312.004999998</v>
      </c>
      <c r="G67" s="53">
        <v>9147620.0420000013</v>
      </c>
      <c r="H67" s="53">
        <v>8980247.4370000008</v>
      </c>
      <c r="I67" s="53">
        <v>8937741.5910000019</v>
      </c>
      <c r="J67" s="53">
        <v>8736689.092000002</v>
      </c>
      <c r="K67" s="53">
        <v>9038743.8959999997</v>
      </c>
      <c r="L67" s="53">
        <v>9895216.6219999995</v>
      </c>
      <c r="M67" s="53">
        <v>11318798.219999997</v>
      </c>
      <c r="N67" s="53">
        <v>9724017.9770000037</v>
      </c>
      <c r="O67" s="54">
        <f t="shared" si="2"/>
        <v>107271749.904</v>
      </c>
    </row>
    <row r="68" spans="1:15" s="55" customFormat="1" ht="15" customHeight="1" thickBot="1" x14ac:dyDescent="0.25">
      <c r="A68" s="51">
        <v>2008</v>
      </c>
      <c r="B68" s="52" t="s">
        <v>42</v>
      </c>
      <c r="C68" s="53">
        <v>10632207.040999999</v>
      </c>
      <c r="D68" s="53">
        <v>11077899.120000005</v>
      </c>
      <c r="E68" s="53">
        <v>11428587.234000001</v>
      </c>
      <c r="F68" s="53">
        <v>11363963.502999999</v>
      </c>
      <c r="G68" s="53">
        <v>12477968.699999999</v>
      </c>
      <c r="H68" s="53">
        <v>11770634.384000003</v>
      </c>
      <c r="I68" s="53">
        <v>12595426.862999996</v>
      </c>
      <c r="J68" s="53">
        <v>11046830.085999999</v>
      </c>
      <c r="K68" s="53">
        <v>12793148.033999996</v>
      </c>
      <c r="L68" s="53">
        <v>9722708.7899999991</v>
      </c>
      <c r="M68" s="53">
        <v>9395872.8970000036</v>
      </c>
      <c r="N68" s="53">
        <v>7721948.9740000013</v>
      </c>
      <c r="O68" s="54">
        <f t="shared" si="2"/>
        <v>132027195.626</v>
      </c>
    </row>
    <row r="69" spans="1:15" s="55" customFormat="1" ht="15" customHeight="1" thickBot="1" x14ac:dyDescent="0.25">
      <c r="A69" s="51">
        <v>2009</v>
      </c>
      <c r="B69" s="52" t="s">
        <v>42</v>
      </c>
      <c r="C69" s="53">
        <v>7884493.5240000021</v>
      </c>
      <c r="D69" s="53">
        <v>8435115.8340000007</v>
      </c>
      <c r="E69" s="53">
        <v>8155485.0810000002</v>
      </c>
      <c r="F69" s="53">
        <v>7561696.282999998</v>
      </c>
      <c r="G69" s="53">
        <v>7346407.5280000027</v>
      </c>
      <c r="H69" s="53">
        <v>8329692.782999998</v>
      </c>
      <c r="I69" s="53">
        <v>9055733.6709999945</v>
      </c>
      <c r="J69" s="53">
        <v>7839908.8419999983</v>
      </c>
      <c r="K69" s="53">
        <v>8480708.3870000001</v>
      </c>
      <c r="L69" s="53">
        <v>10095768.030000005</v>
      </c>
      <c r="M69" s="53">
        <v>8903010.773</v>
      </c>
      <c r="N69" s="53">
        <v>10054591.867000001</v>
      </c>
      <c r="O69" s="54">
        <f t="shared" si="2"/>
        <v>102142612.603</v>
      </c>
    </row>
    <row r="70" spans="1:15" s="55" customFormat="1" ht="15" customHeight="1" thickBot="1" x14ac:dyDescent="0.25">
      <c r="A70" s="51">
        <v>2010</v>
      </c>
      <c r="B70" s="52" t="s">
        <v>42</v>
      </c>
      <c r="C70" s="53">
        <v>7828748.0580000002</v>
      </c>
      <c r="D70" s="53">
        <v>8263237.8140000002</v>
      </c>
      <c r="E70" s="53">
        <v>9886488.1710000001</v>
      </c>
      <c r="F70" s="53">
        <v>9396006.6539999992</v>
      </c>
      <c r="G70" s="53">
        <v>9799958.1170000006</v>
      </c>
      <c r="H70" s="53">
        <v>9542907.6439999994</v>
      </c>
      <c r="I70" s="53">
        <v>9564682.5449999999</v>
      </c>
      <c r="J70" s="53">
        <v>8523451.9729999993</v>
      </c>
      <c r="K70" s="53">
        <v>8909230.5209999997</v>
      </c>
      <c r="L70" s="53">
        <v>10963586.27</v>
      </c>
      <c r="M70" s="53">
        <v>9382369.7180000003</v>
      </c>
      <c r="N70" s="53">
        <v>11822551.698999999</v>
      </c>
      <c r="O70" s="54">
        <f t="shared" si="2"/>
        <v>113883219.18399999</v>
      </c>
    </row>
    <row r="71" spans="1:15" s="55" customFormat="1" ht="15" customHeight="1" thickBot="1" x14ac:dyDescent="0.25">
      <c r="A71" s="51">
        <v>2011</v>
      </c>
      <c r="B71" s="52" t="s">
        <v>42</v>
      </c>
      <c r="C71" s="53">
        <v>9551084.6390000004</v>
      </c>
      <c r="D71" s="53">
        <v>10059126.307</v>
      </c>
      <c r="E71" s="53">
        <v>11811085.16</v>
      </c>
      <c r="F71" s="53">
        <v>11873269.447000001</v>
      </c>
      <c r="G71" s="53">
        <v>10943364.372</v>
      </c>
      <c r="H71" s="53">
        <v>11349953.558</v>
      </c>
      <c r="I71" s="53">
        <v>11860004.271</v>
      </c>
      <c r="J71" s="53">
        <v>11245124.657</v>
      </c>
      <c r="K71" s="53">
        <v>10750626.098999999</v>
      </c>
      <c r="L71" s="53">
        <v>11907219.297</v>
      </c>
      <c r="M71" s="53">
        <v>11078524.743000001</v>
      </c>
      <c r="N71" s="53">
        <v>12477486.279999999</v>
      </c>
      <c r="O71" s="54">
        <f t="shared" si="2"/>
        <v>134906868.83000001</v>
      </c>
    </row>
    <row r="72" spans="1:15" ht="13.5" thickBot="1" x14ac:dyDescent="0.25">
      <c r="A72" s="51">
        <v>2012</v>
      </c>
      <c r="B72" s="52" t="s">
        <v>42</v>
      </c>
      <c r="C72" s="53">
        <v>10348187.165999999</v>
      </c>
      <c r="D72" s="53">
        <v>11748000.124</v>
      </c>
      <c r="E72" s="53">
        <v>13208572.977</v>
      </c>
      <c r="F72" s="53">
        <v>12630226.718</v>
      </c>
      <c r="G72" s="53">
        <v>13131530.960999999</v>
      </c>
      <c r="H72" s="53">
        <v>13231198.687999999</v>
      </c>
      <c r="I72" s="53">
        <v>12830675.307</v>
      </c>
      <c r="J72" s="53">
        <v>12831394.572000001</v>
      </c>
      <c r="K72" s="53">
        <v>12952651.721999999</v>
      </c>
      <c r="L72" s="53">
        <v>13190769.654999999</v>
      </c>
      <c r="M72" s="53">
        <v>13753052.493000001</v>
      </c>
      <c r="N72" s="53">
        <v>12605476.173</v>
      </c>
      <c r="O72" s="54">
        <f t="shared" si="2"/>
        <v>152461736.55599999</v>
      </c>
    </row>
    <row r="73" spans="1:15" ht="13.5" thickBot="1" x14ac:dyDescent="0.25">
      <c r="A73" s="51">
        <v>2013</v>
      </c>
      <c r="B73" s="52" t="s">
        <v>42</v>
      </c>
      <c r="C73" s="53">
        <v>11481521.079</v>
      </c>
      <c r="D73" s="53">
        <v>12385690.909</v>
      </c>
      <c r="E73" s="53">
        <v>13122058.141000001</v>
      </c>
      <c r="F73" s="53">
        <v>12468202.903000001</v>
      </c>
      <c r="G73" s="53">
        <v>13277209.017000001</v>
      </c>
      <c r="H73" s="53">
        <v>12399973.961999999</v>
      </c>
      <c r="I73" s="53">
        <v>13059519.685000001</v>
      </c>
      <c r="J73" s="53">
        <v>11118300.903000001</v>
      </c>
      <c r="K73" s="53">
        <v>13060371.039000001</v>
      </c>
      <c r="L73" s="53">
        <v>12053704.638</v>
      </c>
      <c r="M73" s="53">
        <v>14201227.351</v>
      </c>
      <c r="N73" s="53">
        <v>13174857.460000001</v>
      </c>
      <c r="O73" s="54">
        <f t="shared" si="2"/>
        <v>151802637.08700001</v>
      </c>
    </row>
    <row r="74" spans="1:15" ht="13.5" thickBot="1" x14ac:dyDescent="0.25">
      <c r="A74" s="51">
        <v>2014</v>
      </c>
      <c r="B74" s="52" t="s">
        <v>42</v>
      </c>
      <c r="C74" s="53">
        <v>12400056.448999999</v>
      </c>
      <c r="D74" s="53">
        <v>13053754.635</v>
      </c>
      <c r="E74" s="53">
        <v>14680814.868000001</v>
      </c>
      <c r="F74" s="53">
        <v>13372233.573000001</v>
      </c>
      <c r="G74" s="53">
        <v>13682713.675000001</v>
      </c>
      <c r="H74" s="53">
        <v>12881786.856000001</v>
      </c>
      <c r="I74" s="53">
        <v>13346276.847999999</v>
      </c>
      <c r="J74" s="53">
        <v>11388738.923</v>
      </c>
      <c r="K74" s="53">
        <v>13585878.693</v>
      </c>
      <c r="L74" s="53">
        <v>12894052.27</v>
      </c>
      <c r="M74" s="53">
        <v>13073727.768999999</v>
      </c>
      <c r="N74" s="53">
        <v>13282119.543</v>
      </c>
      <c r="O74" s="54">
        <f t="shared" si="2"/>
        <v>157642154.10200003</v>
      </c>
    </row>
    <row r="75" spans="1:15" ht="13.5" thickBot="1" x14ac:dyDescent="0.25">
      <c r="A75" s="51">
        <v>2015</v>
      </c>
      <c r="B75" s="52" t="s">
        <v>42</v>
      </c>
      <c r="C75" s="53">
        <v>12330780.327</v>
      </c>
      <c r="D75" s="53">
        <v>10494922.55797</v>
      </c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4">
        <f>SUM(C75:D759)</f>
        <v>22825702.884970002</v>
      </c>
    </row>
    <row r="76" spans="1:15" x14ac:dyDescent="0.2">
      <c r="B76" s="56" t="s">
        <v>107</v>
      </c>
    </row>
    <row r="78" spans="1:15" x14ac:dyDescent="0.2">
      <c r="C78" s="59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topLeftCell="A28" workbookViewId="0">
      <selection activeCell="D95" sqref="D95"/>
    </sheetView>
  </sheetViews>
  <sheetFormatPr defaultColWidth="9.140625" defaultRowHeight="12.75" x14ac:dyDescent="0.2"/>
  <cols>
    <col min="1" max="1" width="29.140625" customWidth="1"/>
    <col min="2" max="3" width="12.7109375" style="78" bestFit="1" customWidth="1"/>
    <col min="4" max="4" width="9.28515625" bestFit="1" customWidth="1"/>
  </cols>
  <sheetData>
    <row r="2" spans="1:4" ht="24.6" customHeight="1" x14ac:dyDescent="0.3">
      <c r="A2" s="143" t="s">
        <v>108</v>
      </c>
      <c r="B2" s="143"/>
      <c r="C2" s="143"/>
      <c r="D2" s="143"/>
    </row>
    <row r="3" spans="1:4" ht="15.75" x14ac:dyDescent="0.25">
      <c r="A3" s="142" t="s">
        <v>109</v>
      </c>
      <c r="B3" s="142"/>
      <c r="C3" s="142"/>
      <c r="D3" s="142"/>
    </row>
    <row r="5" spans="1:4" x14ac:dyDescent="0.2">
      <c r="A5" s="71" t="s">
        <v>110</v>
      </c>
      <c r="B5" s="72" t="s">
        <v>141</v>
      </c>
      <c r="C5" s="72" t="s">
        <v>198</v>
      </c>
      <c r="D5" s="73" t="s">
        <v>111</v>
      </c>
    </row>
    <row r="6" spans="1:4" x14ac:dyDescent="0.2">
      <c r="A6" s="74" t="s">
        <v>214</v>
      </c>
      <c r="B6" s="75">
        <v>20559.940719999999</v>
      </c>
      <c r="C6" s="75">
        <v>54254.927329999999</v>
      </c>
      <c r="D6" s="76">
        <v>1.6388659417302056</v>
      </c>
    </row>
    <row r="7" spans="1:4" x14ac:dyDescent="0.2">
      <c r="A7" s="74" t="s">
        <v>215</v>
      </c>
      <c r="B7" s="75">
        <v>14284.694740000001</v>
      </c>
      <c r="C7" s="75">
        <v>30915.573690000001</v>
      </c>
      <c r="D7" s="76">
        <v>1.1642446165426421</v>
      </c>
    </row>
    <row r="8" spans="1:4" x14ac:dyDescent="0.2">
      <c r="A8" s="74" t="s">
        <v>216</v>
      </c>
      <c r="B8" s="75">
        <v>37520.149850000002</v>
      </c>
      <c r="C8" s="75">
        <v>78923.023379999999</v>
      </c>
      <c r="D8" s="76">
        <v>1.1034836933093963</v>
      </c>
    </row>
    <row r="9" spans="1:4" x14ac:dyDescent="0.2">
      <c r="A9" s="74" t="s">
        <v>217</v>
      </c>
      <c r="B9" s="75">
        <v>11680.30552</v>
      </c>
      <c r="C9" s="75">
        <v>23046.47205</v>
      </c>
      <c r="D9" s="76">
        <v>0.97310524202795001</v>
      </c>
    </row>
    <row r="10" spans="1:4" x14ac:dyDescent="0.2">
      <c r="A10" s="74" t="s">
        <v>218</v>
      </c>
      <c r="B10" s="75">
        <v>6890.0628999999999</v>
      </c>
      <c r="C10" s="75">
        <v>13421.18202</v>
      </c>
      <c r="D10" s="76">
        <v>0.94790413596949896</v>
      </c>
    </row>
    <row r="11" spans="1:4" x14ac:dyDescent="0.2">
      <c r="A11" s="74" t="s">
        <v>219</v>
      </c>
      <c r="B11" s="75">
        <v>25464.54797</v>
      </c>
      <c r="C11" s="75">
        <v>42885.608440000004</v>
      </c>
      <c r="D11" s="76">
        <v>0.6841299712260317</v>
      </c>
    </row>
    <row r="12" spans="1:4" x14ac:dyDescent="0.2">
      <c r="A12" s="74" t="s">
        <v>220</v>
      </c>
      <c r="B12" s="75">
        <v>21761.592670000002</v>
      </c>
      <c r="C12" s="75">
        <v>32856.87412</v>
      </c>
      <c r="D12" s="76">
        <v>0.50985613131596208</v>
      </c>
    </row>
    <row r="13" spans="1:4" x14ac:dyDescent="0.2">
      <c r="A13" s="74" t="s">
        <v>221</v>
      </c>
      <c r="B13" s="75">
        <v>7128.5224200000002</v>
      </c>
      <c r="C13" s="75">
        <v>10629.50065</v>
      </c>
      <c r="D13" s="76">
        <v>0.4911225670242052</v>
      </c>
    </row>
    <row r="14" spans="1:4" x14ac:dyDescent="0.2">
      <c r="A14" s="74" t="s">
        <v>222</v>
      </c>
      <c r="B14" s="75">
        <v>16409.021830000002</v>
      </c>
      <c r="C14" s="75">
        <v>24116.33916</v>
      </c>
      <c r="D14" s="76">
        <v>0.46969998637633581</v>
      </c>
    </row>
    <row r="15" spans="1:4" x14ac:dyDescent="0.2">
      <c r="A15" s="74" t="s">
        <v>223</v>
      </c>
      <c r="B15" s="75">
        <v>9517.6813299999994</v>
      </c>
      <c r="C15" s="75">
        <v>13686.78059</v>
      </c>
      <c r="D15" s="76">
        <v>0.43803728192273916</v>
      </c>
    </row>
    <row r="16" spans="1:4" x14ac:dyDescent="0.2">
      <c r="A16" s="77" t="s">
        <v>112</v>
      </c>
    </row>
    <row r="17" spans="1:4" x14ac:dyDescent="0.2">
      <c r="A17" s="79"/>
    </row>
    <row r="18" spans="1:4" ht="19.5" x14ac:dyDescent="0.3">
      <c r="A18" s="143" t="s">
        <v>113</v>
      </c>
      <c r="B18" s="143"/>
      <c r="C18" s="143"/>
      <c r="D18" s="143"/>
    </row>
    <row r="19" spans="1:4" ht="15.75" x14ac:dyDescent="0.25">
      <c r="A19" s="142" t="s">
        <v>114</v>
      </c>
      <c r="B19" s="142"/>
      <c r="C19" s="142"/>
      <c r="D19" s="142"/>
    </row>
    <row r="20" spans="1:4" x14ac:dyDescent="0.2">
      <c r="A20" s="35"/>
    </row>
    <row r="21" spans="1:4" x14ac:dyDescent="0.2">
      <c r="A21" s="71" t="s">
        <v>110</v>
      </c>
      <c r="B21" s="72" t="s">
        <v>141</v>
      </c>
      <c r="C21" s="72" t="s">
        <v>198</v>
      </c>
      <c r="D21" s="73" t="s">
        <v>111</v>
      </c>
    </row>
    <row r="22" spans="1:4" x14ac:dyDescent="0.2">
      <c r="A22" s="74" t="s">
        <v>69</v>
      </c>
      <c r="B22" s="75">
        <v>1152173.9242799999</v>
      </c>
      <c r="C22" s="75">
        <v>1015757.66794</v>
      </c>
      <c r="D22" s="76">
        <v>-0.11839901378192295</v>
      </c>
    </row>
    <row r="23" spans="1:4" x14ac:dyDescent="0.2">
      <c r="A23" s="74" t="s">
        <v>71</v>
      </c>
      <c r="B23" s="75">
        <v>707893.57706000004</v>
      </c>
      <c r="C23" s="75">
        <v>743744.03553999995</v>
      </c>
      <c r="D23" s="76">
        <v>5.0643853316049058E-2</v>
      </c>
    </row>
    <row r="24" spans="1:4" x14ac:dyDescent="0.2">
      <c r="A24" s="74" t="s">
        <v>70</v>
      </c>
      <c r="B24" s="75">
        <v>1002504.1886</v>
      </c>
      <c r="C24" s="75">
        <v>734814.82837</v>
      </c>
      <c r="D24" s="76">
        <v>-0.26702069006198265</v>
      </c>
    </row>
    <row r="25" spans="1:4" x14ac:dyDescent="0.2">
      <c r="A25" s="74" t="s">
        <v>75</v>
      </c>
      <c r="B25" s="75">
        <v>447812.99559000001</v>
      </c>
      <c r="C25" s="75">
        <v>521580.71424</v>
      </c>
      <c r="D25" s="76">
        <v>0.16472884747976099</v>
      </c>
    </row>
    <row r="26" spans="1:4" x14ac:dyDescent="0.2">
      <c r="A26" s="74" t="s">
        <v>73</v>
      </c>
      <c r="B26" s="75">
        <v>604805.19380000001</v>
      </c>
      <c r="C26" s="75">
        <v>509769.78827000002</v>
      </c>
      <c r="D26" s="76">
        <v>-0.15713391105802371</v>
      </c>
    </row>
    <row r="27" spans="1:4" x14ac:dyDescent="0.2">
      <c r="A27" s="74" t="s">
        <v>74</v>
      </c>
      <c r="B27" s="75">
        <v>526687.59051999997</v>
      </c>
      <c r="C27" s="75">
        <v>459601.63707</v>
      </c>
      <c r="D27" s="76">
        <v>-0.12737333223242614</v>
      </c>
    </row>
    <row r="28" spans="1:4" x14ac:dyDescent="0.2">
      <c r="A28" s="74" t="s">
        <v>76</v>
      </c>
      <c r="B28" s="75">
        <v>347081.27373000002</v>
      </c>
      <c r="C28" s="75">
        <v>396310.48833999998</v>
      </c>
      <c r="D28" s="76">
        <v>0.1418377144953552</v>
      </c>
    </row>
    <row r="29" spans="1:4" x14ac:dyDescent="0.2">
      <c r="A29" s="74" t="s">
        <v>72</v>
      </c>
      <c r="B29" s="75">
        <v>487532.49485000002</v>
      </c>
      <c r="C29" s="75">
        <v>297571.99349999998</v>
      </c>
      <c r="D29" s="76">
        <v>-0.38963659521494154</v>
      </c>
    </row>
    <row r="30" spans="1:4" x14ac:dyDescent="0.2">
      <c r="A30" s="74" t="s">
        <v>151</v>
      </c>
      <c r="B30" s="75">
        <v>246654.79892999999</v>
      </c>
      <c r="C30" s="75">
        <v>289119.09827000002</v>
      </c>
      <c r="D30" s="76">
        <v>0.17216084797138403</v>
      </c>
    </row>
    <row r="31" spans="1:4" x14ac:dyDescent="0.2">
      <c r="A31" s="74" t="s">
        <v>163</v>
      </c>
      <c r="B31" s="75">
        <v>230757.12624000001</v>
      </c>
      <c r="C31" s="75">
        <v>276596.28195999999</v>
      </c>
      <c r="D31" s="76">
        <v>0.19864676106394547</v>
      </c>
    </row>
    <row r="33" spans="1:4" ht="19.5" x14ac:dyDescent="0.3">
      <c r="A33" s="143" t="s">
        <v>115</v>
      </c>
      <c r="B33" s="143"/>
      <c r="C33" s="143"/>
      <c r="D33" s="143"/>
    </row>
    <row r="34" spans="1:4" ht="15.75" x14ac:dyDescent="0.25">
      <c r="A34" s="142" t="s">
        <v>116</v>
      </c>
      <c r="B34" s="142"/>
      <c r="C34" s="142"/>
      <c r="D34" s="142"/>
    </row>
    <row r="36" spans="1:4" x14ac:dyDescent="0.2">
      <c r="A36" s="71" t="s">
        <v>117</v>
      </c>
      <c r="B36" s="72" t="s">
        <v>141</v>
      </c>
      <c r="C36" s="72" t="s">
        <v>198</v>
      </c>
      <c r="D36" s="73" t="s">
        <v>111</v>
      </c>
    </row>
    <row r="37" spans="1:4" x14ac:dyDescent="0.2">
      <c r="A37" s="74" t="s">
        <v>98</v>
      </c>
      <c r="B37" s="75">
        <v>1832639.83987</v>
      </c>
      <c r="C37" s="75">
        <v>1705351.77618</v>
      </c>
      <c r="D37" s="76">
        <v>-6.9456126032395579E-2</v>
      </c>
    </row>
    <row r="38" spans="1:4" x14ac:dyDescent="0.2">
      <c r="A38" s="74" t="s">
        <v>189</v>
      </c>
      <c r="B38" s="75">
        <v>1485368.2324099999</v>
      </c>
      <c r="C38" s="75">
        <v>1267908.51275</v>
      </c>
      <c r="D38" s="76">
        <v>-0.14640121884603188</v>
      </c>
    </row>
    <row r="39" spans="1:4" x14ac:dyDescent="0.2">
      <c r="A39" s="74" t="s">
        <v>134</v>
      </c>
      <c r="B39" s="75">
        <v>1444414.4739900001</v>
      </c>
      <c r="C39" s="75">
        <v>1175735.5662700001</v>
      </c>
      <c r="D39" s="76">
        <v>-0.1860123341036668</v>
      </c>
    </row>
    <row r="40" spans="1:4" x14ac:dyDescent="0.2">
      <c r="A40" s="74" t="s">
        <v>102</v>
      </c>
      <c r="B40" s="75">
        <v>1189080.6092699999</v>
      </c>
      <c r="C40" s="75">
        <v>943833.02648999996</v>
      </c>
      <c r="D40" s="76">
        <v>-0.20624975369042667</v>
      </c>
    </row>
    <row r="41" spans="1:4" x14ac:dyDescent="0.2">
      <c r="A41" s="74" t="s">
        <v>224</v>
      </c>
      <c r="B41" s="75">
        <v>921008.47631000006</v>
      </c>
      <c r="C41" s="75">
        <v>833311.79827000003</v>
      </c>
      <c r="D41" s="76">
        <v>-9.5218100914070639E-2</v>
      </c>
    </row>
    <row r="42" spans="1:4" x14ac:dyDescent="0.2">
      <c r="A42" s="74" t="s">
        <v>94</v>
      </c>
      <c r="B42" s="75">
        <v>715678.47450999997</v>
      </c>
      <c r="C42" s="75">
        <v>610593.25887999998</v>
      </c>
      <c r="D42" s="76">
        <v>-0.14683299746013481</v>
      </c>
    </row>
    <row r="43" spans="1:4" x14ac:dyDescent="0.2">
      <c r="A43" s="77" t="s">
        <v>135</v>
      </c>
      <c r="B43" s="75">
        <v>556283.59741000005</v>
      </c>
      <c r="C43" s="75">
        <v>495037.34214000002</v>
      </c>
      <c r="D43" s="76">
        <v>-0.11009897749125871</v>
      </c>
    </row>
    <row r="44" spans="1:4" x14ac:dyDescent="0.2">
      <c r="A44" s="74" t="s">
        <v>136</v>
      </c>
      <c r="B44" s="75">
        <v>567770.65286999999</v>
      </c>
      <c r="C44" s="75">
        <v>474416.22911999997</v>
      </c>
      <c r="D44" s="76">
        <v>-0.16442277049387224</v>
      </c>
    </row>
    <row r="45" spans="1:4" x14ac:dyDescent="0.2">
      <c r="A45" s="74" t="s">
        <v>100</v>
      </c>
      <c r="B45" s="75">
        <v>471698.59989999997</v>
      </c>
      <c r="C45" s="75">
        <v>435802.92219999997</v>
      </c>
      <c r="D45" s="76">
        <v>-7.6098758206214479E-2</v>
      </c>
    </row>
    <row r="46" spans="1:4" x14ac:dyDescent="0.2">
      <c r="A46" s="74" t="s">
        <v>225</v>
      </c>
      <c r="B46" s="75">
        <v>344101.19170000002</v>
      </c>
      <c r="C46" s="75">
        <v>302873.45623000001</v>
      </c>
      <c r="D46" s="76">
        <v>-0.11981282385660512</v>
      </c>
    </row>
    <row r="48" spans="1:4" ht="19.5" x14ac:dyDescent="0.3">
      <c r="A48" s="143" t="s">
        <v>118</v>
      </c>
      <c r="B48" s="143"/>
      <c r="C48" s="143"/>
      <c r="D48" s="143"/>
    </row>
    <row r="49" spans="1:4" ht="15.75" x14ac:dyDescent="0.25">
      <c r="A49" s="142" t="s">
        <v>119</v>
      </c>
      <c r="B49" s="142"/>
      <c r="C49" s="142"/>
      <c r="D49" s="142"/>
    </row>
    <row r="51" spans="1:4" x14ac:dyDescent="0.2">
      <c r="A51" s="71" t="s">
        <v>117</v>
      </c>
      <c r="B51" s="72" t="s">
        <v>141</v>
      </c>
      <c r="C51" s="72" t="s">
        <v>198</v>
      </c>
      <c r="D51" s="73" t="s">
        <v>111</v>
      </c>
    </row>
    <row r="52" spans="1:4" x14ac:dyDescent="0.2">
      <c r="A52" s="74" t="s">
        <v>190</v>
      </c>
      <c r="B52" s="75">
        <v>182753.25046000001</v>
      </c>
      <c r="C52" s="75">
        <v>233628.37847</v>
      </c>
      <c r="D52" s="76">
        <v>0.27838152198083743</v>
      </c>
    </row>
    <row r="53" spans="1:4" x14ac:dyDescent="0.2">
      <c r="A53" s="74" t="s">
        <v>226</v>
      </c>
      <c r="B53" s="75">
        <v>69920.359270000001</v>
      </c>
      <c r="C53" s="75">
        <v>87709.929180000006</v>
      </c>
      <c r="D53" s="76">
        <v>0.25442617995289379</v>
      </c>
    </row>
    <row r="54" spans="1:4" x14ac:dyDescent="0.2">
      <c r="A54" s="74" t="s">
        <v>227</v>
      </c>
      <c r="B54" s="75">
        <v>9166.9882199999993</v>
      </c>
      <c r="C54" s="75">
        <v>8902.9897299999993</v>
      </c>
      <c r="D54" s="76">
        <v>-2.8798825051833652E-2</v>
      </c>
    </row>
    <row r="55" spans="1:4" x14ac:dyDescent="0.2">
      <c r="A55" s="74" t="s">
        <v>98</v>
      </c>
      <c r="B55" s="75">
        <v>1832639.83987</v>
      </c>
      <c r="C55" s="75">
        <v>1705351.77618</v>
      </c>
      <c r="D55" s="76">
        <v>-6.9456126032395579E-2</v>
      </c>
    </row>
    <row r="56" spans="1:4" x14ac:dyDescent="0.2">
      <c r="A56" s="74" t="s">
        <v>100</v>
      </c>
      <c r="B56" s="75">
        <v>471698.59989999997</v>
      </c>
      <c r="C56" s="75">
        <v>435802.92219999997</v>
      </c>
      <c r="D56" s="76">
        <v>-7.6098758206214479E-2</v>
      </c>
    </row>
    <row r="57" spans="1:4" x14ac:dyDescent="0.2">
      <c r="A57" s="74" t="s">
        <v>224</v>
      </c>
      <c r="B57" s="75">
        <v>921008.47631000006</v>
      </c>
      <c r="C57" s="75">
        <v>833311.79827000003</v>
      </c>
      <c r="D57" s="76">
        <v>-9.5218100914070639E-2</v>
      </c>
    </row>
    <row r="58" spans="1:4" x14ac:dyDescent="0.2">
      <c r="A58" s="74" t="s">
        <v>104</v>
      </c>
      <c r="B58" s="75">
        <v>107443.26114</v>
      </c>
      <c r="C58" s="75">
        <v>97080.694059999994</v>
      </c>
      <c r="D58" s="76">
        <v>-9.6446877822308888E-2</v>
      </c>
    </row>
    <row r="59" spans="1:4" x14ac:dyDescent="0.2">
      <c r="A59" s="74" t="s">
        <v>93</v>
      </c>
      <c r="B59" s="75">
        <v>185581.57032999999</v>
      </c>
      <c r="C59" s="75">
        <v>167554.37461999999</v>
      </c>
      <c r="D59" s="76">
        <v>-9.7138932912056691E-2</v>
      </c>
    </row>
    <row r="60" spans="1:4" x14ac:dyDescent="0.2">
      <c r="A60" s="74" t="s">
        <v>135</v>
      </c>
      <c r="B60" s="75">
        <v>556283.59741000005</v>
      </c>
      <c r="C60" s="75">
        <v>495037.34214000002</v>
      </c>
      <c r="D60" s="76">
        <v>-0.11009897749125871</v>
      </c>
    </row>
    <row r="61" spans="1:4" x14ac:dyDescent="0.2">
      <c r="A61" s="74" t="s">
        <v>191</v>
      </c>
      <c r="B61" s="75">
        <v>112348.27525000001</v>
      </c>
      <c r="C61" s="75">
        <v>98903.877340000006</v>
      </c>
      <c r="D61" s="76">
        <v>-0.119667150030414</v>
      </c>
    </row>
    <row r="63" spans="1:4" ht="19.5" x14ac:dyDescent="0.3">
      <c r="A63" s="143" t="s">
        <v>121</v>
      </c>
      <c r="B63" s="143"/>
      <c r="C63" s="143"/>
      <c r="D63" s="143"/>
    </row>
    <row r="64" spans="1:4" ht="15.75" x14ac:dyDescent="0.25">
      <c r="A64" s="142" t="s">
        <v>122</v>
      </c>
      <c r="B64" s="142"/>
      <c r="C64" s="142"/>
      <c r="D64" s="142"/>
    </row>
    <row r="66" spans="1:4" x14ac:dyDescent="0.2">
      <c r="A66" s="71" t="s">
        <v>123</v>
      </c>
      <c r="B66" s="72" t="s">
        <v>141</v>
      </c>
      <c r="C66" s="72" t="s">
        <v>198</v>
      </c>
      <c r="D66" s="73" t="s">
        <v>111</v>
      </c>
    </row>
    <row r="67" spans="1:4" x14ac:dyDescent="0.2">
      <c r="A67" s="74" t="s">
        <v>124</v>
      </c>
      <c r="B67" s="75">
        <v>5330528.7307000002</v>
      </c>
      <c r="C67" s="75">
        <v>4643199.3222599998</v>
      </c>
      <c r="D67" s="76">
        <v>-0.1289420699454219</v>
      </c>
    </row>
    <row r="68" spans="1:4" x14ac:dyDescent="0.2">
      <c r="A68" s="74" t="s">
        <v>125</v>
      </c>
      <c r="B68" s="75">
        <v>1073943.4395900001</v>
      </c>
      <c r="C68" s="75">
        <v>969581.82268999994</v>
      </c>
      <c r="D68" s="76">
        <v>-9.7176083071788516E-2</v>
      </c>
    </row>
    <row r="69" spans="1:4" x14ac:dyDescent="0.2">
      <c r="A69" s="74" t="s">
        <v>126</v>
      </c>
      <c r="B69" s="75">
        <v>997491.86358</v>
      </c>
      <c r="C69" s="75">
        <v>907600.5048</v>
      </c>
      <c r="D69" s="76">
        <v>-9.0117385476589026E-2</v>
      </c>
    </row>
    <row r="70" spans="1:4" x14ac:dyDescent="0.2">
      <c r="A70" s="74" t="s">
        <v>127</v>
      </c>
      <c r="B70" s="75">
        <v>736643.85059000005</v>
      </c>
      <c r="C70" s="75">
        <v>639193.57859000005</v>
      </c>
      <c r="D70" s="76">
        <v>-0.13228953438211583</v>
      </c>
    </row>
    <row r="71" spans="1:4" x14ac:dyDescent="0.2">
      <c r="A71" s="74" t="s">
        <v>128</v>
      </c>
      <c r="B71" s="75">
        <v>615170.40031000006</v>
      </c>
      <c r="C71" s="75">
        <v>506647.76209999999</v>
      </c>
      <c r="D71" s="76">
        <v>-0.17641069556550956</v>
      </c>
    </row>
    <row r="72" spans="1:4" x14ac:dyDescent="0.2">
      <c r="A72" s="74" t="s">
        <v>129</v>
      </c>
      <c r="B72" s="75">
        <v>528658.55877</v>
      </c>
      <c r="C72" s="75">
        <v>477865.17291000002</v>
      </c>
      <c r="D72" s="76">
        <v>-9.6079756995097326E-2</v>
      </c>
    </row>
    <row r="73" spans="1:4" x14ac:dyDescent="0.2">
      <c r="A73" s="74" t="s">
        <v>130</v>
      </c>
      <c r="B73" s="75">
        <v>292061.60366999998</v>
      </c>
      <c r="C73" s="75">
        <v>285027.25052</v>
      </c>
      <c r="D73" s="76">
        <v>-2.408516923007821E-2</v>
      </c>
    </row>
    <row r="74" spans="1:4" x14ac:dyDescent="0.2">
      <c r="A74" s="74" t="s">
        <v>131</v>
      </c>
      <c r="B74" s="75">
        <v>240116.89829000001</v>
      </c>
      <c r="C74" s="75">
        <v>214565.90904999999</v>
      </c>
      <c r="D74" s="76">
        <v>-0.10641062508287502</v>
      </c>
    </row>
    <row r="75" spans="1:4" x14ac:dyDescent="0.2">
      <c r="A75" s="74" t="s">
        <v>192</v>
      </c>
      <c r="B75" s="75">
        <v>235834.53633999999</v>
      </c>
      <c r="C75" s="75">
        <v>142740.43452000001</v>
      </c>
      <c r="D75" s="76">
        <v>-0.39474329445025502</v>
      </c>
    </row>
    <row r="76" spans="1:4" x14ac:dyDescent="0.2">
      <c r="A76" s="74" t="s">
        <v>228</v>
      </c>
      <c r="B76" s="75">
        <v>149507.47777</v>
      </c>
      <c r="C76" s="75">
        <v>131464.40476999999</v>
      </c>
      <c r="D76" s="76">
        <v>-0.12068341509818786</v>
      </c>
    </row>
    <row r="78" spans="1:4" ht="19.5" x14ac:dyDescent="0.3">
      <c r="A78" s="143" t="s">
        <v>132</v>
      </c>
      <c r="B78" s="143"/>
      <c r="C78" s="143"/>
      <c r="D78" s="143"/>
    </row>
    <row r="79" spans="1:4" ht="15.75" x14ac:dyDescent="0.25">
      <c r="A79" s="142" t="s">
        <v>133</v>
      </c>
      <c r="B79" s="142"/>
      <c r="C79" s="142"/>
      <c r="D79" s="142"/>
    </row>
    <row r="81" spans="1:4" x14ac:dyDescent="0.2">
      <c r="A81" s="71" t="s">
        <v>123</v>
      </c>
      <c r="B81" s="72" t="s">
        <v>141</v>
      </c>
      <c r="C81" s="72" t="s">
        <v>198</v>
      </c>
      <c r="D81" s="73" t="s">
        <v>111</v>
      </c>
    </row>
    <row r="82" spans="1:4" x14ac:dyDescent="0.2">
      <c r="A82" s="74" t="s">
        <v>193</v>
      </c>
      <c r="B82" s="75">
        <v>267.08485999999999</v>
      </c>
      <c r="C82" s="75">
        <v>1271.3352</v>
      </c>
      <c r="D82" s="80">
        <v>3.7600421828478039</v>
      </c>
    </row>
    <row r="83" spans="1:4" x14ac:dyDescent="0.2">
      <c r="A83" s="74" t="s">
        <v>229</v>
      </c>
      <c r="B83" s="75">
        <v>1507.6623400000001</v>
      </c>
      <c r="C83" s="75">
        <v>5221.4302799999996</v>
      </c>
      <c r="D83" s="80">
        <v>2.4632623907021514</v>
      </c>
    </row>
    <row r="84" spans="1:4" x14ac:dyDescent="0.2">
      <c r="A84" s="74" t="s">
        <v>137</v>
      </c>
      <c r="B84" s="75">
        <v>18.539000000000001</v>
      </c>
      <c r="C84" s="75">
        <v>61.26</v>
      </c>
      <c r="D84" s="80">
        <v>2.3043853498031175</v>
      </c>
    </row>
    <row r="85" spans="1:4" x14ac:dyDescent="0.2">
      <c r="A85" s="74" t="s">
        <v>230</v>
      </c>
      <c r="B85" s="75">
        <v>7331.6002099999996</v>
      </c>
      <c r="C85" s="75">
        <v>15456.48985</v>
      </c>
      <c r="D85" s="80">
        <v>1.108201403142248</v>
      </c>
    </row>
    <row r="86" spans="1:4" x14ac:dyDescent="0.2">
      <c r="A86" s="74" t="s">
        <v>231</v>
      </c>
      <c r="B86" s="75">
        <v>5214.7673699999996</v>
      </c>
      <c r="C86" s="75">
        <v>9686.9820600000003</v>
      </c>
      <c r="D86" s="80">
        <v>0.8576057899971099</v>
      </c>
    </row>
    <row r="87" spans="1:4" x14ac:dyDescent="0.2">
      <c r="A87" s="74" t="s">
        <v>232</v>
      </c>
      <c r="B87" s="75">
        <v>13711.042799999999</v>
      </c>
      <c r="C87" s="75">
        <v>23316.96298</v>
      </c>
      <c r="D87" s="80">
        <v>0.70059734479130953</v>
      </c>
    </row>
    <row r="88" spans="1:4" x14ac:dyDescent="0.2">
      <c r="A88" s="74" t="s">
        <v>233</v>
      </c>
      <c r="B88" s="75">
        <v>2.63849</v>
      </c>
      <c r="C88" s="75">
        <v>3.82782</v>
      </c>
      <c r="D88" s="80">
        <v>0.45076160986018521</v>
      </c>
    </row>
    <row r="89" spans="1:4" x14ac:dyDescent="0.2">
      <c r="A89" s="74" t="s">
        <v>194</v>
      </c>
      <c r="B89" s="75">
        <v>2167.4618700000001</v>
      </c>
      <c r="C89" s="75">
        <v>3054.8647799999999</v>
      </c>
      <c r="D89" s="80">
        <v>0.40942030966385573</v>
      </c>
    </row>
    <row r="90" spans="1:4" x14ac:dyDescent="0.2">
      <c r="A90" s="74" t="s">
        <v>234</v>
      </c>
      <c r="B90" s="75">
        <v>1953.3803499999999</v>
      </c>
      <c r="C90" s="75">
        <v>2619.99973</v>
      </c>
      <c r="D90" s="80">
        <v>0.34126450591150881</v>
      </c>
    </row>
    <row r="91" spans="1:4" x14ac:dyDescent="0.2">
      <c r="A91" s="74" t="s">
        <v>235</v>
      </c>
      <c r="B91" s="75">
        <v>2632.1494699999998</v>
      </c>
      <c r="C91" s="75">
        <v>3140.1796899999999</v>
      </c>
      <c r="D91" s="80">
        <v>0.19300963938039586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showGridLines="0" zoomScale="80" zoomScaleNormal="80" workbookViewId="0">
      <selection activeCell="A14" sqref="A14"/>
    </sheetView>
  </sheetViews>
  <sheetFormatPr defaultColWidth="9.140625" defaultRowHeight="12.75" x14ac:dyDescent="0.2"/>
  <cols>
    <col min="1" max="1" width="44.7109375" style="21" customWidth="1"/>
    <col min="2" max="2" width="16" style="24" customWidth="1"/>
    <col min="3" max="3" width="16" style="21" customWidth="1"/>
    <col min="4" max="4" width="10.28515625" style="21" customWidth="1"/>
    <col min="5" max="5" width="13.85546875" style="21" bestFit="1" customWidth="1"/>
    <col min="6" max="7" width="14.85546875" style="21" bestFit="1" customWidth="1"/>
    <col min="8" max="8" width="9.5703125" style="21" bestFit="1" customWidth="1"/>
    <col min="9" max="9" width="13.85546875" style="21" bestFit="1" customWidth="1"/>
    <col min="10" max="11" width="14.140625" style="21" bestFit="1" customWidth="1"/>
    <col min="12" max="12" width="9.5703125" style="21" bestFit="1" customWidth="1"/>
    <col min="13" max="13" width="9.28515625" style="21" customWidth="1"/>
    <col min="14" max="16384" width="9.140625" style="21"/>
  </cols>
  <sheetData>
    <row r="1" spans="1:13" ht="26.25" x14ac:dyDescent="0.4">
      <c r="B1" s="2" t="s">
        <v>209</v>
      </c>
      <c r="C1" s="22"/>
      <c r="D1" s="23"/>
    </row>
    <row r="2" spans="1:13" x14ac:dyDescent="0.2">
      <c r="D2" s="23"/>
    </row>
    <row r="3" spans="1:13" x14ac:dyDescent="0.2">
      <c r="D3" s="23"/>
    </row>
    <row r="4" spans="1:13" x14ac:dyDescent="0.2">
      <c r="B4" s="25"/>
      <c r="C4" s="23"/>
      <c r="D4" s="23"/>
      <c r="E4" s="23"/>
      <c r="F4" s="23"/>
      <c r="G4" s="23"/>
      <c r="H4" s="23"/>
      <c r="I4" s="23"/>
    </row>
    <row r="5" spans="1:13" ht="26.25" x14ac:dyDescent="0.2">
      <c r="A5" s="144" t="s">
        <v>37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6"/>
    </row>
    <row r="6" spans="1:13" ht="18" x14ac:dyDescent="0.2">
      <c r="A6" s="84"/>
      <c r="B6" s="138" t="s">
        <v>60</v>
      </c>
      <c r="C6" s="138"/>
      <c r="D6" s="138"/>
      <c r="E6" s="138"/>
      <c r="F6" s="138" t="s">
        <v>140</v>
      </c>
      <c r="G6" s="138"/>
      <c r="H6" s="138"/>
      <c r="I6" s="138"/>
      <c r="J6" s="138" t="s">
        <v>182</v>
      </c>
      <c r="K6" s="138"/>
      <c r="L6" s="138"/>
      <c r="M6" s="138"/>
    </row>
    <row r="7" spans="1:13" ht="30" x14ac:dyDescent="0.25">
      <c r="A7" s="85" t="s">
        <v>2</v>
      </c>
      <c r="B7" s="6">
        <v>2014</v>
      </c>
      <c r="C7" s="7">
        <v>2015</v>
      </c>
      <c r="D7" s="8" t="s">
        <v>196</v>
      </c>
      <c r="E7" s="8" t="s">
        <v>197</v>
      </c>
      <c r="F7" s="6">
        <v>2014</v>
      </c>
      <c r="G7" s="7">
        <v>2015</v>
      </c>
      <c r="H7" s="8" t="s">
        <v>196</v>
      </c>
      <c r="I7" s="8" t="s">
        <v>197</v>
      </c>
      <c r="J7" s="6" t="s">
        <v>183</v>
      </c>
      <c r="K7" s="7" t="s">
        <v>202</v>
      </c>
      <c r="L7" s="8" t="s">
        <v>196</v>
      </c>
      <c r="M7" s="8" t="s">
        <v>197</v>
      </c>
    </row>
    <row r="8" spans="1:13" ht="16.5" x14ac:dyDescent="0.25">
      <c r="A8" s="86" t="s">
        <v>3</v>
      </c>
      <c r="B8" s="87">
        <f>'SEKTÖR (U S D)'!B8*2.2128</f>
        <v>3972935.6750959205</v>
      </c>
      <c r="C8" s="87">
        <f>'SEKTÖR (U S D)'!C8*2.4552</f>
        <v>4086995.7039777357</v>
      </c>
      <c r="D8" s="88">
        <f t="shared" ref="D8:D43" si="0">(C8-B8)/B8*100</f>
        <v>2.8709256381066743</v>
      </c>
      <c r="E8" s="88">
        <f t="shared" ref="E8:E43" si="1">C8/C$46*100</f>
        <v>15.861273999262208</v>
      </c>
      <c r="F8" s="87">
        <f>'SEKTÖR (U S D)'!F8*2.2149</f>
        <v>8244927.5842744131</v>
      </c>
      <c r="G8" s="87">
        <f>'SEKTÖR (U S D)'!G8*2.3902</f>
        <v>8335858.162883494</v>
      </c>
      <c r="H8" s="88">
        <f t="shared" ref="H8:H43" si="2">(G8-F8)/F8*100</f>
        <v>1.1028669164118952</v>
      </c>
      <c r="I8" s="88">
        <f t="shared" ref="I8:I46" si="3">G8/G$46*100</f>
        <v>15.278893876939135</v>
      </c>
      <c r="J8" s="87">
        <f>'SEKTÖR (U S D)'!J8*1.9768</f>
        <v>42995977.660140172</v>
      </c>
      <c r="K8" s="87">
        <f>'SEKTÖR (U S D)'!K8*2.2165</f>
        <v>49317499.279697217</v>
      </c>
      <c r="L8" s="88">
        <f t="shared" ref="L8:L43" si="4">(K8-J8)/J8*100</f>
        <v>14.702588389837851</v>
      </c>
      <c r="M8" s="88">
        <f t="shared" ref="M8:M46" si="5">K8/K$46*100</f>
        <v>14.353646942811457</v>
      </c>
    </row>
    <row r="9" spans="1:13" s="26" customFormat="1" ht="15.75" x14ac:dyDescent="0.25">
      <c r="A9" s="89" t="s">
        <v>4</v>
      </c>
      <c r="B9" s="90">
        <f>'SEKTÖR (U S D)'!B9*2.2128</f>
        <v>2800853.659275936</v>
      </c>
      <c r="C9" s="90">
        <f>'SEKTÖR (U S D)'!C9*2.4552</f>
        <v>2932001.2936748164</v>
      </c>
      <c r="D9" s="91">
        <f t="shared" si="0"/>
        <v>4.6824165184261757</v>
      </c>
      <c r="E9" s="91">
        <f t="shared" si="1"/>
        <v>11.378841391955831</v>
      </c>
      <c r="F9" s="90">
        <f>'SEKTÖR (U S D)'!F9*2.2149</f>
        <v>5807145.4567212518</v>
      </c>
      <c r="G9" s="90">
        <f>'SEKTÖR (U S D)'!G9*2.3902</f>
        <v>6041002.7813675432</v>
      </c>
      <c r="H9" s="91">
        <f t="shared" si="2"/>
        <v>4.0270615983214668</v>
      </c>
      <c r="I9" s="91">
        <f t="shared" si="3"/>
        <v>11.072626069597252</v>
      </c>
      <c r="J9" s="90">
        <f>'SEKTÖR (U S D)'!J9*1.9768</f>
        <v>29941107.447171926</v>
      </c>
      <c r="K9" s="90">
        <f>'SEKTÖR (U S D)'!K9*2.2165</f>
        <v>34570285.463560276</v>
      </c>
      <c r="L9" s="91">
        <f t="shared" si="4"/>
        <v>15.460944537726496</v>
      </c>
      <c r="M9" s="91">
        <f t="shared" si="5"/>
        <v>10.061533522654269</v>
      </c>
    </row>
    <row r="10" spans="1:13" ht="14.25" x14ac:dyDescent="0.2">
      <c r="A10" s="15" t="s">
        <v>5</v>
      </c>
      <c r="B10" s="92">
        <f>'SEKTÖR (U S D)'!B10*2.2128</f>
        <v>1230944.3443488481</v>
      </c>
      <c r="C10" s="92">
        <f>'SEKTÖR (U S D)'!C10*2.4552</f>
        <v>1215415.682422128</v>
      </c>
      <c r="D10" s="93">
        <f t="shared" si="0"/>
        <v>-1.2615242921429155</v>
      </c>
      <c r="E10" s="93">
        <f t="shared" si="1"/>
        <v>4.716922296525774</v>
      </c>
      <c r="F10" s="92">
        <f>'SEKTÖR (U S D)'!F10*2.2149</f>
        <v>2592171.8629980483</v>
      </c>
      <c r="G10" s="92">
        <f>'SEKTÖR (U S D)'!G10*2.3902</f>
        <v>2539420.1803113241</v>
      </c>
      <c r="H10" s="93">
        <f t="shared" si="2"/>
        <v>-2.0350380096215077</v>
      </c>
      <c r="I10" s="93">
        <f t="shared" si="3"/>
        <v>4.6545335448117848</v>
      </c>
      <c r="J10" s="92">
        <f>'SEKTÖR (U S D)'!J10*1.9768</f>
        <v>13409543.511184575</v>
      </c>
      <c r="K10" s="92">
        <f>'SEKTÖR (U S D)'!K10*2.2165</f>
        <v>14648331.074654419</v>
      </c>
      <c r="L10" s="93">
        <f t="shared" si="4"/>
        <v>9.238103910372498</v>
      </c>
      <c r="M10" s="93">
        <f t="shared" si="5"/>
        <v>4.2633340217548499</v>
      </c>
    </row>
    <row r="11" spans="1:13" ht="14.25" x14ac:dyDescent="0.2">
      <c r="A11" s="15" t="s">
        <v>6</v>
      </c>
      <c r="B11" s="92">
        <f>'SEKTÖR (U S D)'!B11*2.2128</f>
        <v>443369.88851750398</v>
      </c>
      <c r="C11" s="92">
        <f>'SEKTÖR (U S D)'!C11*2.4552</f>
        <v>384000.30604584003</v>
      </c>
      <c r="D11" s="93">
        <f t="shared" si="0"/>
        <v>-13.390531023696273</v>
      </c>
      <c r="E11" s="93">
        <f t="shared" si="1"/>
        <v>1.4902717084007957</v>
      </c>
      <c r="F11" s="92">
        <f>'SEKTÖR (U S D)'!F11*2.2149</f>
        <v>929679.21949747496</v>
      </c>
      <c r="G11" s="92">
        <f>'SEKTÖR (U S D)'!G11*2.3902</f>
        <v>896693.2167874421</v>
      </c>
      <c r="H11" s="93">
        <f t="shared" si="2"/>
        <v>-3.5481058432028827</v>
      </c>
      <c r="I11" s="93">
        <f t="shared" si="3"/>
        <v>1.6435596949657443</v>
      </c>
      <c r="J11" s="92">
        <f>'SEKTÖR (U S D)'!J11*1.9768</f>
        <v>4677508.5138426954</v>
      </c>
      <c r="K11" s="92">
        <f>'SEKTÖR (U S D)'!K11*2.2165</f>
        <v>5209603.517038635</v>
      </c>
      <c r="L11" s="93">
        <f t="shared" si="4"/>
        <v>11.375607369206255</v>
      </c>
      <c r="M11" s="93">
        <f t="shared" si="5"/>
        <v>1.5162327913569851</v>
      </c>
    </row>
    <row r="12" spans="1:13" ht="14.25" x14ac:dyDescent="0.2">
      <c r="A12" s="15" t="s">
        <v>7</v>
      </c>
      <c r="B12" s="92">
        <f>'SEKTÖR (U S D)'!B12*2.2128</f>
        <v>248604.26347320003</v>
      </c>
      <c r="C12" s="92">
        <f>'SEKTÖR (U S D)'!C12*2.4552</f>
        <v>242828.79964516801</v>
      </c>
      <c r="D12" s="93">
        <f t="shared" si="0"/>
        <v>-2.3231555836348825</v>
      </c>
      <c r="E12" s="93">
        <f t="shared" si="1"/>
        <v>0.94239740020654972</v>
      </c>
      <c r="F12" s="92">
        <f>'SEKTÖR (U S D)'!F12*2.2149</f>
        <v>495798.25621200306</v>
      </c>
      <c r="G12" s="92">
        <f>'SEKTÖR (U S D)'!G12*2.3902</f>
        <v>459388.239773546</v>
      </c>
      <c r="H12" s="93">
        <f t="shared" si="2"/>
        <v>-7.3437161148239634</v>
      </c>
      <c r="I12" s="93">
        <f t="shared" si="3"/>
        <v>0.84201818537012196</v>
      </c>
      <c r="J12" s="92">
        <f>'SEKTÖR (U S D)'!J12*1.9768</f>
        <v>2697949.707952688</v>
      </c>
      <c r="K12" s="92">
        <f>'SEKTÖR (U S D)'!K12*2.2165</f>
        <v>3069689.1390515347</v>
      </c>
      <c r="L12" s="93">
        <f t="shared" si="4"/>
        <v>13.778590090211038</v>
      </c>
      <c r="M12" s="93">
        <f t="shared" si="5"/>
        <v>0.8934198767103243</v>
      </c>
    </row>
    <row r="13" spans="1:13" ht="14.25" x14ac:dyDescent="0.2">
      <c r="A13" s="15" t="s">
        <v>8</v>
      </c>
      <c r="B13" s="92">
        <f>'SEKTÖR (U S D)'!B13*2.2128</f>
        <v>247059.38650963202</v>
      </c>
      <c r="C13" s="92">
        <f>'SEKTÖR (U S D)'!C13*2.4552</f>
        <v>231885.87933376798</v>
      </c>
      <c r="D13" s="93">
        <f t="shared" si="0"/>
        <v>-6.1416436712767748</v>
      </c>
      <c r="E13" s="93">
        <f t="shared" si="1"/>
        <v>0.8999288805449609</v>
      </c>
      <c r="F13" s="92">
        <f>'SEKTÖR (U S D)'!F13*2.2149</f>
        <v>504261.89189430303</v>
      </c>
      <c r="G13" s="92">
        <f>'SEKTÖR (U S D)'!G13*2.3902</f>
        <v>460056.24345215806</v>
      </c>
      <c r="H13" s="93">
        <f t="shared" si="2"/>
        <v>-8.7664067328353266</v>
      </c>
      <c r="I13" s="93">
        <f t="shared" si="3"/>
        <v>0.84324257728220653</v>
      </c>
      <c r="J13" s="92">
        <f>'SEKTÖR (U S D)'!J13*1.9768</f>
        <v>2867056.8198650558</v>
      </c>
      <c r="K13" s="92">
        <f>'SEKTÖR (U S D)'!K13*2.2165</f>
        <v>3157171.8056228352</v>
      </c>
      <c r="L13" s="93">
        <f t="shared" si="4"/>
        <v>10.118913017267451</v>
      </c>
      <c r="M13" s="93">
        <f t="shared" si="5"/>
        <v>0.91888133213527678</v>
      </c>
    </row>
    <row r="14" spans="1:13" ht="14.25" x14ac:dyDescent="0.2">
      <c r="A14" s="15" t="s">
        <v>9</v>
      </c>
      <c r="B14" s="92">
        <f>'SEKTÖR (U S D)'!B14*2.2128</f>
        <v>404396.39261788805</v>
      </c>
      <c r="C14" s="92">
        <f>'SEKTÖR (U S D)'!C14*2.4552</f>
        <v>573604.39481954405</v>
      </c>
      <c r="D14" s="93">
        <f t="shared" si="0"/>
        <v>41.842114640607022</v>
      </c>
      <c r="E14" s="93">
        <f t="shared" si="1"/>
        <v>2.2261086461526975</v>
      </c>
      <c r="F14" s="92">
        <f>'SEKTÖR (U S D)'!F14*2.2149</f>
        <v>745422.03847382404</v>
      </c>
      <c r="G14" s="92">
        <f>'SEKTÖR (U S D)'!G14*2.3902</f>
        <v>1151079.450185318</v>
      </c>
      <c r="H14" s="93">
        <f t="shared" si="2"/>
        <v>54.419830750112567</v>
      </c>
      <c r="I14" s="93">
        <f t="shared" si="3"/>
        <v>2.1098272570922978</v>
      </c>
      <c r="J14" s="92">
        <f>'SEKTÖR (U S D)'!J14*1.9768</f>
        <v>3546923.0980369197</v>
      </c>
      <c r="K14" s="92">
        <f>'SEKTÖR (U S D)'!K14*2.2165</f>
        <v>5456446.8654209794</v>
      </c>
      <c r="L14" s="93">
        <f t="shared" si="4"/>
        <v>53.836063388036379</v>
      </c>
      <c r="M14" s="93">
        <f t="shared" si="5"/>
        <v>1.5880754906951529</v>
      </c>
    </row>
    <row r="15" spans="1:13" ht="14.25" x14ac:dyDescent="0.2">
      <c r="A15" s="15" t="s">
        <v>10</v>
      </c>
      <c r="B15" s="92">
        <f>'SEKTÖR (U S D)'!B15*2.2128</f>
        <v>51474.901282992003</v>
      </c>
      <c r="C15" s="92">
        <f>'SEKTÖR (U S D)'!C15*2.4552</f>
        <v>47062.192900536</v>
      </c>
      <c r="D15" s="93">
        <f t="shared" si="0"/>
        <v>-8.5725436522867522</v>
      </c>
      <c r="E15" s="93">
        <f t="shared" si="1"/>
        <v>0.18264426749336279</v>
      </c>
      <c r="F15" s="92">
        <f>'SEKTÖR (U S D)'!F15*2.2149</f>
        <v>105642.13521344401</v>
      </c>
      <c r="G15" s="92">
        <f>'SEKTÖR (U S D)'!G15*2.3902</f>
        <v>86129.792285410003</v>
      </c>
      <c r="H15" s="93">
        <f t="shared" si="2"/>
        <v>-18.470227706596816</v>
      </c>
      <c r="I15" s="93">
        <f t="shared" si="3"/>
        <v>0.15786832384350191</v>
      </c>
      <c r="J15" s="92">
        <f>'SEKTÖR (U S D)'!J15*1.9768</f>
        <v>770987.99424651195</v>
      </c>
      <c r="K15" s="92">
        <f>'SEKTÖR (U S D)'!K15*2.2165</f>
        <v>479597.09470958996</v>
      </c>
      <c r="L15" s="93">
        <f t="shared" si="4"/>
        <v>-37.794479513484369</v>
      </c>
      <c r="M15" s="93">
        <f t="shared" si="5"/>
        <v>0.13958468034273425</v>
      </c>
    </row>
    <row r="16" spans="1:13" ht="14.25" x14ac:dyDescent="0.2">
      <c r="A16" s="15" t="s">
        <v>11</v>
      </c>
      <c r="B16" s="92">
        <f>'SEKTÖR (U S D)'!B16*2.2128</f>
        <v>154719.77099265601</v>
      </c>
      <c r="C16" s="92">
        <f>'SEKTÖR (U S D)'!C16*2.4552</f>
        <v>215345.41812273601</v>
      </c>
      <c r="D16" s="93">
        <f t="shared" si="0"/>
        <v>39.18416291668224</v>
      </c>
      <c r="E16" s="93">
        <f t="shared" si="1"/>
        <v>0.83573679267782475</v>
      </c>
      <c r="F16" s="92">
        <f>'SEKTÖR (U S D)'!F16*2.2149</f>
        <v>397567.24758544506</v>
      </c>
      <c r="G16" s="92">
        <f>'SEKTÖR (U S D)'!G16*2.3902</f>
        <v>411825.033421456</v>
      </c>
      <c r="H16" s="93">
        <f t="shared" si="2"/>
        <v>3.5862576514044098</v>
      </c>
      <c r="I16" s="93">
        <f t="shared" si="3"/>
        <v>0.75483901699891265</v>
      </c>
      <c r="J16" s="92">
        <f>'SEKTÖR (U S D)'!J16*1.9768</f>
        <v>1814398.691445872</v>
      </c>
      <c r="K16" s="92">
        <f>'SEKTÖR (U S D)'!K16*2.2165</f>
        <v>2368239.2100109598</v>
      </c>
      <c r="L16" s="93">
        <f t="shared" si="4"/>
        <v>30.524741953144769</v>
      </c>
      <c r="M16" s="93">
        <f t="shared" si="5"/>
        <v>0.68926587911188042</v>
      </c>
    </row>
    <row r="17" spans="1:13" ht="14.25" x14ac:dyDescent="0.2">
      <c r="A17" s="12" t="s">
        <v>12</v>
      </c>
      <c r="B17" s="92">
        <f>'SEKTÖR (U S D)'!B17*2.2128</f>
        <v>20284.711533215999</v>
      </c>
      <c r="C17" s="92">
        <f>'SEKTÖR (U S D)'!C17*2.4552</f>
        <v>21858.620385095997</v>
      </c>
      <c r="D17" s="93">
        <f t="shared" si="0"/>
        <v>7.7590891509733275</v>
      </c>
      <c r="E17" s="93">
        <f t="shared" si="1"/>
        <v>8.4831399953865655E-2</v>
      </c>
      <c r="F17" s="92">
        <f>'SEKTÖR (U S D)'!F17*2.2149</f>
        <v>36602.804846709005</v>
      </c>
      <c r="G17" s="92">
        <f>'SEKTÖR (U S D)'!G17*2.3902</f>
        <v>36410.625150888001</v>
      </c>
      <c r="H17" s="93">
        <f t="shared" si="2"/>
        <v>-0.52504089953172672</v>
      </c>
      <c r="I17" s="93">
        <f t="shared" si="3"/>
        <v>6.6737469232680854E-2</v>
      </c>
      <c r="J17" s="92">
        <f>'SEKTÖR (U S D)'!J17*1.9768</f>
        <v>156739.110597608</v>
      </c>
      <c r="K17" s="92">
        <f>'SEKTÖR (U S D)'!K17*2.2165</f>
        <v>181206.75705131999</v>
      </c>
      <c r="L17" s="93">
        <f t="shared" si="4"/>
        <v>15.610428284569705</v>
      </c>
      <c r="M17" s="93">
        <f t="shared" si="5"/>
        <v>5.2739450547064033E-2</v>
      </c>
    </row>
    <row r="18" spans="1:13" s="26" customFormat="1" ht="15.75" x14ac:dyDescent="0.25">
      <c r="A18" s="89" t="s">
        <v>13</v>
      </c>
      <c r="B18" s="90">
        <f>'SEKTÖR (U S D)'!B18*2.2128</f>
        <v>410654.89882622397</v>
      </c>
      <c r="C18" s="90">
        <f>'SEKTÖR (U S D)'!C18*2.4552</f>
        <v>411379.50056702399</v>
      </c>
      <c r="D18" s="91">
        <f t="shared" si="0"/>
        <v>0.1764502853542354</v>
      </c>
      <c r="E18" s="91">
        <f t="shared" si="1"/>
        <v>1.5965279752613013</v>
      </c>
      <c r="F18" s="90">
        <f>'SEKTÖR (U S D)'!F18*2.2149</f>
        <v>875222.99390351702</v>
      </c>
      <c r="G18" s="90">
        <f>'SEKTÖR (U S D)'!G18*2.3902</f>
        <v>813171.38400766009</v>
      </c>
      <c r="H18" s="91">
        <f t="shared" si="2"/>
        <v>-7.0898057212945425</v>
      </c>
      <c r="I18" s="91">
        <f t="shared" si="3"/>
        <v>1.490471531214129</v>
      </c>
      <c r="J18" s="90">
        <f>'SEKTÖR (U S D)'!J18*1.9768</f>
        <v>4078854.6393947517</v>
      </c>
      <c r="K18" s="90">
        <f>'SEKTÖR (U S D)'!K18*2.2165</f>
        <v>4921277.9064005697</v>
      </c>
      <c r="L18" s="91">
        <f t="shared" si="4"/>
        <v>20.653427039773657</v>
      </c>
      <c r="M18" s="91">
        <f t="shared" si="5"/>
        <v>1.4323168572541982</v>
      </c>
    </row>
    <row r="19" spans="1:13" ht="14.25" x14ac:dyDescent="0.2">
      <c r="A19" s="15" t="s">
        <v>14</v>
      </c>
      <c r="B19" s="92">
        <f>'SEKTÖR (U S D)'!B19*2.2128</f>
        <v>410654.89882622397</v>
      </c>
      <c r="C19" s="92">
        <f>'SEKTÖR (U S D)'!C19*2.4552</f>
        <v>411379.50056702399</v>
      </c>
      <c r="D19" s="93">
        <f t="shared" si="0"/>
        <v>0.1764502853542354</v>
      </c>
      <c r="E19" s="93">
        <f t="shared" si="1"/>
        <v>1.5965279752613013</v>
      </c>
      <c r="F19" s="92">
        <f>'SEKTÖR (U S D)'!F19*2.2149</f>
        <v>875222.99390351702</v>
      </c>
      <c r="G19" s="92">
        <f>'SEKTÖR (U S D)'!G19*2.3902</f>
        <v>813171.38400766009</v>
      </c>
      <c r="H19" s="93">
        <f t="shared" si="2"/>
        <v>-7.0898057212945425</v>
      </c>
      <c r="I19" s="93">
        <f t="shared" si="3"/>
        <v>1.490471531214129</v>
      </c>
      <c r="J19" s="92">
        <f>'SEKTÖR (U S D)'!J19*1.9768</f>
        <v>4078854.6393947517</v>
      </c>
      <c r="K19" s="92">
        <f>'SEKTÖR (U S D)'!K19*2.2165</f>
        <v>4921277.9064005697</v>
      </c>
      <c r="L19" s="93">
        <f t="shared" si="4"/>
        <v>20.653427039773657</v>
      </c>
      <c r="M19" s="93">
        <f t="shared" si="5"/>
        <v>1.4323168572541982</v>
      </c>
    </row>
    <row r="20" spans="1:13" s="26" customFormat="1" ht="15.75" x14ac:dyDescent="0.25">
      <c r="A20" s="89" t="s">
        <v>210</v>
      </c>
      <c r="B20" s="90">
        <f>'SEKTÖR (U S D)'!B20*2.2128</f>
        <v>761427.11699376011</v>
      </c>
      <c r="C20" s="90">
        <f>'SEKTÖR (U S D)'!C20*2.4552</f>
        <v>743614.90973589604</v>
      </c>
      <c r="D20" s="91">
        <f t="shared" si="0"/>
        <v>-2.3393187424411148</v>
      </c>
      <c r="E20" s="91">
        <f t="shared" si="1"/>
        <v>2.8859046320450781</v>
      </c>
      <c r="F20" s="90">
        <f>'SEKTÖR (U S D)'!F20*2.2149</f>
        <v>1562559.1336496433</v>
      </c>
      <c r="G20" s="90">
        <f>'SEKTÖR (U S D)'!G20*2.3902</f>
        <v>1481683.99750829</v>
      </c>
      <c r="H20" s="91">
        <f t="shared" si="2"/>
        <v>-5.1758128316369429</v>
      </c>
      <c r="I20" s="91">
        <f t="shared" si="3"/>
        <v>2.7157962761277514</v>
      </c>
      <c r="J20" s="90">
        <f>'SEKTÖR (U S D)'!J20*1.9768</f>
        <v>8976015.5735734962</v>
      </c>
      <c r="K20" s="90">
        <f>'SEKTÖR (U S D)'!K20*2.2165</f>
        <v>9825935.9097363744</v>
      </c>
      <c r="L20" s="91">
        <f t="shared" si="4"/>
        <v>9.4687930206488176</v>
      </c>
      <c r="M20" s="91">
        <f t="shared" si="5"/>
        <v>2.8597965629029907</v>
      </c>
    </row>
    <row r="21" spans="1:13" ht="14.25" x14ac:dyDescent="0.2">
      <c r="A21" s="15" t="s">
        <v>206</v>
      </c>
      <c r="B21" s="92">
        <f>'SEKTÖR (U S D)'!B21*2.2128</f>
        <v>761427.11699376011</v>
      </c>
      <c r="C21" s="92">
        <f>'SEKTÖR (U S D)'!C21*2.4552</f>
        <v>743614.90973589604</v>
      </c>
      <c r="D21" s="93">
        <f t="shared" si="0"/>
        <v>-2.3393187424411148</v>
      </c>
      <c r="E21" s="93">
        <f t="shared" si="1"/>
        <v>2.8859046320450781</v>
      </c>
      <c r="F21" s="92">
        <f>'SEKTÖR (U S D)'!F21*2.2149</f>
        <v>1562559.1336496433</v>
      </c>
      <c r="G21" s="92">
        <f>'SEKTÖR (U S D)'!G21*2.3902</f>
        <v>1481683.99750829</v>
      </c>
      <c r="H21" s="93">
        <f t="shared" si="2"/>
        <v>-5.1758128316369429</v>
      </c>
      <c r="I21" s="93">
        <f t="shared" si="3"/>
        <v>2.7157962761277514</v>
      </c>
      <c r="J21" s="92">
        <f>'SEKTÖR (U S D)'!J21*1.9768</f>
        <v>8976015.5735734962</v>
      </c>
      <c r="K21" s="92">
        <f>'SEKTÖR (U S D)'!K21*2.2165</f>
        <v>9825935.9097363744</v>
      </c>
      <c r="L21" s="93">
        <f t="shared" si="4"/>
        <v>9.4687930206488176</v>
      </c>
      <c r="M21" s="93">
        <f t="shared" si="5"/>
        <v>2.8597965629029907</v>
      </c>
    </row>
    <row r="22" spans="1:13" ht="16.5" x14ac:dyDescent="0.25">
      <c r="A22" s="86" t="s">
        <v>15</v>
      </c>
      <c r="B22" s="87">
        <f>'SEKTÖR (U S D)'!B22*2.2128</f>
        <v>21990287.41548638</v>
      </c>
      <c r="C22" s="87">
        <f>'SEKTÖR (U S D)'!C22*2.4552</f>
        <v>20987761.304807354</v>
      </c>
      <c r="D22" s="94">
        <f t="shared" si="0"/>
        <v>-4.558949556853042</v>
      </c>
      <c r="E22" s="94">
        <f t="shared" si="1"/>
        <v>81.451671789786602</v>
      </c>
      <c r="F22" s="87">
        <f>'SEKTÖR (U S D)'!F22*2.2149</f>
        <v>43383197.663453877</v>
      </c>
      <c r="G22" s="87">
        <f>'SEKTÖR (U S D)'!G22*2.3902</f>
        <v>41186131.344478823</v>
      </c>
      <c r="H22" s="94">
        <f t="shared" si="2"/>
        <v>-5.064325446959546</v>
      </c>
      <c r="I22" s="94">
        <f t="shared" si="3"/>
        <v>75.490551508651365</v>
      </c>
      <c r="J22" s="87">
        <f>'SEKTÖR (U S D)'!J22*1.9768</f>
        <v>237517476.93136343</v>
      </c>
      <c r="K22" s="87">
        <f>'SEKTÖR (U S D)'!K22*2.2165</f>
        <v>269779821.18310797</v>
      </c>
      <c r="L22" s="94">
        <f t="shared" si="4"/>
        <v>13.58314540410327</v>
      </c>
      <c r="M22" s="94">
        <f t="shared" si="5"/>
        <v>78.518261511918922</v>
      </c>
    </row>
    <row r="23" spans="1:13" s="26" customFormat="1" ht="15.75" x14ac:dyDescent="0.25">
      <c r="A23" s="89" t="s">
        <v>16</v>
      </c>
      <c r="B23" s="90">
        <f>'SEKTÖR (U S D)'!B23*2.2128</f>
        <v>2295969.3390507358</v>
      </c>
      <c r="C23" s="90">
        <f>'SEKTÖR (U S D)'!C23*2.4552</f>
        <v>2146763.327860008</v>
      </c>
      <c r="D23" s="91">
        <f t="shared" si="0"/>
        <v>-6.4986064340221876</v>
      </c>
      <c r="E23" s="91">
        <f t="shared" si="1"/>
        <v>8.3314013082067699</v>
      </c>
      <c r="F23" s="90">
        <f>'SEKTÖR (U S D)'!F23*2.2149</f>
        <v>4668151.846563099</v>
      </c>
      <c r="G23" s="90">
        <f>'SEKTÖR (U S D)'!G23*2.3902</f>
        <v>4256851.5659586964</v>
      </c>
      <c r="H23" s="91">
        <f t="shared" si="2"/>
        <v>-8.8107733879141072</v>
      </c>
      <c r="I23" s="91">
        <f t="shared" si="3"/>
        <v>7.802434021222215</v>
      </c>
      <c r="J23" s="90">
        <f>'SEKTÖR (U S D)'!J23*1.9768</f>
        <v>25162869.686117522</v>
      </c>
      <c r="K23" s="90">
        <f>'SEKTÖR (U S D)'!K23*2.2165</f>
        <v>28299009.753520217</v>
      </c>
      <c r="L23" s="91">
        <f t="shared" si="4"/>
        <v>12.463364101642661</v>
      </c>
      <c r="M23" s="91">
        <f t="shared" si="5"/>
        <v>8.2363055865735468</v>
      </c>
    </row>
    <row r="24" spans="1:13" ht="14.25" x14ac:dyDescent="0.2">
      <c r="A24" s="15" t="s">
        <v>17</v>
      </c>
      <c r="B24" s="92">
        <f>'SEKTÖR (U S D)'!B24*2.2128</f>
        <v>1583653.328395728</v>
      </c>
      <c r="C24" s="92">
        <f>'SEKTÖR (U S D)'!C24*2.4552</f>
        <v>1499128.5692021761</v>
      </c>
      <c r="D24" s="93">
        <f t="shared" si="0"/>
        <v>-5.3373271585377333</v>
      </c>
      <c r="E24" s="93">
        <f t="shared" si="1"/>
        <v>5.8179872743920953</v>
      </c>
      <c r="F24" s="92">
        <f>'SEKTÖR (U S D)'!F24*2.2149</f>
        <v>3285982.3087817011</v>
      </c>
      <c r="G24" s="92">
        <f>'SEKTÖR (U S D)'!G24*2.3902</f>
        <v>3012216.8963544061</v>
      </c>
      <c r="H24" s="93">
        <f t="shared" si="2"/>
        <v>-8.3313112093045696</v>
      </c>
      <c r="I24" s="93">
        <f t="shared" si="3"/>
        <v>5.5211282863049345</v>
      </c>
      <c r="J24" s="92">
        <f>'SEKTÖR (U S D)'!J24*1.9768</f>
        <v>16881366.841253377</v>
      </c>
      <c r="K24" s="92">
        <f>'SEKTÖR (U S D)'!K24*2.2165</f>
        <v>19200704.615621816</v>
      </c>
      <c r="L24" s="93">
        <f t="shared" si="4"/>
        <v>13.739040186607527</v>
      </c>
      <c r="M24" s="93">
        <f t="shared" si="5"/>
        <v>5.5882828434349188</v>
      </c>
    </row>
    <row r="25" spans="1:13" ht="14.25" x14ac:dyDescent="0.2">
      <c r="A25" s="15" t="s">
        <v>18</v>
      </c>
      <c r="B25" s="92">
        <f>'SEKTÖR (U S D)'!B25*2.2128</f>
        <v>320456.42178124801</v>
      </c>
      <c r="C25" s="92">
        <f>'SEKTÖR (U S D)'!C25*2.4552</f>
        <v>285713.24612608802</v>
      </c>
      <c r="D25" s="93">
        <f t="shared" si="0"/>
        <v>-10.841778567594625</v>
      </c>
      <c r="E25" s="93">
        <f t="shared" si="1"/>
        <v>1.1088281980854293</v>
      </c>
      <c r="F25" s="92">
        <f>'SEKTÖR (U S D)'!F25*2.2149</f>
        <v>594895.41238086903</v>
      </c>
      <c r="G25" s="92">
        <f>'SEKTÖR (U S D)'!G25*2.3902</f>
        <v>548480.62577760406</v>
      </c>
      <c r="H25" s="93">
        <f t="shared" si="2"/>
        <v>-7.8021759182013835</v>
      </c>
      <c r="I25" s="93">
        <f t="shared" si="3"/>
        <v>1.005316682585486</v>
      </c>
      <c r="J25" s="92">
        <f>'SEKTÖR (U S D)'!J25*1.9768</f>
        <v>3886480.6057944158</v>
      </c>
      <c r="K25" s="92">
        <f>'SEKTÖR (U S D)'!K25*2.2165</f>
        <v>4021588.3934454801</v>
      </c>
      <c r="L25" s="93">
        <f t="shared" si="4"/>
        <v>3.4763530647658447</v>
      </c>
      <c r="M25" s="93">
        <f t="shared" si="5"/>
        <v>1.1704660778002682</v>
      </c>
    </row>
    <row r="26" spans="1:13" ht="14.25" x14ac:dyDescent="0.2">
      <c r="A26" s="15" t="s">
        <v>19</v>
      </c>
      <c r="B26" s="92">
        <f>'SEKTÖR (U S D)'!B26*2.2128</f>
        <v>391859.58887376002</v>
      </c>
      <c r="C26" s="92">
        <f>'SEKTÖR (U S D)'!C26*2.4552</f>
        <v>361921.51253174397</v>
      </c>
      <c r="D26" s="93">
        <f t="shared" si="0"/>
        <v>-7.640000957501333</v>
      </c>
      <c r="E26" s="93">
        <f t="shared" si="1"/>
        <v>1.4045858357292451</v>
      </c>
      <c r="F26" s="92">
        <f>'SEKTÖR (U S D)'!F26*2.2149</f>
        <v>787274.12540052901</v>
      </c>
      <c r="G26" s="92">
        <f>'SEKTÖR (U S D)'!G26*2.3902</f>
        <v>696154.0438266861</v>
      </c>
      <c r="H26" s="93">
        <f t="shared" si="2"/>
        <v>-11.57412375612944</v>
      </c>
      <c r="I26" s="93">
        <f t="shared" si="3"/>
        <v>1.2759890523317956</v>
      </c>
      <c r="J26" s="92">
        <f>'SEKTÖR (U S D)'!J26*1.9768</f>
        <v>4395022.2390697272</v>
      </c>
      <c r="K26" s="92">
        <f>'SEKTÖR (U S D)'!K26*2.2165</f>
        <v>5076716.7444529245</v>
      </c>
      <c r="L26" s="93">
        <f t="shared" si="4"/>
        <v>15.510604231379002</v>
      </c>
      <c r="M26" s="93">
        <f t="shared" si="5"/>
        <v>1.4775566653383612</v>
      </c>
    </row>
    <row r="27" spans="1:13" s="26" customFormat="1" ht="15.75" x14ac:dyDescent="0.25">
      <c r="A27" s="89" t="s">
        <v>20</v>
      </c>
      <c r="B27" s="90">
        <f>'SEKTÖR (U S D)'!B27*2.2128</f>
        <v>3196200.3480450725</v>
      </c>
      <c r="C27" s="90">
        <f>'SEKTÖR (U S D)'!C27*2.4552</f>
        <v>2886665.9623061041</v>
      </c>
      <c r="D27" s="91">
        <f t="shared" si="0"/>
        <v>-9.6844487839534956</v>
      </c>
      <c r="E27" s="91">
        <f t="shared" si="1"/>
        <v>11.202898923509721</v>
      </c>
      <c r="F27" s="90">
        <f>'SEKTÖR (U S D)'!F27*2.2149</f>
        <v>6287181.7123969654</v>
      </c>
      <c r="G27" s="90">
        <f>'SEKTÖR (U S D)'!G27*2.3902</f>
        <v>5666070.2736763088</v>
      </c>
      <c r="H27" s="91">
        <f t="shared" si="2"/>
        <v>-9.8790120459849096</v>
      </c>
      <c r="I27" s="91">
        <f t="shared" si="3"/>
        <v>10.385407803152152</v>
      </c>
      <c r="J27" s="90">
        <f>'SEKTÖR (U S D)'!J27*1.9768</f>
        <v>34642054.782127015</v>
      </c>
      <c r="K27" s="90">
        <f>'SEKTÖR (U S D)'!K27*2.2165</f>
        <v>38378775.187083758</v>
      </c>
      <c r="L27" s="91">
        <f t="shared" si="4"/>
        <v>10.786659245411277</v>
      </c>
      <c r="M27" s="91">
        <f t="shared" si="5"/>
        <v>11.16997814525674</v>
      </c>
    </row>
    <row r="28" spans="1:13" ht="14.25" x14ac:dyDescent="0.2">
      <c r="A28" s="15" t="s">
        <v>21</v>
      </c>
      <c r="B28" s="92">
        <f>'SEKTÖR (U S D)'!B28*2.2128</f>
        <v>3196200.3480450725</v>
      </c>
      <c r="C28" s="92">
        <f>'SEKTÖR (U S D)'!C28*2.4552</f>
        <v>2886665.9623061041</v>
      </c>
      <c r="D28" s="93">
        <f t="shared" si="0"/>
        <v>-9.6844487839534956</v>
      </c>
      <c r="E28" s="93">
        <f t="shared" si="1"/>
        <v>11.202898923509721</v>
      </c>
      <c r="F28" s="92">
        <f>'SEKTÖR (U S D)'!F28*2.2149</f>
        <v>6287181.7123969654</v>
      </c>
      <c r="G28" s="92">
        <f>'SEKTÖR (U S D)'!G28*2.3902</f>
        <v>5666070.2736763088</v>
      </c>
      <c r="H28" s="93">
        <f t="shared" si="2"/>
        <v>-9.8790120459849096</v>
      </c>
      <c r="I28" s="93">
        <f t="shared" si="3"/>
        <v>10.385407803152152</v>
      </c>
      <c r="J28" s="92">
        <f>'SEKTÖR (U S D)'!J28*1.9768</f>
        <v>34642054.782127015</v>
      </c>
      <c r="K28" s="92">
        <f>'SEKTÖR (U S D)'!K28*2.2165</f>
        <v>38378775.187083758</v>
      </c>
      <c r="L28" s="93">
        <f t="shared" si="4"/>
        <v>10.786659245411277</v>
      </c>
      <c r="M28" s="93">
        <f t="shared" si="5"/>
        <v>11.16997814525674</v>
      </c>
    </row>
    <row r="29" spans="1:13" s="26" customFormat="1" ht="15.75" x14ac:dyDescent="0.25">
      <c r="A29" s="89" t="s">
        <v>22</v>
      </c>
      <c r="B29" s="90">
        <f>'SEKTÖR (U S D)'!B29*2.2128</f>
        <v>16498117.728390574</v>
      </c>
      <c r="C29" s="90">
        <f>'SEKTÖR (U S D)'!C29*2.4552</f>
        <v>15954332.014641238</v>
      </c>
      <c r="D29" s="91">
        <f t="shared" si="0"/>
        <v>-3.2960469957949776</v>
      </c>
      <c r="E29" s="91">
        <f t="shared" si="1"/>
        <v>61.917371558070087</v>
      </c>
      <c r="F29" s="90">
        <f>'SEKTÖR (U S D)'!F29*2.2149</f>
        <v>32427864.104493815</v>
      </c>
      <c r="G29" s="90">
        <f>'SEKTÖR (U S D)'!G29*2.3902</f>
        <v>31263209.504843816</v>
      </c>
      <c r="H29" s="91">
        <f t="shared" si="2"/>
        <v>-3.5915242394536953</v>
      </c>
      <c r="I29" s="91">
        <f t="shared" si="3"/>
        <v>57.302709684277012</v>
      </c>
      <c r="J29" s="90">
        <f>'SEKTÖR (U S D)'!J29*1.9768</f>
        <v>177712552.46311891</v>
      </c>
      <c r="K29" s="90">
        <f>'SEKTÖR (U S D)'!K29*2.2165</f>
        <v>203102036.242504</v>
      </c>
      <c r="L29" s="91">
        <f t="shared" si="4"/>
        <v>14.286826353841398</v>
      </c>
      <c r="M29" s="91">
        <f t="shared" si="5"/>
        <v>59.11197778008863</v>
      </c>
    </row>
    <row r="30" spans="1:13" ht="14.25" x14ac:dyDescent="0.2">
      <c r="A30" s="15" t="s">
        <v>23</v>
      </c>
      <c r="B30" s="92">
        <f>'SEKTÖR (U S D)'!B30*2.2128</f>
        <v>3286822.824676848</v>
      </c>
      <c r="C30" s="92">
        <f>'SEKTÖR (U S D)'!C30*2.4552</f>
        <v>3112968.9805037999</v>
      </c>
      <c r="D30" s="93">
        <f t="shared" si="0"/>
        <v>-5.2894194012462785</v>
      </c>
      <c r="E30" s="93">
        <f t="shared" si="1"/>
        <v>12.081161206731643</v>
      </c>
      <c r="F30" s="92">
        <f>'SEKTÖR (U S D)'!F30*2.2149</f>
        <v>6804272.7652145941</v>
      </c>
      <c r="G30" s="92">
        <f>'SEKTÖR (U S D)'!G30*2.3902</f>
        <v>6350710.782973621</v>
      </c>
      <c r="H30" s="93">
        <f t="shared" si="2"/>
        <v>-6.6658406841023892</v>
      </c>
      <c r="I30" s="93">
        <f t="shared" si="3"/>
        <v>11.640293560683892</v>
      </c>
      <c r="J30" s="92">
        <f>'SEKTÖR (U S D)'!J30*1.9768</f>
        <v>34890219.939729109</v>
      </c>
      <c r="K30" s="92">
        <f>'SEKTÖR (U S D)'!K30*2.2165</f>
        <v>40600363.642595179</v>
      </c>
      <c r="L30" s="93">
        <f t="shared" si="4"/>
        <v>16.366029542748716</v>
      </c>
      <c r="M30" s="93">
        <f t="shared" si="5"/>
        <v>11.81656195036391</v>
      </c>
    </row>
    <row r="31" spans="1:13" ht="14.25" x14ac:dyDescent="0.2">
      <c r="A31" s="15" t="s">
        <v>24</v>
      </c>
      <c r="B31" s="92">
        <f>'SEKTÖR (U S D)'!B31*2.2128</f>
        <v>4055265.4376643361</v>
      </c>
      <c r="C31" s="92">
        <f>'SEKTÖR (U S D)'!C31*2.4552</f>
        <v>4186979.6808771361</v>
      </c>
      <c r="D31" s="93">
        <f t="shared" si="0"/>
        <v>3.2479808100715086</v>
      </c>
      <c r="E31" s="93">
        <f t="shared" si="1"/>
        <v>16.249303096428573</v>
      </c>
      <c r="F31" s="92">
        <f>'SEKTÖR (U S D)'!F31*2.2149</f>
        <v>7571853.3074920829</v>
      </c>
      <c r="G31" s="92">
        <f>'SEKTÖR (U S D)'!G31*2.3902</f>
        <v>8207631.6005733861</v>
      </c>
      <c r="H31" s="93">
        <f t="shared" si="2"/>
        <v>8.3966007694869482</v>
      </c>
      <c r="I31" s="93">
        <f t="shared" si="3"/>
        <v>15.043865881085717</v>
      </c>
      <c r="J31" s="92">
        <f>'SEKTÖR (U S D)'!J31*1.9768</f>
        <v>42407020.914043911</v>
      </c>
      <c r="K31" s="92">
        <f>'SEKTÖR (U S D)'!K31*2.2165</f>
        <v>49395871.140626006</v>
      </c>
      <c r="L31" s="93">
        <f t="shared" si="4"/>
        <v>16.480408375650839</v>
      </c>
      <c r="M31" s="93">
        <f t="shared" si="5"/>
        <v>14.376456737274943</v>
      </c>
    </row>
    <row r="32" spans="1:13" ht="14.25" x14ac:dyDescent="0.2">
      <c r="A32" s="15" t="s">
        <v>25</v>
      </c>
      <c r="B32" s="92">
        <f>'SEKTÖR (U S D)'!B32*2.2128</f>
        <v>197463.00527544002</v>
      </c>
      <c r="C32" s="92">
        <f>'SEKTÖR (U S D)'!C32*2.4552</f>
        <v>191198.470586112</v>
      </c>
      <c r="D32" s="93">
        <f t="shared" si="0"/>
        <v>-3.1725105574027181</v>
      </c>
      <c r="E32" s="93">
        <f t="shared" si="1"/>
        <v>0.74202459455844805</v>
      </c>
      <c r="F32" s="92">
        <f>'SEKTÖR (U S D)'!F32*2.2149</f>
        <v>318298.93772955303</v>
      </c>
      <c r="G32" s="92">
        <f>'SEKTÖR (U S D)'!G32*2.3902</f>
        <v>291247.15425446001</v>
      </c>
      <c r="H32" s="93">
        <f t="shared" si="2"/>
        <v>-8.4988607464590196</v>
      </c>
      <c r="I32" s="93">
        <f t="shared" si="3"/>
        <v>0.53383038373041602</v>
      </c>
      <c r="J32" s="92">
        <f>'SEKTÖR (U S D)'!J32*1.9768</f>
        <v>2166463.0596085116</v>
      </c>
      <c r="K32" s="92">
        <f>'SEKTÖR (U S D)'!K32*2.2165</f>
        <v>2790617.6963007199</v>
      </c>
      <c r="L32" s="93">
        <f t="shared" si="4"/>
        <v>28.809844410871026</v>
      </c>
      <c r="M32" s="93">
        <f t="shared" si="5"/>
        <v>0.81219732853632831</v>
      </c>
    </row>
    <row r="33" spans="1:13" ht="14.25" x14ac:dyDescent="0.2">
      <c r="A33" s="15" t="s">
        <v>185</v>
      </c>
      <c r="B33" s="92">
        <f>'SEKTÖR (U S D)'!B33*2.2128</f>
        <v>2038007.5563787683</v>
      </c>
      <c r="C33" s="92">
        <f>'SEKTÖR (U S D)'!C33*2.4552</f>
        <v>2045947.1271125041</v>
      </c>
      <c r="D33" s="93">
        <f t="shared" si="0"/>
        <v>0.38957513719150394</v>
      </c>
      <c r="E33" s="93">
        <f t="shared" si="1"/>
        <v>7.9401424228439934</v>
      </c>
      <c r="F33" s="92">
        <f>'SEKTÖR (U S D)'!F33*2.2149</f>
        <v>4039891.275933675</v>
      </c>
      <c r="G33" s="92">
        <f>'SEKTÖR (U S D)'!G33*2.3902</f>
        <v>3745252.4940089402</v>
      </c>
      <c r="H33" s="93">
        <f t="shared" si="2"/>
        <v>-7.2932354313579824</v>
      </c>
      <c r="I33" s="93">
        <f t="shared" si="3"/>
        <v>6.8647179786597814</v>
      </c>
      <c r="J33" s="92">
        <f>'SEKTÖR (U S D)'!J33*1.9768</f>
        <v>23423955.779132608</v>
      </c>
      <c r="K33" s="92">
        <f>'SEKTÖR (U S D)'!K33*2.2165</f>
        <v>26273710.249480262</v>
      </c>
      <c r="L33" s="93">
        <f t="shared" si="4"/>
        <v>12.16598296725943</v>
      </c>
      <c r="M33" s="93">
        <f t="shared" si="5"/>
        <v>7.6468508401037028</v>
      </c>
    </row>
    <row r="34" spans="1:13" ht="14.25" x14ac:dyDescent="0.2">
      <c r="A34" s="15" t="s">
        <v>26</v>
      </c>
      <c r="B34" s="92">
        <f>'SEKTÖR (U S D)'!B34*2.2128</f>
        <v>1043774.66185872</v>
      </c>
      <c r="C34" s="92">
        <f>'SEKTÖR (U S D)'!C34*2.4552</f>
        <v>1069983.3345854399</v>
      </c>
      <c r="D34" s="93">
        <f t="shared" si="0"/>
        <v>2.5109512315664304</v>
      </c>
      <c r="E34" s="93">
        <f t="shared" si="1"/>
        <v>4.1525120342030988</v>
      </c>
      <c r="F34" s="92">
        <f>'SEKTÖR (U S D)'!F34*2.2149</f>
        <v>2101686.8396515921</v>
      </c>
      <c r="G34" s="92">
        <f>'SEKTÖR (U S D)'!G34*2.3902</f>
        <v>2156557.8395727603</v>
      </c>
      <c r="H34" s="93">
        <f t="shared" si="2"/>
        <v>2.6108076087236887</v>
      </c>
      <c r="I34" s="93">
        <f t="shared" si="3"/>
        <v>3.9527805927680895</v>
      </c>
      <c r="J34" s="92">
        <f>'SEKTÖR (U S D)'!J34*1.9768</f>
        <v>11623764.77430756</v>
      </c>
      <c r="K34" s="92">
        <f>'SEKTÖR (U S D)'!K34*2.2165</f>
        <v>13297412.782503134</v>
      </c>
      <c r="L34" s="93">
        <f t="shared" si="4"/>
        <v>14.398502040362171</v>
      </c>
      <c r="M34" s="93">
        <f t="shared" si="5"/>
        <v>3.8701550386893402</v>
      </c>
    </row>
    <row r="35" spans="1:13" ht="14.25" x14ac:dyDescent="0.2">
      <c r="A35" s="15" t="s">
        <v>27</v>
      </c>
      <c r="B35" s="92">
        <f>'SEKTÖR (U S D)'!B35*2.2128</f>
        <v>1256362.9006707361</v>
      </c>
      <c r="C35" s="92">
        <f>'SEKTÖR (U S D)'!C35*2.4552</f>
        <v>1164786.7257354239</v>
      </c>
      <c r="D35" s="93">
        <f t="shared" si="0"/>
        <v>-7.2889906957951682</v>
      </c>
      <c r="E35" s="93">
        <f t="shared" si="1"/>
        <v>4.5204357297493463</v>
      </c>
      <c r="F35" s="92">
        <f>'SEKTÖR (U S D)'!F35*2.2149</f>
        <v>2567980.7292070175</v>
      </c>
      <c r="G35" s="92">
        <f>'SEKTÖR (U S D)'!G35*2.3902</f>
        <v>2305283.4941010359</v>
      </c>
      <c r="H35" s="93">
        <f t="shared" si="2"/>
        <v>-10.229719877496958</v>
      </c>
      <c r="I35" s="93">
        <f t="shared" si="3"/>
        <v>4.2253816193107232</v>
      </c>
      <c r="J35" s="92">
        <f>'SEKTÖR (U S D)'!J35*1.9768</f>
        <v>13688102.638902104</v>
      </c>
      <c r="K35" s="92">
        <f>'SEKTÖR (U S D)'!K35*2.2165</f>
        <v>15313932.072518365</v>
      </c>
      <c r="L35" s="93">
        <f t="shared" si="4"/>
        <v>11.877682952168939</v>
      </c>
      <c r="M35" s="93">
        <f t="shared" si="5"/>
        <v>4.4570543414721788</v>
      </c>
    </row>
    <row r="36" spans="1:13" ht="14.25" x14ac:dyDescent="0.2">
      <c r="A36" s="15" t="s">
        <v>28</v>
      </c>
      <c r="B36" s="92">
        <f>'SEKTÖR (U S D)'!B36*2.2128</f>
        <v>2631197.5721926559</v>
      </c>
      <c r="C36" s="92">
        <f>'SEKTÖR (U S D)'!C36*2.4552</f>
        <v>2317298.8466382478</v>
      </c>
      <c r="D36" s="93">
        <f t="shared" si="0"/>
        <v>-11.929880479968169</v>
      </c>
      <c r="E36" s="93">
        <f t="shared" si="1"/>
        <v>8.99323478831427</v>
      </c>
      <c r="F36" s="92">
        <f>'SEKTÖR (U S D)'!F36*2.2149</f>
        <v>5082207.3342147153</v>
      </c>
      <c r="G36" s="92">
        <f>'SEKTÖR (U S D)'!G36*2.3902</f>
        <v>4313051.4469423899</v>
      </c>
      <c r="H36" s="93">
        <f t="shared" si="2"/>
        <v>-15.134287853511443</v>
      </c>
      <c r="I36" s="93">
        <f t="shared" si="3"/>
        <v>7.9054434535647449</v>
      </c>
      <c r="J36" s="92">
        <f>'SEKTÖR (U S D)'!J36*1.9768</f>
        <v>27168848.165916517</v>
      </c>
      <c r="K36" s="92">
        <f>'SEKTÖR (U S D)'!K36*2.2165</f>
        <v>28180825.489458784</v>
      </c>
      <c r="L36" s="93">
        <f t="shared" si="4"/>
        <v>3.7247708013319412</v>
      </c>
      <c r="M36" s="93">
        <f t="shared" si="5"/>
        <v>8.2019085626913526</v>
      </c>
    </row>
    <row r="37" spans="1:13" ht="14.25" x14ac:dyDescent="0.2">
      <c r="A37" s="15" t="s">
        <v>186</v>
      </c>
      <c r="B37" s="92">
        <f>'SEKTÖR (U S D)'!B37*2.2128</f>
        <v>543754.77627408004</v>
      </c>
      <c r="C37" s="92">
        <f>'SEKTÖR (U S D)'!C37*2.4552</f>
        <v>527690.20981010399</v>
      </c>
      <c r="D37" s="93">
        <f t="shared" si="0"/>
        <v>-2.9543770767502542</v>
      </c>
      <c r="E37" s="93">
        <f t="shared" si="1"/>
        <v>2.047919697194724</v>
      </c>
      <c r="F37" s="92">
        <f>'SEKTÖR (U S D)'!F37*2.2149</f>
        <v>1083709.847645964</v>
      </c>
      <c r="G37" s="92">
        <f>'SEKTÖR (U S D)'!G37*2.3902</f>
        <v>994801.27391693811</v>
      </c>
      <c r="H37" s="93">
        <f t="shared" si="2"/>
        <v>-8.2040939207254802</v>
      </c>
      <c r="I37" s="93">
        <f t="shared" si="3"/>
        <v>1.8233831233475595</v>
      </c>
      <c r="J37" s="92">
        <f>'SEKTÖR (U S D)'!J37*1.9768</f>
        <v>6273109.4022252318</v>
      </c>
      <c r="K37" s="92">
        <f>'SEKTÖR (U S D)'!K37*2.2165</f>
        <v>6834330.0288177188</v>
      </c>
      <c r="L37" s="93">
        <f t="shared" si="4"/>
        <v>8.9464504858373406</v>
      </c>
      <c r="M37" s="93">
        <f t="shared" si="5"/>
        <v>1.9891024840484623</v>
      </c>
    </row>
    <row r="38" spans="1:13" ht="14.25" x14ac:dyDescent="0.2">
      <c r="A38" s="15" t="s">
        <v>29</v>
      </c>
      <c r="B38" s="92">
        <f>'SEKTÖR (U S D)'!B38*2.2128</f>
        <v>401040.30718915205</v>
      </c>
      <c r="C38" s="92">
        <f>'SEKTÖR (U S D)'!C38*2.4552</f>
        <v>358643.24878932006</v>
      </c>
      <c r="D38" s="93">
        <f t="shared" si="0"/>
        <v>-10.571769879438895</v>
      </c>
      <c r="E38" s="93">
        <f t="shared" si="1"/>
        <v>1.3918631799628529</v>
      </c>
      <c r="F38" s="92">
        <f>'SEKTÖR (U S D)'!F38*2.2149</f>
        <v>831613.69249527599</v>
      </c>
      <c r="G38" s="92">
        <f>'SEKTÖR (U S D)'!G38*2.3902</f>
        <v>1036755.581854918</v>
      </c>
      <c r="H38" s="93">
        <f t="shared" si="2"/>
        <v>24.667930700384346</v>
      </c>
      <c r="I38" s="93">
        <f t="shared" si="3"/>
        <v>1.9002816748990996</v>
      </c>
      <c r="J38" s="92">
        <f>'SEKTÖR (U S D)'!J38*1.9768</f>
        <v>4509763.5570679996</v>
      </c>
      <c r="K38" s="92">
        <f>'SEKTÖR (U S D)'!K38*2.2165</f>
        <v>7013952.5359775303</v>
      </c>
      <c r="L38" s="93">
        <f t="shared" si="4"/>
        <v>55.528165661474645</v>
      </c>
      <c r="M38" s="93">
        <f t="shared" si="5"/>
        <v>2.0413808454498068</v>
      </c>
    </row>
    <row r="39" spans="1:13" ht="14.25" x14ac:dyDescent="0.2">
      <c r="A39" s="15" t="s">
        <v>187</v>
      </c>
      <c r="B39" s="92">
        <f>'SEKTÖR (U S D)'!B39*2.2128</f>
        <v>237750.44825059202</v>
      </c>
      <c r="C39" s="92">
        <f>'SEKTÖR (U S D)'!C39*2.4552</f>
        <v>238352.520056112</v>
      </c>
      <c r="D39" s="93">
        <f t="shared" si="0"/>
        <v>0.25323687503015418</v>
      </c>
      <c r="E39" s="93">
        <f t="shared" si="1"/>
        <v>0.92502534938931469</v>
      </c>
      <c r="F39" s="92">
        <f>'SEKTÖR (U S D)'!F39*2.2149</f>
        <v>473026.48496040603</v>
      </c>
      <c r="G39" s="92">
        <f>'SEKTÖR (U S D)'!G39*2.3902</f>
        <v>469896.994862294</v>
      </c>
      <c r="H39" s="93">
        <f t="shared" si="2"/>
        <v>-0.66158876883478923</v>
      </c>
      <c r="I39" s="93">
        <f t="shared" si="3"/>
        <v>0.86127980794602543</v>
      </c>
      <c r="J39" s="92">
        <f>'SEKTÖR (U S D)'!J39*1.9768</f>
        <v>2844548.3956452077</v>
      </c>
      <c r="K39" s="92">
        <f>'SEKTÖR (U S D)'!K39*2.2165</f>
        <v>3614868.3998212498</v>
      </c>
      <c r="L39" s="93">
        <f t="shared" si="4"/>
        <v>27.080572977958283</v>
      </c>
      <c r="M39" s="93">
        <f t="shared" si="5"/>
        <v>1.0520919656021654</v>
      </c>
    </row>
    <row r="40" spans="1:13" ht="14.25" x14ac:dyDescent="0.2">
      <c r="A40" s="12" t="s">
        <v>30</v>
      </c>
      <c r="B40" s="92">
        <f>'SEKTÖR (U S D)'!B40*2.2128</f>
        <v>787234.36798823997</v>
      </c>
      <c r="C40" s="92">
        <f>'SEKTÖR (U S D)'!C40*2.4552</f>
        <v>726999.42389817606</v>
      </c>
      <c r="D40" s="93">
        <f t="shared" si="0"/>
        <v>-7.6514627078582684</v>
      </c>
      <c r="E40" s="93">
        <f t="shared" si="1"/>
        <v>2.8214213801428456</v>
      </c>
      <c r="F40" s="92">
        <f>'SEKTÖR (U S D)'!F40*2.2149</f>
        <v>1518443.6188176633</v>
      </c>
      <c r="G40" s="92">
        <f>'SEKTÖR (U S D)'!G40*2.3902</f>
        <v>1365091.8619324141</v>
      </c>
      <c r="H40" s="93">
        <f t="shared" si="2"/>
        <v>-10.099272372368793</v>
      </c>
      <c r="I40" s="93">
        <f t="shared" si="3"/>
        <v>2.5020931598389664</v>
      </c>
      <c r="J40" s="92">
        <f>'SEKTÖR (U S D)'!J40*1.9768</f>
        <v>8510037.5942103751</v>
      </c>
      <c r="K40" s="92">
        <f>'SEKTÖR (U S D)'!K40*2.2165</f>
        <v>9552123.7758360691</v>
      </c>
      <c r="L40" s="93">
        <f t="shared" si="4"/>
        <v>12.245376945627777</v>
      </c>
      <c r="M40" s="93">
        <f t="shared" si="5"/>
        <v>2.780104714044775</v>
      </c>
    </row>
    <row r="41" spans="1:13" ht="14.25" x14ac:dyDescent="0.2">
      <c r="A41" s="15" t="s">
        <v>31</v>
      </c>
      <c r="B41" s="92">
        <f>'SEKTÖR (U S D)'!B41*2.2128</f>
        <v>19443.869971008</v>
      </c>
      <c r="C41" s="92">
        <f>'SEKTÖR (U S D)'!C41*2.4552</f>
        <v>13483.446048864002</v>
      </c>
      <c r="D41" s="93">
        <f t="shared" si="0"/>
        <v>-30.654514410101257</v>
      </c>
      <c r="E41" s="93">
        <f t="shared" si="1"/>
        <v>5.2328078550988956E-2</v>
      </c>
      <c r="F41" s="92">
        <f>'SEKTÖR (U S D)'!F41*2.2149</f>
        <v>34879.271131278001</v>
      </c>
      <c r="G41" s="92">
        <f>'SEKTÖR (U S D)'!G41*2.3902</f>
        <v>26928.979850658001</v>
      </c>
      <c r="H41" s="93">
        <f t="shared" si="2"/>
        <v>-22.793742594840445</v>
      </c>
      <c r="I41" s="93">
        <f t="shared" si="3"/>
        <v>4.9358448441991137E-2</v>
      </c>
      <c r="J41" s="92">
        <f>'SEKTÖR (U S D)'!J41*1.9768</f>
        <v>206718.24232975999</v>
      </c>
      <c r="K41" s="92">
        <f>'SEKTÖR (U S D)'!K41*2.2165</f>
        <v>234028.42856893499</v>
      </c>
      <c r="L41" s="93">
        <f t="shared" si="4"/>
        <v>13.211309234919574</v>
      </c>
      <c r="M41" s="93">
        <f t="shared" si="5"/>
        <v>6.8112971811657652E-2</v>
      </c>
    </row>
    <row r="42" spans="1:13" ht="16.5" x14ac:dyDescent="0.25">
      <c r="A42" s="86" t="s">
        <v>32</v>
      </c>
      <c r="B42" s="87">
        <f>'SEKTÖR (U S D)'!B42*2.2128</f>
        <v>723709.17693604808</v>
      </c>
      <c r="C42" s="87">
        <f>'SEKTÖR (U S D)'!C42*2.4552</f>
        <v>692376.85554285604</v>
      </c>
      <c r="D42" s="94">
        <f t="shared" si="0"/>
        <v>-4.3294077775610109</v>
      </c>
      <c r="E42" s="94">
        <f t="shared" si="1"/>
        <v>2.6870542109511972</v>
      </c>
      <c r="F42" s="87">
        <f>'SEKTÖR (U S D)'!F42*2.2149</f>
        <v>1611400.3088433931</v>
      </c>
      <c r="G42" s="87">
        <f>'SEKTÖR (U S D)'!G42*2.3902</f>
        <v>1336454.8188456541</v>
      </c>
      <c r="H42" s="94">
        <f t="shared" si="2"/>
        <v>-17.062519380741911</v>
      </c>
      <c r="I42" s="94">
        <f t="shared" si="3"/>
        <v>2.4496039819136324</v>
      </c>
      <c r="J42" s="87">
        <f>'SEKTÖR (U S D)'!J42*1.9768</f>
        <v>9823013.7697088886</v>
      </c>
      <c r="K42" s="87">
        <f>'SEKTÖR (U S D)'!K42*2.2165</f>
        <v>9923773.2711553145</v>
      </c>
      <c r="L42" s="94">
        <f t="shared" si="4"/>
        <v>1.0257493658121177</v>
      </c>
      <c r="M42" s="94">
        <f t="shared" si="5"/>
        <v>2.8882717079150946</v>
      </c>
    </row>
    <row r="43" spans="1:13" ht="14.25" x14ac:dyDescent="0.2">
      <c r="A43" s="15" t="s">
        <v>33</v>
      </c>
      <c r="B43" s="92">
        <f>'SEKTÖR (U S D)'!B43*2.2128</f>
        <v>723709.17693604808</v>
      </c>
      <c r="C43" s="92">
        <f>'SEKTÖR (U S D)'!C43*2.4552</f>
        <v>692376.85554285604</v>
      </c>
      <c r="D43" s="93">
        <f t="shared" si="0"/>
        <v>-4.3294077775610109</v>
      </c>
      <c r="E43" s="93">
        <f t="shared" si="1"/>
        <v>2.6870542109511972</v>
      </c>
      <c r="F43" s="92">
        <f>'SEKTÖR (U S D)'!F43*2.2149</f>
        <v>1611400.3088433931</v>
      </c>
      <c r="G43" s="92">
        <f>'SEKTÖR (U S D)'!G43*2.3902</f>
        <v>1336454.8188456541</v>
      </c>
      <c r="H43" s="93">
        <f t="shared" si="2"/>
        <v>-17.062519380741911</v>
      </c>
      <c r="I43" s="93">
        <f t="shared" si="3"/>
        <v>2.4496039819136324</v>
      </c>
      <c r="J43" s="92">
        <f>'SEKTÖR (U S D)'!J43*1.9768</f>
        <v>9823013.7697088886</v>
      </c>
      <c r="K43" s="92">
        <f>'SEKTÖR (U S D)'!K43*2.2165</f>
        <v>9923773.2711553145</v>
      </c>
      <c r="L43" s="93">
        <f t="shared" si="4"/>
        <v>1.0257493658121177</v>
      </c>
      <c r="M43" s="93">
        <f t="shared" si="5"/>
        <v>2.8882717079150946</v>
      </c>
    </row>
    <row r="44" spans="1:13" ht="18" x14ac:dyDescent="0.25">
      <c r="A44" s="95" t="s">
        <v>34</v>
      </c>
      <c r="B44" s="96">
        <f>'SEKTÖR (U S D)'!B44*2.2128</f>
        <v>26686932.267518349</v>
      </c>
      <c r="C44" s="96">
        <f>'SEKTÖR (U S D)'!C44*2.4552</f>
        <v>25767133.864327945</v>
      </c>
      <c r="D44" s="97">
        <f>(C44-B44)/B44*100</f>
        <v>-3.4466247149355747</v>
      </c>
      <c r="E44" s="98">
        <f>C44/C$46*100</f>
        <v>100</v>
      </c>
      <c r="F44" s="96">
        <f>'SEKTÖR (U S D)'!F44*2.2149</f>
        <v>53239525.556571692</v>
      </c>
      <c r="G44" s="96">
        <f>'SEKTÖR (U S D)'!G44*2.3902</f>
        <v>50858444.326207973</v>
      </c>
      <c r="H44" s="97">
        <f>(G44-F44)/F44*100</f>
        <v>-4.4723937816343051</v>
      </c>
      <c r="I44" s="97">
        <f t="shared" si="3"/>
        <v>93.219049367504141</v>
      </c>
      <c r="J44" s="96">
        <f>'SEKTÖR (U S D)'!J44*1.9768</f>
        <v>290336468.36121249</v>
      </c>
      <c r="K44" s="96">
        <f>'SEKTÖR (U S D)'!K44*2.2165</f>
        <v>329021093.73396051</v>
      </c>
      <c r="L44" s="97">
        <f>(K44-J44)/J44*100</f>
        <v>13.324066932101628</v>
      </c>
      <c r="M44" s="97">
        <f t="shared" si="5"/>
        <v>95.760180162645483</v>
      </c>
    </row>
    <row r="45" spans="1:13" ht="14.25" x14ac:dyDescent="0.2">
      <c r="A45" s="99" t="s">
        <v>35</v>
      </c>
      <c r="B45" s="92">
        <f>'SEKTÖR (U S D)'!B45*2.2128</f>
        <v>0</v>
      </c>
      <c r="C45" s="92">
        <f>'SEKTÖR (U S D)'!C45*2.4552</f>
        <v>0</v>
      </c>
      <c r="D45" s="93"/>
      <c r="E45" s="93"/>
      <c r="F45" s="92">
        <f>'SEKTÖR (U S D)'!F45*2.2149</f>
        <v>937618.27534010261</v>
      </c>
      <c r="G45" s="92">
        <f>'SEKTÖR (U S D)'!G45*2.3902</f>
        <v>3699550.7094473303</v>
      </c>
      <c r="H45" s="93">
        <f>(G45-F45)/F45*100</f>
        <v>294.56896337748867</v>
      </c>
      <c r="I45" s="93">
        <f t="shared" si="3"/>
        <v>6.7809506324958653</v>
      </c>
      <c r="J45" s="92">
        <f>'SEKTÖR (U S D)'!J45*1.9768</f>
        <v>10919423.650017014</v>
      </c>
      <c r="K45" s="92">
        <f>'SEKTÖR (U S D)'!K45*2.2165</f>
        <v>14567539.009972475</v>
      </c>
      <c r="L45" s="93">
        <f>(K45-J45)/J45*100</f>
        <v>33.409413141963562</v>
      </c>
      <c r="M45" s="93">
        <f t="shared" si="5"/>
        <v>4.2398198373545313</v>
      </c>
    </row>
    <row r="46" spans="1:13" s="27" customFormat="1" ht="18" x14ac:dyDescent="0.25">
      <c r="A46" s="100" t="s">
        <v>36</v>
      </c>
      <c r="B46" s="101">
        <f>'SEKTÖR (U S D)'!B46*2.2128</f>
        <v>26686932.267518349</v>
      </c>
      <c r="C46" s="101">
        <f>'SEKTÖR (U S D)'!C46*2.4552</f>
        <v>25767133.864327945</v>
      </c>
      <c r="D46" s="102">
        <f>(C46-B46)/B46*100</f>
        <v>-3.4466247149355747</v>
      </c>
      <c r="E46" s="103">
        <f>C46/C$46*100</f>
        <v>100</v>
      </c>
      <c r="F46" s="101">
        <f>'SEKTÖR (U S D)'!F46*2.2149</f>
        <v>54177143.831911795</v>
      </c>
      <c r="G46" s="101">
        <f>'SEKTÖR (U S D)'!G46*2.3902</f>
        <v>54557995.035655297</v>
      </c>
      <c r="H46" s="102">
        <f>(G46-F46)/F46*100</f>
        <v>0.70297394215745068</v>
      </c>
      <c r="I46" s="103">
        <f t="shared" si="3"/>
        <v>100</v>
      </c>
      <c r="J46" s="101">
        <f>'SEKTÖR (U S D)'!J46*1.9768</f>
        <v>301255892.01122946</v>
      </c>
      <c r="K46" s="101">
        <f>'SEKTÖR (U S D)'!K46*2.2165</f>
        <v>343588632.74393296</v>
      </c>
      <c r="L46" s="102">
        <f>(K46-J46)/J46*100</f>
        <v>14.052087230587853</v>
      </c>
      <c r="M46" s="103">
        <f t="shared" si="5"/>
        <v>100</v>
      </c>
    </row>
    <row r="47" spans="1:13" s="27" customFormat="1" ht="18" x14ac:dyDescent="0.25">
      <c r="A47" s="28"/>
      <c r="B47" s="29"/>
      <c r="C47" s="29"/>
      <c r="D47" s="30"/>
      <c r="E47" s="31"/>
      <c r="F47" s="31"/>
      <c r="G47" s="31"/>
      <c r="H47" s="31"/>
      <c r="I47" s="31"/>
    </row>
    <row r="48" spans="1:13" x14ac:dyDescent="0.2">
      <c r="A48" s="21" t="s">
        <v>184</v>
      </c>
    </row>
    <row r="50" spans="1:1" x14ac:dyDescent="0.2">
      <c r="A50" s="32" t="s">
        <v>38</v>
      </c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GridLines="0" topLeftCell="A4" zoomScale="80" zoomScaleNormal="80" workbookViewId="0">
      <selection activeCell="A20" sqref="A20:A21"/>
    </sheetView>
  </sheetViews>
  <sheetFormatPr defaultColWidth="9.140625" defaultRowHeight="12.75" x14ac:dyDescent="0.2"/>
  <cols>
    <col min="1" max="1" width="51" style="21" customWidth="1"/>
    <col min="2" max="5" width="14.42578125" style="21" customWidth="1"/>
    <col min="6" max="7" width="18" style="21" bestFit="1" customWidth="1"/>
    <col min="8" max="16384" width="9.140625" style="21"/>
  </cols>
  <sheetData>
    <row r="1" spans="1:7" x14ac:dyDescent="0.2">
      <c r="B1" s="23"/>
    </row>
    <row r="2" spans="1:7" x14ac:dyDescent="0.2">
      <c r="B2" s="23"/>
    </row>
    <row r="3" spans="1:7" x14ac:dyDescent="0.2">
      <c r="B3" s="23"/>
    </row>
    <row r="4" spans="1:7" ht="39.75" customHeight="1" x14ac:dyDescent="0.2">
      <c r="B4" s="23"/>
      <c r="C4" s="23"/>
    </row>
    <row r="5" spans="1:7" ht="45" customHeight="1" x14ac:dyDescent="0.2">
      <c r="A5" s="144" t="s">
        <v>39</v>
      </c>
      <c r="B5" s="145"/>
      <c r="C5" s="145"/>
      <c r="D5" s="145"/>
      <c r="E5" s="145"/>
      <c r="F5" s="145"/>
      <c r="G5" s="146"/>
    </row>
    <row r="6" spans="1:7" ht="50.25" customHeight="1" x14ac:dyDescent="0.2">
      <c r="A6" s="84"/>
      <c r="B6" s="147" t="s">
        <v>199</v>
      </c>
      <c r="C6" s="147"/>
      <c r="D6" s="147" t="s">
        <v>200</v>
      </c>
      <c r="E6" s="147"/>
      <c r="F6" s="147" t="s">
        <v>201</v>
      </c>
      <c r="G6" s="147"/>
    </row>
    <row r="7" spans="1:7" ht="30" x14ac:dyDescent="0.25">
      <c r="A7" s="85" t="s">
        <v>2</v>
      </c>
      <c r="B7" s="104" t="s">
        <v>40</v>
      </c>
      <c r="C7" s="104" t="s">
        <v>41</v>
      </c>
      <c r="D7" s="104" t="s">
        <v>40</v>
      </c>
      <c r="E7" s="104" t="s">
        <v>41</v>
      </c>
      <c r="F7" s="104" t="s">
        <v>40</v>
      </c>
      <c r="G7" s="104" t="s">
        <v>41</v>
      </c>
    </row>
    <row r="8" spans="1:7" ht="16.5" x14ac:dyDescent="0.25">
      <c r="A8" s="86" t="s">
        <v>3</v>
      </c>
      <c r="B8" s="94">
        <f>'SEKTÖR (U S D)'!D8</f>
        <v>-7.2854414092528259</v>
      </c>
      <c r="C8" s="94">
        <f>'SEKTÖR (TL)'!D8</f>
        <v>2.8709256381066743</v>
      </c>
      <c r="D8" s="94">
        <f>'SEKTÖR (U S D)'!H8</f>
        <v>-6.3121329038738541</v>
      </c>
      <c r="E8" s="94">
        <f>'SEKTÖR (TL)'!H8</f>
        <v>1.1028669164118952</v>
      </c>
      <c r="F8" s="94">
        <f>'SEKTÖR (U S D)'!L8</f>
        <v>2.2982525283245856</v>
      </c>
      <c r="G8" s="94">
        <f>'SEKTÖR (TL)'!L8</f>
        <v>14.702588389837851</v>
      </c>
    </row>
    <row r="9" spans="1:7" s="26" customFormat="1" ht="15.75" x14ac:dyDescent="0.25">
      <c r="A9" s="89" t="s">
        <v>4</v>
      </c>
      <c r="B9" s="91">
        <f>'SEKTÖR (U S D)'!D9</f>
        <v>-5.6527976246442551</v>
      </c>
      <c r="C9" s="91">
        <f>'SEKTÖR (TL)'!D9</f>
        <v>4.6824165184261757</v>
      </c>
      <c r="D9" s="91">
        <f>'SEKTÖR (U S D)'!H9</f>
        <v>-3.602402002291774</v>
      </c>
      <c r="E9" s="91">
        <f>'SEKTÖR (TL)'!H9</f>
        <v>4.0270615983214668</v>
      </c>
      <c r="F9" s="91">
        <f>'SEKTÖR (U S D)'!L9</f>
        <v>2.9745974113141109</v>
      </c>
      <c r="G9" s="91">
        <f>'SEKTÖR (TL)'!L9</f>
        <v>15.460944537726496</v>
      </c>
    </row>
    <row r="10" spans="1:7" ht="14.25" x14ac:dyDescent="0.2">
      <c r="A10" s="15" t="s">
        <v>5</v>
      </c>
      <c r="B10" s="93">
        <f>'SEKTÖR (U S D)'!D10</f>
        <v>-11.009897749125871</v>
      </c>
      <c r="C10" s="93">
        <f>'SEKTÖR (TL)'!D10</f>
        <v>-1.2615242921429155</v>
      </c>
      <c r="D10" s="93">
        <f>'SEKTÖR (U S D)'!H10</f>
        <v>-9.2199002960047949</v>
      </c>
      <c r="E10" s="93">
        <f>'SEKTÖR (TL)'!H10</f>
        <v>-2.0350380096215077</v>
      </c>
      <c r="F10" s="93">
        <f>'SEKTÖR (U S D)'!L10</f>
        <v>-2.5752836408642694</v>
      </c>
      <c r="G10" s="93">
        <f>'SEKTÖR (TL)'!L10</f>
        <v>9.238103910372498</v>
      </c>
    </row>
    <row r="11" spans="1:7" ht="14.25" x14ac:dyDescent="0.2">
      <c r="A11" s="15" t="s">
        <v>6</v>
      </c>
      <c r="B11" s="93">
        <f>'SEKTÖR (U S D)'!D11</f>
        <v>-21.941417012559107</v>
      </c>
      <c r="C11" s="93">
        <f>'SEKTÖR (TL)'!D11</f>
        <v>-13.390531023696273</v>
      </c>
      <c r="D11" s="93">
        <f>'SEKTÖR (U S D)'!H11</f>
        <v>-10.621998005233904</v>
      </c>
      <c r="E11" s="93">
        <f>'SEKTÖR (TL)'!H11</f>
        <v>-3.5481058432028827</v>
      </c>
      <c r="F11" s="93">
        <f>'SEKTÖR (U S D)'!L11</f>
        <v>-0.66893722199553263</v>
      </c>
      <c r="G11" s="93">
        <f>'SEKTÖR (TL)'!L11</f>
        <v>11.375607369206255</v>
      </c>
    </row>
    <row r="12" spans="1:7" ht="14.25" x14ac:dyDescent="0.2">
      <c r="A12" s="15" t="s">
        <v>7</v>
      </c>
      <c r="B12" s="93">
        <f>'SEKTÖR (U S D)'!D12</f>
        <v>-11.966715003041401</v>
      </c>
      <c r="C12" s="93">
        <f>'SEKTÖR (TL)'!D12</f>
        <v>-2.3231555836348825</v>
      </c>
      <c r="D12" s="93">
        <f>'SEKTÖR (U S D)'!H12</f>
        <v>-14.139233881149519</v>
      </c>
      <c r="E12" s="93">
        <f>'SEKTÖR (TL)'!H12</f>
        <v>-7.3437161148239634</v>
      </c>
      <c r="F12" s="93">
        <f>'SEKTÖR (U S D)'!L12</f>
        <v>1.4741786105703574</v>
      </c>
      <c r="G12" s="93">
        <f>'SEKTÖR (TL)'!L12</f>
        <v>13.778590090211038</v>
      </c>
    </row>
    <row r="13" spans="1:7" ht="14.25" x14ac:dyDescent="0.2">
      <c r="A13" s="15" t="s">
        <v>8</v>
      </c>
      <c r="B13" s="93">
        <f>'SEKTÖR (U S D)'!D13</f>
        <v>-15.408206710573975</v>
      </c>
      <c r="C13" s="93">
        <f>'SEKTÖR (TL)'!D13</f>
        <v>-6.1416436712767748</v>
      </c>
      <c r="D13" s="93">
        <f>'SEKTÖR (U S D)'!H13</f>
        <v>-15.457582743099724</v>
      </c>
      <c r="E13" s="93">
        <f>'SEKTÖR (TL)'!H13</f>
        <v>-8.7664067328353266</v>
      </c>
      <c r="F13" s="93">
        <f>'SEKTÖR (U S D)'!L13</f>
        <v>-1.7897282866978164</v>
      </c>
      <c r="G13" s="93">
        <f>'SEKTÖR (TL)'!L13</f>
        <v>10.118913017267451</v>
      </c>
    </row>
    <row r="14" spans="1:7" ht="14.25" x14ac:dyDescent="0.2">
      <c r="A14" s="15" t="s">
        <v>9</v>
      </c>
      <c r="B14" s="93">
        <f>'SEKTÖR (U S D)'!D14</f>
        <v>27.838152198083744</v>
      </c>
      <c r="C14" s="93">
        <f>'SEKTÖR (TL)'!D14</f>
        <v>41.842114640607022</v>
      </c>
      <c r="D14" s="93">
        <f>'SEKTÖR (U S D)'!H14</f>
        <v>43.094503860942318</v>
      </c>
      <c r="E14" s="93">
        <f>'SEKTÖR (TL)'!H14</f>
        <v>54.419830750112567</v>
      </c>
      <c r="F14" s="93">
        <f>'SEKTÖR (U S D)'!L14</f>
        <v>37.199697769217373</v>
      </c>
      <c r="G14" s="93">
        <f>'SEKTÖR (TL)'!L14</f>
        <v>53.836063388036379</v>
      </c>
    </row>
    <row r="15" spans="1:7" ht="14.25" x14ac:dyDescent="0.2">
      <c r="A15" s="15" t="s">
        <v>10</v>
      </c>
      <c r="B15" s="93">
        <f>'SEKTÖR (U S D)'!D15</f>
        <v>-17.599105813693427</v>
      </c>
      <c r="C15" s="93">
        <f>'SEKTÖR (TL)'!D15</f>
        <v>-8.5725436522867522</v>
      </c>
      <c r="D15" s="93">
        <f>'SEKTÖR (U S D)'!H15</f>
        <v>-24.449714395172485</v>
      </c>
      <c r="E15" s="93">
        <f>'SEKTÖR (TL)'!H15</f>
        <v>-18.470227706596816</v>
      </c>
      <c r="F15" s="93">
        <f>'SEKTÖR (U S D)'!L15</f>
        <v>-44.521600316830998</v>
      </c>
      <c r="G15" s="93">
        <f>'SEKTÖR (TL)'!L15</f>
        <v>-37.794479513484369</v>
      </c>
    </row>
    <row r="16" spans="1:7" ht="14.25" x14ac:dyDescent="0.2">
      <c r="A16" s="15" t="s">
        <v>11</v>
      </c>
      <c r="B16" s="93">
        <f>'SEKTÖR (U S D)'!D16</f>
        <v>25.442617995289378</v>
      </c>
      <c r="C16" s="93">
        <f>'SEKTÖR (TL)'!D16</f>
        <v>39.18416291668224</v>
      </c>
      <c r="D16" s="93">
        <f>'SEKTÖR (U S D)'!H16</f>
        <v>-4.0108768839027515</v>
      </c>
      <c r="E16" s="93">
        <f>'SEKTÖR (TL)'!H16</f>
        <v>3.5862576514044098</v>
      </c>
      <c r="F16" s="93">
        <f>'SEKTÖR (U S D)'!L16</f>
        <v>16.409343511381262</v>
      </c>
      <c r="G16" s="93">
        <f>'SEKTÖR (TL)'!L16</f>
        <v>30.524741953144769</v>
      </c>
    </row>
    <row r="17" spans="1:7" ht="14.25" x14ac:dyDescent="0.2">
      <c r="A17" s="12" t="s">
        <v>12</v>
      </c>
      <c r="B17" s="93">
        <f>'SEKTÖR (U S D)'!D17</f>
        <v>-2.8798825051833652</v>
      </c>
      <c r="C17" s="93">
        <f>'SEKTÖR (TL)'!D17</f>
        <v>7.7590891509733275</v>
      </c>
      <c r="D17" s="93">
        <f>'SEKTÖR (U S D)'!H17</f>
        <v>-7.8206480998965811</v>
      </c>
      <c r="E17" s="93">
        <f>'SEKTÖR (TL)'!H17</f>
        <v>-0.52504089953172672</v>
      </c>
      <c r="F17" s="93">
        <f>'SEKTÖR (U S D)'!L17</f>
        <v>3.1079154671497298</v>
      </c>
      <c r="G17" s="93">
        <f>'SEKTÖR (TL)'!L17</f>
        <v>15.610428284569705</v>
      </c>
    </row>
    <row r="18" spans="1:7" s="26" customFormat="1" ht="15.75" x14ac:dyDescent="0.25">
      <c r="A18" s="89" t="s">
        <v>13</v>
      </c>
      <c r="B18" s="91">
        <f>'SEKTÖR (U S D)'!D18</f>
        <v>-9.7138932912056699</v>
      </c>
      <c r="C18" s="91">
        <f>'SEKTÖR (TL)'!D18</f>
        <v>0.1764502853542354</v>
      </c>
      <c r="D18" s="91">
        <f>'SEKTÖR (U S D)'!H18</f>
        <v>-13.903945566101289</v>
      </c>
      <c r="E18" s="91">
        <f>'SEKTÖR (TL)'!H18</f>
        <v>-7.0898057212945425</v>
      </c>
      <c r="F18" s="91">
        <f>'SEKTÖR (U S D)'!L18</f>
        <v>7.6055468406156361</v>
      </c>
      <c r="G18" s="91">
        <f>'SEKTÖR (TL)'!L18</f>
        <v>20.653427039773657</v>
      </c>
    </row>
    <row r="19" spans="1:7" ht="14.25" x14ac:dyDescent="0.2">
      <c r="A19" s="15" t="s">
        <v>14</v>
      </c>
      <c r="B19" s="93">
        <f>'SEKTÖR (U S D)'!D19</f>
        <v>-9.7138932912056699</v>
      </c>
      <c r="C19" s="93">
        <f>'SEKTÖR (TL)'!D19</f>
        <v>0.1764502853542354</v>
      </c>
      <c r="D19" s="93">
        <f>'SEKTÖR (U S D)'!H19</f>
        <v>-13.903945566101289</v>
      </c>
      <c r="E19" s="93">
        <f>'SEKTÖR (TL)'!H19</f>
        <v>-7.0898057212945425</v>
      </c>
      <c r="F19" s="93">
        <f>'SEKTÖR (U S D)'!L19</f>
        <v>7.6055468406156361</v>
      </c>
      <c r="G19" s="93">
        <f>'SEKTÖR (TL)'!L19</f>
        <v>20.653427039773657</v>
      </c>
    </row>
    <row r="20" spans="1:7" s="26" customFormat="1" ht="15.75" x14ac:dyDescent="0.25">
      <c r="A20" s="89" t="s">
        <v>210</v>
      </c>
      <c r="B20" s="91">
        <f>'SEKTÖR (U S D)'!D20</f>
        <v>-11.981282385660512</v>
      </c>
      <c r="C20" s="91">
        <f>'SEKTÖR (TL)'!D20</f>
        <v>-2.3393187424411148</v>
      </c>
      <c r="D20" s="91">
        <f>'SEKTÖR (U S D)'!H20</f>
        <v>-12.130327102666152</v>
      </c>
      <c r="E20" s="91">
        <f>'SEKTÖR (TL)'!H20</f>
        <v>-5.1758128316369429</v>
      </c>
      <c r="F20" s="91">
        <f>'SEKTÖR (U S D)'!L20</f>
        <v>-2.369542051333815</v>
      </c>
      <c r="G20" s="91">
        <f>'SEKTÖR (TL)'!L20</f>
        <v>9.4687930206488176</v>
      </c>
    </row>
    <row r="21" spans="1:7" ht="14.25" x14ac:dyDescent="0.2">
      <c r="A21" s="15" t="s">
        <v>206</v>
      </c>
      <c r="B21" s="93">
        <f>'SEKTÖR (U S D)'!D21</f>
        <v>-11.981282385660512</v>
      </c>
      <c r="C21" s="93">
        <f>'SEKTÖR (TL)'!D21</f>
        <v>-2.3393187424411148</v>
      </c>
      <c r="D21" s="93">
        <f>'SEKTÖR (U S D)'!H21</f>
        <v>-12.130327102666152</v>
      </c>
      <c r="E21" s="93">
        <f>'SEKTÖR (TL)'!H21</f>
        <v>-5.1758128316369429</v>
      </c>
      <c r="F21" s="93">
        <f>'SEKTÖR (U S D)'!L21</f>
        <v>-2.369542051333815</v>
      </c>
      <c r="G21" s="93">
        <f>'SEKTÖR (TL)'!L21</f>
        <v>9.4687930206488176</v>
      </c>
    </row>
    <row r="22" spans="1:7" ht="16.5" x14ac:dyDescent="0.25">
      <c r="A22" s="86" t="s">
        <v>15</v>
      </c>
      <c r="B22" s="94">
        <f>'SEKTÖR (U S D)'!D22</f>
        <v>-13.981770763849962</v>
      </c>
      <c r="C22" s="94">
        <f>'SEKTÖR (TL)'!D22</f>
        <v>-4.558949556853042</v>
      </c>
      <c r="D22" s="94">
        <f>'SEKTÖR (U S D)'!H22</f>
        <v>-12.027016330211152</v>
      </c>
      <c r="E22" s="94">
        <f>'SEKTÖR (TL)'!H22</f>
        <v>-5.064325446959546</v>
      </c>
      <c r="F22" s="94">
        <f>'SEKTÖR (U S D)'!L22</f>
        <v>1.2998699909006624</v>
      </c>
      <c r="G22" s="94">
        <f>'SEKTÖR (TL)'!L22</f>
        <v>13.58314540410327</v>
      </c>
    </row>
    <row r="23" spans="1:7" s="26" customFormat="1" ht="15.75" x14ac:dyDescent="0.25">
      <c r="A23" s="89" t="s">
        <v>16</v>
      </c>
      <c r="B23" s="91">
        <f>'SEKTÖR (U S D)'!D23</f>
        <v>-15.729926815413942</v>
      </c>
      <c r="C23" s="91">
        <f>'SEKTÖR (TL)'!D23</f>
        <v>-6.4986064340221876</v>
      </c>
      <c r="D23" s="91">
        <f>'SEKTÖR (U S D)'!H23</f>
        <v>-15.498695496983913</v>
      </c>
      <c r="E23" s="91">
        <f>'SEKTÖR (TL)'!H23</f>
        <v>-8.8107733879141072</v>
      </c>
      <c r="F23" s="91">
        <f>'SEKTÖR (U S D)'!L23</f>
        <v>0.30118572349525113</v>
      </c>
      <c r="G23" s="91">
        <f>'SEKTÖR (TL)'!L23</f>
        <v>12.463364101642661</v>
      </c>
    </row>
    <row r="24" spans="1:7" ht="14.25" x14ac:dyDescent="0.2">
      <c r="A24" s="15" t="s">
        <v>17</v>
      </c>
      <c r="B24" s="93">
        <f>'SEKTÖR (U S D)'!D24</f>
        <v>-14.683299746013482</v>
      </c>
      <c r="C24" s="93">
        <f>'SEKTÖR (TL)'!D24</f>
        <v>-5.3373271585377333</v>
      </c>
      <c r="D24" s="93">
        <f>'SEKTÖR (U S D)'!H24</f>
        <v>-15.054397622579149</v>
      </c>
      <c r="E24" s="93">
        <f>'SEKTÖR (TL)'!H24</f>
        <v>-8.3313112093045696</v>
      </c>
      <c r="F24" s="93">
        <f>'SEKTÖR (U S D)'!L24</f>
        <v>1.4389057707582937</v>
      </c>
      <c r="G24" s="93">
        <f>'SEKTÖR (TL)'!L24</f>
        <v>13.739040186607527</v>
      </c>
    </row>
    <row r="25" spans="1:7" ht="14.25" x14ac:dyDescent="0.2">
      <c r="A25" s="15" t="s">
        <v>18</v>
      </c>
      <c r="B25" s="93">
        <f>'SEKTÖR (U S D)'!D25</f>
        <v>-19.644300918203562</v>
      </c>
      <c r="C25" s="93">
        <f>'SEKTÖR (TL)'!D25</f>
        <v>-10.841778567594625</v>
      </c>
      <c r="D25" s="93">
        <f>'SEKTÖR (U S D)'!H25</f>
        <v>-14.564069718527437</v>
      </c>
      <c r="E25" s="93">
        <f>'SEKTÖR (TL)'!H25</f>
        <v>-7.8021759182013835</v>
      </c>
      <c r="F25" s="93">
        <f>'SEKTÖR (U S D)'!L25</f>
        <v>-7.7139387600139333</v>
      </c>
      <c r="G25" s="93">
        <f>'SEKTÖR (TL)'!L25</f>
        <v>3.4763530647658447</v>
      </c>
    </row>
    <row r="26" spans="1:7" ht="14.25" x14ac:dyDescent="0.2">
      <c r="A26" s="15" t="s">
        <v>19</v>
      </c>
      <c r="B26" s="93">
        <f>'SEKTÖR (U S D)'!D26</f>
        <v>-16.758632339018792</v>
      </c>
      <c r="C26" s="93">
        <f>'SEKTÖR (TL)'!D26</f>
        <v>-7.640000957501333</v>
      </c>
      <c r="D26" s="93">
        <f>'SEKTÖR (U S D)'!H26</f>
        <v>-18.059378590683252</v>
      </c>
      <c r="E26" s="93">
        <f>'SEKTÖR (TL)'!H26</f>
        <v>-11.57412375612944</v>
      </c>
      <c r="F26" s="93">
        <f>'SEKTÖR (U S D)'!L26</f>
        <v>3.0188867334040079</v>
      </c>
      <c r="G26" s="93">
        <f>'SEKTÖR (TL)'!L26</f>
        <v>15.510604231379002</v>
      </c>
    </row>
    <row r="27" spans="1:7" s="26" customFormat="1" ht="15.75" x14ac:dyDescent="0.25">
      <c r="A27" s="89" t="s">
        <v>20</v>
      </c>
      <c r="B27" s="91">
        <f>'SEKTÖR (U S D)'!D27</f>
        <v>-18.601233410366682</v>
      </c>
      <c r="C27" s="91">
        <f>'SEKTÖR (TL)'!D27</f>
        <v>-9.6844487839534956</v>
      </c>
      <c r="D27" s="91">
        <f>'SEKTÖR (U S D)'!H27</f>
        <v>-16.488588310874398</v>
      </c>
      <c r="E27" s="91">
        <f>'SEKTÖR (TL)'!H27</f>
        <v>-9.8790120459849096</v>
      </c>
      <c r="F27" s="91">
        <f>'SEKTÖR (U S D)'!L27</f>
        <v>-1.1941944523667927</v>
      </c>
      <c r="G27" s="91">
        <f>'SEKTÖR (TL)'!L27</f>
        <v>10.786659245411277</v>
      </c>
    </row>
    <row r="28" spans="1:7" ht="14.25" x14ac:dyDescent="0.2">
      <c r="A28" s="15" t="s">
        <v>21</v>
      </c>
      <c r="B28" s="93">
        <f>'SEKTÖR (U S D)'!D28</f>
        <v>-18.601233410366682</v>
      </c>
      <c r="C28" s="93">
        <f>'SEKTÖR (TL)'!D28</f>
        <v>-9.6844487839534956</v>
      </c>
      <c r="D28" s="93">
        <f>'SEKTÖR (U S D)'!H28</f>
        <v>-16.488588310874398</v>
      </c>
      <c r="E28" s="93">
        <f>'SEKTÖR (TL)'!H28</f>
        <v>-9.8790120459849096</v>
      </c>
      <c r="F28" s="93">
        <f>'SEKTÖR (U S D)'!L28</f>
        <v>-1.1941944523667927</v>
      </c>
      <c r="G28" s="93">
        <f>'SEKTÖR (TL)'!L28</f>
        <v>10.786659245411277</v>
      </c>
    </row>
    <row r="29" spans="1:7" s="26" customFormat="1" ht="15.75" x14ac:dyDescent="0.25">
      <c r="A29" s="89" t="s">
        <v>22</v>
      </c>
      <c r="B29" s="91">
        <f>'SEKTÖR (U S D)'!D29</f>
        <v>-12.843553597383156</v>
      </c>
      <c r="C29" s="91">
        <f>'SEKTÖR (TL)'!D29</f>
        <v>-3.2960469957949776</v>
      </c>
      <c r="D29" s="91">
        <f>'SEKTÖR (U S D)'!H29</f>
        <v>-10.662232046676424</v>
      </c>
      <c r="E29" s="91">
        <f>'SEKTÖR (TL)'!H29</f>
        <v>-3.5915242394536953</v>
      </c>
      <c r="F29" s="91">
        <f>'SEKTÖR (U S D)'!L29</f>
        <v>1.9274524413596519</v>
      </c>
      <c r="G29" s="91">
        <f>'SEKTÖR (TL)'!L29</f>
        <v>14.286826353841398</v>
      </c>
    </row>
    <row r="30" spans="1:7" ht="14.25" x14ac:dyDescent="0.2">
      <c r="A30" s="15" t="s">
        <v>23</v>
      </c>
      <c r="B30" s="93">
        <f>'SEKTÖR (U S D)'!D30</f>
        <v>-14.640121884603188</v>
      </c>
      <c r="C30" s="93">
        <f>'SEKTÖR (TL)'!D30</f>
        <v>-5.2894194012462785</v>
      </c>
      <c r="D30" s="93">
        <f>'SEKTÖR (U S D)'!H30</f>
        <v>-13.511074609329091</v>
      </c>
      <c r="E30" s="93">
        <f>'SEKTÖR (TL)'!H30</f>
        <v>-6.6658406841023892</v>
      </c>
      <c r="F30" s="93">
        <f>'SEKTÖR (U S D)'!L30</f>
        <v>3.7818033837607428</v>
      </c>
      <c r="G30" s="93">
        <f>'SEKTÖR (TL)'!L30</f>
        <v>16.366029542748716</v>
      </c>
    </row>
    <row r="31" spans="1:7" ht="14.25" x14ac:dyDescent="0.2">
      <c r="A31" s="15" t="s">
        <v>24</v>
      </c>
      <c r="B31" s="93">
        <f>'SEKTÖR (U S D)'!D31</f>
        <v>-6.9456126032395575</v>
      </c>
      <c r="C31" s="93">
        <f>'SEKTÖR (TL)'!D31</f>
        <v>3.2479808100715086</v>
      </c>
      <c r="D31" s="93">
        <f>'SEKTÖR (U S D)'!H31</f>
        <v>0.44667017167460915</v>
      </c>
      <c r="E31" s="93">
        <f>'SEKTÖR (TL)'!H31</f>
        <v>8.3966007694869482</v>
      </c>
      <c r="F31" s="93">
        <f>'SEKTÖR (U S D)'!L31</f>
        <v>3.8838128928430331</v>
      </c>
      <c r="G31" s="93">
        <f>'SEKTÖR (TL)'!L31</f>
        <v>16.480408375650839</v>
      </c>
    </row>
    <row r="32" spans="1:7" ht="14.25" x14ac:dyDescent="0.2">
      <c r="A32" s="15" t="s">
        <v>25</v>
      </c>
      <c r="B32" s="93">
        <f>'SEKTÖR (U S D)'!D32</f>
        <v>-12.732213816153759</v>
      </c>
      <c r="C32" s="93">
        <f>'SEKTÖR (TL)'!D32</f>
        <v>-3.1725105574027181</v>
      </c>
      <c r="D32" s="93">
        <f>'SEKTÖR (U S D)'!H32</f>
        <v>-15.20965888516948</v>
      </c>
      <c r="E32" s="93">
        <f>'SEKTÖR (TL)'!H32</f>
        <v>-8.4988607464590196</v>
      </c>
      <c r="F32" s="93">
        <f>'SEKTÖR (U S D)'!L32</f>
        <v>14.879900939052485</v>
      </c>
      <c r="G32" s="93">
        <f>'SEKTÖR (TL)'!L32</f>
        <v>28.809844410871026</v>
      </c>
    </row>
    <row r="33" spans="1:7" ht="14.25" x14ac:dyDescent="0.2">
      <c r="A33" s="15" t="s">
        <v>185</v>
      </c>
      <c r="B33" s="93">
        <f>'SEKTÖR (U S D)'!D33</f>
        <v>-9.5218100914070636</v>
      </c>
      <c r="C33" s="93">
        <f>'SEKTÖR (TL)'!D33</f>
        <v>0.38957513719150394</v>
      </c>
      <c r="D33" s="93">
        <f>'SEKTÖR (U S D)'!H33</f>
        <v>-14.092455508708399</v>
      </c>
      <c r="E33" s="93">
        <f>'SEKTÖR (TL)'!H33</f>
        <v>-7.2932354313579824</v>
      </c>
      <c r="F33" s="93">
        <f>'SEKTÖR (U S D)'!L33</f>
        <v>3.5964416728379085E-2</v>
      </c>
      <c r="G33" s="93">
        <f>'SEKTÖR (TL)'!L33</f>
        <v>12.16598296725943</v>
      </c>
    </row>
    <row r="34" spans="1:7" ht="14.25" x14ac:dyDescent="0.2">
      <c r="A34" s="15" t="s">
        <v>26</v>
      </c>
      <c r="B34" s="93">
        <f>'SEKTÖR (U S D)'!D34</f>
        <v>-7.6098758206214479</v>
      </c>
      <c r="C34" s="93">
        <f>'SEKTÖR (TL)'!D34</f>
        <v>2.5109512315664304</v>
      </c>
      <c r="D34" s="93">
        <f>'SEKTÖR (U S D)'!H34</f>
        <v>-4.914786305513311</v>
      </c>
      <c r="E34" s="93">
        <f>'SEKTÖR (TL)'!H34</f>
        <v>2.6108076087236887</v>
      </c>
      <c r="F34" s="93">
        <f>'SEKTÖR (U S D)'!L34</f>
        <v>2.0270511316886828</v>
      </c>
      <c r="G34" s="93">
        <f>'SEKTÖR (TL)'!L34</f>
        <v>14.398502040362171</v>
      </c>
    </row>
    <row r="35" spans="1:7" ht="14.25" x14ac:dyDescent="0.2">
      <c r="A35" s="15" t="s">
        <v>27</v>
      </c>
      <c r="B35" s="93">
        <f>'SEKTÖR (U S D)'!D35</f>
        <v>-16.442277049387226</v>
      </c>
      <c r="C35" s="93">
        <f>'SEKTÖR (TL)'!D35</f>
        <v>-7.2889906957951682</v>
      </c>
      <c r="D35" s="93">
        <f>'SEKTÖR (U S D)'!H35</f>
        <v>-16.813574829164082</v>
      </c>
      <c r="E35" s="93">
        <f>'SEKTÖR (TL)'!H35</f>
        <v>-10.229719877496958</v>
      </c>
      <c r="F35" s="93">
        <f>'SEKTÖR (U S D)'!L35</f>
        <v>-0.22115783449241966</v>
      </c>
      <c r="G35" s="93">
        <f>'SEKTÖR (TL)'!L35</f>
        <v>11.877682952168939</v>
      </c>
    </row>
    <row r="36" spans="1:7" ht="14.25" x14ac:dyDescent="0.2">
      <c r="A36" s="15" t="s">
        <v>28</v>
      </c>
      <c r="B36" s="93">
        <f>'SEKTÖR (U S D)'!D36</f>
        <v>-20.624975369042666</v>
      </c>
      <c r="C36" s="93">
        <f>'SEKTÖR (TL)'!D36</f>
        <v>-11.929880479968169</v>
      </c>
      <c r="D36" s="93">
        <f>'SEKTÖR (U S D)'!H36</f>
        <v>-21.358436183893598</v>
      </c>
      <c r="E36" s="93">
        <f>'SEKTÖR (TL)'!H36</f>
        <v>-15.134287853511443</v>
      </c>
      <c r="F36" s="93">
        <f>'SEKTÖR (U S D)'!L36</f>
        <v>-7.4923857793489814</v>
      </c>
      <c r="G36" s="93">
        <f>'SEKTÖR (TL)'!L36</f>
        <v>3.7247708013319412</v>
      </c>
    </row>
    <row r="37" spans="1:7" ht="14.25" x14ac:dyDescent="0.2">
      <c r="A37" s="15" t="s">
        <v>186</v>
      </c>
      <c r="B37" s="93">
        <f>'SEKTÖR (U S D)'!D37</f>
        <v>-12.535616485595044</v>
      </c>
      <c r="C37" s="93">
        <f>'SEKTÖR (TL)'!D37</f>
        <v>-2.9543770767502542</v>
      </c>
      <c r="D37" s="93">
        <f>'SEKTÖR (U S D)'!H37</f>
        <v>-14.936510595353896</v>
      </c>
      <c r="E37" s="93">
        <f>'SEKTÖR (TL)'!H37</f>
        <v>-8.2040939207254802</v>
      </c>
      <c r="F37" s="93">
        <f>'SEKTÖR (U S D)'!L37</f>
        <v>-2.8353966521979346</v>
      </c>
      <c r="G37" s="93">
        <f>'SEKTÖR (TL)'!L37</f>
        <v>8.9464504858373406</v>
      </c>
    </row>
    <row r="38" spans="1:7" ht="14.25" x14ac:dyDescent="0.2">
      <c r="A38" s="12" t="s">
        <v>29</v>
      </c>
      <c r="B38" s="93">
        <f>'SEKTÖR (U S D)'!D38</f>
        <v>-19.400949979318337</v>
      </c>
      <c r="C38" s="93">
        <f>'SEKTÖR (TL)'!D38</f>
        <v>-10.571769879438895</v>
      </c>
      <c r="D38" s="93">
        <f>'SEKTÖR (U S D)'!H38</f>
        <v>15.524642167300348</v>
      </c>
      <c r="E38" s="93">
        <f>'SEKTÖR (TL)'!H38</f>
        <v>24.667930700384346</v>
      </c>
      <c r="F38" s="93">
        <f>'SEKTÖR (U S D)'!L38</f>
        <v>38.708810232169235</v>
      </c>
      <c r="G38" s="93">
        <f>'SEKTÖR (TL)'!L38</f>
        <v>55.528165661474645</v>
      </c>
    </row>
    <row r="39" spans="1:7" ht="14.25" x14ac:dyDescent="0.2">
      <c r="A39" s="12" t="s">
        <v>187</v>
      </c>
      <c r="B39" s="93">
        <f>'SEKTÖR (U S D)'!D39</f>
        <v>-9.6446877822308892</v>
      </c>
      <c r="C39" s="93">
        <f>'SEKTÖR (TL)'!D39</f>
        <v>0.25323687503015418</v>
      </c>
      <c r="D39" s="93">
        <f>'SEKTÖR (U S D)'!H39</f>
        <v>-7.9471813923906707</v>
      </c>
      <c r="E39" s="93">
        <f>'SEKTÖR (TL)'!H39</f>
        <v>-0.66158876883478923</v>
      </c>
      <c r="F39" s="93">
        <f>'SEKTÖR (U S D)'!L39</f>
        <v>13.337638918487679</v>
      </c>
      <c r="G39" s="93">
        <f>'SEKTÖR (TL)'!L39</f>
        <v>27.080572977958283</v>
      </c>
    </row>
    <row r="40" spans="1:7" ht="14.25" x14ac:dyDescent="0.2">
      <c r="A40" s="12" t="s">
        <v>30</v>
      </c>
      <c r="B40" s="93">
        <f>'SEKTÖR (U S D)'!D40</f>
        <v>-16.768962479614196</v>
      </c>
      <c r="C40" s="93">
        <f>'SEKTÖR (TL)'!D40</f>
        <v>-7.6514627078582684</v>
      </c>
      <c r="D40" s="93">
        <f>'SEKTÖR (U S D)'!H40</f>
        <v>-16.6926944931636</v>
      </c>
      <c r="E40" s="93">
        <f>'SEKTÖR (TL)'!H40</f>
        <v>-10.099272372368793</v>
      </c>
      <c r="F40" s="93">
        <f>'SEKTÖR (U S D)'!L40</f>
        <v>0.10677245482381349</v>
      </c>
      <c r="G40" s="93">
        <f>'SEKTÖR (TL)'!L40</f>
        <v>12.245376945627777</v>
      </c>
    </row>
    <row r="41" spans="1:7" ht="14.25" x14ac:dyDescent="0.2">
      <c r="A41" s="15" t="s">
        <v>31</v>
      </c>
      <c r="B41" s="93">
        <f>'SEKTÖR (U S D)'!D41</f>
        <v>-37.500940651137206</v>
      </c>
      <c r="C41" s="93">
        <f>'SEKTÖR (TL)'!D41</f>
        <v>-30.654514410101257</v>
      </c>
      <c r="D41" s="93">
        <f>'SEKTÖR (U S D)'!H41</f>
        <v>-28.456137759732275</v>
      </c>
      <c r="E41" s="93">
        <f>'SEKTÖR (TL)'!H41</f>
        <v>-22.793742594840445</v>
      </c>
      <c r="F41" s="93">
        <f>'SEKTÖR (U S D)'!L41</f>
        <v>0.96824547511346182</v>
      </c>
      <c r="G41" s="93">
        <f>'SEKTÖR (TL)'!L41</f>
        <v>13.211309234919574</v>
      </c>
    </row>
    <row r="42" spans="1:7" ht="16.5" x14ac:dyDescent="0.25">
      <c r="A42" s="86" t="s">
        <v>32</v>
      </c>
      <c r="B42" s="94">
        <f>'SEKTÖR (U S D)'!D42</f>
        <v>-13.774891467166423</v>
      </c>
      <c r="C42" s="94">
        <f>'SEKTÖR (TL)'!D42</f>
        <v>-4.3294077775610109</v>
      </c>
      <c r="D42" s="94">
        <f>'SEKTÖR (U S D)'!H42</f>
        <v>-23.145249006947228</v>
      </c>
      <c r="E42" s="94">
        <f>'SEKTÖR (TL)'!H42</f>
        <v>-17.062519380741911</v>
      </c>
      <c r="F42" s="94">
        <f>'SEKTÖR (U S D)'!L42</f>
        <v>-9.8995256727555176</v>
      </c>
      <c r="G42" s="94">
        <f>'SEKTÖR (TL)'!L42</f>
        <v>1.0257493658121177</v>
      </c>
    </row>
    <row r="43" spans="1:7" ht="14.25" x14ac:dyDescent="0.2">
      <c r="A43" s="15" t="s">
        <v>33</v>
      </c>
      <c r="B43" s="93">
        <f>'SEKTÖR (U S D)'!D43</f>
        <v>-13.774891467166423</v>
      </c>
      <c r="C43" s="93">
        <f>'SEKTÖR (TL)'!D43</f>
        <v>-4.3294077775610109</v>
      </c>
      <c r="D43" s="93">
        <f>'SEKTÖR (U S D)'!H43</f>
        <v>-23.145249006947228</v>
      </c>
      <c r="E43" s="93">
        <f>'SEKTÖR (TL)'!H43</f>
        <v>-17.062519380741911</v>
      </c>
      <c r="F43" s="93">
        <f>'SEKTÖR (U S D)'!L43</f>
        <v>-9.8995256727555176</v>
      </c>
      <c r="G43" s="93">
        <f>'SEKTÖR (TL)'!L43</f>
        <v>1.0257493658121177</v>
      </c>
    </row>
    <row r="44" spans="1:7" ht="18" x14ac:dyDescent="0.25">
      <c r="A44" s="105" t="s">
        <v>42</v>
      </c>
      <c r="B44" s="106">
        <f>'SEKTÖR (U S D)'!D44</f>
        <v>-12.979264894594916</v>
      </c>
      <c r="C44" s="106">
        <f>'SEKTÖR (TL)'!D44</f>
        <v>-3.4466247149355747</v>
      </c>
      <c r="D44" s="106">
        <f>'SEKTÖR (U S D)'!H44</f>
        <v>-11.478497609799106</v>
      </c>
      <c r="E44" s="106">
        <f>'SEKTÖR (TL)'!H44</f>
        <v>-4.4723937816343051</v>
      </c>
      <c r="F44" s="106">
        <f>'SEKTÖR (U S D)'!L44</f>
        <v>1.0688091637168955</v>
      </c>
      <c r="G44" s="106">
        <f>'SEKTÖR (TL)'!L44</f>
        <v>13.324066932101628</v>
      </c>
    </row>
    <row r="45" spans="1:7" ht="14.25" x14ac:dyDescent="0.2">
      <c r="A45" s="99" t="s">
        <v>35</v>
      </c>
      <c r="B45" s="107"/>
      <c r="C45" s="107"/>
      <c r="D45" s="93">
        <f>'SEKTÖR (U S D)'!H45</f>
        <v>265.6308246108274</v>
      </c>
      <c r="E45" s="93">
        <f>'SEKTÖR (TL)'!H45</f>
        <v>294.56896337748867</v>
      </c>
      <c r="F45" s="93">
        <f>'SEKTÖR (U S D)'!L45</f>
        <v>18.982056349665484</v>
      </c>
      <c r="G45" s="93">
        <f>'SEKTÖR (TL)'!L45</f>
        <v>33.409413141963562</v>
      </c>
    </row>
    <row r="46" spans="1:7" s="27" customFormat="1" ht="18" x14ac:dyDescent="0.25">
      <c r="A46" s="100" t="s">
        <v>42</v>
      </c>
      <c r="B46" s="108">
        <f>'SEKTÖR (U S D)'!D46</f>
        <v>-12.979264894594916</v>
      </c>
      <c r="C46" s="108">
        <f>'SEKTÖR (TL)'!D46</f>
        <v>-3.4466247149355747</v>
      </c>
      <c r="D46" s="108">
        <f>'SEKTÖR (U S D)'!H46</f>
        <v>-6.6826972703185659</v>
      </c>
      <c r="E46" s="108">
        <f>'SEKTÖR (TL)'!H46</f>
        <v>0.70297394215745068</v>
      </c>
      <c r="F46" s="108">
        <f>'SEKTÖR (U S D)'!L46</f>
        <v>1.7180988213065855</v>
      </c>
      <c r="G46" s="108">
        <f>'SEKTÖR (TL)'!L46</f>
        <v>14.052087230587853</v>
      </c>
    </row>
    <row r="47" spans="1:7" s="27" customFormat="1" ht="18" x14ac:dyDescent="0.25">
      <c r="A47" s="28"/>
      <c r="B47" s="30"/>
      <c r="C47" s="30"/>
      <c r="D47" s="30"/>
      <c r="E47" s="30"/>
    </row>
    <row r="48" spans="1:7" ht="14.25" x14ac:dyDescent="0.2">
      <c r="A48" s="33"/>
    </row>
    <row r="49" spans="1:1" x14ac:dyDescent="0.2">
      <c r="A49" s="26" t="s">
        <v>38</v>
      </c>
    </row>
    <row r="50" spans="1:1" x14ac:dyDescent="0.2">
      <c r="A50" s="34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O14" sqref="O14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0.28515625" bestFit="1" customWidth="1"/>
    <col min="5" max="5" width="11.28515625" customWidth="1"/>
    <col min="6" max="7" width="12.7109375" bestFit="1" customWidth="1"/>
    <col min="8" max="8" width="10.28515625" bestFit="1" customWidth="1"/>
    <col min="9" max="9" width="11.5703125" customWidth="1"/>
    <col min="10" max="11" width="14.140625" bestFit="1" customWidth="1"/>
    <col min="12" max="12" width="10.28515625" bestFit="1" customWidth="1"/>
    <col min="13" max="13" width="11.28515625" customWidth="1"/>
  </cols>
  <sheetData>
    <row r="2" spans="1:13" ht="26.25" x14ac:dyDescent="0.4">
      <c r="C2" s="2" t="s">
        <v>139</v>
      </c>
    </row>
    <row r="6" spans="1:13" ht="22.5" customHeight="1" x14ac:dyDescent="0.2">
      <c r="A6" s="148" t="s">
        <v>43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50"/>
    </row>
    <row r="7" spans="1:13" ht="24" customHeight="1" x14ac:dyDescent="0.2">
      <c r="A7" s="132"/>
      <c r="B7" s="138" t="s">
        <v>60</v>
      </c>
      <c r="C7" s="138"/>
      <c r="D7" s="138"/>
      <c r="E7" s="138"/>
      <c r="F7" s="138" t="s">
        <v>142</v>
      </c>
      <c r="G7" s="138"/>
      <c r="H7" s="138"/>
      <c r="I7" s="138"/>
      <c r="J7" s="138" t="s">
        <v>182</v>
      </c>
      <c r="K7" s="138"/>
      <c r="L7" s="138"/>
      <c r="M7" s="138"/>
    </row>
    <row r="8" spans="1:13" ht="47.25" x14ac:dyDescent="0.25">
      <c r="A8" s="110" t="s">
        <v>44</v>
      </c>
      <c r="B8" s="128">
        <v>2014</v>
      </c>
      <c r="C8" s="129">
        <v>2015</v>
      </c>
      <c r="D8" s="134" t="s">
        <v>196</v>
      </c>
      <c r="E8" s="134" t="s">
        <v>197</v>
      </c>
      <c r="F8" s="129">
        <v>2014</v>
      </c>
      <c r="G8" s="135">
        <v>2015</v>
      </c>
      <c r="H8" s="134" t="s">
        <v>196</v>
      </c>
      <c r="I8" s="135" t="s">
        <v>197</v>
      </c>
      <c r="J8" s="129" t="s">
        <v>183</v>
      </c>
      <c r="K8" s="135" t="s">
        <v>202</v>
      </c>
      <c r="L8" s="134" t="s">
        <v>196</v>
      </c>
      <c r="M8" s="135" t="s">
        <v>197</v>
      </c>
    </row>
    <row r="9" spans="1:13" ht="22.5" customHeight="1" x14ac:dyDescent="0.2">
      <c r="A9" s="136" t="s">
        <v>45</v>
      </c>
      <c r="B9" s="130">
        <v>1108295.03731</v>
      </c>
      <c r="C9" s="130">
        <v>873935.47363999998</v>
      </c>
      <c r="D9" s="133">
        <f t="shared" ref="D9:D22" si="0">(C9-B9)/B9*100</f>
        <v>-21.145954441772673</v>
      </c>
      <c r="E9" s="131">
        <f t="shared" ref="E9:E22" si="1">C9/C$22*100</f>
        <v>8.3272217475899382</v>
      </c>
      <c r="F9" s="130">
        <v>2153293.8245399999</v>
      </c>
      <c r="G9" s="130">
        <v>1834107.0921</v>
      </c>
      <c r="H9" s="133">
        <f t="shared" ref="H9:H22" si="2">(G9-F9)/F9*100</f>
        <v>-14.82318524310943</v>
      </c>
      <c r="I9" s="131">
        <f t="shared" ref="I9:I22" si="3">G9/G$22*100</f>
        <v>8.619773627795281</v>
      </c>
      <c r="J9" s="130">
        <v>12518978.880820001</v>
      </c>
      <c r="K9" s="130">
        <v>12575156.55507</v>
      </c>
      <c r="L9" s="133">
        <f t="shared" ref="L9:L22" si="4">(K9-J9)/J9*100</f>
        <v>0.44874006725953958</v>
      </c>
      <c r="M9" s="131">
        <f t="shared" ref="M9:M22" si="5">K9/K$22*100</f>
        <v>8.4714430275555639</v>
      </c>
    </row>
    <row r="10" spans="1:13" ht="22.5" customHeight="1" x14ac:dyDescent="0.2">
      <c r="A10" s="136" t="s">
        <v>211</v>
      </c>
      <c r="B10" s="130">
        <v>109863.29213</v>
      </c>
      <c r="C10" s="130">
        <v>105065.85092</v>
      </c>
      <c r="D10" s="133">
        <f t="shared" si="0"/>
        <v>-4.3667371666991794</v>
      </c>
      <c r="E10" s="131">
        <f t="shared" si="1"/>
        <v>1.001111254891647</v>
      </c>
      <c r="F10" s="130">
        <v>230620.23968</v>
      </c>
      <c r="G10" s="130">
        <v>221904.77406</v>
      </c>
      <c r="H10" s="133">
        <f t="shared" si="2"/>
        <v>-3.7791416885583224</v>
      </c>
      <c r="I10" s="131">
        <f t="shared" si="3"/>
        <v>1.0428883501749033</v>
      </c>
      <c r="J10" s="130">
        <v>1550566.615</v>
      </c>
      <c r="K10" s="130">
        <v>1618843.9878400001</v>
      </c>
      <c r="L10" s="133">
        <f t="shared" si="4"/>
        <v>4.403382104289669</v>
      </c>
      <c r="M10" s="131">
        <f t="shared" si="5"/>
        <v>1.090558559126509</v>
      </c>
    </row>
    <row r="11" spans="1:13" ht="22.5" customHeight="1" x14ac:dyDescent="0.2">
      <c r="A11" s="136" t="s">
        <v>46</v>
      </c>
      <c r="B11" s="130">
        <v>235247.27473</v>
      </c>
      <c r="C11" s="130">
        <v>195598.14640999999</v>
      </c>
      <c r="D11" s="133">
        <f t="shared" si="0"/>
        <v>-16.854234917495411</v>
      </c>
      <c r="E11" s="131">
        <f t="shared" si="1"/>
        <v>1.8637407310972476</v>
      </c>
      <c r="F11" s="130">
        <v>479198.48609000002</v>
      </c>
      <c r="G11" s="130">
        <v>378907.28181999997</v>
      </c>
      <c r="H11" s="133">
        <f t="shared" si="2"/>
        <v>-20.928948479850579</v>
      </c>
      <c r="I11" s="131">
        <f t="shared" si="3"/>
        <v>1.7807547930432159</v>
      </c>
      <c r="J11" s="130">
        <v>3123694.4859099998</v>
      </c>
      <c r="K11" s="130">
        <v>2873673.0192800001</v>
      </c>
      <c r="L11" s="133">
        <f t="shared" si="4"/>
        <v>-8.0040307321272177</v>
      </c>
      <c r="M11" s="131">
        <f t="shared" si="5"/>
        <v>1.9358929772400428</v>
      </c>
    </row>
    <row r="12" spans="1:13" ht="22.5" customHeight="1" x14ac:dyDescent="0.2">
      <c r="A12" s="136" t="s">
        <v>47</v>
      </c>
      <c r="B12" s="130">
        <v>177230.18547</v>
      </c>
      <c r="C12" s="130">
        <v>158760.56095000001</v>
      </c>
      <c r="D12" s="133">
        <f t="shared" si="0"/>
        <v>-10.421263438290742</v>
      </c>
      <c r="E12" s="131">
        <f t="shared" si="1"/>
        <v>1.5127368503489806</v>
      </c>
      <c r="F12" s="130">
        <v>382381.82036000001</v>
      </c>
      <c r="G12" s="130">
        <v>327668.43367</v>
      </c>
      <c r="H12" s="133">
        <f t="shared" si="2"/>
        <v>-14.308574251382858</v>
      </c>
      <c r="I12" s="131">
        <f t="shared" si="3"/>
        <v>1.539947004935118</v>
      </c>
      <c r="J12" s="130">
        <v>2194282.2108499999</v>
      </c>
      <c r="K12" s="130">
        <v>2247909.5986600001</v>
      </c>
      <c r="L12" s="133">
        <f t="shared" si="4"/>
        <v>2.4439603777868917</v>
      </c>
      <c r="M12" s="131">
        <f t="shared" si="5"/>
        <v>1.514338053188355</v>
      </c>
    </row>
    <row r="13" spans="1:13" ht="22.5" customHeight="1" x14ac:dyDescent="0.2">
      <c r="A13" s="137" t="s">
        <v>48</v>
      </c>
      <c r="B13" s="130">
        <v>89847.143389999997</v>
      </c>
      <c r="C13" s="130">
        <v>57643.252350000002</v>
      </c>
      <c r="D13" s="133">
        <f t="shared" si="0"/>
        <v>-35.842977110816292</v>
      </c>
      <c r="E13" s="131">
        <f t="shared" si="1"/>
        <v>0.54924895378313077</v>
      </c>
      <c r="F13" s="130">
        <v>150957.95522</v>
      </c>
      <c r="G13" s="130">
        <v>105282.40068999999</v>
      </c>
      <c r="H13" s="133">
        <f t="shared" si="2"/>
        <v>-30.257136474480134</v>
      </c>
      <c r="I13" s="131">
        <f t="shared" si="3"/>
        <v>0.49479687682771256</v>
      </c>
      <c r="J13" s="130">
        <v>1100677.32406</v>
      </c>
      <c r="K13" s="130">
        <v>1012008.1741600001</v>
      </c>
      <c r="L13" s="133">
        <f t="shared" si="4"/>
        <v>-8.0558714131523654</v>
      </c>
      <c r="M13" s="131">
        <f t="shared" si="5"/>
        <v>0.68175450168534679</v>
      </c>
    </row>
    <row r="14" spans="1:13" ht="22.5" customHeight="1" x14ac:dyDescent="0.2">
      <c r="A14" s="136" t="s">
        <v>49</v>
      </c>
      <c r="B14" s="130">
        <v>964116.99725999997</v>
      </c>
      <c r="C14" s="130">
        <v>847686.23809</v>
      </c>
      <c r="D14" s="133">
        <f t="shared" si="0"/>
        <v>-12.076413910437605</v>
      </c>
      <c r="E14" s="131">
        <f t="shared" si="1"/>
        <v>8.0771080816242389</v>
      </c>
      <c r="F14" s="130">
        <v>2024297.13534</v>
      </c>
      <c r="G14" s="130">
        <v>1703229.16842</v>
      </c>
      <c r="H14" s="133">
        <f t="shared" si="2"/>
        <v>-15.860713396014051</v>
      </c>
      <c r="I14" s="131">
        <f t="shared" si="3"/>
        <v>8.0046851851101906</v>
      </c>
      <c r="J14" s="130">
        <v>12271310.81143</v>
      </c>
      <c r="K14" s="130">
        <v>11901838.715299999</v>
      </c>
      <c r="L14" s="133">
        <f t="shared" si="4"/>
        <v>-3.0108608754808737</v>
      </c>
      <c r="M14" s="131">
        <f t="shared" si="5"/>
        <v>8.0178523550204659</v>
      </c>
    </row>
    <row r="15" spans="1:13" ht="22.5" customHeight="1" x14ac:dyDescent="0.2">
      <c r="A15" s="136" t="s">
        <v>50</v>
      </c>
      <c r="B15" s="130">
        <v>741198.33346999995</v>
      </c>
      <c r="C15" s="130">
        <v>657521.50344999996</v>
      </c>
      <c r="D15" s="133">
        <f t="shared" si="0"/>
        <v>-11.28939802498717</v>
      </c>
      <c r="E15" s="131">
        <f t="shared" si="1"/>
        <v>6.2651391643730472</v>
      </c>
      <c r="F15" s="130">
        <v>1516370.6794</v>
      </c>
      <c r="G15" s="130">
        <v>1343568.09619</v>
      </c>
      <c r="H15" s="133">
        <f t="shared" si="2"/>
        <v>-11.395800878870519</v>
      </c>
      <c r="I15" s="131">
        <f t="shared" si="3"/>
        <v>6.3143820186778044</v>
      </c>
      <c r="J15" s="130">
        <v>9473188.3180800006</v>
      </c>
      <c r="K15" s="130">
        <v>8833273.9243700001</v>
      </c>
      <c r="L15" s="133">
        <f t="shared" si="4"/>
        <v>-6.7550055189834604</v>
      </c>
      <c r="M15" s="131">
        <f t="shared" si="5"/>
        <v>5.950667609535464</v>
      </c>
    </row>
    <row r="16" spans="1:13" ht="22.5" customHeight="1" x14ac:dyDescent="0.2">
      <c r="A16" s="136" t="s">
        <v>51</v>
      </c>
      <c r="B16" s="130">
        <v>571190.85245000001</v>
      </c>
      <c r="C16" s="130">
        <v>508352.55608000001</v>
      </c>
      <c r="D16" s="133">
        <f t="shared" si="0"/>
        <v>-11.00127848694857</v>
      </c>
      <c r="E16" s="131">
        <f t="shared" si="1"/>
        <v>4.8437952092743135</v>
      </c>
      <c r="F16" s="130">
        <v>1099870.4671400001</v>
      </c>
      <c r="G16" s="130">
        <v>1017843.9437300001</v>
      </c>
      <c r="H16" s="133">
        <f t="shared" si="2"/>
        <v>-7.4578348869839273</v>
      </c>
      <c r="I16" s="131">
        <f t="shared" si="3"/>
        <v>4.7835725739054293</v>
      </c>
      <c r="J16" s="130">
        <v>6603690.0285200002</v>
      </c>
      <c r="K16" s="130">
        <v>6856181.2451900002</v>
      </c>
      <c r="L16" s="133">
        <f t="shared" si="4"/>
        <v>3.823486801766006</v>
      </c>
      <c r="M16" s="131">
        <f t="shared" si="5"/>
        <v>4.6187694404333195</v>
      </c>
    </row>
    <row r="17" spans="1:13" ht="22.5" customHeight="1" x14ac:dyDescent="0.2">
      <c r="A17" s="136" t="s">
        <v>52</v>
      </c>
      <c r="B17" s="130">
        <v>3378765.6280100001</v>
      </c>
      <c r="C17" s="130">
        <v>2908002.7723699999</v>
      </c>
      <c r="D17" s="133">
        <f t="shared" si="0"/>
        <v>-13.932983446302741</v>
      </c>
      <c r="E17" s="131">
        <f t="shared" si="1"/>
        <v>27.708663463758672</v>
      </c>
      <c r="F17" s="130">
        <v>6874341.4374900004</v>
      </c>
      <c r="G17" s="130">
        <v>5790958.6696199998</v>
      </c>
      <c r="H17" s="133">
        <f t="shared" si="2"/>
        <v>-15.759804451400244</v>
      </c>
      <c r="I17" s="131">
        <f t="shared" si="3"/>
        <v>27.215833271158484</v>
      </c>
      <c r="J17" s="130">
        <v>41254556.420589998</v>
      </c>
      <c r="K17" s="130">
        <v>42528473.816660002</v>
      </c>
      <c r="L17" s="133">
        <f t="shared" si="4"/>
        <v>3.0879435063667198</v>
      </c>
      <c r="M17" s="131">
        <f t="shared" si="5"/>
        <v>28.649944945732585</v>
      </c>
    </row>
    <row r="18" spans="1:13" ht="22.5" customHeight="1" x14ac:dyDescent="0.2">
      <c r="A18" s="136" t="s">
        <v>53</v>
      </c>
      <c r="B18" s="130">
        <v>1630286.15613</v>
      </c>
      <c r="C18" s="130">
        <v>1374492.91521</v>
      </c>
      <c r="D18" s="133">
        <f t="shared" si="0"/>
        <v>-15.690082379599311</v>
      </c>
      <c r="E18" s="131">
        <f t="shared" si="1"/>
        <v>13.09674185414727</v>
      </c>
      <c r="F18" s="130">
        <v>3367957.4483500002</v>
      </c>
      <c r="G18" s="130">
        <v>2886609.8220500001</v>
      </c>
      <c r="H18" s="133">
        <f t="shared" si="2"/>
        <v>-14.291974696290112</v>
      </c>
      <c r="I18" s="131">
        <f t="shared" si="3"/>
        <v>13.56623248719481</v>
      </c>
      <c r="J18" s="130">
        <v>20305329.616590001</v>
      </c>
      <c r="K18" s="130">
        <v>20160188.440930001</v>
      </c>
      <c r="L18" s="133">
        <f t="shared" si="4"/>
        <v>-0.71479349707977657</v>
      </c>
      <c r="M18" s="131">
        <f t="shared" si="5"/>
        <v>13.581213645667574</v>
      </c>
    </row>
    <row r="19" spans="1:13" ht="22.5" customHeight="1" x14ac:dyDescent="0.2">
      <c r="A19" s="136" t="s">
        <v>54</v>
      </c>
      <c r="B19" s="130">
        <v>134327.58803000001</v>
      </c>
      <c r="C19" s="130">
        <v>153986.99084000001</v>
      </c>
      <c r="D19" s="133">
        <f t="shared" si="0"/>
        <v>14.63541711596085</v>
      </c>
      <c r="E19" s="131">
        <f t="shared" si="1"/>
        <v>1.4672522830867392</v>
      </c>
      <c r="F19" s="130">
        <v>266783.79044999997</v>
      </c>
      <c r="G19" s="130">
        <v>302198.29346000002</v>
      </c>
      <c r="H19" s="133">
        <f t="shared" si="2"/>
        <v>13.274608232480809</v>
      </c>
      <c r="I19" s="131">
        <f t="shared" si="3"/>
        <v>1.4202447019321722</v>
      </c>
      <c r="J19" s="130">
        <v>1434570.44034</v>
      </c>
      <c r="K19" s="130">
        <v>1673207.3933999999</v>
      </c>
      <c r="L19" s="133">
        <f t="shared" si="4"/>
        <v>16.634732345624094</v>
      </c>
      <c r="M19" s="131">
        <f t="shared" si="5"/>
        <v>1.1271812835410022</v>
      </c>
    </row>
    <row r="20" spans="1:13" ht="22.5" customHeight="1" x14ac:dyDescent="0.2">
      <c r="A20" s="136" t="s">
        <v>55</v>
      </c>
      <c r="B20" s="130">
        <v>1007509.23413</v>
      </c>
      <c r="C20" s="130">
        <v>867531.20608999999</v>
      </c>
      <c r="D20" s="133">
        <f t="shared" si="0"/>
        <v>-13.893473458918043</v>
      </c>
      <c r="E20" s="131">
        <f t="shared" si="1"/>
        <v>8.2661992148878127</v>
      </c>
      <c r="F20" s="130">
        <v>2024661.03679</v>
      </c>
      <c r="G20" s="130">
        <v>1789275.6916199999</v>
      </c>
      <c r="H20" s="133">
        <f t="shared" si="2"/>
        <v>-11.625913715571468</v>
      </c>
      <c r="I20" s="131">
        <f t="shared" si="3"/>
        <v>8.4090789932130807</v>
      </c>
      <c r="J20" s="130">
        <v>12207679.85939</v>
      </c>
      <c r="K20" s="130">
        <v>12569708.790680001</v>
      </c>
      <c r="L20" s="133">
        <f t="shared" si="4"/>
        <v>2.9655834315767415</v>
      </c>
      <c r="M20" s="131">
        <f t="shared" si="5"/>
        <v>8.4677730592768139</v>
      </c>
    </row>
    <row r="21" spans="1:13" ht="22.5" customHeight="1" x14ac:dyDescent="0.2">
      <c r="A21" s="136" t="s">
        <v>56</v>
      </c>
      <c r="B21" s="130">
        <v>1912377.27908</v>
      </c>
      <c r="C21" s="130">
        <v>1786345.0915699999</v>
      </c>
      <c r="D21" s="133">
        <f t="shared" si="0"/>
        <v>-6.5903411888804291</v>
      </c>
      <c r="E21" s="131">
        <f t="shared" si="1"/>
        <v>17.021041191136977</v>
      </c>
      <c r="F21" s="130">
        <v>3466254.0563099999</v>
      </c>
      <c r="G21" s="130">
        <v>3576349.57339</v>
      </c>
      <c r="H21" s="133">
        <f t="shared" si="2"/>
        <v>3.1762102630527407</v>
      </c>
      <c r="I21" s="131">
        <f t="shared" si="3"/>
        <v>16.807810116031789</v>
      </c>
      <c r="J21" s="130">
        <v>22833423.774950001</v>
      </c>
      <c r="K21" s="130">
        <v>23591265.972550001</v>
      </c>
      <c r="L21" s="133">
        <f t="shared" si="4"/>
        <v>3.3190037773985082</v>
      </c>
      <c r="M21" s="131">
        <f t="shared" si="5"/>
        <v>15.892610541996952</v>
      </c>
    </row>
    <row r="22" spans="1:13" ht="24" customHeight="1" x14ac:dyDescent="0.25">
      <c r="A22" s="127" t="s">
        <v>57</v>
      </c>
      <c r="B22" s="111">
        <v>12060255.001590002</v>
      </c>
      <c r="C22" s="90">
        <v>10494922.557969999</v>
      </c>
      <c r="D22" s="112">
        <f t="shared" si="0"/>
        <v>-12.979264894594959</v>
      </c>
      <c r="E22" s="113">
        <f t="shared" si="1"/>
        <v>100</v>
      </c>
      <c r="F22" s="111">
        <v>24036988.377159998</v>
      </c>
      <c r="G22" s="90">
        <v>21277903.240820002</v>
      </c>
      <c r="H22" s="112">
        <f t="shared" si="2"/>
        <v>-11.478497609799092</v>
      </c>
      <c r="I22" s="113">
        <f t="shared" si="3"/>
        <v>100</v>
      </c>
      <c r="J22" s="111">
        <v>146871948.78652999</v>
      </c>
      <c r="K22" s="90">
        <v>148441729.63409001</v>
      </c>
      <c r="L22" s="112">
        <f t="shared" si="4"/>
        <v>1.0688091637168955</v>
      </c>
      <c r="M22" s="113">
        <f t="shared" si="5"/>
        <v>100</v>
      </c>
    </row>
  </sheetData>
  <mergeCells count="4">
    <mergeCell ref="B7:E7"/>
    <mergeCell ref="F7:I7"/>
    <mergeCell ref="J7:M7"/>
    <mergeCell ref="A6:M6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49" workbookViewId="0">
      <selection activeCell="J78" sqref="J78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5"/>
    </row>
    <row r="8" spans="9:9" x14ac:dyDescent="0.2">
      <c r="I8" s="35"/>
    </row>
    <row r="9" spans="9:9" x14ac:dyDescent="0.2">
      <c r="I9" s="35"/>
    </row>
    <row r="10" spans="9:9" x14ac:dyDescent="0.2">
      <c r="I10" s="35"/>
    </row>
    <row r="17" spans="3:14" ht="12.75" customHeight="1" x14ac:dyDescent="0.2"/>
    <row r="21" spans="3:14" x14ac:dyDescent="0.2">
      <c r="C21" s="1" t="s">
        <v>204</v>
      </c>
    </row>
    <row r="22" spans="3:14" x14ac:dyDescent="0.2">
      <c r="C22" s="1" t="s">
        <v>205</v>
      </c>
    </row>
    <row r="24" spans="3:14" x14ac:dyDescent="0.2">
      <c r="H24" s="35"/>
      <c r="I24" s="35"/>
    </row>
    <row r="25" spans="3:14" x14ac:dyDescent="0.2">
      <c r="H25" s="35"/>
      <c r="I25" s="35"/>
    </row>
    <row r="26" spans="3:14" x14ac:dyDescent="0.2">
      <c r="H26" s="151"/>
      <c r="I26" s="151"/>
      <c r="N26" t="s">
        <v>58</v>
      </c>
    </row>
    <row r="27" spans="3:14" x14ac:dyDescent="0.2">
      <c r="H27" s="151"/>
      <c r="I27" s="151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5"/>
      <c r="I37" s="35"/>
    </row>
    <row r="38" spans="8:9" x14ac:dyDescent="0.2">
      <c r="H38" s="35"/>
      <c r="I38" s="35"/>
    </row>
    <row r="39" spans="8:9" x14ac:dyDescent="0.2">
      <c r="H39" s="151"/>
      <c r="I39" s="151"/>
    </row>
    <row r="40" spans="8:9" x14ac:dyDescent="0.2">
      <c r="H40" s="151"/>
      <c r="I40" s="151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5"/>
      <c r="I49" s="35"/>
    </row>
    <row r="50" spans="3:9" x14ac:dyDescent="0.2">
      <c r="H50" s="35"/>
      <c r="I50" s="35"/>
    </row>
    <row r="51" spans="3:9" x14ac:dyDescent="0.2">
      <c r="H51" s="151"/>
      <c r="I51" s="151"/>
    </row>
    <row r="52" spans="3:9" x14ac:dyDescent="0.2">
      <c r="H52" s="151"/>
      <c r="I52" s="151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6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E31" sqref="E31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3" spans="1:16" x14ac:dyDescent="0.2">
      <c r="A3" s="81"/>
      <c r="B3" s="35" t="s">
        <v>203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</row>
    <row r="4" spans="1:16" s="83" customFormat="1" x14ac:dyDescent="0.2">
      <c r="A4" s="109"/>
      <c r="B4" s="123" t="s">
        <v>181</v>
      </c>
      <c r="C4" s="123" t="s">
        <v>59</v>
      </c>
      <c r="D4" s="123" t="s">
        <v>60</v>
      </c>
      <c r="E4" s="123" t="s">
        <v>61</v>
      </c>
      <c r="F4" s="123" t="s">
        <v>62</v>
      </c>
      <c r="G4" s="123" t="s">
        <v>63</v>
      </c>
      <c r="H4" s="123" t="s">
        <v>64</v>
      </c>
      <c r="I4" s="123" t="s">
        <v>1</v>
      </c>
      <c r="J4" s="123" t="s">
        <v>180</v>
      </c>
      <c r="K4" s="123" t="s">
        <v>65</v>
      </c>
      <c r="L4" s="123" t="s">
        <v>66</v>
      </c>
      <c r="M4" s="123" t="s">
        <v>67</v>
      </c>
      <c r="N4" s="123" t="s">
        <v>68</v>
      </c>
      <c r="O4" s="124" t="s">
        <v>179</v>
      </c>
      <c r="P4" s="124" t="s">
        <v>178</v>
      </c>
    </row>
    <row r="5" spans="1:16" x14ac:dyDescent="0.2">
      <c r="A5" s="114" t="s">
        <v>177</v>
      </c>
      <c r="B5" s="115" t="s">
        <v>69</v>
      </c>
      <c r="C5" s="116">
        <v>1089660.60225</v>
      </c>
      <c r="D5" s="116">
        <v>1015757.66794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>
        <f t="shared" ref="O5:O24" si="0">SUM(C5:N5)</f>
        <v>2105418.2701900001</v>
      </c>
      <c r="P5" s="117">
        <f t="shared" ref="P5:P24" si="1">O5/O$26*100</f>
        <v>9.894857807939065</v>
      </c>
    </row>
    <row r="6" spans="1:16" x14ac:dyDescent="0.2">
      <c r="A6" s="114" t="s">
        <v>176</v>
      </c>
      <c r="B6" s="115" t="s">
        <v>70</v>
      </c>
      <c r="C6" s="116">
        <v>847979.46458000003</v>
      </c>
      <c r="D6" s="116">
        <v>734814.82837</v>
      </c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>
        <f t="shared" si="0"/>
        <v>1582794.2929500001</v>
      </c>
      <c r="P6" s="117">
        <f t="shared" si="1"/>
        <v>7.4386760529746674</v>
      </c>
    </row>
    <row r="7" spans="1:16" x14ac:dyDescent="0.2">
      <c r="A7" s="114" t="s">
        <v>175</v>
      </c>
      <c r="B7" s="115" t="s">
        <v>71</v>
      </c>
      <c r="C7" s="116">
        <v>752041.49722000002</v>
      </c>
      <c r="D7" s="116">
        <v>743744.03553999995</v>
      </c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>
        <f t="shared" si="0"/>
        <v>1495785.5327599999</v>
      </c>
      <c r="P7" s="117">
        <f t="shared" si="1"/>
        <v>7.029760008920662</v>
      </c>
    </row>
    <row r="8" spans="1:16" x14ac:dyDescent="0.2">
      <c r="A8" s="114" t="s">
        <v>174</v>
      </c>
      <c r="B8" s="115" t="s">
        <v>73</v>
      </c>
      <c r="C8" s="116">
        <v>571400.10952000006</v>
      </c>
      <c r="D8" s="116">
        <v>509769.78827000002</v>
      </c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>
        <f t="shared" si="0"/>
        <v>1081169.8977900001</v>
      </c>
      <c r="P8" s="117">
        <f t="shared" si="1"/>
        <v>5.0811862689358342</v>
      </c>
    </row>
    <row r="9" spans="1:16" x14ac:dyDescent="0.2">
      <c r="A9" s="114" t="s">
        <v>173</v>
      </c>
      <c r="B9" s="115" t="s">
        <v>75</v>
      </c>
      <c r="C9" s="116">
        <v>481450.53645999997</v>
      </c>
      <c r="D9" s="116">
        <v>521580.71424</v>
      </c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>
        <f t="shared" si="0"/>
        <v>1003031.2507</v>
      </c>
      <c r="P9" s="117">
        <f t="shared" si="1"/>
        <v>4.7139571946908809</v>
      </c>
    </row>
    <row r="10" spans="1:16" x14ac:dyDescent="0.2">
      <c r="A10" s="114" t="s">
        <v>172</v>
      </c>
      <c r="B10" s="115" t="s">
        <v>74</v>
      </c>
      <c r="C10" s="116">
        <v>470369.83296000003</v>
      </c>
      <c r="D10" s="116">
        <v>459601.63707</v>
      </c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>
        <f t="shared" si="0"/>
        <v>929971.47002999997</v>
      </c>
      <c r="P10" s="117">
        <f t="shared" si="1"/>
        <v>4.3705973258019188</v>
      </c>
    </row>
    <row r="11" spans="1:16" x14ac:dyDescent="0.2">
      <c r="A11" s="114" t="s">
        <v>171</v>
      </c>
      <c r="B11" s="115" t="s">
        <v>76</v>
      </c>
      <c r="C11" s="116">
        <v>388339.67392999999</v>
      </c>
      <c r="D11" s="116">
        <v>396310.48833999998</v>
      </c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>
        <f t="shared" si="0"/>
        <v>784650.16226999997</v>
      </c>
      <c r="P11" s="117">
        <f t="shared" si="1"/>
        <v>3.6876291493078543</v>
      </c>
    </row>
    <row r="12" spans="1:16" x14ac:dyDescent="0.2">
      <c r="A12" s="114" t="s">
        <v>170</v>
      </c>
      <c r="B12" s="115" t="s">
        <v>163</v>
      </c>
      <c r="C12" s="116">
        <v>399515.67606000003</v>
      </c>
      <c r="D12" s="116">
        <v>276596.28195999999</v>
      </c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>
        <f t="shared" si="0"/>
        <v>676111.95802000002</v>
      </c>
      <c r="P12" s="117">
        <f t="shared" si="1"/>
        <v>3.1775309360507431</v>
      </c>
    </row>
    <row r="13" spans="1:16" x14ac:dyDescent="0.2">
      <c r="A13" s="114" t="s">
        <v>169</v>
      </c>
      <c r="B13" s="115" t="s">
        <v>72</v>
      </c>
      <c r="C13" s="116">
        <v>314275.48810000002</v>
      </c>
      <c r="D13" s="116">
        <v>297571.99349999998</v>
      </c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>
        <f t="shared" si="0"/>
        <v>611847.48160000006</v>
      </c>
      <c r="P13" s="117">
        <f t="shared" si="1"/>
        <v>2.8755064569812383</v>
      </c>
    </row>
    <row r="14" spans="1:16" x14ac:dyDescent="0.2">
      <c r="A14" s="114" t="s">
        <v>167</v>
      </c>
      <c r="B14" s="115" t="s">
        <v>78</v>
      </c>
      <c r="C14" s="116">
        <v>278289.19371000002</v>
      </c>
      <c r="D14" s="116">
        <v>264303.40399000002</v>
      </c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>
        <f t="shared" si="0"/>
        <v>542592.59770000004</v>
      </c>
      <c r="P14" s="117">
        <f t="shared" si="1"/>
        <v>2.5500285040260815</v>
      </c>
    </row>
    <row r="15" spans="1:16" x14ac:dyDescent="0.2">
      <c r="A15" s="114" t="s">
        <v>165</v>
      </c>
      <c r="B15" s="115" t="s">
        <v>151</v>
      </c>
      <c r="C15" s="116">
        <v>203520.87779</v>
      </c>
      <c r="D15" s="116">
        <v>289119.09827000002</v>
      </c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>
        <f t="shared" si="0"/>
        <v>492639.97606000002</v>
      </c>
      <c r="P15" s="117">
        <f t="shared" si="1"/>
        <v>2.3152656090422852</v>
      </c>
    </row>
    <row r="16" spans="1:16" x14ac:dyDescent="0.2">
      <c r="A16" s="114" t="s">
        <v>164</v>
      </c>
      <c r="B16" s="115" t="s">
        <v>168</v>
      </c>
      <c r="C16" s="116">
        <v>255121.56969</v>
      </c>
      <c r="D16" s="116">
        <v>236087.25227</v>
      </c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>
        <f t="shared" si="0"/>
        <v>491208.82195999997</v>
      </c>
      <c r="P16" s="117">
        <f t="shared" si="1"/>
        <v>2.3085395981012522</v>
      </c>
    </row>
    <row r="17" spans="1:16" x14ac:dyDescent="0.2">
      <c r="A17" s="114" t="s">
        <v>162</v>
      </c>
      <c r="B17" s="115" t="s">
        <v>159</v>
      </c>
      <c r="C17" s="116">
        <v>213256.64992</v>
      </c>
      <c r="D17" s="116">
        <v>205745.29238999999</v>
      </c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>
        <f t="shared" si="0"/>
        <v>419001.94230999995</v>
      </c>
      <c r="P17" s="117">
        <f t="shared" si="1"/>
        <v>1.969188117681524</v>
      </c>
    </row>
    <row r="18" spans="1:16" x14ac:dyDescent="0.2">
      <c r="A18" s="114" t="s">
        <v>160</v>
      </c>
      <c r="B18" s="115" t="s">
        <v>161</v>
      </c>
      <c r="C18" s="116">
        <v>213344.54235999999</v>
      </c>
      <c r="D18" s="116">
        <v>202960.01952999999</v>
      </c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>
        <f t="shared" si="0"/>
        <v>416304.56189000001</v>
      </c>
      <c r="P18" s="117">
        <f t="shared" si="1"/>
        <v>1.9565112087329712</v>
      </c>
    </row>
    <row r="19" spans="1:16" x14ac:dyDescent="0.2">
      <c r="A19" s="114" t="s">
        <v>158</v>
      </c>
      <c r="B19" s="115" t="s">
        <v>156</v>
      </c>
      <c r="C19" s="116">
        <v>208236.27111</v>
      </c>
      <c r="D19" s="116">
        <v>201441.13200000001</v>
      </c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>
        <f t="shared" si="0"/>
        <v>409677.40311000001</v>
      </c>
      <c r="P19" s="117">
        <f t="shared" si="1"/>
        <v>1.9253654764444332</v>
      </c>
    </row>
    <row r="20" spans="1:16" x14ac:dyDescent="0.2">
      <c r="A20" s="114" t="s">
        <v>157</v>
      </c>
      <c r="B20" s="115" t="s">
        <v>166</v>
      </c>
      <c r="C20" s="116">
        <v>170935.99423000001</v>
      </c>
      <c r="D20" s="116">
        <v>214867.93294999999</v>
      </c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>
        <f t="shared" si="0"/>
        <v>385803.92718</v>
      </c>
      <c r="P20" s="117">
        <f t="shared" si="1"/>
        <v>1.8131670344278317</v>
      </c>
    </row>
    <row r="21" spans="1:16" x14ac:dyDescent="0.2">
      <c r="A21" s="114" t="s">
        <v>155</v>
      </c>
      <c r="B21" s="115" t="s">
        <v>149</v>
      </c>
      <c r="C21" s="116">
        <v>184067.75466000001</v>
      </c>
      <c r="D21" s="116">
        <v>190919.49265</v>
      </c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>
        <f t="shared" si="0"/>
        <v>374987.24731000001</v>
      </c>
      <c r="P21" s="117">
        <f t="shared" si="1"/>
        <v>1.7623317629841255</v>
      </c>
    </row>
    <row r="22" spans="1:16" x14ac:dyDescent="0.2">
      <c r="A22" s="114" t="s">
        <v>154</v>
      </c>
      <c r="B22" s="115" t="s">
        <v>153</v>
      </c>
      <c r="C22" s="116">
        <v>189018.20194999999</v>
      </c>
      <c r="D22" s="116">
        <v>161404.05072</v>
      </c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>
        <f t="shared" si="0"/>
        <v>350422.25266999996</v>
      </c>
      <c r="P22" s="117">
        <f t="shared" si="1"/>
        <v>1.6468833827467628</v>
      </c>
    </row>
    <row r="23" spans="1:16" x14ac:dyDescent="0.2">
      <c r="A23" s="114" t="s">
        <v>152</v>
      </c>
      <c r="B23" s="115" t="s">
        <v>77</v>
      </c>
      <c r="C23" s="116">
        <v>153436.00412</v>
      </c>
      <c r="D23" s="116">
        <v>147116.31158000001</v>
      </c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>
        <f t="shared" si="0"/>
        <v>300552.31570000004</v>
      </c>
      <c r="P23" s="117">
        <f t="shared" si="1"/>
        <v>1.412509081831961</v>
      </c>
    </row>
    <row r="24" spans="1:16" x14ac:dyDescent="0.2">
      <c r="A24" s="114" t="s">
        <v>150</v>
      </c>
      <c r="B24" s="115" t="s">
        <v>208</v>
      </c>
      <c r="C24" s="116">
        <v>136209.30441000001</v>
      </c>
      <c r="D24" s="116">
        <v>153408.14507</v>
      </c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>
        <f t="shared" si="0"/>
        <v>289617.44948000001</v>
      </c>
      <c r="P24" s="117">
        <f t="shared" si="1"/>
        <v>1.3611183686764359</v>
      </c>
    </row>
    <row r="25" spans="1:16" x14ac:dyDescent="0.2">
      <c r="A25" s="118"/>
      <c r="B25" s="152" t="s">
        <v>148</v>
      </c>
      <c r="C25" s="152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20">
        <f>SUM(O5:O24)</f>
        <v>14743588.811679998</v>
      </c>
      <c r="P25" s="121">
        <f>SUM(P5:P24)</f>
        <v>69.290609346298524</v>
      </c>
    </row>
    <row r="26" spans="1:16" ht="13.5" customHeight="1" x14ac:dyDescent="0.2">
      <c r="A26" s="118"/>
      <c r="B26" s="153" t="s">
        <v>147</v>
      </c>
      <c r="C26" s="153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0">
        <v>21277903.240820028</v>
      </c>
      <c r="P26" s="116">
        <f>O26/O$26*100</f>
        <v>100</v>
      </c>
    </row>
    <row r="27" spans="1:16" x14ac:dyDescent="0.2">
      <c r="B27" s="82"/>
    </row>
    <row r="28" spans="1:16" x14ac:dyDescent="0.2">
      <c r="B28" s="35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topLeftCell="A4" zoomScaleNormal="100" workbookViewId="0">
      <selection activeCell="E49" sqref="E49"/>
    </sheetView>
  </sheetViews>
  <sheetFormatPr defaultColWidth="9.140625" defaultRowHeight="12.75" x14ac:dyDescent="0.2"/>
  <sheetData>
    <row r="22" spans="1:1" x14ac:dyDescent="0.2">
      <c r="A22" t="s">
        <v>188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7" t="s">
        <v>3</v>
      </c>
    </row>
    <row r="2" spans="2:2" ht="15" x14ac:dyDescent="0.25">
      <c r="B2" s="37" t="s">
        <v>79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6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2002-2015 AYLIK İHR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Metin TABALU</cp:lastModifiedBy>
  <cp:lastPrinted>2015-03-01T05:41:40Z</cp:lastPrinted>
  <dcterms:created xsi:type="dcterms:W3CDTF">2013-08-01T04:41:02Z</dcterms:created>
  <dcterms:modified xsi:type="dcterms:W3CDTF">2015-03-01T07:40:13Z</dcterms:modified>
</cp:coreProperties>
</file>