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60" windowWidth="20160" windowHeight="7710"/>
  </bookViews>
  <sheets>
    <sheet name="SEKTÖR (U S D)" sheetId="1" r:id="rId1"/>
    <sheet name="SEKTÖR (TL)" sheetId="2" r:id="rId2"/>
    <sheet name="USDvsTL" sheetId="3" r:id="rId3"/>
    <sheet name="GEN.SEK." sheetId="4" r:id="rId4"/>
    <sheet name="Toplam İhracat  bar gra" sheetId="5" r:id="rId5"/>
    <sheet name="KARŞL" sheetId="6" r:id="rId6"/>
    <sheet name="ÜLKE" sheetId="7" r:id="rId7"/>
    <sheet name="SEKT1" sheetId="8" r:id="rId8"/>
    <sheet name="SEKT2" sheetId="9" r:id="rId9"/>
    <sheet name="SEKT3" sheetId="10" r:id="rId10"/>
    <sheet name="SEKT4" sheetId="11" r:id="rId11"/>
    <sheet name="SEKT5" sheetId="12" r:id="rId12"/>
    <sheet name="2002-2013 AYLIK İHR" sheetId="13" r:id="rId13"/>
  </sheets>
  <calcPr calcId="145621"/>
</workbook>
</file>

<file path=xl/calcChain.xml><?xml version="1.0" encoding="utf-8"?>
<calcChain xmlns="http://schemas.openxmlformats.org/spreadsheetml/2006/main">
  <c r="O73" i="13" l="1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P26" i="7"/>
  <c r="O24" i="7"/>
  <c r="P24" i="7" s="1"/>
  <c r="O23" i="7"/>
  <c r="P23" i="7" s="1"/>
  <c r="O22" i="7"/>
  <c r="P22" i="7" s="1"/>
  <c r="O21" i="7"/>
  <c r="P21" i="7" s="1"/>
  <c r="P20" i="7"/>
  <c r="O20" i="7"/>
  <c r="O19" i="7"/>
  <c r="P19" i="7" s="1"/>
  <c r="P18" i="7"/>
  <c r="O18" i="7"/>
  <c r="O17" i="7"/>
  <c r="P17" i="7" s="1"/>
  <c r="O16" i="7"/>
  <c r="P16" i="7" s="1"/>
  <c r="O15" i="7"/>
  <c r="P15" i="7" s="1"/>
  <c r="O14" i="7"/>
  <c r="P14" i="7" s="1"/>
  <c r="O13" i="7"/>
  <c r="P13" i="7" s="1"/>
  <c r="P12" i="7"/>
  <c r="O12" i="7"/>
  <c r="O11" i="7"/>
  <c r="P11" i="7" s="1"/>
  <c r="O10" i="7"/>
  <c r="P10" i="7" s="1"/>
  <c r="O9" i="7"/>
  <c r="P9" i="7" s="1"/>
  <c r="O8" i="7"/>
  <c r="P8" i="7" s="1"/>
  <c r="O7" i="7"/>
  <c r="P7" i="7" s="1"/>
  <c r="O6" i="7"/>
  <c r="P6" i="7" s="1"/>
  <c r="O5" i="7"/>
  <c r="Q22" i="4"/>
  <c r="P22" i="4"/>
  <c r="M22" i="4"/>
  <c r="L22" i="4"/>
  <c r="I22" i="4"/>
  <c r="H22" i="4"/>
  <c r="E22" i="4"/>
  <c r="D22" i="4"/>
  <c r="Q21" i="4"/>
  <c r="P21" i="4"/>
  <c r="M21" i="4"/>
  <c r="L21" i="4"/>
  <c r="I21" i="4"/>
  <c r="H21" i="4"/>
  <c r="E21" i="4"/>
  <c r="D21" i="4"/>
  <c r="Q20" i="4"/>
  <c r="P20" i="4"/>
  <c r="M20" i="4"/>
  <c r="L20" i="4"/>
  <c r="I20" i="4"/>
  <c r="H20" i="4"/>
  <c r="E20" i="4"/>
  <c r="D20" i="4"/>
  <c r="Q19" i="4"/>
  <c r="P19" i="4"/>
  <c r="M19" i="4"/>
  <c r="L19" i="4"/>
  <c r="I19" i="4"/>
  <c r="H19" i="4"/>
  <c r="E19" i="4"/>
  <c r="D19" i="4"/>
  <c r="Q18" i="4"/>
  <c r="P18" i="4"/>
  <c r="M18" i="4"/>
  <c r="L18" i="4"/>
  <c r="I18" i="4"/>
  <c r="H18" i="4"/>
  <c r="E18" i="4"/>
  <c r="D18" i="4"/>
  <c r="Q17" i="4"/>
  <c r="P17" i="4"/>
  <c r="M17" i="4"/>
  <c r="L17" i="4"/>
  <c r="I17" i="4"/>
  <c r="H17" i="4"/>
  <c r="E17" i="4"/>
  <c r="D17" i="4"/>
  <c r="Q16" i="4"/>
  <c r="P16" i="4"/>
  <c r="M16" i="4"/>
  <c r="L16" i="4"/>
  <c r="I16" i="4"/>
  <c r="H16" i="4"/>
  <c r="E16" i="4"/>
  <c r="D16" i="4"/>
  <c r="Q15" i="4"/>
  <c r="P15" i="4"/>
  <c r="M15" i="4"/>
  <c r="L15" i="4"/>
  <c r="I15" i="4"/>
  <c r="H15" i="4"/>
  <c r="E15" i="4"/>
  <c r="D15" i="4"/>
  <c r="Q14" i="4"/>
  <c r="P14" i="4"/>
  <c r="M14" i="4"/>
  <c r="L14" i="4"/>
  <c r="I14" i="4"/>
  <c r="H14" i="4"/>
  <c r="E14" i="4"/>
  <c r="D14" i="4"/>
  <c r="Q13" i="4"/>
  <c r="P13" i="4"/>
  <c r="M13" i="4"/>
  <c r="L13" i="4"/>
  <c r="I13" i="4"/>
  <c r="H13" i="4"/>
  <c r="E13" i="4"/>
  <c r="D13" i="4"/>
  <c r="Q12" i="4"/>
  <c r="P12" i="4"/>
  <c r="M12" i="4"/>
  <c r="L12" i="4"/>
  <c r="I12" i="4"/>
  <c r="H12" i="4"/>
  <c r="E12" i="4"/>
  <c r="D12" i="4"/>
  <c r="Q11" i="4"/>
  <c r="P11" i="4"/>
  <c r="M11" i="4"/>
  <c r="L11" i="4"/>
  <c r="I11" i="4"/>
  <c r="H11" i="4"/>
  <c r="E11" i="4"/>
  <c r="D11" i="4"/>
  <c r="Q10" i="4"/>
  <c r="P10" i="4"/>
  <c r="M10" i="4"/>
  <c r="L10" i="4"/>
  <c r="I10" i="4"/>
  <c r="H10" i="4"/>
  <c r="E10" i="4"/>
  <c r="D10" i="4"/>
  <c r="Q9" i="4"/>
  <c r="P9" i="4"/>
  <c r="M9" i="4"/>
  <c r="L9" i="4"/>
  <c r="I9" i="4"/>
  <c r="H9" i="4"/>
  <c r="E9" i="4"/>
  <c r="D9" i="4"/>
  <c r="D44" i="3"/>
  <c r="B44" i="3"/>
  <c r="F42" i="3"/>
  <c r="D42" i="3"/>
  <c r="B41" i="3"/>
  <c r="D40" i="3"/>
  <c r="F39" i="3"/>
  <c r="D39" i="3"/>
  <c r="D38" i="3"/>
  <c r="F37" i="3"/>
  <c r="B37" i="3"/>
  <c r="F36" i="3"/>
  <c r="F35" i="3"/>
  <c r="B35" i="3"/>
  <c r="F34" i="3"/>
  <c r="D34" i="3"/>
  <c r="B33" i="3"/>
  <c r="D32" i="3"/>
  <c r="B32" i="3"/>
  <c r="F31" i="3"/>
  <c r="D30" i="3"/>
  <c r="F29" i="3"/>
  <c r="B29" i="3"/>
  <c r="F28" i="3"/>
  <c r="F27" i="3"/>
  <c r="B27" i="3"/>
  <c r="D26" i="3"/>
  <c r="B26" i="3"/>
  <c r="B25" i="3"/>
  <c r="D24" i="3"/>
  <c r="B24" i="3"/>
  <c r="F23" i="3"/>
  <c r="D22" i="3"/>
  <c r="F21" i="3"/>
  <c r="D21" i="3"/>
  <c r="B21" i="3"/>
  <c r="F19" i="3"/>
  <c r="B19" i="3"/>
  <c r="D18" i="3"/>
  <c r="B18" i="3"/>
  <c r="B17" i="3"/>
  <c r="D16" i="3"/>
  <c r="F15" i="3"/>
  <c r="D15" i="3"/>
  <c r="D14" i="3"/>
  <c r="F13" i="3"/>
  <c r="B13" i="3"/>
  <c r="F12" i="3"/>
  <c r="F11" i="3"/>
  <c r="B11" i="3"/>
  <c r="F10" i="3"/>
  <c r="D10" i="3"/>
  <c r="D9" i="3"/>
  <c r="B9" i="3"/>
  <c r="D8" i="3"/>
  <c r="B8" i="3"/>
  <c r="M46" i="2"/>
  <c r="K46" i="2"/>
  <c r="J46" i="2"/>
  <c r="L46" i="2" s="1"/>
  <c r="I46" i="2"/>
  <c r="G46" i="2"/>
  <c r="F46" i="2"/>
  <c r="H46" i="2" s="1"/>
  <c r="E46" i="2"/>
  <c r="C46" i="2"/>
  <c r="B46" i="2"/>
  <c r="D46" i="2" s="1"/>
  <c r="C44" i="3" s="1"/>
  <c r="J45" i="2"/>
  <c r="F45" i="2"/>
  <c r="C45" i="2"/>
  <c r="B45" i="2"/>
  <c r="K44" i="2"/>
  <c r="J44" i="2"/>
  <c r="G44" i="2"/>
  <c r="I44" i="2" s="1"/>
  <c r="F44" i="2"/>
  <c r="H44" i="2" s="1"/>
  <c r="E44" i="3" s="1"/>
  <c r="D44" i="2"/>
  <c r="C42" i="3" s="1"/>
  <c r="C44" i="2"/>
  <c r="E44" i="2" s="1"/>
  <c r="B44" i="2"/>
  <c r="K43" i="2"/>
  <c r="M43" i="2" s="1"/>
  <c r="J43" i="2"/>
  <c r="G43" i="2"/>
  <c r="F43" i="2"/>
  <c r="D43" i="2"/>
  <c r="C41" i="3" s="1"/>
  <c r="C43" i="2"/>
  <c r="E43" i="2" s="1"/>
  <c r="B43" i="2"/>
  <c r="K42" i="2"/>
  <c r="M42" i="2" s="1"/>
  <c r="J42" i="2"/>
  <c r="G42" i="2"/>
  <c r="I42" i="2" s="1"/>
  <c r="F42" i="2"/>
  <c r="C42" i="2"/>
  <c r="B42" i="2"/>
  <c r="L41" i="2"/>
  <c r="G41" i="3" s="1"/>
  <c r="K41" i="2"/>
  <c r="M41" i="2" s="1"/>
  <c r="J41" i="2"/>
  <c r="G41" i="2"/>
  <c r="I41" i="2" s="1"/>
  <c r="F41" i="2"/>
  <c r="C41" i="2"/>
  <c r="E41" i="2" s="1"/>
  <c r="B41" i="2"/>
  <c r="D41" i="2" s="1"/>
  <c r="C39" i="3" s="1"/>
  <c r="K40" i="2"/>
  <c r="J40" i="2"/>
  <c r="G40" i="2"/>
  <c r="I40" i="2" s="1"/>
  <c r="F40" i="2"/>
  <c r="H40" i="2" s="1"/>
  <c r="E40" i="3" s="1"/>
  <c r="D40" i="2"/>
  <c r="C40" i="2"/>
  <c r="E40" i="2" s="1"/>
  <c r="B40" i="2"/>
  <c r="L39" i="2"/>
  <c r="G39" i="3" s="1"/>
  <c r="K39" i="2"/>
  <c r="M39" i="2" s="1"/>
  <c r="J39" i="2"/>
  <c r="G39" i="2"/>
  <c r="F39" i="2"/>
  <c r="E39" i="2"/>
  <c r="C39" i="2"/>
  <c r="B39" i="2"/>
  <c r="M38" i="2"/>
  <c r="K38" i="2"/>
  <c r="L38" i="2" s="1"/>
  <c r="G38" i="3" s="1"/>
  <c r="J38" i="2"/>
  <c r="G38" i="2"/>
  <c r="H38" i="2" s="1"/>
  <c r="E38" i="3" s="1"/>
  <c r="F38" i="2"/>
  <c r="C38" i="2"/>
  <c r="B38" i="2"/>
  <c r="M37" i="2"/>
  <c r="K37" i="2"/>
  <c r="J37" i="2"/>
  <c r="I37" i="2"/>
  <c r="G37" i="2"/>
  <c r="H37" i="2" s="1"/>
  <c r="E37" i="3" s="1"/>
  <c r="F37" i="2"/>
  <c r="C37" i="2"/>
  <c r="D37" i="2" s="1"/>
  <c r="C37" i="3" s="1"/>
  <c r="B37" i="2"/>
  <c r="K36" i="2"/>
  <c r="J36" i="2"/>
  <c r="I36" i="2"/>
  <c r="G36" i="2"/>
  <c r="F36" i="2"/>
  <c r="E36" i="2"/>
  <c r="C36" i="2"/>
  <c r="D36" i="2" s="1"/>
  <c r="C36" i="3" s="1"/>
  <c r="B36" i="2"/>
  <c r="K35" i="2"/>
  <c r="L35" i="2" s="1"/>
  <c r="G35" i="3" s="1"/>
  <c r="J35" i="2"/>
  <c r="G35" i="2"/>
  <c r="F35" i="2"/>
  <c r="E35" i="2"/>
  <c r="C35" i="2"/>
  <c r="B35" i="2"/>
  <c r="M34" i="2"/>
  <c r="K34" i="2"/>
  <c r="L34" i="2" s="1"/>
  <c r="G34" i="3" s="1"/>
  <c r="J34" i="2"/>
  <c r="G34" i="2"/>
  <c r="H34" i="2" s="1"/>
  <c r="E34" i="3" s="1"/>
  <c r="F34" i="2"/>
  <c r="C34" i="2"/>
  <c r="B34" i="2"/>
  <c r="M33" i="2"/>
  <c r="K33" i="2"/>
  <c r="J33" i="2"/>
  <c r="I33" i="2"/>
  <c r="G33" i="2"/>
  <c r="H33" i="2" s="1"/>
  <c r="E33" i="3" s="1"/>
  <c r="F33" i="2"/>
  <c r="C33" i="2"/>
  <c r="D33" i="2" s="1"/>
  <c r="C33" i="3" s="1"/>
  <c r="B33" i="2"/>
  <c r="K32" i="2"/>
  <c r="J32" i="2"/>
  <c r="I32" i="2"/>
  <c r="G32" i="2"/>
  <c r="F32" i="2"/>
  <c r="E32" i="2"/>
  <c r="C32" i="2"/>
  <c r="D32" i="2" s="1"/>
  <c r="C32" i="3" s="1"/>
  <c r="B32" i="2"/>
  <c r="K31" i="2"/>
  <c r="L31" i="2" s="1"/>
  <c r="G31" i="3" s="1"/>
  <c r="J31" i="2"/>
  <c r="G31" i="2"/>
  <c r="F31" i="2"/>
  <c r="E31" i="2"/>
  <c r="C31" i="2"/>
  <c r="B31" i="2"/>
  <c r="M30" i="2"/>
  <c r="K30" i="2"/>
  <c r="L30" i="2" s="1"/>
  <c r="G30" i="3" s="1"/>
  <c r="J30" i="2"/>
  <c r="G30" i="2"/>
  <c r="H30" i="2" s="1"/>
  <c r="E30" i="3" s="1"/>
  <c r="F30" i="2"/>
  <c r="C30" i="2"/>
  <c r="E30" i="2" s="1"/>
  <c r="B30" i="2"/>
  <c r="M29" i="2"/>
  <c r="K29" i="2"/>
  <c r="J29" i="2"/>
  <c r="I29" i="2"/>
  <c r="G29" i="2"/>
  <c r="H29" i="2" s="1"/>
  <c r="E29" i="3" s="1"/>
  <c r="F29" i="2"/>
  <c r="C29" i="2"/>
  <c r="D29" i="2" s="1"/>
  <c r="C29" i="3" s="1"/>
  <c r="B29" i="2"/>
  <c r="K28" i="2"/>
  <c r="M28" i="2" s="1"/>
  <c r="J28" i="2"/>
  <c r="I28" i="2"/>
  <c r="G28" i="2"/>
  <c r="F28" i="2"/>
  <c r="E28" i="2"/>
  <c r="C28" i="2"/>
  <c r="D28" i="2" s="1"/>
  <c r="C28" i="3" s="1"/>
  <c r="B28" i="2"/>
  <c r="K27" i="2"/>
  <c r="L27" i="2" s="1"/>
  <c r="G27" i="3" s="1"/>
  <c r="J27" i="2"/>
  <c r="G27" i="2"/>
  <c r="I27" i="2" s="1"/>
  <c r="F27" i="2"/>
  <c r="E27" i="2"/>
  <c r="C27" i="2"/>
  <c r="B27" i="2"/>
  <c r="M26" i="2"/>
  <c r="K26" i="2"/>
  <c r="L26" i="2" s="1"/>
  <c r="G26" i="3" s="1"/>
  <c r="J26" i="2"/>
  <c r="G26" i="2"/>
  <c r="H26" i="2" s="1"/>
  <c r="E26" i="3" s="1"/>
  <c r="F26" i="2"/>
  <c r="C26" i="2"/>
  <c r="B26" i="2"/>
  <c r="M25" i="2"/>
  <c r="K25" i="2"/>
  <c r="J25" i="2"/>
  <c r="I25" i="2"/>
  <c r="G25" i="2"/>
  <c r="H25" i="2" s="1"/>
  <c r="E25" i="3" s="1"/>
  <c r="F25" i="2"/>
  <c r="C25" i="2"/>
  <c r="D25" i="2" s="1"/>
  <c r="C25" i="3" s="1"/>
  <c r="B25" i="2"/>
  <c r="K24" i="2"/>
  <c r="J24" i="2"/>
  <c r="I24" i="2"/>
  <c r="G24" i="2"/>
  <c r="F24" i="2"/>
  <c r="E24" i="2"/>
  <c r="C24" i="2"/>
  <c r="D24" i="2" s="1"/>
  <c r="C24" i="3" s="1"/>
  <c r="B24" i="2"/>
  <c r="K23" i="2"/>
  <c r="L23" i="2" s="1"/>
  <c r="G23" i="3" s="1"/>
  <c r="J23" i="2"/>
  <c r="G23" i="2"/>
  <c r="F23" i="2"/>
  <c r="E23" i="2"/>
  <c r="C23" i="2"/>
  <c r="B23" i="2"/>
  <c r="M22" i="2"/>
  <c r="K22" i="2"/>
  <c r="L22" i="2" s="1"/>
  <c r="G22" i="3" s="1"/>
  <c r="J22" i="2"/>
  <c r="G22" i="2"/>
  <c r="H22" i="2" s="1"/>
  <c r="E22" i="3" s="1"/>
  <c r="F22" i="2"/>
  <c r="C22" i="2"/>
  <c r="E22" i="2" s="1"/>
  <c r="B22" i="2"/>
  <c r="M21" i="2"/>
  <c r="K21" i="2"/>
  <c r="J21" i="2"/>
  <c r="I21" i="2"/>
  <c r="G21" i="2"/>
  <c r="H21" i="2" s="1"/>
  <c r="E21" i="3" s="1"/>
  <c r="F21" i="2"/>
  <c r="C21" i="2"/>
  <c r="D21" i="2" s="1"/>
  <c r="C21" i="3" s="1"/>
  <c r="B21" i="2"/>
  <c r="K20" i="2"/>
  <c r="J20" i="2"/>
  <c r="I20" i="2"/>
  <c r="G20" i="2"/>
  <c r="F20" i="2"/>
  <c r="E20" i="2"/>
  <c r="C20" i="2"/>
  <c r="D20" i="2" s="1"/>
  <c r="C20" i="3" s="1"/>
  <c r="B20" i="2"/>
  <c r="K19" i="2"/>
  <c r="L19" i="2" s="1"/>
  <c r="G19" i="3" s="1"/>
  <c r="J19" i="2"/>
  <c r="G19" i="2"/>
  <c r="F19" i="2"/>
  <c r="E19" i="2"/>
  <c r="C19" i="2"/>
  <c r="B19" i="2"/>
  <c r="M18" i="2"/>
  <c r="K18" i="2"/>
  <c r="L18" i="2" s="1"/>
  <c r="G18" i="3" s="1"/>
  <c r="J18" i="2"/>
  <c r="G18" i="2"/>
  <c r="H18" i="2" s="1"/>
  <c r="E18" i="3" s="1"/>
  <c r="F18" i="2"/>
  <c r="C18" i="2"/>
  <c r="B18" i="2"/>
  <c r="M17" i="2"/>
  <c r="K17" i="2"/>
  <c r="J17" i="2"/>
  <c r="I17" i="2"/>
  <c r="G17" i="2"/>
  <c r="H17" i="2" s="1"/>
  <c r="E17" i="3" s="1"/>
  <c r="F17" i="2"/>
  <c r="C17" i="2"/>
  <c r="D17" i="2" s="1"/>
  <c r="C17" i="3" s="1"/>
  <c r="B17" i="2"/>
  <c r="K16" i="2"/>
  <c r="J16" i="2"/>
  <c r="I16" i="2"/>
  <c r="G16" i="2"/>
  <c r="F16" i="2"/>
  <c r="E16" i="2"/>
  <c r="C16" i="2"/>
  <c r="D16" i="2" s="1"/>
  <c r="C16" i="3" s="1"/>
  <c r="B16" i="2"/>
  <c r="K15" i="2"/>
  <c r="L15" i="2" s="1"/>
  <c r="G15" i="3" s="1"/>
  <c r="J15" i="2"/>
  <c r="G15" i="2"/>
  <c r="I15" i="2" s="1"/>
  <c r="F15" i="2"/>
  <c r="E15" i="2"/>
  <c r="C15" i="2"/>
  <c r="B15" i="2"/>
  <c r="M14" i="2"/>
  <c r="K14" i="2"/>
  <c r="L14" i="2" s="1"/>
  <c r="G14" i="3" s="1"/>
  <c r="J14" i="2"/>
  <c r="G14" i="2"/>
  <c r="H14" i="2" s="1"/>
  <c r="E14" i="3" s="1"/>
  <c r="F14" i="2"/>
  <c r="C14" i="2"/>
  <c r="B14" i="2"/>
  <c r="M13" i="2"/>
  <c r="K13" i="2"/>
  <c r="J13" i="2"/>
  <c r="I13" i="2"/>
  <c r="G13" i="2"/>
  <c r="H13" i="2" s="1"/>
  <c r="E13" i="3" s="1"/>
  <c r="F13" i="2"/>
  <c r="C13" i="2"/>
  <c r="D13" i="2" s="1"/>
  <c r="C13" i="3" s="1"/>
  <c r="B13" i="2"/>
  <c r="K12" i="2"/>
  <c r="J12" i="2"/>
  <c r="I12" i="2"/>
  <c r="G12" i="2"/>
  <c r="F12" i="2"/>
  <c r="E12" i="2"/>
  <c r="C12" i="2"/>
  <c r="D12" i="2" s="1"/>
  <c r="C12" i="3" s="1"/>
  <c r="B12" i="2"/>
  <c r="K11" i="2"/>
  <c r="L11" i="2" s="1"/>
  <c r="G11" i="3" s="1"/>
  <c r="J11" i="2"/>
  <c r="G11" i="2"/>
  <c r="F11" i="2"/>
  <c r="E11" i="2"/>
  <c r="C11" i="2"/>
  <c r="B11" i="2"/>
  <c r="M10" i="2"/>
  <c r="K10" i="2"/>
  <c r="L10" i="2" s="1"/>
  <c r="G10" i="3" s="1"/>
  <c r="J10" i="2"/>
  <c r="G10" i="2"/>
  <c r="H10" i="2" s="1"/>
  <c r="E10" i="3" s="1"/>
  <c r="F10" i="2"/>
  <c r="C10" i="2"/>
  <c r="B10" i="2"/>
  <c r="M9" i="2"/>
  <c r="K9" i="2"/>
  <c r="J9" i="2"/>
  <c r="I9" i="2"/>
  <c r="G9" i="2"/>
  <c r="H9" i="2" s="1"/>
  <c r="E9" i="3" s="1"/>
  <c r="F9" i="2"/>
  <c r="C9" i="2"/>
  <c r="D9" i="2" s="1"/>
  <c r="C9" i="3" s="1"/>
  <c r="B9" i="2"/>
  <c r="K8" i="2"/>
  <c r="J8" i="2"/>
  <c r="I8" i="2"/>
  <c r="G8" i="2"/>
  <c r="F8" i="2"/>
  <c r="E8" i="2"/>
  <c r="C8" i="2"/>
  <c r="D8" i="2" s="1"/>
  <c r="C8" i="3" s="1"/>
  <c r="B8" i="2"/>
  <c r="M46" i="1"/>
  <c r="L46" i="1"/>
  <c r="I46" i="1"/>
  <c r="H46" i="1"/>
  <c r="E46" i="1"/>
  <c r="D46" i="1"/>
  <c r="K45" i="1"/>
  <c r="K45" i="2" s="1"/>
  <c r="M45" i="2" s="1"/>
  <c r="J45" i="1"/>
  <c r="G45" i="1"/>
  <c r="G45" i="2" s="1"/>
  <c r="F45" i="1"/>
  <c r="M44" i="1"/>
  <c r="L44" i="1"/>
  <c r="F44" i="3" s="1"/>
  <c r="I44" i="1"/>
  <c r="H44" i="1"/>
  <c r="E44" i="1"/>
  <c r="D44" i="1"/>
  <c r="B42" i="3" s="1"/>
  <c r="M43" i="1"/>
  <c r="L43" i="1"/>
  <c r="F43" i="3" s="1"/>
  <c r="I43" i="1"/>
  <c r="H43" i="1"/>
  <c r="D43" i="3" s="1"/>
  <c r="E43" i="1"/>
  <c r="D43" i="1"/>
  <c r="M42" i="1"/>
  <c r="L42" i="1"/>
  <c r="I42" i="1"/>
  <c r="H42" i="1"/>
  <c r="E42" i="1"/>
  <c r="D42" i="1"/>
  <c r="B40" i="3" s="1"/>
  <c r="M41" i="1"/>
  <c r="L41" i="1"/>
  <c r="F41" i="3" s="1"/>
  <c r="I41" i="1"/>
  <c r="H41" i="1"/>
  <c r="D41" i="3" s="1"/>
  <c r="E41" i="1"/>
  <c r="D41" i="1"/>
  <c r="B39" i="3" s="1"/>
  <c r="M40" i="1"/>
  <c r="L40" i="1"/>
  <c r="F40" i="3" s="1"/>
  <c r="I40" i="1"/>
  <c r="H40" i="1"/>
  <c r="E40" i="1"/>
  <c r="D40" i="1"/>
  <c r="M39" i="1"/>
  <c r="L39" i="1"/>
  <c r="I39" i="1"/>
  <c r="H39" i="1"/>
  <c r="E39" i="1"/>
  <c r="D39" i="1"/>
  <c r="M38" i="1"/>
  <c r="L38" i="1"/>
  <c r="F38" i="3" s="1"/>
  <c r="I38" i="1"/>
  <c r="H38" i="1"/>
  <c r="E38" i="1"/>
  <c r="D38" i="1"/>
  <c r="B38" i="3" s="1"/>
  <c r="M37" i="1"/>
  <c r="L37" i="1"/>
  <c r="I37" i="1"/>
  <c r="H37" i="1"/>
  <c r="D37" i="3" s="1"/>
  <c r="E37" i="1"/>
  <c r="D37" i="1"/>
  <c r="M36" i="1"/>
  <c r="L36" i="1"/>
  <c r="I36" i="1"/>
  <c r="H36" i="1"/>
  <c r="D36" i="3" s="1"/>
  <c r="E36" i="1"/>
  <c r="D36" i="1"/>
  <c r="B36" i="3" s="1"/>
  <c r="M35" i="1"/>
  <c r="L35" i="1"/>
  <c r="I35" i="1"/>
  <c r="H35" i="1"/>
  <c r="D35" i="3" s="1"/>
  <c r="E35" i="1"/>
  <c r="D35" i="1"/>
  <c r="M34" i="1"/>
  <c r="L34" i="1"/>
  <c r="I34" i="1"/>
  <c r="H34" i="1"/>
  <c r="E34" i="1"/>
  <c r="D34" i="1"/>
  <c r="B34" i="3" s="1"/>
  <c r="M33" i="1"/>
  <c r="L33" i="1"/>
  <c r="F33" i="3" s="1"/>
  <c r="I33" i="1"/>
  <c r="H33" i="1"/>
  <c r="D33" i="3" s="1"/>
  <c r="E33" i="1"/>
  <c r="D33" i="1"/>
  <c r="M32" i="1"/>
  <c r="L32" i="1"/>
  <c r="F32" i="3" s="1"/>
  <c r="I32" i="1"/>
  <c r="H32" i="1"/>
  <c r="E32" i="1"/>
  <c r="D32" i="1"/>
  <c r="M31" i="1"/>
  <c r="L31" i="1"/>
  <c r="I31" i="1"/>
  <c r="H31" i="1"/>
  <c r="D31" i="3" s="1"/>
  <c r="E31" i="1"/>
  <c r="D31" i="1"/>
  <c r="B31" i="3" s="1"/>
  <c r="M30" i="1"/>
  <c r="L30" i="1"/>
  <c r="F30" i="3" s="1"/>
  <c r="I30" i="1"/>
  <c r="H30" i="1"/>
  <c r="E30" i="1"/>
  <c r="D30" i="1"/>
  <c r="B30" i="3" s="1"/>
  <c r="M29" i="1"/>
  <c r="L29" i="1"/>
  <c r="I29" i="1"/>
  <c r="H29" i="1"/>
  <c r="D29" i="3" s="1"/>
  <c r="E29" i="1"/>
  <c r="D29" i="1"/>
  <c r="M28" i="1"/>
  <c r="L28" i="1"/>
  <c r="I28" i="1"/>
  <c r="H28" i="1"/>
  <c r="D28" i="3" s="1"/>
  <c r="E28" i="1"/>
  <c r="D28" i="1"/>
  <c r="B28" i="3" s="1"/>
  <c r="M27" i="1"/>
  <c r="L27" i="1"/>
  <c r="I27" i="1"/>
  <c r="H27" i="1"/>
  <c r="D27" i="3" s="1"/>
  <c r="E27" i="1"/>
  <c r="D27" i="1"/>
  <c r="M26" i="1"/>
  <c r="L26" i="1"/>
  <c r="F26" i="3" s="1"/>
  <c r="I26" i="1"/>
  <c r="H26" i="1"/>
  <c r="E26" i="1"/>
  <c r="D26" i="1"/>
  <c r="M25" i="1"/>
  <c r="L25" i="1"/>
  <c r="F25" i="3" s="1"/>
  <c r="I25" i="1"/>
  <c r="H25" i="1"/>
  <c r="D25" i="3" s="1"/>
  <c r="E25" i="1"/>
  <c r="D25" i="1"/>
  <c r="M24" i="1"/>
  <c r="L24" i="1"/>
  <c r="F24" i="3" s="1"/>
  <c r="I24" i="1"/>
  <c r="H24" i="1"/>
  <c r="E24" i="1"/>
  <c r="D24" i="1"/>
  <c r="M23" i="1"/>
  <c r="L23" i="1"/>
  <c r="I23" i="1"/>
  <c r="H23" i="1"/>
  <c r="D23" i="3" s="1"/>
  <c r="E23" i="1"/>
  <c r="D23" i="1"/>
  <c r="B23" i="3" s="1"/>
  <c r="M22" i="1"/>
  <c r="L22" i="1"/>
  <c r="F22" i="3" s="1"/>
  <c r="I22" i="1"/>
  <c r="H22" i="1"/>
  <c r="E22" i="1"/>
  <c r="D22" i="1"/>
  <c r="B22" i="3" s="1"/>
  <c r="M21" i="1"/>
  <c r="L21" i="1"/>
  <c r="I21" i="1"/>
  <c r="H21" i="1"/>
  <c r="E21" i="1"/>
  <c r="D21" i="1"/>
  <c r="M20" i="1"/>
  <c r="L20" i="1"/>
  <c r="F20" i="3" s="1"/>
  <c r="I20" i="1"/>
  <c r="H20" i="1"/>
  <c r="D20" i="3" s="1"/>
  <c r="E20" i="1"/>
  <c r="D20" i="1"/>
  <c r="B20" i="3" s="1"/>
  <c r="M19" i="1"/>
  <c r="L19" i="1"/>
  <c r="I19" i="1"/>
  <c r="H19" i="1"/>
  <c r="D19" i="3" s="1"/>
  <c r="E19" i="1"/>
  <c r="D19" i="1"/>
  <c r="M18" i="1"/>
  <c r="L18" i="1"/>
  <c r="F18" i="3" s="1"/>
  <c r="I18" i="1"/>
  <c r="H18" i="1"/>
  <c r="E18" i="1"/>
  <c r="D18" i="1"/>
  <c r="M17" i="1"/>
  <c r="L17" i="1"/>
  <c r="F17" i="3" s="1"/>
  <c r="I17" i="1"/>
  <c r="H17" i="1"/>
  <c r="D17" i="3" s="1"/>
  <c r="E17" i="1"/>
  <c r="D17" i="1"/>
  <c r="M16" i="1"/>
  <c r="L16" i="1"/>
  <c r="F16" i="3" s="1"/>
  <c r="I16" i="1"/>
  <c r="H16" i="1"/>
  <c r="E16" i="1"/>
  <c r="D16" i="1"/>
  <c r="B16" i="3" s="1"/>
  <c r="M15" i="1"/>
  <c r="L15" i="1"/>
  <c r="I15" i="1"/>
  <c r="H15" i="1"/>
  <c r="E15" i="1"/>
  <c r="D15" i="1"/>
  <c r="B15" i="3" s="1"/>
  <c r="M14" i="1"/>
  <c r="L14" i="1"/>
  <c r="F14" i="3" s="1"/>
  <c r="I14" i="1"/>
  <c r="H14" i="1"/>
  <c r="E14" i="1"/>
  <c r="D14" i="1"/>
  <c r="B14" i="3" s="1"/>
  <c r="M13" i="1"/>
  <c r="L13" i="1"/>
  <c r="I13" i="1"/>
  <c r="H13" i="1"/>
  <c r="D13" i="3" s="1"/>
  <c r="E13" i="1"/>
  <c r="D13" i="1"/>
  <c r="M12" i="1"/>
  <c r="L12" i="1"/>
  <c r="I12" i="1"/>
  <c r="H12" i="1"/>
  <c r="D12" i="3" s="1"/>
  <c r="E12" i="1"/>
  <c r="D12" i="1"/>
  <c r="B12" i="3" s="1"/>
  <c r="M11" i="1"/>
  <c r="L11" i="1"/>
  <c r="I11" i="1"/>
  <c r="H11" i="1"/>
  <c r="D11" i="3" s="1"/>
  <c r="E11" i="1"/>
  <c r="D11" i="1"/>
  <c r="M10" i="1"/>
  <c r="L10" i="1"/>
  <c r="I10" i="1"/>
  <c r="H10" i="1"/>
  <c r="E10" i="1"/>
  <c r="D10" i="1"/>
  <c r="B10" i="3" s="1"/>
  <c r="M9" i="1"/>
  <c r="L9" i="1"/>
  <c r="F9" i="3" s="1"/>
  <c r="I9" i="1"/>
  <c r="H9" i="1"/>
  <c r="E9" i="1"/>
  <c r="D9" i="1"/>
  <c r="M8" i="1"/>
  <c r="L8" i="1"/>
  <c r="F8" i="3" s="1"/>
  <c r="I8" i="1"/>
  <c r="H8" i="1"/>
  <c r="E8" i="1"/>
  <c r="D8" i="1"/>
  <c r="M40" i="2" l="1"/>
  <c r="L40" i="2"/>
  <c r="G40" i="3" s="1"/>
  <c r="H45" i="2"/>
  <c r="L8" i="2"/>
  <c r="G8" i="3" s="1"/>
  <c r="D10" i="2"/>
  <c r="C10" i="3" s="1"/>
  <c r="H11" i="2"/>
  <c r="E11" i="3" s="1"/>
  <c r="L12" i="2"/>
  <c r="G12" i="3" s="1"/>
  <c r="D14" i="2"/>
  <c r="C14" i="3" s="1"/>
  <c r="L16" i="2"/>
  <c r="G16" i="3" s="1"/>
  <c r="D18" i="2"/>
  <c r="C18" i="3" s="1"/>
  <c r="H19" i="2"/>
  <c r="E19" i="3" s="1"/>
  <c r="L20" i="2"/>
  <c r="G20" i="3" s="1"/>
  <c r="E21" i="2"/>
  <c r="H23" i="2"/>
  <c r="E23" i="3" s="1"/>
  <c r="L24" i="2"/>
  <c r="G24" i="3" s="1"/>
  <c r="D26" i="2"/>
  <c r="C26" i="3" s="1"/>
  <c r="M27" i="2"/>
  <c r="E29" i="2"/>
  <c r="H31" i="2"/>
  <c r="E31" i="3" s="1"/>
  <c r="L32" i="2"/>
  <c r="G32" i="3" s="1"/>
  <c r="D34" i="2"/>
  <c r="C34" i="3" s="1"/>
  <c r="I34" i="2"/>
  <c r="H35" i="2"/>
  <c r="E35" i="3" s="1"/>
  <c r="M35" i="2"/>
  <c r="L36" i="2"/>
  <c r="G36" i="3" s="1"/>
  <c r="E37" i="2"/>
  <c r="D38" i="2"/>
  <c r="C38" i="3" s="1"/>
  <c r="I38" i="2"/>
  <c r="I39" i="2"/>
  <c r="H39" i="2"/>
  <c r="E39" i="3" s="1"/>
  <c r="L42" i="2"/>
  <c r="G42" i="3" s="1"/>
  <c r="L43" i="2"/>
  <c r="G43" i="3" s="1"/>
  <c r="M44" i="2"/>
  <c r="L44" i="2"/>
  <c r="G44" i="3" s="1"/>
  <c r="I45" i="2"/>
  <c r="H45" i="1"/>
  <c r="L45" i="1"/>
  <c r="H8" i="2"/>
  <c r="E8" i="3" s="1"/>
  <c r="M8" i="2"/>
  <c r="L9" i="2"/>
  <c r="G9" i="3" s="1"/>
  <c r="E10" i="2"/>
  <c r="D11" i="2"/>
  <c r="C11" i="3" s="1"/>
  <c r="I11" i="2"/>
  <c r="H12" i="2"/>
  <c r="E12" i="3" s="1"/>
  <c r="M12" i="2"/>
  <c r="L13" i="2"/>
  <c r="G13" i="3" s="1"/>
  <c r="E14" i="2"/>
  <c r="D15" i="2"/>
  <c r="C15" i="3" s="1"/>
  <c r="H16" i="2"/>
  <c r="E16" i="3" s="1"/>
  <c r="M16" i="2"/>
  <c r="L17" i="2"/>
  <c r="G17" i="3" s="1"/>
  <c r="E18" i="2"/>
  <c r="D19" i="2"/>
  <c r="C19" i="3" s="1"/>
  <c r="I19" i="2"/>
  <c r="H20" i="2"/>
  <c r="E20" i="3" s="1"/>
  <c r="M20" i="2"/>
  <c r="L21" i="2"/>
  <c r="G21" i="3" s="1"/>
  <c r="D23" i="2"/>
  <c r="C23" i="3" s="1"/>
  <c r="I23" i="2"/>
  <c r="H24" i="2"/>
  <c r="E24" i="3" s="1"/>
  <c r="M24" i="2"/>
  <c r="L25" i="2"/>
  <c r="G25" i="3" s="1"/>
  <c r="E26" i="2"/>
  <c r="D27" i="2"/>
  <c r="C27" i="3" s="1"/>
  <c r="H28" i="2"/>
  <c r="E28" i="3" s="1"/>
  <c r="L29" i="2"/>
  <c r="G29" i="3" s="1"/>
  <c r="D31" i="2"/>
  <c r="C31" i="3" s="1"/>
  <c r="I31" i="2"/>
  <c r="H32" i="2"/>
  <c r="E32" i="3" s="1"/>
  <c r="M32" i="2"/>
  <c r="L33" i="2"/>
  <c r="G33" i="3" s="1"/>
  <c r="E34" i="2"/>
  <c r="D35" i="2"/>
  <c r="C35" i="3" s="1"/>
  <c r="I35" i="2"/>
  <c r="H36" i="2"/>
  <c r="E36" i="3" s="1"/>
  <c r="M36" i="2"/>
  <c r="L37" i="2"/>
  <c r="G37" i="3" s="1"/>
  <c r="E38" i="2"/>
  <c r="D39" i="2"/>
  <c r="H41" i="2"/>
  <c r="E41" i="3" s="1"/>
  <c r="H42" i="2"/>
  <c r="E42" i="3" s="1"/>
  <c r="I43" i="2"/>
  <c r="H43" i="2"/>
  <c r="E43" i="3" s="1"/>
  <c r="E9" i="2"/>
  <c r="I10" i="2"/>
  <c r="M11" i="2"/>
  <c r="E13" i="2"/>
  <c r="I14" i="2"/>
  <c r="H15" i="2"/>
  <c r="E15" i="3" s="1"/>
  <c r="M15" i="2"/>
  <c r="E17" i="2"/>
  <c r="I18" i="2"/>
  <c r="M19" i="2"/>
  <c r="D22" i="2"/>
  <c r="C22" i="3" s="1"/>
  <c r="I22" i="2"/>
  <c r="M23" i="2"/>
  <c r="E25" i="2"/>
  <c r="I26" i="2"/>
  <c r="H27" i="2"/>
  <c r="E27" i="3" s="1"/>
  <c r="L28" i="2"/>
  <c r="G28" i="3" s="1"/>
  <c r="D30" i="2"/>
  <c r="C30" i="3" s="1"/>
  <c r="I30" i="2"/>
  <c r="M31" i="2"/>
  <c r="E33" i="2"/>
  <c r="I45" i="1"/>
  <c r="M45" i="1"/>
  <c r="E42" i="2"/>
  <c r="D42" i="2"/>
  <c r="C40" i="3" s="1"/>
  <c r="L45" i="2"/>
  <c r="P5" i="7"/>
  <c r="P25" i="7" s="1"/>
  <c r="O25" i="7"/>
</calcChain>
</file>

<file path=xl/sharedStrings.xml><?xml version="1.0" encoding="utf-8"?>
<sst xmlns="http://schemas.openxmlformats.org/spreadsheetml/2006/main" count="348" uniqueCount="182">
  <si>
    <t>TEMMUZ 2013 İHRACAT RAKAMLARI</t>
  </si>
  <si>
    <t xml:space="preserve">SEKTÖREL BAZDA İHRACAT RAKAMLARI -1000 $   </t>
  </si>
  <si>
    <t>TEMMUZ</t>
  </si>
  <si>
    <t>OCAK-TEMMUZ</t>
  </si>
  <si>
    <t>SON 12 AYLIK</t>
  </si>
  <si>
    <t>SEKTÖRLER</t>
  </si>
  <si>
    <t>Değişim    ('13/'12)</t>
  </si>
  <si>
    <t xml:space="preserve"> Pay(13)  (%)</t>
  </si>
  <si>
    <t>2011-2012</t>
  </si>
  <si>
    <t>2012-2013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</si>
  <si>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</si>
  <si>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</si>
  <si>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</si>
  <si>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</si>
  <si>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</si>
  <si>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</si>
  <si>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</si>
  <si>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</si>
  <si>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</si>
  <si>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</si>
  <si>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</si>
  <si>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</si>
  <si>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 xml:space="preserve">   C. AĞAÇ VE ORMAN ÜRÜNLERİ</t>
  </si>
  <si>
    <t xml:space="preserve">     Ağaç Mamulleri ve Orman Ürünleri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</si>
  <si>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</si>
  <si>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</si>
  <si>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</si>
  <si>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</si>
  <si>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</si>
  <si>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</si>
  <si>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</si>
  <si>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</si>
  <si>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</si>
  <si>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</si>
  <si>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</si>
  <si>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Elektrik - Elektronik Mak. Bilişim</t>
  </si>
  <si>
    <t xml:space="preserve">     Makine ve Aksamları</t>
  </si>
  <si>
    <t xml:space="preserve">     Demir ve Demir Dışı Metaller</t>
  </si>
  <si>
    <t xml:space="preserve">     Çelik</t>
  </si>
  <si>
    <t xml:space="preserve">     Çimento Cam Seramik ve Toprak</t>
  </si>
  <si>
    <t xml:space="preserve">     Mücevher</t>
  </si>
  <si>
    <t xml:space="preserve">     Savunma Sanayii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</si>
  <si>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</si>
  <si>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</si>
  <si>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</si>
  <si>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</si>
  <si>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</si>
  <si>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</si>
  <si>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</si>
  <si>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 xml:space="preserve">* Ocak- Temmuz Dönemi için ilk 6 ay TUİK, Temmuz ayı için TİM rakamı kullanılmıştır. </t>
  </si>
  <si>
    <t xml:space="preserve">  Son 12 aylık verilerde ilk 11 ay TUİK, son ay TİM rakamı kullanılmıştır. </t>
  </si>
  <si>
    <t>TEMMUZ 2013 İHRACAT RAKAMLARI - TL</t>
  </si>
  <si>
    <t xml:space="preserve">SEKTÖREL BAZDA İHRACAT KAYIT RAKAMLARI - 1000 TL   </t>
  </si>
  <si>
    <t>SON 12 AY</t>
  </si>
  <si>
    <t xml:space="preserve">     Hububat, Bakliyat, Yağlı Tohumlar ve Mamulleri</t>
  </si>
  <si>
    <t xml:space="preserve">     Elektrik - Elektronik </t>
  </si>
  <si>
    <t xml:space="preserve">* Ocak-Temmuz Dönemi için ilk 6 ay TUİK, Temmuz ayı için TİM rakamı kullanılmıştır. </t>
  </si>
  <si>
    <t>Not: İlgili dönem ortalama MB Dolar Alış Kuru baz alınarak hesaplanmıştır.</t>
  </si>
  <si>
    <t>İHRACAT ARTIŞI KARŞILAŞTIRMA TABLOSU (USD - TL)</t>
  </si>
  <si>
    <t>TEMMUZ (2013/2012)</t>
  </si>
  <si>
    <t>OCAK-TEMMUZ
(2013/2012)</t>
  </si>
  <si>
    <t>Son 12 Aylık</t>
  </si>
  <si>
    <t>USD Bazında Artış (%)</t>
  </si>
  <si>
    <t>TL Bazında Artış  (%)</t>
  </si>
  <si>
    <t>T O P L A M</t>
  </si>
  <si>
    <t>İHRACATÇI  BİRLİKLERİ  GENEL SEKRETERLİKLERİ BAZINDA İHRACAT RAKAMLARI (1000 $)</t>
  </si>
  <si>
    <t>OCAK- TEMMUZ</t>
  </si>
  <si>
    <t>Son 12 Ay</t>
  </si>
  <si>
    <t>İHRACATÇI  BİRLİKLERİ 
GENEL SEKRETERLİKLERİ</t>
  </si>
  <si>
    <t>Değişim    ('11/'10)</t>
  </si>
  <si>
    <t xml:space="preserve"> Pay(11)  (%)</t>
  </si>
  <si>
    <t>AİB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</si>
  <si>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</si>
  <si>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</si>
  <si>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</si>
  <si>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</si>
  <si>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</si>
  <si>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</si>
  <si>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</si>
  <si>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</si>
  <si>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</si>
  <si>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</si>
  <si>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</si>
  <si>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</si>
  <si>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</si>
  <si>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2013 yılı için ilk 6 aylık TUİK rakamları kullanılmıştır. </t>
    </r>
  </si>
  <si>
    <t xml:space="preserve"> </t>
  </si>
  <si>
    <t xml:space="preserve">* Aylar bazında toplam ihracat grafiğinde 2013 yılı için ilk 6 aylık TUİK rakamları kullanılmıştır. </t>
  </si>
  <si>
    <t>2013 YILI İHRACATIMIZDA İLK 20 ÜLKE (1000 $)</t>
  </si>
  <si>
    <t>ÜLKE</t>
  </si>
  <si>
    <t>OCAK</t>
  </si>
  <si>
    <t>ŞUBAT</t>
  </si>
  <si>
    <t>MART</t>
  </si>
  <si>
    <t>NİSAN</t>
  </si>
  <si>
    <t>MAYIS</t>
  </si>
  <si>
    <t>HAZİRAN</t>
  </si>
  <si>
    <t>AĞUSTOS</t>
  </si>
  <si>
    <t>EYLÜL</t>
  </si>
  <si>
    <t>EKİM</t>
  </si>
  <si>
    <t>KASIM</t>
  </si>
  <si>
    <t>ARALIK</t>
  </si>
  <si>
    <t>KÜMÜLATİF</t>
  </si>
  <si>
    <t>% PAY</t>
  </si>
  <si>
    <t>1.</t>
  </si>
  <si>
    <t xml:space="preserve">ALMANYA </t>
  </si>
  <si>
    <t>2.</t>
  </si>
  <si>
    <t>IRAK</t>
  </si>
  <si>
    <t>3.</t>
  </si>
  <si>
    <t>BİRLEŞİK KRALLIK</t>
  </si>
  <si>
    <t>4.</t>
  </si>
  <si>
    <t xml:space="preserve">RUSYA FEDERASYONU </t>
  </si>
  <si>
    <t>5.</t>
  </si>
  <si>
    <t>İTALYA</t>
  </si>
  <si>
    <t>6.</t>
  </si>
  <si>
    <t>FRANSA</t>
  </si>
  <si>
    <t>7.</t>
  </si>
  <si>
    <t>BİRLEŞİK DEVLETLER</t>
  </si>
  <si>
    <t>8.</t>
  </si>
  <si>
    <t>İSPANYA</t>
  </si>
  <si>
    <t>9.</t>
  </si>
  <si>
    <t>ÇİN HALK CUMHURİYETİ</t>
  </si>
  <si>
    <t>10.</t>
  </si>
  <si>
    <t xml:space="preserve">MISIR </t>
  </si>
  <si>
    <t>11.</t>
  </si>
  <si>
    <t xml:space="preserve">AZERBAYCAN-NAHÇİVAN </t>
  </si>
  <si>
    <t>12.</t>
  </si>
  <si>
    <t xml:space="preserve">SUUDİ ARABİSTAN </t>
  </si>
  <si>
    <t>13.</t>
  </si>
  <si>
    <t>HOLLANDA</t>
  </si>
  <si>
    <t>14.</t>
  </si>
  <si>
    <t>İRAN (İSLAM CUM.)</t>
  </si>
  <si>
    <t>15.</t>
  </si>
  <si>
    <t>İSRAİL</t>
  </si>
  <si>
    <t>16.</t>
  </si>
  <si>
    <t>BİRLEŞİK ARAP EMİRLİKLERİ</t>
  </si>
  <si>
    <t>17.</t>
  </si>
  <si>
    <t xml:space="preserve">ROMANYA </t>
  </si>
  <si>
    <t>18.</t>
  </si>
  <si>
    <t>BELÇİKA</t>
  </si>
  <si>
    <t>19.</t>
  </si>
  <si>
    <t>LİBYA</t>
  </si>
  <si>
    <t>20.</t>
  </si>
  <si>
    <t>CEZAYİR</t>
  </si>
  <si>
    <t>İlk 20 Ülke Toplam</t>
  </si>
  <si>
    <t>Genel Toplam</t>
  </si>
  <si>
    <t>Not: Sıralama Son Ay İtibariyledir.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</si>
  <si>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</si>
  <si>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</si>
  <si>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</si>
  <si>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</si>
  <si>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</si>
  <si>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</si>
  <si>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</si>
  <si>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</si>
  <si>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</si>
  <si>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</si>
  <si>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</si>
  <si>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</si>
  <si>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</si>
  <si>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</si>
  <si>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</si>
  <si>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</si>
  <si>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Su Ürünleri ve Hayvansal Mamuller</t>
  </si>
  <si>
    <t>Ağaç Mamulleri ve Orman Ürünleri</t>
  </si>
  <si>
    <t>Tekstil ve Hammaddeleri</t>
  </si>
  <si>
    <t>Deri ve Deri Mamulleri</t>
  </si>
  <si>
    <t>Halı</t>
  </si>
  <si>
    <t>Kimyevi maddeler ve Mamulleri</t>
  </si>
  <si>
    <t>Hazırgiyim ve Konfeksiyon</t>
  </si>
  <si>
    <t>Otomotiv Endüstrisi</t>
  </si>
  <si>
    <t>Gemi ve Yat</t>
  </si>
  <si>
    <t>Elektrik-Elektronik,Mak.ve Bilişim</t>
  </si>
  <si>
    <t>Makine ve Aksamları</t>
  </si>
  <si>
    <t>Demir ve Demir Dışı Metaller</t>
  </si>
  <si>
    <t>Çelik</t>
  </si>
  <si>
    <t>Çimento Cam Seramik ve Toprak Sanayi</t>
  </si>
  <si>
    <t>Mücevher</t>
  </si>
  <si>
    <t>Savunma ve Havacılık Sanayii</t>
  </si>
  <si>
    <t>İklimlendirme Sanayi</t>
  </si>
  <si>
    <t>Diğer Sanayi Ürünleri</t>
  </si>
  <si>
    <t>Madencilik Ürünleri</t>
  </si>
  <si>
    <t>(*) Toplam satırında, son ay verileri için İhracatçı Birlikleri kayıtları, önceki dönemler için TÜİK kayıtları esas alınmıştır.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</si>
</sst>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T_L_-;\-* #,##0.00\ _T_L_-;_-* &quot;-&quot;??\ _T_L_-;_-@_-"/>
    <numFmt numFmtId="164" formatCode="0.0"/>
    <numFmt numFmtId="165" formatCode="#,##0.0"/>
    <numFmt numFmtId="166" formatCode="0.0%"/>
    <numFmt numFmtId="167" formatCode="_-* #,##0.0\ _T_L_-;\-* #,##0.0\ _T_L_-;_-* &quot;-&quot;??\ _T_L_-;_-@_-"/>
    <numFmt numFmtId="168" formatCode="_-* #,##0\ _T_L_-;\-* #,##0\ _T_L_-;_-* &quot;-&quot;??\ _T_L_-;_-@_-"/>
    <numFmt numFmtId="169" formatCode="_-* #,##0.00\ _Y_T_L_-;\-* #,##0.00\ _Y_T_L_-;_-* &quot;-&quot;??\ _Y_T_L_-;_-@_-"/>
  </numFmts>
  <fonts count="70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16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i/>
      <sz val="12"/>
      <name val="Arial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sz val="10"/>
      <name val="Arial"/>
      <family val="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7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medium">
        <color indexed="64"/>
      </right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71">
    <xf numFmtId="0" fontId="0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53" fillId="30" borderId="0" applyNumberFormat="0" applyBorder="0" applyAlignment="0" applyProtection="0"/>
    <xf numFmtId="0" fontId="53" fillId="31" borderId="0" applyNumberFormat="0" applyBorder="0" applyAlignment="0" applyProtection="0"/>
    <xf numFmtId="0" fontId="53" fillId="32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3" fillId="34" borderId="0" applyNumberFormat="0" applyBorder="0" applyAlignment="0" applyProtection="0"/>
    <xf numFmtId="0" fontId="53" fillId="31" borderId="0" applyNumberFormat="0" applyBorder="0" applyAlignment="0" applyProtection="0"/>
    <xf numFmtId="0" fontId="53" fillId="35" borderId="0" applyNumberFormat="0" applyBorder="0" applyAlignment="0" applyProtection="0"/>
    <xf numFmtId="0" fontId="53" fillId="34" borderId="0" applyNumberFormat="0" applyBorder="0" applyAlignment="0" applyProtection="0"/>
    <xf numFmtId="0" fontId="53" fillId="36" borderId="0" applyNumberFormat="0" applyBorder="0" applyAlignment="0" applyProtection="0"/>
    <xf numFmtId="0" fontId="53" fillId="35" borderId="0" applyNumberFormat="0" applyBorder="0" applyAlignment="0" applyProtection="0"/>
    <xf numFmtId="0" fontId="54" fillId="37" borderId="0" applyNumberFormat="0" applyBorder="0" applyAlignment="0" applyProtection="0"/>
    <xf numFmtId="0" fontId="54" fillId="31" borderId="0" applyNumberFormat="0" applyBorder="0" applyAlignment="0" applyProtection="0"/>
    <xf numFmtId="0" fontId="54" fillId="35" borderId="0" applyNumberFormat="0" applyBorder="0" applyAlignment="0" applyProtection="0"/>
    <xf numFmtId="0" fontId="54" fillId="34" borderId="0" applyNumberFormat="0" applyBorder="0" applyAlignment="0" applyProtection="0"/>
    <xf numFmtId="0" fontId="54" fillId="37" borderId="0" applyNumberFormat="0" applyBorder="0" applyAlignment="0" applyProtection="0"/>
    <xf numFmtId="0" fontId="54" fillId="31" borderId="0" applyNumberFormat="0" applyBorder="0" applyAlignment="0" applyProtection="0"/>
    <xf numFmtId="0" fontId="1" fillId="5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1" fillId="8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" fillId="1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1" fillId="17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1" fillId="20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" fillId="6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1" fillId="9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" fillId="12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1" fillId="15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1" fillId="18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1" fillId="21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12" fillId="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12" fillId="10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2" fillId="13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12" fillId="16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2" fillId="19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12" fillId="2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8" fillId="0" borderId="66" applyNumberFormat="0" applyFill="0" applyAlignment="0" applyProtection="0"/>
    <xf numFmtId="0" fontId="59" fillId="0" borderId="67" applyNumberFormat="0" applyFill="0" applyAlignment="0" applyProtection="0"/>
    <xf numFmtId="0" fontId="60" fillId="0" borderId="68" applyNumberFormat="0" applyFill="0" applyAlignment="0" applyProtection="0"/>
    <xf numFmtId="0" fontId="61" fillId="0" borderId="69" applyNumberFormat="0" applyFill="0" applyAlignment="0" applyProtection="0"/>
    <xf numFmtId="0" fontId="61" fillId="0" borderId="0" applyNumberFormat="0" applyFill="0" applyBorder="0" applyAlignment="0" applyProtection="0"/>
    <xf numFmtId="0" fontId="62" fillId="43" borderId="70" applyNumberFormat="0" applyAlignment="0" applyProtection="0"/>
    <xf numFmtId="0" fontId="62" fillId="43" borderId="70" applyNumberFormat="0" applyAlignment="0" applyProtection="0"/>
    <xf numFmtId="0" fontId="63" fillId="44" borderId="71" applyNumberFormat="0" applyAlignment="0" applyProtection="0"/>
    <xf numFmtId="0" fontId="63" fillId="44" borderId="71" applyNumberFormat="0" applyAlignment="0" applyProtection="0"/>
    <xf numFmtId="169" fontId="25" fillId="0" borderId="0" applyFont="0" applyFill="0" applyBorder="0" applyAlignment="0" applyProtection="0"/>
    <xf numFmtId="0" fontId="25" fillId="0" borderId="0"/>
    <xf numFmtId="0" fontId="64" fillId="43" borderId="72" applyNumberFormat="0" applyAlignment="0" applyProtection="0"/>
    <xf numFmtId="0" fontId="10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5" borderId="70" applyNumberFormat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3" fillId="0" borderId="1" applyNumberFormat="0" applyFill="0" applyAlignment="0" applyProtection="0"/>
    <xf numFmtId="0" fontId="59" fillId="0" borderId="67" applyNumberFormat="0" applyFill="0" applyAlignment="0" applyProtection="0"/>
    <xf numFmtId="0" fontId="4" fillId="0" borderId="2" applyNumberFormat="0" applyFill="0" applyAlignment="0" applyProtection="0"/>
    <xf numFmtId="0" fontId="60" fillId="0" borderId="68" applyNumberFormat="0" applyFill="0" applyAlignment="0" applyProtection="0"/>
    <xf numFmtId="0" fontId="5" fillId="0" borderId="3" applyNumberFormat="0" applyFill="0" applyAlignment="0" applyProtection="0"/>
    <xf numFmtId="0" fontId="61" fillId="0" borderId="69" applyNumberFormat="0" applyFill="0" applyAlignment="0" applyProtection="0"/>
    <xf numFmtId="0" fontId="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" fillId="2" borderId="4" applyNumberFormat="0" applyAlignment="0" applyProtection="0"/>
    <xf numFmtId="0" fontId="65" fillId="35" borderId="70" applyNumberFormat="0" applyAlignment="0" applyProtection="0"/>
    <xf numFmtId="0" fontId="65" fillId="35" borderId="70" applyNumberFormat="0" applyAlignment="0" applyProtection="0"/>
    <xf numFmtId="0" fontId="8" fillId="0" borderId="6" applyNumberFormat="0" applyFill="0" applyAlignment="0" applyProtection="0"/>
    <xf numFmtId="0" fontId="58" fillId="0" borderId="66" applyNumberFormat="0" applyFill="0" applyAlignment="0" applyProtection="0"/>
    <xf numFmtId="0" fontId="58" fillId="0" borderId="66" applyNumberFormat="0" applyFill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25" fillId="0" borderId="0"/>
    <xf numFmtId="0" fontId="53" fillId="0" borderId="0"/>
    <xf numFmtId="0" fontId="53" fillId="0" borderId="0"/>
    <xf numFmtId="0" fontId="25" fillId="0" borderId="0"/>
    <xf numFmtId="0" fontId="1" fillId="0" borderId="0"/>
    <xf numFmtId="0" fontId="53" fillId="0" borderId="0"/>
    <xf numFmtId="0" fontId="53" fillId="0" borderId="0"/>
    <xf numFmtId="0" fontId="25" fillId="32" borderId="7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53" fillId="32" borderId="73" applyNumberFormat="0" applyFont="0" applyAlignment="0" applyProtection="0"/>
    <xf numFmtId="0" fontId="53" fillId="32" borderId="73" applyNumberFormat="0" applyFont="0" applyAlignment="0" applyProtection="0"/>
    <xf numFmtId="0" fontId="53" fillId="4" borderId="7" applyNumberFormat="0" applyFont="0" applyAlignment="0" applyProtection="0"/>
    <xf numFmtId="0" fontId="53" fillId="32" borderId="73" applyNumberFormat="0" applyFont="0" applyAlignment="0" applyProtection="0"/>
    <xf numFmtId="0" fontId="53" fillId="32" borderId="73" applyNumberFormat="0" applyFont="0" applyAlignment="0" applyProtection="0"/>
    <xf numFmtId="0" fontId="53" fillId="4" borderId="7" applyNumberFormat="0" applyFont="0" applyAlignment="0" applyProtection="0"/>
    <xf numFmtId="0" fontId="53" fillId="32" borderId="73" applyNumberFormat="0" applyFont="0" applyAlignment="0" applyProtection="0"/>
    <xf numFmtId="0" fontId="53" fillId="4" borderId="7" applyNumberFormat="0" applyFont="0" applyAlignment="0" applyProtection="0"/>
    <xf numFmtId="0" fontId="53" fillId="32" borderId="73" applyNumberFormat="0" applyFont="0" applyAlignment="0" applyProtection="0"/>
    <xf numFmtId="0" fontId="53" fillId="4" borderId="7" applyNumberFormat="0" applyFont="0" applyAlignment="0" applyProtection="0"/>
    <xf numFmtId="0" fontId="53" fillId="32" borderId="73" applyNumberFormat="0" applyFont="0" applyAlignment="0" applyProtection="0"/>
    <xf numFmtId="0" fontId="53" fillId="32" borderId="73" applyNumberFormat="0" applyFont="0" applyAlignment="0" applyProtection="0"/>
    <xf numFmtId="0" fontId="53" fillId="4" borderId="7" applyNumberFormat="0" applyFont="0" applyAlignment="0" applyProtection="0"/>
    <xf numFmtId="0" fontId="53" fillId="32" borderId="73" applyNumberFormat="0" applyFont="0" applyAlignment="0" applyProtection="0"/>
    <xf numFmtId="0" fontId="53" fillId="32" borderId="73" applyNumberFormat="0" applyFont="0" applyAlignment="0" applyProtection="0"/>
    <xf numFmtId="0" fontId="53" fillId="32" borderId="73" applyNumberFormat="0" applyFont="0" applyAlignment="0" applyProtection="0"/>
    <xf numFmtId="0" fontId="25" fillId="32" borderId="73" applyNumberFormat="0" applyFont="0" applyAlignment="0" applyProtection="0"/>
    <xf numFmtId="0" fontId="7" fillId="3" borderId="5" applyNumberFormat="0" applyAlignment="0" applyProtection="0"/>
    <xf numFmtId="0" fontId="64" fillId="43" borderId="72" applyNumberFormat="0" applyAlignment="0" applyProtection="0"/>
    <xf numFmtId="0" fontId="64" fillId="43" borderId="72" applyNumberFormat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74" applyNumberFormat="0" applyFill="0" applyAlignment="0" applyProtection="0"/>
    <xf numFmtId="0" fontId="11" fillId="0" borderId="8" applyNumberFormat="0" applyFill="0" applyAlignment="0" applyProtection="0"/>
    <xf numFmtId="0" fontId="68" fillId="0" borderId="74" applyNumberFormat="0" applyFill="0" applyAlignment="0" applyProtection="0"/>
    <xf numFmtId="0" fontId="68" fillId="0" borderId="74" applyNumberFormat="0" applyFill="0" applyAlignment="0" applyProtection="0"/>
    <xf numFmtId="0" fontId="69" fillId="0" borderId="0" applyNumberFormat="0" applyFill="0" applyBorder="0" applyAlignment="0" applyProtection="0"/>
    <xf numFmtId="169" fontId="25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5" fillId="0" borderId="0" applyFont="0" applyFill="0" applyBorder="0" applyAlignment="0" applyProtection="0"/>
  </cellStyleXfs>
  <cellXfs count="179">
    <xf numFmtId="0" fontId="0" fillId="0" borderId="0" xfId="0"/>
    <xf numFmtId="0" fontId="14" fillId="0" borderId="0" xfId="3" applyFont="1" applyFill="1" applyBorder="1"/>
    <xf numFmtId="0" fontId="15" fillId="0" borderId="0" xfId="3" applyFont="1" applyFill="1" applyBorder="1"/>
    <xf numFmtId="0" fontId="14" fillId="0" borderId="0" xfId="3" applyFont="1" applyFill="1"/>
    <xf numFmtId="0" fontId="14" fillId="0" borderId="9" xfId="3" applyFont="1" applyFill="1" applyBorder="1" applyAlignment="1">
      <alignment wrapText="1"/>
    </xf>
    <xf numFmtId="0" fontId="17" fillId="0" borderId="9" xfId="3" applyFont="1" applyFill="1" applyBorder="1" applyAlignment="1">
      <alignment wrapText="1"/>
    </xf>
    <xf numFmtId="0" fontId="18" fillId="0" borderId="9" xfId="3" applyFont="1" applyFill="1" applyBorder="1" applyAlignment="1">
      <alignment horizontal="center"/>
    </xf>
    <xf numFmtId="1" fontId="18" fillId="0" borderId="9" xfId="3" applyNumberFormat="1" applyFont="1" applyFill="1" applyBorder="1" applyAlignment="1">
      <alignment horizontal="center"/>
    </xf>
    <xf numFmtId="2" fontId="19" fillId="0" borderId="9" xfId="3" applyNumberFormat="1" applyFont="1" applyFill="1" applyBorder="1" applyAlignment="1">
      <alignment horizontal="center" wrapText="1"/>
    </xf>
    <xf numFmtId="0" fontId="20" fillId="23" borderId="9" xfId="3" applyFont="1" applyFill="1" applyBorder="1"/>
    <xf numFmtId="3" fontId="18" fillId="0" borderId="9" xfId="3" applyNumberFormat="1" applyFont="1" applyFill="1" applyBorder="1" applyAlignment="1">
      <alignment horizontal="center"/>
    </xf>
    <xf numFmtId="164" fontId="18" fillId="23" borderId="9" xfId="3" applyNumberFormat="1" applyFont="1" applyFill="1" applyBorder="1" applyAlignment="1">
      <alignment horizontal="center"/>
    </xf>
    <xf numFmtId="0" fontId="18" fillId="0" borderId="9" xfId="3" applyFont="1" applyFill="1" applyBorder="1"/>
    <xf numFmtId="164" fontId="18" fillId="0" borderId="9" xfId="3" applyNumberFormat="1" applyFont="1" applyFill="1" applyBorder="1" applyAlignment="1">
      <alignment horizontal="center"/>
    </xf>
    <xf numFmtId="0" fontId="14" fillId="0" borderId="9" xfId="3" applyFont="1" applyFill="1" applyBorder="1"/>
    <xf numFmtId="3" fontId="21" fillId="0" borderId="9" xfId="3" applyNumberFormat="1" applyFont="1" applyFill="1" applyBorder="1" applyAlignment="1">
      <alignment horizontal="center"/>
    </xf>
    <xf numFmtId="164" fontId="21" fillId="0" borderId="9" xfId="3" applyNumberFormat="1" applyFont="1" applyFill="1" applyBorder="1" applyAlignment="1">
      <alignment horizontal="center"/>
    </xf>
    <xf numFmtId="3" fontId="22" fillId="0" borderId="9" xfId="3" applyNumberFormat="1" applyFont="1" applyFill="1" applyBorder="1" applyAlignment="1">
      <alignment horizontal="center"/>
    </xf>
    <xf numFmtId="0" fontId="14" fillId="0" borderId="9" xfId="0" applyFont="1" applyFill="1" applyBorder="1"/>
    <xf numFmtId="0" fontId="18" fillId="23" borderId="9" xfId="3" applyFont="1" applyFill="1" applyBorder="1"/>
    <xf numFmtId="3" fontId="23" fillId="0" borderId="9" xfId="3" applyNumberFormat="1" applyFont="1" applyFill="1" applyBorder="1" applyAlignment="1">
      <alignment horizontal="center"/>
    </xf>
    <xf numFmtId="164" fontId="23" fillId="0" borderId="9" xfId="3" applyNumberFormat="1" applyFont="1" applyFill="1" applyBorder="1" applyAlignment="1">
      <alignment horizontal="center"/>
    </xf>
    <xf numFmtId="0" fontId="19" fillId="23" borderId="9" xfId="3" applyFont="1" applyFill="1" applyBorder="1"/>
    <xf numFmtId="164" fontId="22" fillId="0" borderId="9" xfId="3" applyNumberFormat="1" applyFont="1" applyFill="1" applyBorder="1" applyAlignment="1">
      <alignment horizontal="center"/>
    </xf>
    <xf numFmtId="3" fontId="24" fillId="0" borderId="9" xfId="3" applyNumberFormat="1" applyFont="1" applyFill="1" applyBorder="1" applyAlignment="1">
      <alignment horizontal="center"/>
    </xf>
    <xf numFmtId="165" fontId="24" fillId="0" borderId="9" xfId="3" applyNumberFormat="1" applyFont="1" applyFill="1" applyBorder="1" applyAlignment="1">
      <alignment horizontal="center"/>
    </xf>
    <xf numFmtId="3" fontId="25" fillId="0" borderId="9" xfId="3" applyNumberFormat="1" applyFont="1" applyFill="1" applyBorder="1" applyAlignment="1">
      <alignment horizontal="center"/>
    </xf>
    <xf numFmtId="0" fontId="26" fillId="0" borderId="9" xfId="3" applyFont="1" applyFill="1" applyBorder="1"/>
    <xf numFmtId="3" fontId="26" fillId="0" borderId="9" xfId="3" applyNumberFormat="1" applyFont="1" applyFill="1" applyBorder="1" applyAlignment="1">
      <alignment horizontal="center"/>
    </xf>
    <xf numFmtId="164" fontId="26" fillId="0" borderId="9" xfId="3" applyNumberFormat="1" applyFont="1" applyFill="1" applyBorder="1" applyAlignment="1">
      <alignment horizontal="center"/>
    </xf>
    <xf numFmtId="3" fontId="27" fillId="0" borderId="9" xfId="3" applyNumberFormat="1" applyFont="1" applyFill="1" applyBorder="1" applyAlignment="1">
      <alignment horizontal="center"/>
    </xf>
    <xf numFmtId="164" fontId="27" fillId="0" borderId="9" xfId="3" applyNumberFormat="1" applyFont="1" applyFill="1" applyBorder="1" applyAlignment="1">
      <alignment horizontal="center"/>
    </xf>
    <xf numFmtId="0" fontId="28" fillId="0" borderId="0" xfId="3" applyFont="1" applyFill="1" applyBorder="1"/>
    <xf numFmtId="3" fontId="17" fillId="0" borderId="13" xfId="3" applyNumberFormat="1" applyFont="1" applyFill="1" applyBorder="1" applyAlignment="1">
      <alignment horizontal="center"/>
    </xf>
    <xf numFmtId="166" fontId="14" fillId="0" borderId="0" xfId="2" applyNumberFormat="1" applyFont="1" applyFill="1" applyBorder="1"/>
    <xf numFmtId="0" fontId="14" fillId="0" borderId="0" xfId="0" applyFont="1" applyFill="1" applyBorder="1"/>
    <xf numFmtId="0" fontId="28" fillId="0" borderId="0" xfId="0" applyFont="1" applyFill="1"/>
    <xf numFmtId="0" fontId="14" fillId="0" borderId="0" xfId="0" applyFont="1" applyFill="1"/>
    <xf numFmtId="3" fontId="14" fillId="0" borderId="0" xfId="0" applyNumberFormat="1" applyFont="1" applyFill="1" applyBorder="1"/>
    <xf numFmtId="3" fontId="14" fillId="0" borderId="0" xfId="0" applyNumberFormat="1" applyFont="1" applyFill="1"/>
    <xf numFmtId="0" fontId="14" fillId="0" borderId="16" xfId="0" applyFont="1" applyFill="1" applyBorder="1" applyAlignment="1">
      <alignment wrapText="1"/>
    </xf>
    <xf numFmtId="0" fontId="17" fillId="0" borderId="21" xfId="0" applyFont="1" applyFill="1" applyBorder="1" applyAlignment="1">
      <alignment wrapText="1"/>
    </xf>
    <xf numFmtId="0" fontId="18" fillId="0" borderId="22" xfId="3" applyFont="1" applyFill="1" applyBorder="1" applyAlignment="1">
      <alignment horizontal="center"/>
    </xf>
    <xf numFmtId="1" fontId="18" fillId="0" borderId="23" xfId="3" applyNumberFormat="1" applyFont="1" applyFill="1" applyBorder="1" applyAlignment="1">
      <alignment horizontal="center"/>
    </xf>
    <xf numFmtId="2" fontId="19" fillId="0" borderId="22" xfId="3" applyNumberFormat="1" applyFont="1" applyFill="1" applyBorder="1" applyAlignment="1">
      <alignment horizontal="center" wrapText="1"/>
    </xf>
    <xf numFmtId="2" fontId="19" fillId="0" borderId="23" xfId="3" applyNumberFormat="1" applyFont="1" applyFill="1" applyBorder="1" applyAlignment="1">
      <alignment horizontal="center" wrapText="1"/>
    </xf>
    <xf numFmtId="0" fontId="20" fillId="23" borderId="24" xfId="0" applyFont="1" applyFill="1" applyBorder="1"/>
    <xf numFmtId="3" fontId="18" fillId="23" borderId="25" xfId="0" applyNumberFormat="1" applyFont="1" applyFill="1" applyBorder="1" applyAlignment="1">
      <alignment horizontal="center"/>
    </xf>
    <xf numFmtId="4" fontId="18" fillId="23" borderId="25" xfId="0" applyNumberFormat="1" applyFont="1" applyFill="1" applyBorder="1" applyAlignment="1">
      <alignment horizontal="center"/>
    </xf>
    <xf numFmtId="0" fontId="18" fillId="0" borderId="26" xfId="0" applyFont="1" applyFill="1" applyBorder="1"/>
    <xf numFmtId="3" fontId="18" fillId="0" borderId="27" xfId="0" applyNumberFormat="1" applyFont="1" applyFill="1" applyBorder="1" applyAlignment="1">
      <alignment horizontal="center"/>
    </xf>
    <xf numFmtId="2" fontId="18" fillId="0" borderId="27" xfId="0" applyNumberFormat="1" applyFont="1" applyFill="1" applyBorder="1" applyAlignment="1">
      <alignment horizontal="center"/>
    </xf>
    <xf numFmtId="0" fontId="29" fillId="0" borderId="0" xfId="0" applyFont="1" applyFill="1" applyBorder="1"/>
    <xf numFmtId="0" fontId="14" fillId="0" borderId="28" xfId="0" applyFont="1" applyFill="1" applyBorder="1"/>
    <xf numFmtId="3" fontId="21" fillId="0" borderId="29" xfId="0" applyNumberFormat="1" applyFont="1" applyFill="1" applyBorder="1" applyAlignment="1">
      <alignment horizontal="center"/>
    </xf>
    <xf numFmtId="2" fontId="21" fillId="0" borderId="29" xfId="0" applyNumberFormat="1" applyFont="1" applyFill="1" applyBorder="1" applyAlignment="1">
      <alignment horizontal="center"/>
    </xf>
    <xf numFmtId="0" fontId="14" fillId="0" borderId="28" xfId="3" applyFont="1" applyFill="1" applyBorder="1"/>
    <xf numFmtId="0" fontId="18" fillId="0" borderId="28" xfId="0" applyFont="1" applyFill="1" applyBorder="1"/>
    <xf numFmtId="3" fontId="18" fillId="0" borderId="29" xfId="0" applyNumberFormat="1" applyFont="1" applyFill="1" applyBorder="1" applyAlignment="1">
      <alignment horizontal="center"/>
    </xf>
    <xf numFmtId="2" fontId="18" fillId="0" borderId="29" xfId="0" applyNumberFormat="1" applyFont="1" applyFill="1" applyBorder="1" applyAlignment="1">
      <alignment horizontal="center"/>
    </xf>
    <xf numFmtId="0" fontId="20" fillId="23" borderId="28" xfId="0" applyFont="1" applyFill="1" applyBorder="1"/>
    <xf numFmtId="2" fontId="18" fillId="23" borderId="25" xfId="0" applyNumberFormat="1" applyFont="1" applyFill="1" applyBorder="1" applyAlignment="1">
      <alignment horizontal="center"/>
    </xf>
    <xf numFmtId="0" fontId="30" fillId="0" borderId="30" xfId="0" applyFont="1" applyFill="1" applyBorder="1"/>
    <xf numFmtId="3" fontId="21" fillId="0" borderId="31" xfId="0" applyNumberFormat="1" applyFont="1" applyFill="1" applyBorder="1" applyAlignment="1">
      <alignment horizontal="center"/>
    </xf>
    <xf numFmtId="2" fontId="21" fillId="0" borderId="31" xfId="0" applyNumberFormat="1" applyFont="1" applyFill="1" applyBorder="1" applyAlignment="1">
      <alignment horizontal="center"/>
    </xf>
    <xf numFmtId="2" fontId="21" fillId="0" borderId="32" xfId="0" applyNumberFormat="1" applyFont="1" applyFill="1" applyBorder="1" applyAlignment="1">
      <alignment horizontal="center"/>
    </xf>
    <xf numFmtId="0" fontId="29" fillId="23" borderId="30" xfId="3" applyFont="1" applyFill="1" applyBorder="1"/>
    <xf numFmtId="0" fontId="22" fillId="0" borderId="33" xfId="0" applyFont="1" applyFill="1" applyBorder="1"/>
    <xf numFmtId="3" fontId="22" fillId="0" borderId="34" xfId="0" applyNumberFormat="1" applyFont="1" applyFill="1" applyBorder="1" applyAlignment="1">
      <alignment horizontal="center"/>
    </xf>
    <xf numFmtId="2" fontId="22" fillId="0" borderId="34" xfId="0" applyNumberFormat="1" applyFont="1" applyFill="1" applyBorder="1" applyAlignment="1">
      <alignment horizontal="center"/>
    </xf>
    <xf numFmtId="1" fontId="22" fillId="0" borderId="33" xfId="0" applyNumberFormat="1" applyFont="1" applyFill="1" applyBorder="1" applyAlignment="1">
      <alignment horizontal="center"/>
    </xf>
    <xf numFmtId="0" fontId="28" fillId="0" borderId="0" xfId="0" applyFont="1" applyFill="1" applyBorder="1"/>
    <xf numFmtId="0" fontId="17" fillId="0" borderId="0" xfId="0" applyFont="1" applyFill="1" applyBorder="1"/>
    <xf numFmtId="3" fontId="17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 applyBorder="1" applyAlignment="1">
      <alignment horizontal="center"/>
    </xf>
    <xf numFmtId="0" fontId="31" fillId="0" borderId="0" xfId="0" applyFont="1" applyFill="1" applyBorder="1"/>
    <xf numFmtId="2" fontId="19" fillId="0" borderId="22" xfId="0" applyNumberFormat="1" applyFont="1" applyFill="1" applyBorder="1" applyAlignment="1">
      <alignment horizontal="center" wrapText="1"/>
    </xf>
    <xf numFmtId="2" fontId="19" fillId="0" borderId="23" xfId="0" applyNumberFormat="1" applyFont="1" applyFill="1" applyBorder="1" applyAlignment="1">
      <alignment horizontal="center" wrapText="1"/>
    </xf>
    <xf numFmtId="0" fontId="28" fillId="0" borderId="30" xfId="0" applyFont="1" applyFill="1" applyBorder="1"/>
    <xf numFmtId="2" fontId="28" fillId="0" borderId="31" xfId="0" applyNumberFormat="1" applyFont="1" applyFill="1" applyBorder="1" applyAlignment="1">
      <alignment horizontal="center"/>
    </xf>
    <xf numFmtId="2" fontId="21" fillId="25" borderId="31" xfId="0" applyNumberFormat="1" applyFont="1" applyFill="1" applyBorder="1" applyAlignment="1">
      <alignment horizontal="center"/>
    </xf>
    <xf numFmtId="0" fontId="21" fillId="0" borderId="0" xfId="3" applyFont="1" applyFill="1" applyBorder="1"/>
    <xf numFmtId="43" fontId="14" fillId="0" borderId="0" xfId="1" applyFont="1" applyFill="1" applyBorder="1"/>
    <xf numFmtId="0" fontId="0" fillId="0" borderId="39" xfId="0" applyBorder="1" applyAlignment="1">
      <alignment wrapText="1"/>
    </xf>
    <xf numFmtId="0" fontId="33" fillId="0" borderId="40" xfId="0" applyFont="1" applyBorder="1" applyAlignment="1">
      <alignment wrapText="1"/>
    </xf>
    <xf numFmtId="1" fontId="19" fillId="0" borderId="22" xfId="3" applyNumberFormat="1" applyFont="1" applyFill="1" applyBorder="1" applyAlignment="1">
      <alignment horizontal="center" wrapText="1"/>
    </xf>
    <xf numFmtId="0" fontId="23" fillId="0" borderId="41" xfId="0" applyFont="1" applyBorder="1"/>
    <xf numFmtId="3" fontId="22" fillId="0" borderId="9" xfId="0" applyNumberFormat="1" applyFont="1" applyFill="1" applyBorder="1" applyAlignment="1">
      <alignment horizontal="right"/>
    </xf>
    <xf numFmtId="3" fontId="22" fillId="0" borderId="9" xfId="0" applyNumberFormat="1" applyFont="1" applyFill="1" applyBorder="1" applyAlignment="1">
      <alignment horizontal="center"/>
    </xf>
    <xf numFmtId="167" fontId="34" fillId="0" borderId="13" xfId="1" applyNumberFormat="1" applyFont="1" applyFill="1" applyBorder="1" applyAlignment="1">
      <alignment horizontal="center"/>
    </xf>
    <xf numFmtId="167" fontId="24" fillId="0" borderId="42" xfId="0" applyNumberFormat="1" applyFont="1" applyFill="1" applyBorder="1"/>
    <xf numFmtId="3" fontId="24" fillId="0" borderId="13" xfId="1" applyNumberFormat="1" applyFont="1" applyFill="1" applyBorder="1" applyAlignment="1">
      <alignment horizontal="right"/>
    </xf>
    <xf numFmtId="168" fontId="24" fillId="0" borderId="13" xfId="1" applyNumberFormat="1" applyFont="1" applyFill="1" applyBorder="1" applyAlignment="1">
      <alignment horizontal="right"/>
    </xf>
    <xf numFmtId="164" fontId="34" fillId="0" borderId="13" xfId="0" applyNumberFormat="1" applyFont="1" applyFill="1" applyBorder="1" applyAlignment="1">
      <alignment horizontal="center"/>
    </xf>
    <xf numFmtId="167" fontId="24" fillId="0" borderId="43" xfId="0" applyNumberFormat="1" applyFont="1" applyFill="1" applyBorder="1"/>
    <xf numFmtId="0" fontId="23" fillId="0" borderId="41" xfId="0" applyFont="1" applyBorder="1" applyAlignment="1">
      <alignment wrapText="1"/>
    </xf>
    <xf numFmtId="0" fontId="23" fillId="0" borderId="44" xfId="0" applyFont="1" applyBorder="1"/>
    <xf numFmtId="0" fontId="23" fillId="0" borderId="45" xfId="0" applyFont="1" applyBorder="1"/>
    <xf numFmtId="3" fontId="22" fillId="0" borderId="46" xfId="0" applyNumberFormat="1" applyFont="1" applyFill="1" applyBorder="1" applyAlignment="1">
      <alignment horizontal="right"/>
    </xf>
    <xf numFmtId="3" fontId="22" fillId="0" borderId="46" xfId="0" applyNumberFormat="1" applyFont="1" applyFill="1" applyBorder="1" applyAlignment="1">
      <alignment horizontal="center"/>
    </xf>
    <xf numFmtId="167" fontId="34" fillId="0" borderId="46" xfId="1" applyNumberFormat="1" applyFont="1" applyFill="1" applyBorder="1" applyAlignment="1">
      <alignment horizontal="center"/>
    </xf>
    <xf numFmtId="167" fontId="24" fillId="0" borderId="47" xfId="0" applyNumberFormat="1" applyFont="1" applyFill="1" applyBorder="1"/>
    <xf numFmtId="3" fontId="24" fillId="0" borderId="46" xfId="1" applyNumberFormat="1" applyFont="1" applyFill="1" applyBorder="1" applyAlignment="1">
      <alignment horizontal="right"/>
    </xf>
    <xf numFmtId="168" fontId="24" fillId="0" borderId="48" xfId="1" applyNumberFormat="1" applyFont="1" applyFill="1" applyBorder="1" applyAlignment="1">
      <alignment horizontal="right"/>
    </xf>
    <xf numFmtId="164" fontId="34" fillId="0" borderId="46" xfId="0" applyNumberFormat="1" applyFont="1" applyFill="1" applyBorder="1" applyAlignment="1">
      <alignment horizontal="center"/>
    </xf>
    <xf numFmtId="167" fontId="24" fillId="0" borderId="49" xfId="0" applyNumberFormat="1" applyFont="1" applyFill="1" applyBorder="1"/>
    <xf numFmtId="0" fontId="35" fillId="0" borderId="50" xfId="0" applyFont="1" applyBorder="1" applyAlignment="1">
      <alignment horizontal="center"/>
    </xf>
    <xf numFmtId="3" fontId="18" fillId="0" borderId="51" xfId="0" applyNumberFormat="1" applyFont="1" applyFill="1" applyBorder="1" applyAlignment="1">
      <alignment horizontal="right"/>
    </xf>
    <xf numFmtId="3" fontId="18" fillId="0" borderId="51" xfId="0" applyNumberFormat="1" applyFont="1" applyFill="1" applyBorder="1" applyAlignment="1">
      <alignment horizontal="center"/>
    </xf>
    <xf numFmtId="165" fontId="18" fillId="0" borderId="51" xfId="0" applyNumberFormat="1" applyFont="1" applyFill="1" applyBorder="1" applyAlignment="1">
      <alignment horizontal="center"/>
    </xf>
    <xf numFmtId="1" fontId="23" fillId="0" borderId="52" xfId="0" applyNumberFormat="1" applyFont="1" applyFill="1" applyBorder="1" applyAlignment="1">
      <alignment horizontal="center"/>
    </xf>
    <xf numFmtId="168" fontId="23" fillId="0" borderId="51" xfId="1" applyNumberFormat="1" applyFont="1" applyFill="1" applyBorder="1" applyAlignment="1">
      <alignment horizontal="right"/>
    </xf>
    <xf numFmtId="4" fontId="18" fillId="26" borderId="51" xfId="0" applyNumberFormat="1" applyFont="1" applyFill="1" applyBorder="1" applyAlignment="1">
      <alignment horizontal="center"/>
    </xf>
    <xf numFmtId="0" fontId="36" fillId="0" borderId="0" xfId="0" applyFont="1"/>
    <xf numFmtId="0" fontId="38" fillId="0" borderId="0" xfId="0" applyFont="1"/>
    <xf numFmtId="0" fontId="0" fillId="0" borderId="0" xfId="0" applyAlignment="1">
      <alignment horizontal="center"/>
    </xf>
    <xf numFmtId="49" fontId="39" fillId="27" borderId="9" xfId="0" applyNumberFormat="1" applyFont="1" applyFill="1" applyBorder="1" applyAlignment="1">
      <alignment horizontal="center"/>
    </xf>
    <xf numFmtId="0" fontId="39" fillId="27" borderId="9" xfId="0" applyFont="1" applyFill="1" applyBorder="1" applyAlignment="1">
      <alignment horizontal="center"/>
    </xf>
    <xf numFmtId="49" fontId="40" fillId="28" borderId="10" xfId="0" applyNumberFormat="1" applyFont="1" applyFill="1" applyBorder="1"/>
    <xf numFmtId="49" fontId="40" fillId="28" borderId="9" xfId="0" applyNumberFormat="1" applyFont="1" applyFill="1" applyBorder="1"/>
    <xf numFmtId="4" fontId="41" fillId="28" borderId="9" xfId="0" applyNumberFormat="1" applyFont="1" applyFill="1" applyBorder="1"/>
    <xf numFmtId="4" fontId="41" fillId="28" borderId="12" xfId="0" applyNumberFormat="1" applyFont="1" applyFill="1" applyBorder="1"/>
    <xf numFmtId="0" fontId="0" fillId="0" borderId="0" xfId="0" applyBorder="1"/>
    <xf numFmtId="3" fontId="36" fillId="0" borderId="0" xfId="0" applyNumberFormat="1" applyFont="1" applyBorder="1" applyAlignment="1">
      <alignment horizontal="center"/>
    </xf>
    <xf numFmtId="3" fontId="41" fillId="28" borderId="9" xfId="0" applyNumberFormat="1" applyFont="1" applyFill="1" applyBorder="1"/>
    <xf numFmtId="4" fontId="41" fillId="28" borderId="13" xfId="0" applyNumberFormat="1" applyFont="1" applyFill="1" applyBorder="1"/>
    <xf numFmtId="0" fontId="36" fillId="0" borderId="0" xfId="0" applyFont="1" applyBorder="1" applyAlignment="1">
      <alignment horizontal="center"/>
    </xf>
    <xf numFmtId="49" fontId="42" fillId="0" borderId="0" xfId="0" applyNumberFormat="1" applyFont="1" applyFill="1" applyBorder="1"/>
    <xf numFmtId="0" fontId="43" fillId="0" borderId="0" xfId="0" applyFont="1"/>
    <xf numFmtId="49" fontId="44" fillId="29" borderId="53" xfId="0" applyNumberFormat="1" applyFont="1" applyFill="1" applyBorder="1" applyAlignment="1">
      <alignment horizontal="center"/>
    </xf>
    <xf numFmtId="49" fontId="44" fillId="29" borderId="54" xfId="0" applyNumberFormat="1" applyFont="1" applyFill="1" applyBorder="1" applyAlignment="1">
      <alignment horizontal="center"/>
    </xf>
    <xf numFmtId="0" fontId="44" fillId="29" borderId="55" xfId="0" applyFont="1" applyFill="1" applyBorder="1" applyAlignment="1">
      <alignment horizontal="center"/>
    </xf>
    <xf numFmtId="0" fontId="45" fillId="0" borderId="0" xfId="0" applyFont="1"/>
    <xf numFmtId="0" fontId="46" fillId="29" borderId="56" xfId="0" applyFont="1" applyFill="1" applyBorder="1"/>
    <xf numFmtId="3" fontId="46" fillId="29" borderId="57" xfId="0" applyNumberFormat="1" applyFont="1" applyFill="1" applyBorder="1"/>
    <xf numFmtId="3" fontId="46" fillId="29" borderId="58" xfId="0" applyNumberFormat="1" applyFont="1" applyFill="1" applyBorder="1"/>
    <xf numFmtId="0" fontId="25" fillId="0" borderId="0" xfId="0" applyFont="1"/>
    <xf numFmtId="0" fontId="47" fillId="0" borderId="0" xfId="0" applyFont="1"/>
    <xf numFmtId="0" fontId="48" fillId="29" borderId="56" xfId="0" applyFont="1" applyFill="1" applyBorder="1"/>
    <xf numFmtId="3" fontId="48" fillId="29" borderId="0" xfId="0" applyNumberFormat="1" applyFont="1" applyFill="1" applyBorder="1"/>
    <xf numFmtId="3" fontId="46" fillId="29" borderId="59" xfId="0" applyNumberFormat="1" applyFont="1" applyFill="1" applyBorder="1"/>
    <xf numFmtId="3" fontId="49" fillId="29" borderId="0" xfId="0" applyNumberFormat="1" applyFont="1" applyFill="1" applyBorder="1"/>
    <xf numFmtId="3" fontId="46" fillId="29" borderId="0" xfId="0" applyNumberFormat="1" applyFont="1" applyFill="1" applyBorder="1"/>
    <xf numFmtId="0" fontId="50" fillId="0" borderId="0" xfId="0" applyFont="1"/>
    <xf numFmtId="0" fontId="51" fillId="29" borderId="60" xfId="0" applyFont="1" applyFill="1" applyBorder="1" applyAlignment="1">
      <alignment horizontal="center"/>
    </xf>
    <xf numFmtId="3" fontId="51" fillId="29" borderId="61" xfId="0" applyNumberFormat="1" applyFont="1" applyFill="1" applyBorder="1"/>
    <xf numFmtId="3" fontId="51" fillId="29" borderId="62" xfId="0" applyNumberFormat="1" applyFont="1" applyFill="1" applyBorder="1"/>
    <xf numFmtId="0" fontId="52" fillId="0" borderId="0" xfId="0" applyFont="1"/>
    <xf numFmtId="0" fontId="51" fillId="29" borderId="63" xfId="0" applyFont="1" applyFill="1" applyBorder="1" applyAlignment="1">
      <alignment horizontal="center"/>
    </xf>
    <xf numFmtId="3" fontId="51" fillId="29" borderId="64" xfId="0" applyNumberFormat="1" applyFont="1" applyFill="1" applyBorder="1"/>
    <xf numFmtId="3" fontId="51" fillId="29" borderId="65" xfId="0" applyNumberFormat="1" applyFont="1" applyFill="1" applyBorder="1"/>
    <xf numFmtId="0" fontId="29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0" fontId="16" fillId="0" borderId="9" xfId="3" applyFont="1" applyFill="1" applyBorder="1" applyAlignment="1">
      <alignment horizontal="center" vertical="center"/>
    </xf>
    <xf numFmtId="0" fontId="17" fillId="0" borderId="9" xfId="3" applyFont="1" applyFill="1" applyBorder="1" applyAlignment="1">
      <alignment horizontal="center" vertical="center"/>
    </xf>
    <xf numFmtId="0" fontId="17" fillId="0" borderId="10" xfId="3" applyFont="1" applyFill="1" applyBorder="1" applyAlignment="1">
      <alignment horizontal="center" vertical="center"/>
    </xf>
    <xf numFmtId="0" fontId="17" fillId="0" borderId="11" xfId="3" applyFont="1" applyFill="1" applyBorder="1" applyAlignment="1">
      <alignment horizontal="center" vertical="center"/>
    </xf>
    <xf numFmtId="0" fontId="17" fillId="0" borderId="12" xfId="3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17" fillId="0" borderId="17" xfId="3" applyFont="1" applyFill="1" applyBorder="1" applyAlignment="1">
      <alignment horizontal="center" vertical="center"/>
    </xf>
    <xf numFmtId="0" fontId="17" fillId="0" borderId="18" xfId="3" applyFont="1" applyFill="1" applyBorder="1" applyAlignment="1">
      <alignment horizontal="center" vertical="center"/>
    </xf>
    <xf numFmtId="0" fontId="17" fillId="0" borderId="19" xfId="3" applyFont="1" applyFill="1" applyBorder="1" applyAlignment="1">
      <alignment horizontal="center" vertical="center"/>
    </xf>
    <xf numFmtId="0" fontId="17" fillId="0" borderId="20" xfId="3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7" fillId="0" borderId="20" xfId="0" applyFont="1" applyFill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32" fillId="0" borderId="37" xfId="0" applyFont="1" applyBorder="1" applyAlignment="1">
      <alignment horizontal="center" vertical="center" wrapText="1"/>
    </xf>
    <xf numFmtId="0" fontId="32" fillId="0" borderId="38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164" fontId="18" fillId="24" borderId="9" xfId="3" applyNumberFormat="1" applyFont="1" applyFill="1" applyBorder="1" applyAlignment="1">
      <alignment horizontal="center"/>
    </xf>
    <xf numFmtId="164" fontId="25" fillId="0" borderId="9" xfId="3" applyNumberFormat="1" applyFont="1" applyFill="1" applyBorder="1" applyAlignment="1">
      <alignment horizontal="center"/>
    </xf>
  </cellXfs>
  <cellStyles count="171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2" xfId="25"/>
    <cellStyle name="20% - Accent2 2" xfId="26"/>
    <cellStyle name="20% - Accent2 2 2" xfId="27"/>
    <cellStyle name="20% - Accent3" xfId="28"/>
    <cellStyle name="20% - Accent3 2" xfId="29"/>
    <cellStyle name="20% - Accent3 2 2" xfId="30"/>
    <cellStyle name="20% - Accent4" xfId="31"/>
    <cellStyle name="20% - Accent4 2" xfId="32"/>
    <cellStyle name="20% - Accent4 2 2" xfId="33"/>
    <cellStyle name="20% - Accent5" xfId="34"/>
    <cellStyle name="20% - Accent5 2" xfId="35"/>
    <cellStyle name="20% - Accent5 2 2" xfId="36"/>
    <cellStyle name="20% - Accent6" xfId="37"/>
    <cellStyle name="20% - Accent6 2" xfId="38"/>
    <cellStyle name="20% - Accent6 2 2" xfId="39"/>
    <cellStyle name="40% - Accent1" xfId="40"/>
    <cellStyle name="40% - Accent1 2" xfId="41"/>
    <cellStyle name="40% - Accent1 2 2" xfId="42"/>
    <cellStyle name="40% - Accent2" xfId="43"/>
    <cellStyle name="40% - Accent2 2" xfId="44"/>
    <cellStyle name="40% - Accent2 2 2" xfId="45"/>
    <cellStyle name="40% - Accent3" xfId="46"/>
    <cellStyle name="40% - Accent3 2" xfId="47"/>
    <cellStyle name="40% - Accent3 2 2" xfId="48"/>
    <cellStyle name="40% - Accent4" xfId="49"/>
    <cellStyle name="40% - Accent4 2" xfId="50"/>
    <cellStyle name="40% - Accent4 2 2" xfId="51"/>
    <cellStyle name="40% - Accent5" xfId="52"/>
    <cellStyle name="40% - Accent5 2" xfId="53"/>
    <cellStyle name="40% - Accent5 2 2" xfId="54"/>
    <cellStyle name="40% - Accent6" xfId="55"/>
    <cellStyle name="40% - Accent6 2" xfId="56"/>
    <cellStyle name="40% - Accent6 2 2" xfId="57"/>
    <cellStyle name="60% - Accent1" xfId="58"/>
    <cellStyle name="60% - Accent1 2" xfId="59"/>
    <cellStyle name="60% - Accent1 2 2" xfId="60"/>
    <cellStyle name="60% - Accent2" xfId="61"/>
    <cellStyle name="60% - Accent2 2" xfId="62"/>
    <cellStyle name="60% - Accent2 2 2" xfId="63"/>
    <cellStyle name="60% - Accent3" xfId="64"/>
    <cellStyle name="60% - Accent3 2" xfId="65"/>
    <cellStyle name="60% - Accent3 2 2" xfId="66"/>
    <cellStyle name="60% - Accent4" xfId="67"/>
    <cellStyle name="60% - Accent4 2" xfId="68"/>
    <cellStyle name="60% - Accent4 2 2" xfId="69"/>
    <cellStyle name="60% - Accent5" xfId="70"/>
    <cellStyle name="60% - Accent5 2" xfId="71"/>
    <cellStyle name="60% - Accent5 2 2" xfId="72"/>
    <cellStyle name="60% - Accent6" xfId="73"/>
    <cellStyle name="60% - Accent6 2" xfId="74"/>
    <cellStyle name="60% - Accent6 2 2" xfId="75"/>
    <cellStyle name="Accent1 2" xfId="76"/>
    <cellStyle name="Accent1 2 2" xfId="77"/>
    <cellStyle name="Accent2 2" xfId="78"/>
    <cellStyle name="Accent2 2 2" xfId="79"/>
    <cellStyle name="Accent3 2" xfId="80"/>
    <cellStyle name="Accent3 2 2" xfId="81"/>
    <cellStyle name="Accent4 2" xfId="82"/>
    <cellStyle name="Accent4 2 2" xfId="83"/>
    <cellStyle name="Accent5 2" xfId="84"/>
    <cellStyle name="Accent5 2 2" xfId="85"/>
    <cellStyle name="Accent6 2" xfId="86"/>
    <cellStyle name="Accent6 2 2" xfId="87"/>
    <cellStyle name="Açıklama Metni 2" xfId="88"/>
    <cellStyle name="Ana Başlık 2" xfId="89"/>
    <cellStyle name="Bad 2" xfId="90"/>
    <cellStyle name="Bad 2 2" xfId="91"/>
    <cellStyle name="Bağlı Hücre 2" xfId="92"/>
    <cellStyle name="Başlık 1 2" xfId="93"/>
    <cellStyle name="Başlık 2 2" xfId="94"/>
    <cellStyle name="Başlık 3 2" xfId="95"/>
    <cellStyle name="Başlık 4 2" xfId="96"/>
    <cellStyle name="Calculation 2" xfId="97"/>
    <cellStyle name="Calculation 2 2" xfId="98"/>
    <cellStyle name="Check Cell 2" xfId="99"/>
    <cellStyle name="Check Cell 2 2" xfId="100"/>
    <cellStyle name="Comma 2" xfId="101"/>
    <cellStyle name="Comma 2 2" xfId="102"/>
    <cellStyle name="Çıkış 2" xfId="103"/>
    <cellStyle name="Explanatory Text" xfId="104"/>
    <cellStyle name="Explanatory Text 2" xfId="105"/>
    <cellStyle name="Explanatory Text 2 2" xfId="106"/>
    <cellStyle name="Giriş 2" xfId="107"/>
    <cellStyle name="Good 2" xfId="108"/>
    <cellStyle name="Good 2 2" xfId="109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Input" xfId="118"/>
    <cellStyle name="Input 2" xfId="119"/>
    <cellStyle name="Input 2 2" xfId="120"/>
    <cellStyle name="Linked Cell" xfId="121"/>
    <cellStyle name="Linked Cell 2" xfId="122"/>
    <cellStyle name="Linked Cell 2 2" xfId="123"/>
    <cellStyle name="Neutral 2" xfId="124"/>
    <cellStyle name="Neutral 2 2" xfId="125"/>
    <cellStyle name="Normal" xfId="0" builtinId="0"/>
    <cellStyle name="Normal 2 2" xfId="126"/>
    <cellStyle name="Normal 2 3" xfId="127"/>
    <cellStyle name="Normal 2 3 2" xfId="128"/>
    <cellStyle name="Normal 3" xfId="129"/>
    <cellStyle name="Normal 4" xfId="130"/>
    <cellStyle name="Normal 4 2" xfId="131"/>
    <cellStyle name="Normal 4 2 2" xfId="132"/>
    <cellStyle name="Normal_MAYIS_2009_İHRACAT_RAKAMLARI" xfId="3"/>
    <cellStyle name="Not 2" xfId="133"/>
    <cellStyle name="Note 2" xfId="134"/>
    <cellStyle name="Note 2 2" xfId="135"/>
    <cellStyle name="Note 2 2 2" xfId="136"/>
    <cellStyle name="Note 2 2 2 2" xfId="137"/>
    <cellStyle name="Note 2 2 3" xfId="138"/>
    <cellStyle name="Note 2 2 3 2" xfId="139"/>
    <cellStyle name="Note 2 2 3 2 2" xfId="140"/>
    <cellStyle name="Note 2 2 3 3" xfId="141"/>
    <cellStyle name="Note 2 2 3 3 2" xfId="142"/>
    <cellStyle name="Note 2 2 4" xfId="143"/>
    <cellStyle name="Note 2 2 4 2" xfId="144"/>
    <cellStyle name="Note 2 3" xfId="145"/>
    <cellStyle name="Note 2 3 2" xfId="146"/>
    <cellStyle name="Note 2 3 2 2" xfId="147"/>
    <cellStyle name="Note 2 3 3" xfId="148"/>
    <cellStyle name="Note 2 3 3 2" xfId="149"/>
    <cellStyle name="Note 2 4" xfId="150"/>
    <cellStyle name="Note 2 4 2" xfId="151"/>
    <cellStyle name="Note 3" xfId="152"/>
    <cellStyle name="Output" xfId="153"/>
    <cellStyle name="Output 2" xfId="154"/>
    <cellStyle name="Output 2 2" xfId="155"/>
    <cellStyle name="Percent 2" xfId="156"/>
    <cellStyle name="Percent 2 2" xfId="157"/>
    <cellStyle name="Percent 3" xfId="158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Uyarı Metni 2" xfId="165"/>
    <cellStyle name="Virgül" xfId="1" builtinId="3"/>
    <cellStyle name="Virgül 2" xfId="166"/>
    <cellStyle name="Warning Text" xfId="167"/>
    <cellStyle name="Warning Text 2" xfId="168"/>
    <cellStyle name="Warning Text 2 2" xfId="169"/>
    <cellStyle name="Yüzde" xfId="2" builtinId="5"/>
    <cellStyle name="Yüzde 2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SANAYİ SEKTÖRÜ İHRACATI, </a:t>
            </a:r>
            <a:r>
              <a:rPr lang="en-US" sz="900" b="1" i="0" u="none" strike="noStrike" baseline="0"/>
              <a:t>20</a:t>
            </a:r>
            <a:r>
              <a:rPr lang="tr-TR" sz="900" b="1" i="0" u="none" strike="noStrike" baseline="0"/>
              <a:t>11</a:t>
            </a:r>
            <a:r>
              <a:rPr lang="en-US" sz="900" b="1" i="0" u="none" strike="noStrike" baseline="0"/>
              <a:t>-20</a:t>
            </a:r>
            <a:r>
              <a:rPr lang="tr-TR" sz="900" b="1" i="0" u="none" strike="noStrike" baseline="0"/>
              <a:t>12</a:t>
            </a:r>
            <a:endParaRPr lang="en-US"/>
          </a:p>
        </c:rich>
      </c:tx>
      <c:layout>
        <c:manualLayout>
          <c:xMode val="edge"/>
          <c:yMode val="edge"/>
          <c:x val="0.12890922959572845"/>
          <c:y val="4.14937759336099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28"/>
          <c:y val="0.18672237001258188"/>
          <c:w val="0.77574370709382146"/>
          <c:h val="0.55186833803718649"/>
        </c:manualLayout>
      </c:layout>
      <c:lineChart>
        <c:grouping val="standard"/>
        <c:varyColors val="0"/>
        <c:ser>
          <c:idx val="0"/>
          <c:order val="0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İHR'!$C$25:$N$25</c:f>
              <c:numCache>
                <c:formatCode>#,##0</c:formatCode>
                <c:ptCount val="12"/>
                <c:pt idx="0">
                  <c:v>8660090.2770000007</c:v>
                </c:pt>
                <c:pt idx="1">
                  <c:v>9277288.4600000009</c:v>
                </c:pt>
                <c:pt idx="2">
                  <c:v>10555404.619000001</c:v>
                </c:pt>
                <c:pt idx="3">
                  <c:v>9502578.2029999997</c:v>
                </c:pt>
                <c:pt idx="4">
                  <c:v>9819683.0899999999</c:v>
                </c:pt>
                <c:pt idx="5">
                  <c:v>9827742.9910000004</c:v>
                </c:pt>
                <c:pt idx="6">
                  <c:v>8977586.0360000003</c:v>
                </c:pt>
                <c:pt idx="7">
                  <c:v>8760767.1420000009</c:v>
                </c:pt>
                <c:pt idx="8">
                  <c:v>9310907.8239999991</c:v>
                </c:pt>
                <c:pt idx="9">
                  <c:v>9658697.7909999993</c:v>
                </c:pt>
                <c:pt idx="10">
                  <c:v>10275151.436000001</c:v>
                </c:pt>
                <c:pt idx="11">
                  <c:v>9608164.3990000002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'2002-2013 AYLIK İHR'!$A$24</c:f>
              <c:strCache>
                <c:ptCount val="1"/>
                <c:pt idx="0">
                  <c:v>2013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İHR'!$C$24:$N$24</c:f>
              <c:numCache>
                <c:formatCode>#,##0</c:formatCode>
                <c:ptCount val="12"/>
                <c:pt idx="0">
                  <c:v>8875134.8149999995</c:v>
                </c:pt>
                <c:pt idx="1">
                  <c:v>9583246.5050000008</c:v>
                </c:pt>
                <c:pt idx="2">
                  <c:v>10390428.957</c:v>
                </c:pt>
                <c:pt idx="3">
                  <c:v>9717412.8450000007</c:v>
                </c:pt>
                <c:pt idx="4">
                  <c:v>10411671.967</c:v>
                </c:pt>
                <c:pt idx="5">
                  <c:v>9703874.6659999993</c:v>
                </c:pt>
                <c:pt idx="6">
                  <c:v>10492404.852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21792"/>
        <c:axId val="95233728"/>
      </c:lineChart>
      <c:catAx>
        <c:axId val="9872179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523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3372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72179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41647597254004E-2"/>
          <c:y val="0.82572788359961224"/>
          <c:w val="0.14144927536231883"/>
          <c:h val="0.156379041831389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KURU MEYVE VE MAMULLERİ İHRACATI (Bin $)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İHR'!$C$10:$N$10</c:f>
              <c:numCache>
                <c:formatCode>#,##0</c:formatCode>
                <c:ptCount val="12"/>
                <c:pt idx="0">
                  <c:v>106920.12300000001</c:v>
                </c:pt>
                <c:pt idx="1">
                  <c:v>109287.016</c:v>
                </c:pt>
                <c:pt idx="2">
                  <c:v>114294.486</c:v>
                </c:pt>
                <c:pt idx="3">
                  <c:v>104155.802</c:v>
                </c:pt>
                <c:pt idx="4">
                  <c:v>112227.56299999999</c:v>
                </c:pt>
                <c:pt idx="5">
                  <c:v>96376.611999999994</c:v>
                </c:pt>
                <c:pt idx="6">
                  <c:v>96562.356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dPt>
            <c:idx val="0"/>
            <c:bubble3D val="0"/>
          </c:dPt>
          <c:val>
            <c:numRef>
              <c:f>'2002-2013 AYLIK İHR'!$C$11:$N$11</c:f>
              <c:numCache>
                <c:formatCode>#,##0</c:formatCode>
                <c:ptCount val="12"/>
                <c:pt idx="0">
                  <c:v>105531.583</c:v>
                </c:pt>
                <c:pt idx="1">
                  <c:v>96523.843999999997</c:v>
                </c:pt>
                <c:pt idx="2">
                  <c:v>106398.08900000001</c:v>
                </c:pt>
                <c:pt idx="3">
                  <c:v>95619.092999999993</c:v>
                </c:pt>
                <c:pt idx="4">
                  <c:v>97437.353000000003</c:v>
                </c:pt>
                <c:pt idx="5">
                  <c:v>86571.563999999998</c:v>
                </c:pt>
                <c:pt idx="6">
                  <c:v>76121.244000000006</c:v>
                </c:pt>
                <c:pt idx="7">
                  <c:v>85953.599000000002</c:v>
                </c:pt>
                <c:pt idx="8">
                  <c:v>162774.07199999999</c:v>
                </c:pt>
                <c:pt idx="9">
                  <c:v>175246.46599999999</c:v>
                </c:pt>
                <c:pt idx="10">
                  <c:v>165695.76199999999</c:v>
                </c:pt>
                <c:pt idx="11">
                  <c:v>110777.462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59968"/>
        <c:axId val="117625344"/>
      </c:lineChart>
      <c:catAx>
        <c:axId val="11425996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7625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625344"/>
        <c:scaling>
          <c:orientation val="minMax"/>
          <c:max val="2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25996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18"/>
          <c:w val="0.79032335866951109"/>
          <c:h val="0.55597116220258969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İHR'!$C$12:$N$12</c:f>
              <c:numCache>
                <c:formatCode>#,##0</c:formatCode>
                <c:ptCount val="12"/>
                <c:pt idx="0">
                  <c:v>178057.44399999999</c:v>
                </c:pt>
                <c:pt idx="1">
                  <c:v>133987.56200000001</c:v>
                </c:pt>
                <c:pt idx="2">
                  <c:v>135662.81400000001</c:v>
                </c:pt>
                <c:pt idx="3">
                  <c:v>133874.226</c:v>
                </c:pt>
                <c:pt idx="4">
                  <c:v>105495.44100000001</c:v>
                </c:pt>
                <c:pt idx="5">
                  <c:v>106633.07</c:v>
                </c:pt>
                <c:pt idx="6">
                  <c:v>133183.84400000001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İHR'!$C$13:$N$13</c:f>
              <c:numCache>
                <c:formatCode>#,##0</c:formatCode>
                <c:ptCount val="12"/>
                <c:pt idx="0">
                  <c:v>119913.17</c:v>
                </c:pt>
                <c:pt idx="1">
                  <c:v>143215.25399999999</c:v>
                </c:pt>
                <c:pt idx="2">
                  <c:v>135675.905</c:v>
                </c:pt>
                <c:pt idx="3">
                  <c:v>132709.54</c:v>
                </c:pt>
                <c:pt idx="4">
                  <c:v>129480.432</c:v>
                </c:pt>
                <c:pt idx="5">
                  <c:v>128894.031</c:v>
                </c:pt>
                <c:pt idx="6">
                  <c:v>151957.09</c:v>
                </c:pt>
                <c:pt idx="7">
                  <c:v>108455.107</c:v>
                </c:pt>
                <c:pt idx="8">
                  <c:v>189203.166</c:v>
                </c:pt>
                <c:pt idx="9">
                  <c:v>199574.95600000001</c:v>
                </c:pt>
                <c:pt idx="10">
                  <c:v>194765.302</c:v>
                </c:pt>
                <c:pt idx="11">
                  <c:v>163890.04500000001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61504"/>
        <c:axId val="117627072"/>
      </c:lineChart>
      <c:catAx>
        <c:axId val="11426150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7627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627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26150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80645161290322E-2"/>
          <c:y val="0.82835977592353183"/>
          <c:w val="0.13709698586063837"/>
          <c:h val="0.160448152936106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2434607645875"/>
          <c:y val="0.17843866171003717"/>
          <c:w val="0.81891348088531191"/>
          <c:h val="0.58736059479553904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İHR'!$C$14:$N$14</c:f>
              <c:numCache>
                <c:formatCode>#,##0</c:formatCode>
                <c:ptCount val="12"/>
                <c:pt idx="0">
                  <c:v>44842.038</c:v>
                </c:pt>
                <c:pt idx="1">
                  <c:v>52403.663</c:v>
                </c:pt>
                <c:pt idx="2">
                  <c:v>62149.758999999998</c:v>
                </c:pt>
                <c:pt idx="3">
                  <c:v>38410.942999999999</c:v>
                </c:pt>
                <c:pt idx="4">
                  <c:v>38035.659</c:v>
                </c:pt>
                <c:pt idx="5">
                  <c:v>36309.536999999997</c:v>
                </c:pt>
                <c:pt idx="6">
                  <c:v>32923.226000000002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İHR'!$C$15:$N$15</c:f>
              <c:numCache>
                <c:formatCode>#,##0</c:formatCode>
                <c:ptCount val="12"/>
                <c:pt idx="0">
                  <c:v>14963.441000000001</c:v>
                </c:pt>
                <c:pt idx="1">
                  <c:v>15339.146000000001</c:v>
                </c:pt>
                <c:pt idx="2">
                  <c:v>19213.572</c:v>
                </c:pt>
                <c:pt idx="3">
                  <c:v>15903.887000000001</c:v>
                </c:pt>
                <c:pt idx="4">
                  <c:v>15565.424999999999</c:v>
                </c:pt>
                <c:pt idx="5">
                  <c:v>15442.521000000001</c:v>
                </c:pt>
                <c:pt idx="6">
                  <c:v>14310.64</c:v>
                </c:pt>
                <c:pt idx="7">
                  <c:v>11471.273999999999</c:v>
                </c:pt>
                <c:pt idx="8">
                  <c:v>17003.456999999999</c:v>
                </c:pt>
                <c:pt idx="9">
                  <c:v>15742.656999999999</c:v>
                </c:pt>
                <c:pt idx="10">
                  <c:v>19601.625</c:v>
                </c:pt>
                <c:pt idx="11">
                  <c:v>26593.853999999999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08672"/>
        <c:axId val="149012480"/>
      </c:lineChart>
      <c:catAx>
        <c:axId val="14850867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012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012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50867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60362173038229E-2"/>
          <c:y val="0.82899628252788105"/>
          <c:w val="0.13682092555331993"/>
          <c:h val="0.15985130111524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TÜTÜN İHRACATI (Bin $)</a:t>
            </a:r>
          </a:p>
        </c:rich>
      </c:tx>
      <c:layout>
        <c:manualLayout>
          <c:xMode val="edge"/>
          <c:yMode val="edge"/>
          <c:x val="0.27868852459016391"/>
          <c:y val="4.0160642570281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54098360655737"/>
          <c:y val="0.19277184037650749"/>
          <c:w val="0.78688524590163933"/>
          <c:h val="0.52610648102755175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İHR'!$C$16:$N$16</c:f>
              <c:numCache>
                <c:formatCode>#,##0</c:formatCode>
                <c:ptCount val="12"/>
                <c:pt idx="0">
                  <c:v>66631.066999999995</c:v>
                </c:pt>
                <c:pt idx="1">
                  <c:v>101106.59600000001</c:v>
                </c:pt>
                <c:pt idx="2">
                  <c:v>93632.384000000005</c:v>
                </c:pt>
                <c:pt idx="3">
                  <c:v>104726.342</c:v>
                </c:pt>
                <c:pt idx="4">
                  <c:v>80015.084000000003</c:v>
                </c:pt>
                <c:pt idx="5">
                  <c:v>76117.297000000006</c:v>
                </c:pt>
                <c:pt idx="6">
                  <c:v>90331.686000000002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İHR'!$C$17:$N$17</c:f>
              <c:numCache>
                <c:formatCode>#,##0</c:formatCode>
                <c:ptCount val="12"/>
                <c:pt idx="0">
                  <c:v>92500.611000000004</c:v>
                </c:pt>
                <c:pt idx="1">
                  <c:v>100557.644</c:v>
                </c:pt>
                <c:pt idx="2">
                  <c:v>86358.92</c:v>
                </c:pt>
                <c:pt idx="3">
                  <c:v>88475.812000000005</c:v>
                </c:pt>
                <c:pt idx="4">
                  <c:v>73133.077000000005</c:v>
                </c:pt>
                <c:pt idx="5">
                  <c:v>82236.959000000003</c:v>
                </c:pt>
                <c:pt idx="6">
                  <c:v>41072.54</c:v>
                </c:pt>
                <c:pt idx="7">
                  <c:v>50651.633000000002</c:v>
                </c:pt>
                <c:pt idx="8">
                  <c:v>50528.898999999998</c:v>
                </c:pt>
                <c:pt idx="9">
                  <c:v>52096.953999999998</c:v>
                </c:pt>
                <c:pt idx="10">
                  <c:v>62176.769</c:v>
                </c:pt>
                <c:pt idx="11">
                  <c:v>65921.175000000003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09184"/>
        <c:axId val="149014208"/>
      </c:lineChart>
      <c:catAx>
        <c:axId val="14850918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014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014208"/>
        <c:scaling>
          <c:orientation val="minMax"/>
          <c:max val="1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50918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2E-2"/>
          <c:y val="0.82329654576310496"/>
          <c:w val="0.13934426229508196"/>
          <c:h val="0.164659477806238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14754098360656"/>
          <c:y val="0.24344569288389514"/>
          <c:w val="0.83811475409836067"/>
          <c:h val="0.4943820224719101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İHR'!$C$18:$N$18</c:f>
              <c:numCache>
                <c:formatCode>#,##0</c:formatCode>
                <c:ptCount val="12"/>
                <c:pt idx="0">
                  <c:v>5248.2349999999997</c:v>
                </c:pt>
                <c:pt idx="1">
                  <c:v>8969.8040000000001</c:v>
                </c:pt>
                <c:pt idx="2">
                  <c:v>9241.5139999999992</c:v>
                </c:pt>
                <c:pt idx="3">
                  <c:v>10435.252</c:v>
                </c:pt>
                <c:pt idx="4">
                  <c:v>7212.4260000000004</c:v>
                </c:pt>
                <c:pt idx="5">
                  <c:v>3794.241</c:v>
                </c:pt>
                <c:pt idx="6">
                  <c:v>3556.596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İHR'!$C$19:$N$19</c:f>
              <c:numCache>
                <c:formatCode>#,##0</c:formatCode>
                <c:ptCount val="12"/>
                <c:pt idx="0">
                  <c:v>4758.4459999999999</c:v>
                </c:pt>
                <c:pt idx="1">
                  <c:v>6736.8689999999997</c:v>
                </c:pt>
                <c:pt idx="2">
                  <c:v>10413.361000000001</c:v>
                </c:pt>
                <c:pt idx="3">
                  <c:v>10505.583000000001</c:v>
                </c:pt>
                <c:pt idx="4">
                  <c:v>6052.7039999999997</c:v>
                </c:pt>
                <c:pt idx="5">
                  <c:v>2650.817</c:v>
                </c:pt>
                <c:pt idx="6">
                  <c:v>3157.7339999999999</c:v>
                </c:pt>
                <c:pt idx="7">
                  <c:v>4540.8599999999997</c:v>
                </c:pt>
                <c:pt idx="8">
                  <c:v>6212.3190000000004</c:v>
                </c:pt>
                <c:pt idx="9">
                  <c:v>5067.8599999999997</c:v>
                </c:pt>
                <c:pt idx="10">
                  <c:v>7099.8040000000001</c:v>
                </c:pt>
                <c:pt idx="11">
                  <c:v>5958.0739999999996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09696"/>
        <c:axId val="149015936"/>
      </c:lineChart>
      <c:catAx>
        <c:axId val="14850969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015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015936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509696"/>
        <c:crosses val="autoZero"/>
        <c:crossBetween val="between"/>
        <c:majorUnit val="2000"/>
        <c:minorUnit val="4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2E-2"/>
          <c:y val="0.82771850147944992"/>
          <c:w val="0.13934426229508196"/>
          <c:h val="0.161049082347852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 VE HAY.MAM. İHRACATI (Bin $)</a:t>
            </a:r>
            <a:endParaRPr lang="tr-TR"/>
          </a:p>
        </c:rich>
      </c:tx>
      <c:layout>
        <c:manualLayout>
          <c:xMode val="edge"/>
          <c:yMode val="edge"/>
          <c:x val="0.2559892641756536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9748088732924"/>
          <c:y val="0.24344658329889141"/>
          <c:w val="0.8069823286126081"/>
          <c:h val="0.49438383069928715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İHR'!$C$20:$N$20</c:f>
              <c:numCache>
                <c:formatCode>#,##0</c:formatCode>
                <c:ptCount val="12"/>
                <c:pt idx="0">
                  <c:v>171278.742</c:v>
                </c:pt>
                <c:pt idx="1">
                  <c:v>148797.92000000001</c:v>
                </c:pt>
                <c:pt idx="2">
                  <c:v>145990.75099999999</c:v>
                </c:pt>
                <c:pt idx="3">
                  <c:v>154659.81899999999</c:v>
                </c:pt>
                <c:pt idx="4">
                  <c:v>164950.859</c:v>
                </c:pt>
                <c:pt idx="5">
                  <c:v>157584.83600000001</c:v>
                </c:pt>
                <c:pt idx="6">
                  <c:v>165173.95000000001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İHR'!$C$21:$N$21</c:f>
              <c:numCache>
                <c:formatCode>#,##0</c:formatCode>
                <c:ptCount val="12"/>
                <c:pt idx="0">
                  <c:v>147201.16500000001</c:v>
                </c:pt>
                <c:pt idx="1">
                  <c:v>110614.91899999999</c:v>
                </c:pt>
                <c:pt idx="2">
                  <c:v>146851.834</c:v>
                </c:pt>
                <c:pt idx="3">
                  <c:v>114273.368</c:v>
                </c:pt>
                <c:pt idx="4">
                  <c:v>128328.912</c:v>
                </c:pt>
                <c:pt idx="5">
                  <c:v>130730.046</c:v>
                </c:pt>
                <c:pt idx="6">
                  <c:v>127346.598</c:v>
                </c:pt>
                <c:pt idx="7">
                  <c:v>130036.09699999999</c:v>
                </c:pt>
                <c:pt idx="8">
                  <c:v>147522.04500000001</c:v>
                </c:pt>
                <c:pt idx="9">
                  <c:v>140676.91500000001</c:v>
                </c:pt>
                <c:pt idx="10">
                  <c:v>161267.59599999999</c:v>
                </c:pt>
                <c:pt idx="11">
                  <c:v>177066.149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60480"/>
        <c:axId val="149018240"/>
      </c:lineChart>
      <c:catAx>
        <c:axId val="11426048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018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018240"/>
        <c:scaling>
          <c:orientation val="minMax"/>
          <c:max val="18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260480"/>
        <c:crosses val="autoZero"/>
        <c:crossBetween val="between"/>
        <c:majorUnit val="25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66940451745379E-2"/>
          <c:y val="0.82771850147944992"/>
          <c:w val="0.13963060572253932"/>
          <c:h val="0.161049082347852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20606313911222"/>
          <c:y val="0.17279411764705882"/>
          <c:w val="0.7942402790643468"/>
          <c:h val="0.56985294117647056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İHR'!$C$22:$N$22</c:f>
              <c:numCache>
                <c:formatCode>#,##0</c:formatCode>
                <c:ptCount val="12"/>
                <c:pt idx="0">
                  <c:v>308685.47200000001</c:v>
                </c:pt>
                <c:pt idx="1">
                  <c:v>312988.06599999999</c:v>
                </c:pt>
                <c:pt idx="2">
                  <c:v>361532.897</c:v>
                </c:pt>
                <c:pt idx="3">
                  <c:v>361250.13500000001</c:v>
                </c:pt>
                <c:pt idx="4">
                  <c:v>382736.97</c:v>
                </c:pt>
                <c:pt idx="5">
                  <c:v>354665.03600000002</c:v>
                </c:pt>
                <c:pt idx="6">
                  <c:v>391004.473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İHR'!$C$23:$N$23</c:f>
              <c:numCache>
                <c:formatCode>#,##0</c:formatCode>
                <c:ptCount val="12"/>
                <c:pt idx="0">
                  <c:v>265835.64600000001</c:v>
                </c:pt>
                <c:pt idx="1">
                  <c:v>294466.75300000003</c:v>
                </c:pt>
                <c:pt idx="2">
                  <c:v>330262.42</c:v>
                </c:pt>
                <c:pt idx="3">
                  <c:v>306608.08199999999</c:v>
                </c:pt>
                <c:pt idx="4">
                  <c:v>328986.049</c:v>
                </c:pt>
                <c:pt idx="5">
                  <c:v>327953.65100000001</c:v>
                </c:pt>
                <c:pt idx="6">
                  <c:v>321147.80300000001</c:v>
                </c:pt>
                <c:pt idx="7">
                  <c:v>313695.18699999998</c:v>
                </c:pt>
                <c:pt idx="8">
                  <c:v>325915.36300000001</c:v>
                </c:pt>
                <c:pt idx="9">
                  <c:v>322764.723</c:v>
                </c:pt>
                <c:pt idx="10">
                  <c:v>364766.71600000001</c:v>
                </c:pt>
                <c:pt idx="11">
                  <c:v>359375.74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12256"/>
        <c:axId val="149019968"/>
      </c:lineChart>
      <c:catAx>
        <c:axId val="14851225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019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019968"/>
        <c:scaling>
          <c:orientation val="minMax"/>
          <c:max val="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51225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399E-2"/>
          <c:y val="0.83088235294117652"/>
          <c:w val="0.13991791149563093"/>
          <c:h val="0.158088235294117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TEKSTİL VE HAMMADDELERİ İHRACATI (Bin $)</a:t>
            </a:r>
          </a:p>
        </c:rich>
      </c:tx>
      <c:layout>
        <c:manualLayout>
          <c:xMode val="edge"/>
          <c:yMode val="edge"/>
          <c:x val="0.1795920509936258"/>
          <c:y val="5.1851851851851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16"/>
          <c:y val="0.20740815758158848"/>
          <c:w val="0.79387834211410047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İHR'!$C$26:$N$26</c:f>
              <c:numCache>
                <c:formatCode>#,##0</c:formatCode>
                <c:ptCount val="12"/>
                <c:pt idx="0">
                  <c:v>682732.01800000004</c:v>
                </c:pt>
                <c:pt idx="1">
                  <c:v>649702.71900000004</c:v>
                </c:pt>
                <c:pt idx="2">
                  <c:v>734266.82299999997</c:v>
                </c:pt>
                <c:pt idx="3">
                  <c:v>701100.15500000003</c:v>
                </c:pt>
                <c:pt idx="4">
                  <c:v>749692.65399999998</c:v>
                </c:pt>
                <c:pt idx="5">
                  <c:v>645812.46799999999</c:v>
                </c:pt>
                <c:pt idx="6">
                  <c:v>677474.00699999998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İHR'!$C$27:$N$27</c:f>
              <c:numCache>
                <c:formatCode>#,##0</c:formatCode>
                <c:ptCount val="12"/>
                <c:pt idx="0">
                  <c:v>584999.65800000005</c:v>
                </c:pt>
                <c:pt idx="1">
                  <c:v>634980.96299999999</c:v>
                </c:pt>
                <c:pt idx="2">
                  <c:v>722336.93700000003</c:v>
                </c:pt>
                <c:pt idx="3">
                  <c:v>645785.98499999999</c:v>
                </c:pt>
                <c:pt idx="4">
                  <c:v>680930.15700000001</c:v>
                </c:pt>
                <c:pt idx="5">
                  <c:v>635964.94700000004</c:v>
                </c:pt>
                <c:pt idx="6">
                  <c:v>580092.97499999998</c:v>
                </c:pt>
                <c:pt idx="7">
                  <c:v>612907.223</c:v>
                </c:pt>
                <c:pt idx="8">
                  <c:v>692198.31099999999</c:v>
                </c:pt>
                <c:pt idx="9">
                  <c:v>662004.745</c:v>
                </c:pt>
                <c:pt idx="10">
                  <c:v>764902.33100000001</c:v>
                </c:pt>
                <c:pt idx="11">
                  <c:v>622417.35600000003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11744"/>
        <c:axId val="148628608"/>
      </c:lineChart>
      <c:catAx>
        <c:axId val="14851174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62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62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511744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6E-2"/>
          <c:y val="0.82963274035190049"/>
          <c:w val="0.13877572446301353"/>
          <c:h val="0.159259648099543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884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63283405695357"/>
          <c:y val="0.19629700628257479"/>
          <c:w val="0.77142934015200504"/>
          <c:h val="0.4888906571566014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İHR'!$C$28:$N$28</c:f>
              <c:numCache>
                <c:formatCode>#,##0</c:formatCode>
                <c:ptCount val="12"/>
                <c:pt idx="0">
                  <c:v>115067.22100000001</c:v>
                </c:pt>
                <c:pt idx="1">
                  <c:v>129846.212</c:v>
                </c:pt>
                <c:pt idx="2">
                  <c:v>153811.23199999999</c:v>
                </c:pt>
                <c:pt idx="3">
                  <c:v>145525.046</c:v>
                </c:pt>
                <c:pt idx="4">
                  <c:v>155699.81</c:v>
                </c:pt>
                <c:pt idx="5">
                  <c:v>146294.807</c:v>
                </c:pt>
                <c:pt idx="6">
                  <c:v>183535.967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İHR'!$C$29:$N$29</c:f>
              <c:numCache>
                <c:formatCode>#,##0</c:formatCode>
                <c:ptCount val="12"/>
                <c:pt idx="0">
                  <c:v>89780.933999999994</c:v>
                </c:pt>
                <c:pt idx="1">
                  <c:v>103607.844</c:v>
                </c:pt>
                <c:pt idx="2">
                  <c:v>150142.88</c:v>
                </c:pt>
                <c:pt idx="3">
                  <c:v>122697.03599999999</c:v>
                </c:pt>
                <c:pt idx="4">
                  <c:v>128086.519</c:v>
                </c:pt>
                <c:pt idx="5">
                  <c:v>139253.05300000001</c:v>
                </c:pt>
                <c:pt idx="6">
                  <c:v>161803.31200000001</c:v>
                </c:pt>
                <c:pt idx="7">
                  <c:v>137048.42199999999</c:v>
                </c:pt>
                <c:pt idx="8">
                  <c:v>146787.353</c:v>
                </c:pt>
                <c:pt idx="9">
                  <c:v>134542.18299999999</c:v>
                </c:pt>
                <c:pt idx="10">
                  <c:v>157369.85399999999</c:v>
                </c:pt>
                <c:pt idx="11">
                  <c:v>162995.497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10208"/>
        <c:axId val="148630336"/>
      </c:lineChart>
      <c:catAx>
        <c:axId val="14851020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630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6303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51020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6E-2"/>
          <c:y val="0.82592903664819672"/>
          <c:w val="0.13877572446301353"/>
          <c:h val="0.159259648099543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HALI İHRACATI (Bin $)</a:t>
            </a:r>
          </a:p>
        </c:rich>
      </c:tx>
      <c:layout>
        <c:manualLayout>
          <c:xMode val="edge"/>
          <c:yMode val="edge"/>
          <c:x val="0.32040837752423801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79610749771553"/>
          <c:y val="0.19403020425862191"/>
          <c:w val="0.77142934015200504"/>
          <c:h val="0.50746361113793426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İHR'!$C$30:$N$30</c:f>
              <c:numCache>
                <c:formatCode>#,##0</c:formatCode>
                <c:ptCount val="12"/>
                <c:pt idx="0">
                  <c:v>165999.60399999999</c:v>
                </c:pt>
                <c:pt idx="1">
                  <c:v>161550.14600000001</c:v>
                </c:pt>
                <c:pt idx="2">
                  <c:v>169936.27600000001</c:v>
                </c:pt>
                <c:pt idx="3">
                  <c:v>190199.18799999999</c:v>
                </c:pt>
                <c:pt idx="4">
                  <c:v>192856.261</c:v>
                </c:pt>
                <c:pt idx="5">
                  <c:v>184246.70199999999</c:v>
                </c:pt>
                <c:pt idx="6">
                  <c:v>180511.323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İHR'!$C$31:$N$31</c:f>
              <c:numCache>
                <c:formatCode>#,##0</c:formatCode>
                <c:ptCount val="12"/>
                <c:pt idx="0">
                  <c:v>132530.18700000001</c:v>
                </c:pt>
                <c:pt idx="1">
                  <c:v>148772.826</c:v>
                </c:pt>
                <c:pt idx="2">
                  <c:v>166441.73300000001</c:v>
                </c:pt>
                <c:pt idx="3">
                  <c:v>167710.15400000001</c:v>
                </c:pt>
                <c:pt idx="4">
                  <c:v>171988.31200000001</c:v>
                </c:pt>
                <c:pt idx="5">
                  <c:v>154499.71400000001</c:v>
                </c:pt>
                <c:pt idx="6">
                  <c:v>164713.269</c:v>
                </c:pt>
                <c:pt idx="7">
                  <c:v>161426.91200000001</c:v>
                </c:pt>
                <c:pt idx="8">
                  <c:v>168008.64499999999</c:v>
                </c:pt>
                <c:pt idx="9">
                  <c:v>188447.95600000001</c:v>
                </c:pt>
                <c:pt idx="10">
                  <c:v>197338.997</c:v>
                </c:pt>
                <c:pt idx="11">
                  <c:v>188174.00700000001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22304"/>
        <c:axId val="148631488"/>
      </c:lineChart>
      <c:catAx>
        <c:axId val="9872230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631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63148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72230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6E-2"/>
          <c:y val="0.82835977592353183"/>
          <c:w val="0.13877572446301353"/>
          <c:h val="0.160448152936106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İHRACATI, </a:t>
            </a:r>
            <a:r>
              <a:rPr lang="en-US" sz="1000" b="1" i="0" u="none" strike="noStrike" baseline="0"/>
              <a:t>20</a:t>
            </a:r>
            <a:r>
              <a:rPr lang="tr-TR" sz="1000" b="1" i="0" u="none" strike="noStrike" baseline="0"/>
              <a:t>11</a:t>
            </a:r>
            <a:r>
              <a:rPr lang="en-US" sz="1000" b="1" i="0" u="none" strike="noStrike" baseline="0"/>
              <a:t>-20</a:t>
            </a:r>
            <a:r>
              <a:rPr lang="tr-TR" sz="1000" b="1" i="0" u="none" strike="noStrike" baseline="0"/>
              <a:t>12</a:t>
            </a:r>
            <a:endParaRPr lang="en-US"/>
          </a:p>
        </c:rich>
      </c:tx>
      <c:layout>
        <c:manualLayout>
          <c:xMode val="edge"/>
          <c:yMode val="edge"/>
          <c:x val="0.12614702978641429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16"/>
          <c:w val="0.77064306488660328"/>
          <c:h val="0.50936515890229583"/>
        </c:manualLayout>
      </c:layout>
      <c:lineChart>
        <c:grouping val="standard"/>
        <c:varyColors val="0"/>
        <c:ser>
          <c:idx val="0"/>
          <c:order val="0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İHR'!$C$59:$N$59</c:f>
              <c:numCache>
                <c:formatCode>#,##0</c:formatCode>
                <c:ptCount val="12"/>
                <c:pt idx="0">
                  <c:v>271584.26299999998</c:v>
                </c:pt>
                <c:pt idx="1">
                  <c:v>256897.50399999999</c:v>
                </c:pt>
                <c:pt idx="2">
                  <c:v>305975.66899999999</c:v>
                </c:pt>
                <c:pt idx="3">
                  <c:v>321790.63799999998</c:v>
                </c:pt>
                <c:pt idx="4">
                  <c:v>360715.07400000002</c:v>
                </c:pt>
                <c:pt idx="5">
                  <c:v>411667.26299999998</c:v>
                </c:pt>
                <c:pt idx="6">
                  <c:v>378979.18599999999</c:v>
                </c:pt>
                <c:pt idx="7">
                  <c:v>342966.435</c:v>
                </c:pt>
                <c:pt idx="8">
                  <c:v>364579.592</c:v>
                </c:pt>
                <c:pt idx="9">
                  <c:v>339744.978</c:v>
                </c:pt>
                <c:pt idx="10">
                  <c:v>427520.86099999998</c:v>
                </c:pt>
                <c:pt idx="11">
                  <c:v>397238.79399999999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'2002-2013 AYLIK İHR'!$A$58</c:f>
              <c:strCache>
                <c:ptCount val="1"/>
                <c:pt idx="0">
                  <c:v>2013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İHR'!$C$58:$N$58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398699.17099999997</c:v>
                </c:pt>
                <c:pt idx="2">
                  <c:v>369674.46299999999</c:v>
                </c:pt>
                <c:pt idx="3">
                  <c:v>401684.95799999998</c:v>
                </c:pt>
                <c:pt idx="4">
                  <c:v>509132.71799999999</c:v>
                </c:pt>
                <c:pt idx="5">
                  <c:v>431851.21899999998</c:v>
                </c:pt>
                <c:pt idx="6">
                  <c:v>446430.09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23328"/>
        <c:axId val="95236032"/>
      </c:lineChart>
      <c:catAx>
        <c:axId val="9872332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5236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3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72332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743119266055051E-3"/>
          <c:y val="0.83520913818356979"/>
          <c:w val="0.14788990825688073"/>
          <c:h val="0.151088304973114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07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85347514283"/>
          <c:y val="0.19379918316672406"/>
          <c:w val="0.77366410603159164"/>
          <c:h val="0.51162984356015151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İHR'!$C$32:$N$32</c:f>
              <c:numCache>
                <c:formatCode>#,##0</c:formatCode>
                <c:ptCount val="12"/>
                <c:pt idx="0">
                  <c:v>1316210.1270000001</c:v>
                </c:pt>
                <c:pt idx="1">
                  <c:v>1429600.6839999999</c:v>
                </c:pt>
                <c:pt idx="2">
                  <c:v>1452549.22</c:v>
                </c:pt>
                <c:pt idx="3">
                  <c:v>1421564.5</c:v>
                </c:pt>
                <c:pt idx="4">
                  <c:v>1569903.5330000001</c:v>
                </c:pt>
                <c:pt idx="5">
                  <c:v>1330013.0079999999</c:v>
                </c:pt>
                <c:pt idx="6">
                  <c:v>1554884.284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İHR'!$C$33:$N$33</c:f>
              <c:numCache>
                <c:formatCode>#,##0</c:formatCode>
                <c:ptCount val="12"/>
                <c:pt idx="0">
                  <c:v>1302960.182</c:v>
                </c:pt>
                <c:pt idx="1">
                  <c:v>1386784.155</c:v>
                </c:pt>
                <c:pt idx="2">
                  <c:v>1641891.4809999999</c:v>
                </c:pt>
                <c:pt idx="3">
                  <c:v>1482109.78</c:v>
                </c:pt>
                <c:pt idx="4">
                  <c:v>1481255.8389999999</c:v>
                </c:pt>
                <c:pt idx="5">
                  <c:v>1384441.6059999999</c:v>
                </c:pt>
                <c:pt idx="6">
                  <c:v>1293007.9469999999</c:v>
                </c:pt>
                <c:pt idx="7">
                  <c:v>1457947.912</c:v>
                </c:pt>
                <c:pt idx="8">
                  <c:v>1474631.595</c:v>
                </c:pt>
                <c:pt idx="9">
                  <c:v>1627615.7790000001</c:v>
                </c:pt>
                <c:pt idx="10">
                  <c:v>1576147.0930000001</c:v>
                </c:pt>
                <c:pt idx="11">
                  <c:v>1406200.811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49472"/>
        <c:axId val="148633216"/>
      </c:lineChart>
      <c:catAx>
        <c:axId val="15024947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63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633216"/>
        <c:scaling>
          <c:orientation val="minMax"/>
          <c:max val="2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24947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399E-2"/>
          <c:y val="0.82170868176361678"/>
          <c:w val="0.13991791149563093"/>
          <c:h val="0.166667480518423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11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16"/>
          <c:y val="0.17537345384913905"/>
          <c:w val="0.78571506867333851"/>
          <c:h val="0.56343386236638282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İHR'!$C$42:$N$42</c:f>
              <c:numCache>
                <c:formatCode>#,##0</c:formatCode>
                <c:ptCount val="12"/>
                <c:pt idx="0">
                  <c:v>430146.8</c:v>
                </c:pt>
                <c:pt idx="1">
                  <c:v>435759.37900000002</c:v>
                </c:pt>
                <c:pt idx="2">
                  <c:v>512191.96399999998</c:v>
                </c:pt>
                <c:pt idx="3">
                  <c:v>502122.73599999998</c:v>
                </c:pt>
                <c:pt idx="4">
                  <c:v>519111.995</c:v>
                </c:pt>
                <c:pt idx="5">
                  <c:v>466786.19400000002</c:v>
                </c:pt>
                <c:pt idx="6">
                  <c:v>511832.33799999999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İHR'!$C$43:$N$43</c:f>
              <c:numCache>
                <c:formatCode>#,##0</c:formatCode>
                <c:ptCount val="12"/>
                <c:pt idx="0">
                  <c:v>385485.42700000003</c:v>
                </c:pt>
                <c:pt idx="1">
                  <c:v>418134.033</c:v>
                </c:pt>
                <c:pt idx="2">
                  <c:v>464782.777</c:v>
                </c:pt>
                <c:pt idx="3">
                  <c:v>449810.15</c:v>
                </c:pt>
                <c:pt idx="4">
                  <c:v>481190.35</c:v>
                </c:pt>
                <c:pt idx="5">
                  <c:v>470788.53</c:v>
                </c:pt>
                <c:pt idx="6">
                  <c:v>434096.00900000002</c:v>
                </c:pt>
                <c:pt idx="7">
                  <c:v>408024.44900000002</c:v>
                </c:pt>
                <c:pt idx="8">
                  <c:v>413458.12199999997</c:v>
                </c:pt>
                <c:pt idx="9">
                  <c:v>442315.17499999999</c:v>
                </c:pt>
                <c:pt idx="10">
                  <c:v>497142.87900000002</c:v>
                </c:pt>
                <c:pt idx="11">
                  <c:v>454243.96100000001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53056"/>
        <c:axId val="148634944"/>
      </c:lineChart>
      <c:catAx>
        <c:axId val="15025305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8634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634944"/>
        <c:scaling>
          <c:orientation val="minMax"/>
          <c:max val="1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253056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6E-2"/>
          <c:y val="0.82835977592353183"/>
          <c:w val="0.13877572446301353"/>
          <c:h val="0.160448152936106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27142878568750334"/>
          <c:y val="2.496878901373283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42874225600113"/>
          <c:y val="0.22097459099437836"/>
          <c:w val="0.78367425031314808"/>
          <c:h val="0.54307314735906542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İHR'!$C$36:$N$36</c:f>
              <c:numCache>
                <c:formatCode>#,##0</c:formatCode>
                <c:ptCount val="12"/>
                <c:pt idx="0">
                  <c:v>1485540.101</c:v>
                </c:pt>
                <c:pt idx="1">
                  <c:v>1784093.98</c:v>
                </c:pt>
                <c:pt idx="2">
                  <c:v>1864176.3910000001</c:v>
                </c:pt>
                <c:pt idx="3">
                  <c:v>1766727.031</c:v>
                </c:pt>
                <c:pt idx="4">
                  <c:v>1843439.2169999999</c:v>
                </c:pt>
                <c:pt idx="5">
                  <c:v>1801654.824</c:v>
                </c:pt>
                <c:pt idx="6">
                  <c:v>1964669.8459999999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İHR'!$C$37:$N$37</c:f>
              <c:numCache>
                <c:formatCode>#,##0</c:formatCode>
                <c:ptCount val="12"/>
                <c:pt idx="0">
                  <c:v>1581184.1359999999</c:v>
                </c:pt>
                <c:pt idx="1">
                  <c:v>1637526.29</c:v>
                </c:pt>
                <c:pt idx="2">
                  <c:v>1906475.3060000001</c:v>
                </c:pt>
                <c:pt idx="3">
                  <c:v>1630183.31</c:v>
                </c:pt>
                <c:pt idx="4">
                  <c:v>1653562.047</c:v>
                </c:pt>
                <c:pt idx="5">
                  <c:v>1604581.1969999999</c:v>
                </c:pt>
                <c:pt idx="6">
                  <c:v>1450911.7720000001</c:v>
                </c:pt>
                <c:pt idx="7">
                  <c:v>1068344.94</c:v>
                </c:pt>
                <c:pt idx="8">
                  <c:v>1497644.335</c:v>
                </c:pt>
                <c:pt idx="9">
                  <c:v>1631701.3089999999</c:v>
                </c:pt>
                <c:pt idx="10">
                  <c:v>1757241.9750000001</c:v>
                </c:pt>
                <c:pt idx="11">
                  <c:v>1636924.1159999999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64576"/>
        <c:axId val="150365888"/>
      </c:lineChart>
      <c:catAx>
        <c:axId val="15106457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5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365888"/>
        <c:scaling>
          <c:orientation val="minMax"/>
          <c:max val="3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064576"/>
        <c:crosses val="autoZero"/>
        <c:crossBetween val="between"/>
        <c:majorUnit val="5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6E-2"/>
          <c:y val="0.82771850147944992"/>
          <c:w val="0.13877572446301353"/>
          <c:h val="0.161049082347852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ELEKTRİK ELEKTRONİK </a:t>
            </a:r>
            <a:r>
              <a:rPr lang="tr-TR"/>
              <a:t>MAK.</a:t>
            </a:r>
            <a:r>
              <a:rPr lang="tr-TR" baseline="0"/>
              <a:t> VE BİL. </a:t>
            </a:r>
            <a:r>
              <a:rPr lang="en-US"/>
              <a:t>İHRACATI </a:t>
            </a:r>
            <a:r>
              <a:rPr lang="tr-TR"/>
              <a:t>  </a:t>
            </a:r>
            <a:r>
              <a:rPr lang="en-US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36440432564131"/>
          <c:y val="0.18909090909090909"/>
          <c:w val="0.74233277082688442"/>
          <c:h val="0.53818181818181821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İHR'!$C$40:$N$40</c:f>
              <c:numCache>
                <c:formatCode>#,##0</c:formatCode>
                <c:ptCount val="12"/>
                <c:pt idx="0">
                  <c:v>830486.54299999995</c:v>
                </c:pt>
                <c:pt idx="1">
                  <c:v>838716.02800000005</c:v>
                </c:pt>
                <c:pt idx="2">
                  <c:v>909814.68900000001</c:v>
                </c:pt>
                <c:pt idx="3">
                  <c:v>917081.81400000001</c:v>
                </c:pt>
                <c:pt idx="4">
                  <c:v>1027548.951</c:v>
                </c:pt>
                <c:pt idx="5">
                  <c:v>924334.96499999997</c:v>
                </c:pt>
                <c:pt idx="6">
                  <c:v>1044397.216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İHR'!$C$41:$N$41</c:f>
              <c:numCache>
                <c:formatCode>#,##0</c:formatCode>
                <c:ptCount val="12"/>
                <c:pt idx="0">
                  <c:v>817775.93500000006</c:v>
                </c:pt>
                <c:pt idx="1">
                  <c:v>948619.21699999995</c:v>
                </c:pt>
                <c:pt idx="2">
                  <c:v>1131078.9439999999</c:v>
                </c:pt>
                <c:pt idx="3">
                  <c:v>1050533.7879999999</c:v>
                </c:pt>
                <c:pt idx="4">
                  <c:v>1048165.909</c:v>
                </c:pt>
                <c:pt idx="5">
                  <c:v>957640.36699999997</c:v>
                </c:pt>
                <c:pt idx="6">
                  <c:v>865371.049</c:v>
                </c:pt>
                <c:pt idx="7">
                  <c:v>952506.804</c:v>
                </c:pt>
                <c:pt idx="8">
                  <c:v>972452.799</c:v>
                </c:pt>
                <c:pt idx="9">
                  <c:v>981329.41099999996</c:v>
                </c:pt>
                <c:pt idx="10">
                  <c:v>1069165.3970000001</c:v>
                </c:pt>
                <c:pt idx="11">
                  <c:v>998763.75199999998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65088"/>
        <c:axId val="150367040"/>
      </c:lineChart>
      <c:catAx>
        <c:axId val="15106508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7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367040"/>
        <c:scaling>
          <c:orientation val="minMax"/>
          <c:max val="1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065088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24E-2"/>
          <c:y val="0.83272727272727276"/>
          <c:w val="0.13905951940056571"/>
          <c:h val="0.156363636363636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3670791151"/>
          <c:y val="2.7888446215139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16"/>
          <c:y val="0.18326693227091634"/>
          <c:w val="0.79387834211410047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İHR'!$C$34:$N$34</c:f>
              <c:numCache>
                <c:formatCode>#,##0</c:formatCode>
                <c:ptCount val="12"/>
                <c:pt idx="0">
                  <c:v>1393513.031</c:v>
                </c:pt>
                <c:pt idx="1">
                  <c:v>1390527.747</c:v>
                </c:pt>
                <c:pt idx="2">
                  <c:v>1511511.1259999999</c:v>
                </c:pt>
                <c:pt idx="3">
                  <c:v>1319319.8400000001</c:v>
                </c:pt>
                <c:pt idx="4">
                  <c:v>1366929.777</c:v>
                </c:pt>
                <c:pt idx="5">
                  <c:v>1447284.4280000001</c:v>
                </c:pt>
                <c:pt idx="6">
                  <c:v>1627085.3770000001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İHR'!$C$35:$N$35</c:f>
              <c:numCache>
                <c:formatCode>#,##0</c:formatCode>
                <c:ptCount val="12"/>
                <c:pt idx="0">
                  <c:v>1226435.351</c:v>
                </c:pt>
                <c:pt idx="1">
                  <c:v>1302807.132</c:v>
                </c:pt>
                <c:pt idx="2">
                  <c:v>1476257.787</c:v>
                </c:pt>
                <c:pt idx="3">
                  <c:v>1215094.2949999999</c:v>
                </c:pt>
                <c:pt idx="4">
                  <c:v>1286430.27</c:v>
                </c:pt>
                <c:pt idx="5">
                  <c:v>1395384.0349999999</c:v>
                </c:pt>
                <c:pt idx="6">
                  <c:v>1400148.953</c:v>
                </c:pt>
                <c:pt idx="7">
                  <c:v>1293696.3089999999</c:v>
                </c:pt>
                <c:pt idx="8">
                  <c:v>1361829.058</c:v>
                </c:pt>
                <c:pt idx="9">
                  <c:v>1278954.946</c:v>
                </c:pt>
                <c:pt idx="10">
                  <c:v>1433987.6059999999</c:v>
                </c:pt>
                <c:pt idx="11">
                  <c:v>1368593.625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65600"/>
        <c:axId val="150368768"/>
      </c:lineChart>
      <c:catAx>
        <c:axId val="15106560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8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368768"/>
        <c:scaling>
          <c:orientation val="minMax"/>
          <c:max val="2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06560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6E-2"/>
          <c:y val="0.76095617529880477"/>
          <c:w val="0.12653082650382988"/>
          <c:h val="0.15537848605577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
(Bin $)</a:t>
            </a:r>
          </a:p>
        </c:rich>
      </c:tx>
      <c:layout>
        <c:manualLayout>
          <c:xMode val="edge"/>
          <c:yMode val="edge"/>
          <c:x val="0.27142878568750334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97974029390573"/>
          <c:y val="0.23507505515948424"/>
          <c:w val="0.8061232522752434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İHR'!$C$44:$N$44</c:f>
              <c:numCache>
                <c:formatCode>#,##0</c:formatCode>
                <c:ptCount val="12"/>
                <c:pt idx="0">
                  <c:v>508843.538</c:v>
                </c:pt>
                <c:pt idx="1">
                  <c:v>536450.33400000003</c:v>
                </c:pt>
                <c:pt idx="2">
                  <c:v>584461.64399999997</c:v>
                </c:pt>
                <c:pt idx="3">
                  <c:v>548946.86300000001</c:v>
                </c:pt>
                <c:pt idx="4">
                  <c:v>608307.32499999995</c:v>
                </c:pt>
                <c:pt idx="5">
                  <c:v>548427.74</c:v>
                </c:pt>
                <c:pt idx="6">
                  <c:v>579475.51599999995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İHR'!$C$45:$N$45</c:f>
              <c:numCache>
                <c:formatCode>#,##0</c:formatCode>
                <c:ptCount val="12"/>
                <c:pt idx="0">
                  <c:v>479260.19199999998</c:v>
                </c:pt>
                <c:pt idx="1">
                  <c:v>499889.90100000001</c:v>
                </c:pt>
                <c:pt idx="2">
                  <c:v>576619.43400000001</c:v>
                </c:pt>
                <c:pt idx="3">
                  <c:v>513051.16600000003</c:v>
                </c:pt>
                <c:pt idx="4">
                  <c:v>569967.83499999996</c:v>
                </c:pt>
                <c:pt idx="5">
                  <c:v>560661.00300000003</c:v>
                </c:pt>
                <c:pt idx="6">
                  <c:v>513600.04700000002</c:v>
                </c:pt>
                <c:pt idx="7">
                  <c:v>491376.81900000002</c:v>
                </c:pt>
                <c:pt idx="8">
                  <c:v>513297.32199999999</c:v>
                </c:pt>
                <c:pt idx="9">
                  <c:v>506641.913</c:v>
                </c:pt>
                <c:pt idx="10">
                  <c:v>599181.77800000005</c:v>
                </c:pt>
                <c:pt idx="11">
                  <c:v>533694.571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66624"/>
        <c:axId val="150370496"/>
      </c:lineChart>
      <c:catAx>
        <c:axId val="15106662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7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3704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066624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6E-2"/>
          <c:y val="0.82089708935636774"/>
          <c:w val="0.13877572446301353"/>
          <c:h val="0.160448152936106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146938989769136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4"/>
          <c:y val="0.23880640524138083"/>
          <c:w val="0.81020488899562437"/>
          <c:h val="0.47388146040086504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İHR'!$C$48:$N$48</c:f>
              <c:numCache>
                <c:formatCode>#,##0</c:formatCode>
                <c:ptCount val="12"/>
                <c:pt idx="0">
                  <c:v>232438.55</c:v>
                </c:pt>
                <c:pt idx="1">
                  <c:v>236040.12</c:v>
                </c:pt>
                <c:pt idx="2">
                  <c:v>286681.24099999998</c:v>
                </c:pt>
                <c:pt idx="3">
                  <c:v>290714.288</c:v>
                </c:pt>
                <c:pt idx="4">
                  <c:v>299180.71799999999</c:v>
                </c:pt>
                <c:pt idx="5">
                  <c:v>264022.63400000002</c:v>
                </c:pt>
                <c:pt idx="6">
                  <c:v>281243.20299999998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İHR'!$C$49:$N$49</c:f>
              <c:numCache>
                <c:formatCode>#,##0</c:formatCode>
                <c:ptCount val="12"/>
                <c:pt idx="0">
                  <c:v>207853.90400000001</c:v>
                </c:pt>
                <c:pt idx="1">
                  <c:v>235476.37</c:v>
                </c:pt>
                <c:pt idx="2">
                  <c:v>279936.51699999999</c:v>
                </c:pt>
                <c:pt idx="3">
                  <c:v>271020.42499999999</c:v>
                </c:pt>
                <c:pt idx="4">
                  <c:v>297689.89</c:v>
                </c:pt>
                <c:pt idx="5">
                  <c:v>285897.22200000001</c:v>
                </c:pt>
                <c:pt idx="6">
                  <c:v>256485.649</c:v>
                </c:pt>
                <c:pt idx="7">
                  <c:v>254993.12100000001</c:v>
                </c:pt>
                <c:pt idx="8">
                  <c:v>249354.584</c:v>
                </c:pt>
                <c:pt idx="9">
                  <c:v>258030.61300000001</c:v>
                </c:pt>
                <c:pt idx="10">
                  <c:v>263127.766</c:v>
                </c:pt>
                <c:pt idx="11">
                  <c:v>237858.473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68160"/>
        <c:axId val="152289856"/>
      </c:lineChart>
      <c:catAx>
        <c:axId val="15106816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289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2898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068160"/>
        <c:crosses val="autoZero"/>
        <c:crossBetween val="between"/>
        <c:majorUnit val="4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6E-2"/>
          <c:y val="0.82462843263994978"/>
          <c:w val="0.13877572446301353"/>
          <c:h val="0.160448152936106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MÜCEVHER İHRACATI (1000 $)</a:t>
            </a:r>
          </a:p>
        </c:rich>
      </c:tx>
      <c:layout>
        <c:manualLayout>
          <c:xMode val="edge"/>
          <c:yMode val="edge"/>
          <c:x val="0.19477953809990617"/>
          <c:y val="4.0740740740740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'2002-2013 AYLIK İHR'!$A$50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İHR'!$C$50:$N$50</c:f>
              <c:numCache>
                <c:formatCode>#,##0</c:formatCode>
                <c:ptCount val="12"/>
                <c:pt idx="0">
                  <c:v>154262.28700000001</c:v>
                </c:pt>
                <c:pt idx="1">
                  <c:v>193180.40100000001</c:v>
                </c:pt>
                <c:pt idx="2">
                  <c:v>191269.766</c:v>
                </c:pt>
                <c:pt idx="3">
                  <c:v>166963.91</c:v>
                </c:pt>
                <c:pt idx="4">
                  <c:v>193679.179</c:v>
                </c:pt>
                <c:pt idx="5">
                  <c:v>169254.40900000001</c:v>
                </c:pt>
                <c:pt idx="6">
                  <c:v>173692.79999999999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İHR'!$C$51:$N$51</c:f>
              <c:numCache>
                <c:formatCode>#,##0</c:formatCode>
                <c:ptCount val="12"/>
                <c:pt idx="0">
                  <c:v>270948.38799999998</c:v>
                </c:pt>
                <c:pt idx="1">
                  <c:v>131767.024</c:v>
                </c:pt>
                <c:pt idx="2">
                  <c:v>135700.011</c:v>
                </c:pt>
                <c:pt idx="3">
                  <c:v>153131.56400000001</c:v>
                </c:pt>
                <c:pt idx="4">
                  <c:v>153192.611</c:v>
                </c:pt>
                <c:pt idx="5">
                  <c:v>165776.73199999999</c:v>
                </c:pt>
                <c:pt idx="6">
                  <c:v>135267.766</c:v>
                </c:pt>
                <c:pt idx="7">
                  <c:v>157073.617</c:v>
                </c:pt>
                <c:pt idx="8">
                  <c:v>179011.67499999999</c:v>
                </c:pt>
                <c:pt idx="9">
                  <c:v>179006.58300000001</c:v>
                </c:pt>
                <c:pt idx="10">
                  <c:v>250424.19</c:v>
                </c:pt>
                <c:pt idx="11">
                  <c:v>163981.372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87584"/>
        <c:axId val="152291008"/>
      </c:lineChart>
      <c:catAx>
        <c:axId val="15238758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291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291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38758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40160642570281E-2"/>
          <c:y val="0.82222533294449307"/>
          <c:w val="0.14859458832706152"/>
          <c:h val="0.16666744434723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 
(Bin $)</a:t>
            </a:r>
          </a:p>
        </c:rich>
      </c:tx>
      <c:layout>
        <c:manualLayout>
          <c:xMode val="edge"/>
          <c:yMode val="edge"/>
          <c:x val="0.42566191446028512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7617107942974"/>
          <c:y val="0.22878270003801754"/>
          <c:w val="0.80651731160896134"/>
          <c:h val="0.53874635815404126"/>
        </c:manualLayout>
      </c:layout>
      <c:lineChart>
        <c:grouping val="standard"/>
        <c:varyColors val="0"/>
        <c:ser>
          <c:idx val="1"/>
          <c:order val="0"/>
          <c:tx>
            <c:strRef>
              <c:f>'2002-2013 AYLIK İHR'!$A$56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İHR'!$C$46:$N$46</c:f>
              <c:numCache>
                <c:formatCode>#,##0</c:formatCode>
                <c:ptCount val="12"/>
                <c:pt idx="0">
                  <c:v>1155640.2749999999</c:v>
                </c:pt>
                <c:pt idx="1">
                  <c:v>1234177.041</c:v>
                </c:pt>
                <c:pt idx="2">
                  <c:v>1459403.83</c:v>
                </c:pt>
                <c:pt idx="3">
                  <c:v>1234333.784</c:v>
                </c:pt>
                <c:pt idx="4">
                  <c:v>1273209.2320000001</c:v>
                </c:pt>
                <c:pt idx="5">
                  <c:v>1122719.368</c:v>
                </c:pt>
                <c:pt idx="6">
                  <c:v>1107044.088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'2002-2013 AYLIK İHR'!$A$47</c:f>
              <c:strCache>
                <c:ptCount val="1"/>
                <c:pt idx="0">
                  <c:v>2012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İHR'!$C$47:$N$47</c:f>
              <c:numCache>
                <c:formatCode>#,##0</c:formatCode>
                <c:ptCount val="12"/>
                <c:pt idx="0">
                  <c:v>1223469.6359999999</c:v>
                </c:pt>
                <c:pt idx="1">
                  <c:v>1360029.8840000001</c:v>
                </c:pt>
                <c:pt idx="2">
                  <c:v>1328317.3019999999</c:v>
                </c:pt>
                <c:pt idx="3">
                  <c:v>1328580.9509999999</c:v>
                </c:pt>
                <c:pt idx="4">
                  <c:v>1345411.1710000001</c:v>
                </c:pt>
                <c:pt idx="5">
                  <c:v>1481500.4720000001</c:v>
                </c:pt>
                <c:pt idx="6">
                  <c:v>1247695.486</c:v>
                </c:pt>
                <c:pt idx="7">
                  <c:v>1276850.52</c:v>
                </c:pt>
                <c:pt idx="8">
                  <c:v>1197186.601</c:v>
                </c:pt>
                <c:pt idx="9">
                  <c:v>1329672.686</c:v>
                </c:pt>
                <c:pt idx="10">
                  <c:v>1179845.527</c:v>
                </c:pt>
                <c:pt idx="11">
                  <c:v>1249935.6850000001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60992"/>
        <c:axId val="152292736"/>
      </c:lineChart>
      <c:catAx>
        <c:axId val="11426099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29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292736"/>
        <c:scaling>
          <c:orientation val="minMax"/>
          <c:max val="3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260992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183299389002037E-2"/>
          <c:y val="0.83025985220482124"/>
          <c:w val="0.1384928716904277"/>
          <c:h val="0.158671974121316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"/>
          <c:h val="0.57303580376508279"/>
        </c:manualLayout>
      </c:layout>
      <c:lineChart>
        <c:grouping val="standard"/>
        <c:varyColors val="0"/>
        <c:ser>
          <c:idx val="1"/>
          <c:order val="0"/>
          <c:tx>
            <c:strRef>
              <c:f>'2002-2013 AYLIK İHR'!$A$60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İHR'!$C$60:$N$60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398699.17099999997</c:v>
                </c:pt>
                <c:pt idx="2">
                  <c:v>369674.46299999999</c:v>
                </c:pt>
                <c:pt idx="3">
                  <c:v>401684.95799999998</c:v>
                </c:pt>
                <c:pt idx="4">
                  <c:v>509132.71799999999</c:v>
                </c:pt>
                <c:pt idx="5">
                  <c:v>431851.21899999998</c:v>
                </c:pt>
                <c:pt idx="6">
                  <c:v>446430.09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'2002-2013 AYLIK İHR'!$A$61</c:f>
              <c:strCache>
                <c:ptCount val="1"/>
                <c:pt idx="0">
                  <c:v>2012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İHR'!$C$61:$N$61</c:f>
              <c:numCache>
                <c:formatCode>#,##0</c:formatCode>
                <c:ptCount val="12"/>
                <c:pt idx="0">
                  <c:v>271584.26299999998</c:v>
                </c:pt>
                <c:pt idx="1">
                  <c:v>256897.50399999999</c:v>
                </c:pt>
                <c:pt idx="2">
                  <c:v>305975.66899999999</c:v>
                </c:pt>
                <c:pt idx="3">
                  <c:v>321790.63799999998</c:v>
                </c:pt>
                <c:pt idx="4">
                  <c:v>360715.07400000002</c:v>
                </c:pt>
                <c:pt idx="5">
                  <c:v>411667.26299999998</c:v>
                </c:pt>
                <c:pt idx="6">
                  <c:v>378979.18599999999</c:v>
                </c:pt>
                <c:pt idx="7">
                  <c:v>342966.435</c:v>
                </c:pt>
                <c:pt idx="8">
                  <c:v>364579.592</c:v>
                </c:pt>
                <c:pt idx="9">
                  <c:v>339744.978</c:v>
                </c:pt>
                <c:pt idx="10">
                  <c:v>427520.86099999998</c:v>
                </c:pt>
                <c:pt idx="11">
                  <c:v>397238.79399999999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88096"/>
        <c:axId val="152295040"/>
      </c:lineChart>
      <c:catAx>
        <c:axId val="15238809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295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295040"/>
        <c:scaling>
          <c:orientation val="minMax"/>
          <c:max val="5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388096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"/>
          <c:y val="0.82022771291519592"/>
          <c:w val="0.14799999999999999"/>
          <c:h val="0.168540139379129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AYLAR BAZINDA TOPLAM İHRACAT, 2011-2012
</a:t>
            </a:r>
          </a:p>
        </c:rich>
      </c:tx>
      <c:layout>
        <c:manualLayout>
          <c:xMode val="edge"/>
          <c:yMode val="edge"/>
          <c:x val="0.16475972540045766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6"/>
          <c:w val="0.7597254004576659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'2002-2013 AYLIK İHR'!$A$73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İHR'!$C$73:$H$73</c:f>
              <c:numCache>
                <c:formatCode>#,##0</c:formatCode>
                <c:ptCount val="6"/>
                <c:pt idx="0">
                  <c:v>11486657.253</c:v>
                </c:pt>
                <c:pt idx="1">
                  <c:v>12391261.619999999</c:v>
                </c:pt>
                <c:pt idx="2">
                  <c:v>13131711.925000001</c:v>
                </c:pt>
                <c:pt idx="3">
                  <c:v>12485147.308</c:v>
                </c:pt>
                <c:pt idx="4">
                  <c:v>13297928.526000001</c:v>
                </c:pt>
                <c:pt idx="5">
                  <c:v>12438009.526000001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23840"/>
        <c:axId val="95238336"/>
      </c:lineChart>
      <c:catAx>
        <c:axId val="9872384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523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3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72384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8306636155606407E-2"/>
          <c:y val="0.84615692269235576"/>
          <c:w val="0.14144927536231883"/>
          <c:h val="0.13804889773393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GEMİ</a:t>
            </a:r>
            <a:r>
              <a:rPr lang="tr-TR" baseline="0"/>
              <a:t> VE YAT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314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21"/>
          <c:h val="0.57303580376508301"/>
        </c:manualLayout>
      </c:layout>
      <c:lineChart>
        <c:grouping val="standard"/>
        <c:varyColors val="0"/>
        <c:ser>
          <c:idx val="1"/>
          <c:order val="0"/>
          <c:tx>
            <c:strRef>
              <c:f>'2002-2013 AYLIK İHR'!$A$38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İHR'!$C$38:$N$38</c:f>
              <c:numCache>
                <c:formatCode>#,##0</c:formatCode>
                <c:ptCount val="12"/>
                <c:pt idx="0">
                  <c:v>48952.629000000001</c:v>
                </c:pt>
                <c:pt idx="1">
                  <c:v>162402.31299999999</c:v>
                </c:pt>
                <c:pt idx="2">
                  <c:v>92520.589000000007</c:v>
                </c:pt>
                <c:pt idx="3">
                  <c:v>29250.645</c:v>
                </c:pt>
                <c:pt idx="4">
                  <c:v>92887.691000000006</c:v>
                </c:pt>
                <c:pt idx="5">
                  <c:v>137339.94200000001</c:v>
                </c:pt>
                <c:pt idx="6">
                  <c:v>132099.677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'2002-2013 AYLIK İHR'!$A$39</c:f>
              <c:strCache>
                <c:ptCount val="1"/>
                <c:pt idx="0">
                  <c:v>2012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İHR'!$C$39:$N$39</c:f>
              <c:numCache>
                <c:formatCode>#,##0</c:formatCode>
                <c:ptCount val="12"/>
                <c:pt idx="0">
                  <c:v>36041.682000000001</c:v>
                </c:pt>
                <c:pt idx="1">
                  <c:v>109678.35400000001</c:v>
                </c:pt>
                <c:pt idx="2">
                  <c:v>97181.244999999995</c:v>
                </c:pt>
                <c:pt idx="3">
                  <c:v>45305.629000000001</c:v>
                </c:pt>
                <c:pt idx="4">
                  <c:v>43630.010999999999</c:v>
                </c:pt>
                <c:pt idx="5">
                  <c:v>104286.588</c:v>
                </c:pt>
                <c:pt idx="6">
                  <c:v>85736.846999999994</c:v>
                </c:pt>
                <c:pt idx="7">
                  <c:v>63442.074000000001</c:v>
                </c:pt>
                <c:pt idx="8">
                  <c:v>16401.631000000001</c:v>
                </c:pt>
                <c:pt idx="9">
                  <c:v>34284.199000000001</c:v>
                </c:pt>
                <c:pt idx="10">
                  <c:v>75369.153000000006</c:v>
                </c:pt>
                <c:pt idx="11">
                  <c:v>99579.066000000006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89120"/>
        <c:axId val="152715264"/>
      </c:lineChart>
      <c:catAx>
        <c:axId val="1523891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715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152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389120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"/>
          <c:y val="0.82022786477533005"/>
          <c:w val="0.14799999999999999"/>
          <c:h val="0.168540112261248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SAVUNMA</a:t>
            </a:r>
            <a:r>
              <a:rPr lang="tr-TR" baseline="0"/>
              <a:t> VE HAVACILIK SANAYİİ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23400000000000001"/>
          <c:y val="4.7440699126092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"/>
          <c:h val="0.57303580376508279"/>
        </c:manualLayout>
      </c:layout>
      <c:lineChart>
        <c:grouping val="standard"/>
        <c:varyColors val="0"/>
        <c:ser>
          <c:idx val="1"/>
          <c:order val="0"/>
          <c:tx>
            <c:strRef>
              <c:f>'2002-2013 AYLIK İHR'!$A$52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İHR'!$C$52:$N$52</c:f>
              <c:numCache>
                <c:formatCode>#,##0</c:formatCode>
                <c:ptCount val="12"/>
                <c:pt idx="0">
                  <c:v>72558.025999999998</c:v>
                </c:pt>
                <c:pt idx="1">
                  <c:v>90844.455000000002</c:v>
                </c:pt>
                <c:pt idx="2">
                  <c:v>106723.235</c:v>
                </c:pt>
                <c:pt idx="3">
                  <c:v>113262.235</c:v>
                </c:pt>
                <c:pt idx="4">
                  <c:v>126939.52800000001</c:v>
                </c:pt>
                <c:pt idx="5">
                  <c:v>171695.69200000001</c:v>
                </c:pt>
                <c:pt idx="6">
                  <c:v>99208.574999999997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'2002-2013 AYLIK İHR'!$A$53</c:f>
              <c:strCache>
                <c:ptCount val="1"/>
                <c:pt idx="0">
                  <c:v>2012</c:v>
                </c:pt>
              </c:strCache>
            </c:strRef>
          </c:tx>
          <c:dPt>
            <c:idx val="0"/>
            <c:marker>
              <c:symbol val="diamond"/>
              <c:size val="7"/>
            </c:marker>
            <c:bubble3D val="0"/>
          </c:dPt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İHR'!$C$53:$N$53</c:f>
              <c:numCache>
                <c:formatCode>#,##0</c:formatCode>
                <c:ptCount val="12"/>
                <c:pt idx="0">
                  <c:v>59875.495999999999</c:v>
                </c:pt>
                <c:pt idx="1">
                  <c:v>63926.321000000004</c:v>
                </c:pt>
                <c:pt idx="2">
                  <c:v>120374.85799999999</c:v>
                </c:pt>
                <c:pt idx="3">
                  <c:v>101378.409</c:v>
                </c:pt>
                <c:pt idx="4">
                  <c:v>129529.72199999999</c:v>
                </c:pt>
                <c:pt idx="5">
                  <c:v>162023.815</c:v>
                </c:pt>
                <c:pt idx="6">
                  <c:v>79016.184999999998</c:v>
                </c:pt>
                <c:pt idx="7">
                  <c:v>114212.63499999999</c:v>
                </c:pt>
                <c:pt idx="8">
                  <c:v>94096.955000000002</c:v>
                </c:pt>
                <c:pt idx="9">
                  <c:v>77603.506999999998</c:v>
                </c:pt>
                <c:pt idx="10">
                  <c:v>86489.982000000004</c:v>
                </c:pt>
                <c:pt idx="11">
                  <c:v>172282.09700000001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89632"/>
        <c:axId val="152717568"/>
      </c:lineChart>
      <c:catAx>
        <c:axId val="1523896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717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17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3896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"/>
          <c:y val="0.82022786477533005"/>
          <c:w val="0.13578666666666667"/>
          <c:h val="0.163744925142784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İKLİMLENDİRME</a:t>
            </a:r>
            <a:r>
              <a:rPr lang="tr-TR" baseline="0"/>
              <a:t> SANAYİ </a:t>
            </a:r>
          </a:p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İHRACATI (Bin $)</a:t>
            </a:r>
          </a:p>
        </c:rich>
      </c:tx>
      <c:layout>
        <c:manualLayout>
          <c:xMode val="edge"/>
          <c:yMode val="edge"/>
          <c:x val="0.23400000000000001"/>
          <c:y val="4.7440699126092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"/>
          <c:h val="0.57303580376508279"/>
        </c:manualLayout>
      </c:layout>
      <c:lineChart>
        <c:grouping val="standard"/>
        <c:varyColors val="0"/>
        <c:ser>
          <c:idx val="1"/>
          <c:order val="0"/>
          <c:tx>
            <c:strRef>
              <c:f>'2002-2013 AYLIK İHR'!$A$54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İHR'!$C$54:$N$54</c:f>
              <c:numCache>
                <c:formatCode>#,##0</c:formatCode>
                <c:ptCount val="12"/>
                <c:pt idx="0">
                  <c:v>275699.446</c:v>
                </c:pt>
                <c:pt idx="1">
                  <c:v>301581.59299999999</c:v>
                </c:pt>
                <c:pt idx="2">
                  <c:v>348983.28399999999</c:v>
                </c:pt>
                <c:pt idx="3">
                  <c:v>360117.728</c:v>
                </c:pt>
                <c:pt idx="4">
                  <c:v>379550.04599999997</c:v>
                </c:pt>
                <c:pt idx="5">
                  <c:v>335854.24200000003</c:v>
                </c:pt>
                <c:pt idx="6">
                  <c:v>366613.41499999998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'2002-2013 AYLIK İHR'!$A$55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İHR'!$C$55:$N$55</c:f>
              <c:numCache>
                <c:formatCode>#,##0</c:formatCode>
                <c:ptCount val="12"/>
                <c:pt idx="0">
                  <c:v>255863.72399999999</c:v>
                </c:pt>
                <c:pt idx="1">
                  <c:v>289889.33199999999</c:v>
                </c:pt>
                <c:pt idx="2">
                  <c:v>349871.283</c:v>
                </c:pt>
                <c:pt idx="3">
                  <c:v>318162.55200000003</c:v>
                </c:pt>
                <c:pt idx="4">
                  <c:v>339242.83799999999</c:v>
                </c:pt>
                <c:pt idx="5">
                  <c:v>317928.61499999999</c:v>
                </c:pt>
                <c:pt idx="6">
                  <c:v>303364.15899999999</c:v>
                </c:pt>
                <c:pt idx="7">
                  <c:v>304797.06900000002</c:v>
                </c:pt>
                <c:pt idx="8">
                  <c:v>328281.277</c:v>
                </c:pt>
                <c:pt idx="9">
                  <c:v>320875.29399999999</c:v>
                </c:pt>
                <c:pt idx="10">
                  <c:v>360764.12599999999</c:v>
                </c:pt>
                <c:pt idx="11">
                  <c:v>304709.28499999997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90144"/>
        <c:axId val="152720448"/>
      </c:lineChart>
      <c:catAx>
        <c:axId val="15239014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720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20448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390144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"/>
          <c:y val="0.82022786477533005"/>
          <c:w val="0.13578666666666667"/>
          <c:h val="0.163744925142784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TARIM İHRACATI, </a:t>
            </a:r>
            <a:r>
              <a:rPr lang="en-US" sz="1075" b="1" i="0" u="none" strike="noStrike" baseline="0"/>
              <a:t>20</a:t>
            </a:r>
            <a:r>
              <a:rPr lang="tr-TR" sz="1075" b="1" i="0" u="none" strike="noStrike" baseline="0"/>
              <a:t>11</a:t>
            </a:r>
            <a:r>
              <a:rPr lang="en-US" sz="1075" b="1" i="0" u="none" strike="noStrike" baseline="0"/>
              <a:t>-20</a:t>
            </a:r>
            <a:r>
              <a:rPr lang="tr-TR" sz="1075" b="1" i="0" u="none" strike="noStrike" baseline="0"/>
              <a:t>12</a:t>
            </a:r>
          </a:p>
        </c:rich>
      </c:tx>
      <c:layout>
        <c:manualLayout>
          <c:xMode val="edge"/>
          <c:yMode val="edge"/>
          <c:x val="0.1494255287054635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687"/>
          <c:y val="0.18972368631825576"/>
          <c:w val="0.75402468126948918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İHR'!$C$3:$N$3</c:f>
              <c:numCache>
                <c:formatCode>#,##0</c:formatCode>
                <c:ptCount val="12"/>
                <c:pt idx="0">
                  <c:v>1506723.7509999999</c:v>
                </c:pt>
                <c:pt idx="1">
                  <c:v>1533499.9110000001</c:v>
                </c:pt>
                <c:pt idx="2">
                  <c:v>1656289.152</c:v>
                </c:pt>
                <c:pt idx="3">
                  <c:v>1491180.767</c:v>
                </c:pt>
                <c:pt idx="4">
                  <c:v>1536166.179</c:v>
                </c:pt>
                <c:pt idx="5">
                  <c:v>1519760.899</c:v>
                </c:pt>
                <c:pt idx="6">
                  <c:v>1412069.469</c:v>
                </c:pt>
                <c:pt idx="7">
                  <c:v>1344226.8859999999</c:v>
                </c:pt>
                <c:pt idx="8">
                  <c:v>1625846.057</c:v>
                </c:pt>
                <c:pt idx="9">
                  <c:v>1692938.8870000001</c:v>
                </c:pt>
                <c:pt idx="10">
                  <c:v>1975252.128</c:v>
                </c:pt>
                <c:pt idx="11">
                  <c:v>1834647.219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'2002-2013 AYLIK İHR'!$A$2</c:f>
              <c:strCache>
                <c:ptCount val="1"/>
                <c:pt idx="0">
                  <c:v>2013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İHR'!$C$2:$N$2</c:f>
              <c:numCache>
                <c:formatCode>#,##0</c:formatCode>
                <c:ptCount val="12"/>
                <c:pt idx="0">
                  <c:v>1700175.534</c:v>
                </c:pt>
                <c:pt idx="1">
                  <c:v>1614206.152</c:v>
                </c:pt>
                <c:pt idx="2">
                  <c:v>1723040.523</c:v>
                </c:pt>
                <c:pt idx="3">
                  <c:v>1689048.895</c:v>
                </c:pt>
                <c:pt idx="4">
                  <c:v>1772389.2290000001</c:v>
                </c:pt>
                <c:pt idx="5">
                  <c:v>1652686.15</c:v>
                </c:pt>
                <c:pt idx="6">
                  <c:v>1690583.2690000001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24352"/>
        <c:axId val="97100352"/>
      </c:lineChart>
      <c:catAx>
        <c:axId val="9872435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710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10035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72435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94252873563218E-2"/>
          <c:y val="0.82608861639330644"/>
          <c:w val="0.14681992337164751"/>
          <c:h val="0.157049578288879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2007-2013</a:t>
            </a:r>
          </a:p>
        </c:rich>
      </c:tx>
      <c:layout>
        <c:manualLayout>
          <c:xMode val="edge"/>
          <c:yMode val="edge"/>
          <c:x val="0.21774221770665764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265"/>
          <c:y val="0.16477295583961604"/>
          <c:w val="0.73656010658196114"/>
          <c:h val="0.60795538878754884"/>
        </c:manualLayout>
      </c:layout>
      <c:lineChart>
        <c:grouping val="standard"/>
        <c:varyColors val="0"/>
        <c:ser>
          <c:idx val="1"/>
          <c:order val="0"/>
          <c:tx>
            <c:v>2007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'2002-2013 AYLIK İHR'!$C$67:$N$67</c:f>
              <c:numCache>
                <c:formatCode>#,##0</c:formatCode>
                <c:ptCount val="12"/>
                <c:pt idx="0">
                  <c:v>6564559.7930000005</c:v>
                </c:pt>
                <c:pt idx="1">
                  <c:v>7656951.608</c:v>
                </c:pt>
                <c:pt idx="2">
                  <c:v>8957851.6210000049</c:v>
                </c:pt>
                <c:pt idx="3">
                  <c:v>8313312.004999998</c:v>
                </c:pt>
                <c:pt idx="4">
                  <c:v>9147620.0420000013</c:v>
                </c:pt>
                <c:pt idx="5">
                  <c:v>8980247.4370000008</c:v>
                </c:pt>
                <c:pt idx="6">
                  <c:v>8937741.5910000019</c:v>
                </c:pt>
                <c:pt idx="7">
                  <c:v>8736689.092000002</c:v>
                </c:pt>
                <c:pt idx="8">
                  <c:v>9038743.8959999997</c:v>
                </c:pt>
                <c:pt idx="9">
                  <c:v>9895216.6219999995</c:v>
                </c:pt>
                <c:pt idx="10">
                  <c:v>11318798.219999997</c:v>
                </c:pt>
                <c:pt idx="11">
                  <c:v>9724017.9770000037</c:v>
                </c:pt>
              </c:numCache>
            </c:numRef>
          </c:val>
          <c:smooth val="0"/>
        </c:ser>
        <c:ser>
          <c:idx val="2"/>
          <c:order val="1"/>
          <c:tx>
            <c:v>2008</c:v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'2002-2013 AYLIK İHR'!$C$68:$N$68</c:f>
              <c:numCache>
                <c:formatCode>#,##0</c:formatCode>
                <c:ptCount val="12"/>
                <c:pt idx="0">
                  <c:v>10632207.040999999</c:v>
                </c:pt>
                <c:pt idx="1">
                  <c:v>11077899.120000005</c:v>
                </c:pt>
                <c:pt idx="2">
                  <c:v>11428587.234000001</c:v>
                </c:pt>
                <c:pt idx="3">
                  <c:v>11363963.502999999</c:v>
                </c:pt>
                <c:pt idx="4">
                  <c:v>12477968.699999999</c:v>
                </c:pt>
                <c:pt idx="5">
                  <c:v>11770634.384000003</c:v>
                </c:pt>
                <c:pt idx="6">
                  <c:v>12595426.862999996</c:v>
                </c:pt>
                <c:pt idx="7">
                  <c:v>11046830.085999999</c:v>
                </c:pt>
                <c:pt idx="8">
                  <c:v>12793148.033999996</c:v>
                </c:pt>
                <c:pt idx="9">
                  <c:v>9722708.7899999991</c:v>
                </c:pt>
                <c:pt idx="10">
                  <c:v>9395872.8970000036</c:v>
                </c:pt>
                <c:pt idx="11">
                  <c:v>7721948.9740000013</c:v>
                </c:pt>
              </c:numCache>
            </c:numRef>
          </c:val>
          <c:smooth val="0"/>
        </c:ser>
        <c:ser>
          <c:idx val="5"/>
          <c:order val="2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'2002-2013 AYLIK İHR'!$C$69:$N$69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3"/>
          <c:tx>
            <c:v>2010</c:v>
          </c:tx>
          <c:marker>
            <c:symbol val="none"/>
          </c:marker>
          <c:val>
            <c:numRef>
              <c:f>'2002-2013 AYLIK İHR'!$C$70:$N$70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4"/>
          <c:tx>
            <c:v>2011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'2002-2013 AYLIK İHR'!$C$71:$N$71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5"/>
          <c:tx>
            <c:v>2012</c:v>
          </c:tx>
          <c:marker>
            <c:symbol val="none"/>
          </c:marker>
          <c:val>
            <c:numRef>
              <c:f>'2002-2013 AYLIK İHR'!$C$72:$N$72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6"/>
          <c:tx>
            <c:v>2013</c:v>
          </c:tx>
          <c:marker>
            <c:symbol val="circle"/>
            <c:size val="5"/>
          </c:marker>
          <c:val>
            <c:numRef>
              <c:f>'2002-2013 AYLIK İHR'!$C$73:$H$73</c:f>
              <c:numCache>
                <c:formatCode>#,##0</c:formatCode>
                <c:ptCount val="6"/>
                <c:pt idx="0">
                  <c:v>11486657.253</c:v>
                </c:pt>
                <c:pt idx="1">
                  <c:v>12391261.619999999</c:v>
                </c:pt>
                <c:pt idx="2">
                  <c:v>13131711.925000001</c:v>
                </c:pt>
                <c:pt idx="3">
                  <c:v>12485147.308</c:v>
                </c:pt>
                <c:pt idx="4">
                  <c:v>13297928.526000001</c:v>
                </c:pt>
                <c:pt idx="5">
                  <c:v>12438009.526000001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85568"/>
        <c:axId val="97103232"/>
      </c:lineChart>
      <c:catAx>
        <c:axId val="11748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710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103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23E-2"/>
              <c:y val="0.3750005965163445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748556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498"/>
          <c:w val="8.666666666666667E-2"/>
          <c:h val="0.4011136960152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2002-2013 (1000 $)</a:t>
            </a:r>
          </a:p>
        </c:rich>
      </c:tx>
      <c:layout>
        <c:manualLayout>
          <c:xMode val="edge"/>
          <c:yMode val="edge"/>
          <c:x val="0.19840230689799584"/>
          <c:y val="3.29113924050632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41"/>
          <c:w val="0.83355580161074405"/>
          <c:h val="0.7518987341772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'2002-2013 AYLIK İHR'!$A$62:$A$73</c:f>
              <c:strCache>
                <c:ptCount val="1"/>
                <c:pt idx="0">
                  <c:v>2002 2003 2004 2005 2006 2007 2008 2009 2010 2011 2012 2013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-8.1201786439301666E-3"/>
                  <c:y val="-5.73839662447257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6.4961429151442519E-3"/>
                  <c:y val="1.3502109704641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'2002-2013 AYLIK İHR'!$A$62:$A$73</c:f>
              <c:numCache>
                <c:formatCode>General</c:formatCode>
                <c:ptCount val="1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</c:numCache>
            </c:numRef>
          </c:cat>
          <c:val>
            <c:numRef>
              <c:f>'2002-2013 AYLIK İHR'!$O$62:$O$73</c:f>
              <c:numCache>
                <c:formatCode>#,##0</c:formatCode>
                <c:ptCount val="12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87860134.36999999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86080"/>
        <c:axId val="97105536"/>
      </c:barChart>
      <c:catAx>
        <c:axId val="11748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7105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105536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7486080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      (Bin $)</a:t>
            </a:r>
          </a:p>
        </c:rich>
      </c:tx>
      <c:layout>
        <c:manualLayout>
          <c:xMode val="edge"/>
          <c:yMode val="edge"/>
          <c:x val="0.1533744478259236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4"/>
          <c:y val="0.2178477690288714"/>
          <c:w val="0.82208753132894641"/>
          <c:h val="0.50313224626449249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İHR'!$C$4:$N$4</c:f>
              <c:numCache>
                <c:formatCode>#,##0</c:formatCode>
                <c:ptCount val="12"/>
                <c:pt idx="0">
                  <c:v>500466.92</c:v>
                </c:pt>
                <c:pt idx="1">
                  <c:v>471153.27600000001</c:v>
                </c:pt>
                <c:pt idx="2">
                  <c:v>532548.18299999996</c:v>
                </c:pt>
                <c:pt idx="3">
                  <c:v>520588.23</c:v>
                </c:pt>
                <c:pt idx="4">
                  <c:v>586987.27399999998</c:v>
                </c:pt>
                <c:pt idx="5">
                  <c:v>542563.14</c:v>
                </c:pt>
                <c:pt idx="6">
                  <c:v>552029.05700000003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11"/>
            <c:spPr>
              <a:noFill/>
              <a:ln w="9525">
                <a:noFill/>
              </a:ln>
            </c:spPr>
          </c:marker>
          <c:val>
            <c:numRef>
              <c:f>'2002-2013 AYLIK İHR'!$C$5:$N$5</c:f>
              <c:numCache>
                <c:formatCode>#,##0</c:formatCode>
                <c:ptCount val="12"/>
                <c:pt idx="0">
                  <c:v>469988.837</c:v>
                </c:pt>
                <c:pt idx="1">
                  <c:v>496619.10200000001</c:v>
                </c:pt>
                <c:pt idx="2">
                  <c:v>525592.32299999997</c:v>
                </c:pt>
                <c:pt idx="3">
                  <c:v>479203.86700000003</c:v>
                </c:pt>
                <c:pt idx="4">
                  <c:v>474941.94400000002</c:v>
                </c:pt>
                <c:pt idx="5">
                  <c:v>465917.97399999999</c:v>
                </c:pt>
                <c:pt idx="6">
                  <c:v>449244.82400000002</c:v>
                </c:pt>
                <c:pt idx="7">
                  <c:v>436282.18699999998</c:v>
                </c:pt>
                <c:pt idx="8">
                  <c:v>499053.234</c:v>
                </c:pt>
                <c:pt idx="9">
                  <c:v>487327.962</c:v>
                </c:pt>
                <c:pt idx="10">
                  <c:v>581169.54599999997</c:v>
                </c:pt>
                <c:pt idx="11">
                  <c:v>517210.61200000002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58432"/>
        <c:axId val="97107264"/>
      </c:lineChart>
      <c:catAx>
        <c:axId val="11425843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7107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107264"/>
        <c:scaling>
          <c:orientation val="minMax"/>
          <c:max val="1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258432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0449897750511249E-2"/>
          <c:y val="0.84645669291338588"/>
          <c:w val="0.13905930470347649"/>
          <c:h val="0.14173228346456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YAŞ MEYVE SEBZE İHRACATI (Bin $)</a:t>
            </a:r>
          </a:p>
        </c:rich>
      </c:tx>
      <c:layout>
        <c:manualLayout>
          <c:xMode val="edge"/>
          <c:yMode val="edge"/>
          <c:x val="0.20612266323852374"/>
          <c:y val="3.7735849056603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4"/>
          <c:y val="0.18113240922097806"/>
          <c:w val="0.81836816243638633"/>
          <c:h val="0.55471800323924536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İHR'!$C$6:$N$6</c:f>
              <c:numCache>
                <c:formatCode>#,##0</c:formatCode>
                <c:ptCount val="12"/>
                <c:pt idx="0">
                  <c:v>223137.13500000001</c:v>
                </c:pt>
                <c:pt idx="1">
                  <c:v>181396.16800000001</c:v>
                </c:pt>
                <c:pt idx="2">
                  <c:v>172485.734</c:v>
                </c:pt>
                <c:pt idx="3">
                  <c:v>160135.041</c:v>
                </c:pt>
                <c:pt idx="4">
                  <c:v>181842.09599999999</c:v>
                </c:pt>
                <c:pt idx="5">
                  <c:v>178091.67</c:v>
                </c:pt>
                <c:pt idx="6">
                  <c:v>116162.84299999999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İHR'!$C$7:$N$7</c:f>
              <c:numCache>
                <c:formatCode>#,##0</c:formatCode>
                <c:ptCount val="12"/>
                <c:pt idx="0">
                  <c:v>193472.55900000001</c:v>
                </c:pt>
                <c:pt idx="1">
                  <c:v>178518.288</c:v>
                </c:pt>
                <c:pt idx="2">
                  <c:v>193137.79199999999</c:v>
                </c:pt>
                <c:pt idx="3">
                  <c:v>159171.48300000001</c:v>
                </c:pt>
                <c:pt idx="4">
                  <c:v>185763.70499999999</c:v>
                </c:pt>
                <c:pt idx="5">
                  <c:v>183322.02799999999</c:v>
                </c:pt>
                <c:pt idx="6">
                  <c:v>120932.27</c:v>
                </c:pt>
                <c:pt idx="7">
                  <c:v>83568.645999999993</c:v>
                </c:pt>
                <c:pt idx="8">
                  <c:v>114781.421</c:v>
                </c:pt>
                <c:pt idx="9">
                  <c:v>172110.46900000001</c:v>
                </c:pt>
                <c:pt idx="10">
                  <c:v>287397.52799999999</c:v>
                </c:pt>
                <c:pt idx="11">
                  <c:v>307999.31800000003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58944"/>
        <c:axId val="117621888"/>
      </c:lineChart>
      <c:catAx>
        <c:axId val="11425894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762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62188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25894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6E-2"/>
          <c:y val="0.82641667904719451"/>
          <c:w val="0.13673490813648292"/>
          <c:h val="0.162264547120289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3.89105058365758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7960697774273"/>
          <c:y val="0.17898832684824903"/>
          <c:w val="0.83435749448310981"/>
          <c:h val="0.57587548638132291"/>
        </c:manualLayout>
      </c:layout>
      <c:lineChart>
        <c:grouping val="standard"/>
        <c:varyColors val="0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İHR'!$C$8:$N$8</c:f>
              <c:numCache>
                <c:formatCode>#,##0</c:formatCode>
                <c:ptCount val="12"/>
                <c:pt idx="0">
                  <c:v>94908.356</c:v>
                </c:pt>
                <c:pt idx="1">
                  <c:v>94116.08</c:v>
                </c:pt>
                <c:pt idx="2">
                  <c:v>95502</c:v>
                </c:pt>
                <c:pt idx="3">
                  <c:v>100813.105</c:v>
                </c:pt>
                <c:pt idx="4">
                  <c:v>112885.857</c:v>
                </c:pt>
                <c:pt idx="5">
                  <c:v>100550.711</c:v>
                </c:pt>
                <c:pt idx="6">
                  <c:v>109655.23699999999</c:v>
                </c:pt>
              </c:numCache>
            </c:numRef>
          </c:val>
          <c:smooth val="0"/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İHR'!$C$9:$N$9</c:f>
              <c:numCache>
                <c:formatCode>#,##0</c:formatCode>
                <c:ptCount val="12"/>
                <c:pt idx="0">
                  <c:v>92558.293999999994</c:v>
                </c:pt>
                <c:pt idx="1">
                  <c:v>90908.092000000004</c:v>
                </c:pt>
                <c:pt idx="2">
                  <c:v>102384.93399999999</c:v>
                </c:pt>
                <c:pt idx="3">
                  <c:v>88710.051999999996</c:v>
                </c:pt>
                <c:pt idx="4">
                  <c:v>96476.577999999994</c:v>
                </c:pt>
                <c:pt idx="5">
                  <c:v>96041.307000000001</c:v>
                </c:pt>
                <c:pt idx="6">
                  <c:v>106778.728</c:v>
                </c:pt>
                <c:pt idx="7">
                  <c:v>119572.29700000001</c:v>
                </c:pt>
                <c:pt idx="8">
                  <c:v>112852.08</c:v>
                </c:pt>
                <c:pt idx="9">
                  <c:v>122329.925</c:v>
                </c:pt>
                <c:pt idx="10">
                  <c:v>131311.48000000001</c:v>
                </c:pt>
                <c:pt idx="11">
                  <c:v>99854.79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59456"/>
        <c:axId val="117623616"/>
      </c:lineChart>
      <c:catAx>
        <c:axId val="11425945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7623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6236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25945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24E-2"/>
          <c:y val="0.82101167315175094"/>
          <c:w val="0.13701452962551458"/>
          <c:h val="0.167315175097276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66675</xdr:rowOff>
    </xdr:from>
    <xdr:to>
      <xdr:col>6</xdr:col>
      <xdr:colOff>114300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83</xdr:row>
      <xdr:rowOff>19050</xdr:rowOff>
    </xdr:from>
    <xdr:to>
      <xdr:col>6</xdr:col>
      <xdr:colOff>219075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152400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66</xdr:row>
      <xdr:rowOff>19050</xdr:rowOff>
    </xdr:from>
    <xdr:to>
      <xdr:col>6</xdr:col>
      <xdr:colOff>295275</xdr:colOff>
      <xdr:row>82</xdr:row>
      <xdr:rowOff>47625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18</xdr:row>
      <xdr:rowOff>19050</xdr:rowOff>
    </xdr:from>
    <xdr:to>
      <xdr:col>6</xdr:col>
      <xdr:colOff>161925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133350</xdr:colOff>
      <xdr:row>133</xdr:row>
      <xdr:rowOff>38100</xdr:rowOff>
    </xdr:from>
    <xdr:to>
      <xdr:col>6</xdr:col>
      <xdr:colOff>266700</xdr:colOff>
      <xdr:row>149</xdr:row>
      <xdr:rowOff>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133350</xdr:colOff>
      <xdr:row>149</xdr:row>
      <xdr:rowOff>133350</xdr:rowOff>
    </xdr:from>
    <xdr:to>
      <xdr:col>6</xdr:col>
      <xdr:colOff>342900</xdr:colOff>
      <xdr:row>165</xdr:row>
      <xdr:rowOff>114300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133350</xdr:colOff>
      <xdr:row>116</xdr:row>
      <xdr:rowOff>66675</xdr:rowOff>
    </xdr:from>
    <xdr:to>
      <xdr:col>6</xdr:col>
      <xdr:colOff>276225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95250</xdr:colOff>
      <xdr:row>199</xdr:row>
      <xdr:rowOff>66675</xdr:rowOff>
    </xdr:from>
    <xdr:to>
      <xdr:col>6</xdr:col>
      <xdr:colOff>323850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47625</xdr:colOff>
      <xdr:row>49</xdr:row>
      <xdr:rowOff>114300</xdr:rowOff>
    </xdr:from>
    <xdr:to>
      <xdr:col>6</xdr:col>
      <xdr:colOff>276225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166</xdr:row>
      <xdr:rowOff>47625</xdr:rowOff>
    </xdr:from>
    <xdr:to>
      <xdr:col>6</xdr:col>
      <xdr:colOff>381000</xdr:colOff>
      <xdr:row>182</xdr:row>
      <xdr:rowOff>0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85725</xdr:colOff>
      <xdr:row>182</xdr:row>
      <xdr:rowOff>114300</xdr:rowOff>
    </xdr:from>
    <xdr:to>
      <xdr:col>6</xdr:col>
      <xdr:colOff>314325</xdr:colOff>
      <xdr:row>198</xdr:row>
      <xdr:rowOff>66675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19050</xdr:rowOff>
    </xdr:from>
    <xdr:to>
      <xdr:col>8</xdr:col>
      <xdr:colOff>504825</xdr:colOff>
      <xdr:row>51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9525</xdr:rowOff>
    </xdr:from>
    <xdr:to>
      <xdr:col>8</xdr:col>
      <xdr:colOff>495300</xdr:colOff>
      <xdr:row>67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8</xdr:col>
      <xdr:colOff>523875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21</xdr:row>
      <xdr:rowOff>95250</xdr:rowOff>
    </xdr:from>
    <xdr:to>
      <xdr:col>8</xdr:col>
      <xdr:colOff>504825</xdr:colOff>
      <xdr:row>36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716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23</xdr:row>
      <xdr:rowOff>0</xdr:rowOff>
    </xdr:from>
    <xdr:to>
      <xdr:col>13</xdr:col>
      <xdr:colOff>9525</xdr:colOff>
      <xdr:row>46</xdr:row>
      <xdr:rowOff>38100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19050</xdr:rowOff>
    </xdr:from>
    <xdr:to>
      <xdr:col>7</xdr:col>
      <xdr:colOff>323850</xdr:colOff>
      <xdr:row>33</xdr:row>
      <xdr:rowOff>114300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34</xdr:row>
      <xdr:rowOff>9525</xdr:rowOff>
    </xdr:from>
    <xdr:to>
      <xdr:col>7</xdr:col>
      <xdr:colOff>342900</xdr:colOff>
      <xdr:row>49</xdr:row>
      <xdr:rowOff>28575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49</xdr:row>
      <xdr:rowOff>19050</xdr:rowOff>
    </xdr:from>
    <xdr:to>
      <xdr:col>7</xdr:col>
      <xdr:colOff>400050</xdr:colOff>
      <xdr:row>63</xdr:row>
      <xdr:rowOff>57150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447675</xdr:colOff>
      <xdr:row>32</xdr:row>
      <xdr:rowOff>133350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33</xdr:row>
      <xdr:rowOff>0</xdr:rowOff>
    </xdr:from>
    <xdr:to>
      <xdr:col>6</xdr:col>
      <xdr:colOff>400050</xdr:colOff>
      <xdr:row>47</xdr:row>
      <xdr:rowOff>104775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49</xdr:row>
      <xdr:rowOff>19050</xdr:rowOff>
    </xdr:from>
    <xdr:to>
      <xdr:col>6</xdr:col>
      <xdr:colOff>428625</xdr:colOff>
      <xdr:row>64</xdr:row>
      <xdr:rowOff>133350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28575</xdr:rowOff>
    </xdr:from>
    <xdr:to>
      <xdr:col>7</xdr:col>
      <xdr:colOff>419100</xdr:colOff>
      <xdr:row>18</xdr:row>
      <xdr:rowOff>142875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22</xdr:row>
      <xdr:rowOff>9525</xdr:rowOff>
    </xdr:from>
    <xdr:to>
      <xdr:col>7</xdr:col>
      <xdr:colOff>419100</xdr:colOff>
      <xdr:row>38</xdr:row>
      <xdr:rowOff>9525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J19" sqref="J19"/>
    </sheetView>
  </sheetViews>
  <sheetFormatPr defaultRowHeight="12.75" x14ac:dyDescent="0.2"/>
  <cols>
    <col min="1" max="1" width="49.28515625" style="1" bestFit="1" customWidth="1"/>
    <col min="2" max="2" width="17.85546875" style="1" customWidth="1"/>
    <col min="3" max="3" width="16.85546875" style="1" bestFit="1" customWidth="1"/>
    <col min="4" max="4" width="10.28515625" style="1" customWidth="1"/>
    <col min="5" max="5" width="12.7109375" style="1" bestFit="1" customWidth="1"/>
    <col min="6" max="7" width="16.85546875" style="1" bestFit="1" customWidth="1"/>
    <col min="8" max="9" width="12.7109375" style="1" customWidth="1"/>
    <col min="10" max="11" width="18.7109375" style="1" bestFit="1" customWidth="1"/>
    <col min="12" max="12" width="9.42578125" style="1" bestFit="1" customWidth="1"/>
    <col min="13" max="13" width="13.5703125" style="1" bestFit="1" customWidth="1"/>
    <col min="14" max="16384" width="9.140625" style="1"/>
  </cols>
  <sheetData>
    <row r="1" spans="1:13" ht="26.25" x14ac:dyDescent="0.4">
      <c r="B1" s="2" t="s">
        <v>0</v>
      </c>
      <c r="D1" s="3"/>
      <c r="J1" s="3"/>
    </row>
    <row r="2" spans="1:13" x14ac:dyDescent="0.2">
      <c r="D2" s="3"/>
      <c r="J2" s="3"/>
    </row>
    <row r="3" spans="1:13" x14ac:dyDescent="0.2">
      <c r="D3" s="3"/>
      <c r="J3" s="3"/>
    </row>
    <row r="4" spans="1:13" x14ac:dyDescent="0.2">
      <c r="B4" s="3"/>
      <c r="C4" s="3"/>
      <c r="D4" s="3"/>
      <c r="E4" s="3"/>
      <c r="F4" s="3"/>
      <c r="G4" s="3"/>
      <c r="H4" s="3"/>
      <c r="I4" s="3"/>
      <c r="J4" s="3"/>
    </row>
    <row r="5" spans="1:13" ht="26.25" x14ac:dyDescent="0.2">
      <c r="A5" s="156" t="s">
        <v>1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</row>
    <row r="6" spans="1:13" ht="18" x14ac:dyDescent="0.2">
      <c r="A6" s="4"/>
      <c r="B6" s="157" t="s">
        <v>2</v>
      </c>
      <c r="C6" s="157"/>
      <c r="D6" s="157"/>
      <c r="E6" s="157"/>
      <c r="F6" s="158" t="s">
        <v>3</v>
      </c>
      <c r="G6" s="159"/>
      <c r="H6" s="159"/>
      <c r="I6" s="160"/>
      <c r="J6" s="157" t="s">
        <v>4</v>
      </c>
      <c r="K6" s="157"/>
      <c r="L6" s="157"/>
      <c r="M6" s="157"/>
    </row>
    <row r="7" spans="1:13" ht="30" x14ac:dyDescent="0.25">
      <c r="A7" s="5" t="s">
        <v>5</v>
      </c>
      <c r="B7" s="6">
        <v>2012</v>
      </c>
      <c r="C7" s="7">
        <v>2013</v>
      </c>
      <c r="D7" s="8" t="s">
        <v>6</v>
      </c>
      <c r="E7" s="8" t="s">
        <v>7</v>
      </c>
      <c r="F7" s="6">
        <v>2012</v>
      </c>
      <c r="G7" s="7">
        <v>2013</v>
      </c>
      <c r="H7" s="8" t="s">
        <v>6</v>
      </c>
      <c r="I7" s="8" t="s">
        <v>7</v>
      </c>
      <c r="J7" s="6" t="s">
        <v>8</v>
      </c>
      <c r="K7" s="7" t="s">
        <v>9</v>
      </c>
      <c r="L7" s="8" t="s">
        <v>6</v>
      </c>
      <c r="M7" s="8" t="s">
        <v>7</v>
      </c>
    </row>
    <row r="8" spans="1:13" ht="16.5" x14ac:dyDescent="0.25">
      <c r="A8" s="9" t="s">
        <v>10</v>
      </c>
      <c r="B8" s="10">
        <v>1412069.46921</v>
      </c>
      <c r="C8" s="10">
        <v>1690583.2691200001</v>
      </c>
      <c r="D8" s="11">
        <f t="shared" ref="D8:D44" si="0">(C8-B8)/B8*100</f>
        <v>19.723802970247498</v>
      </c>
      <c r="E8" s="11">
        <f>C8/C$44*100</f>
        <v>13.386074011815296</v>
      </c>
      <c r="F8" s="10">
        <v>10655636.939139999</v>
      </c>
      <c r="G8" s="10">
        <v>11842129.75234</v>
      </c>
      <c r="H8" s="11">
        <f t="shared" ref="H8:H45" si="1">(G8-F8)/F8*100</f>
        <v>11.134884005308093</v>
      </c>
      <c r="I8" s="11">
        <f>G8/G$46*100</f>
        <v>13.478387936979432</v>
      </c>
      <c r="J8" s="10">
        <v>18882373.571999997</v>
      </c>
      <c r="K8" s="10">
        <v>20315040.929000001</v>
      </c>
      <c r="L8" s="177">
        <f t="shared" ref="L8:L46" si="2">(K8-J8)/J8*100</f>
        <v>7.5873266225621991</v>
      </c>
      <c r="M8" s="177">
        <f>K8/K$46*100</f>
        <v>13.261035041177669</v>
      </c>
    </row>
    <row r="9" spans="1:13" ht="15.75" x14ac:dyDescent="0.25">
      <c r="A9" s="12" t="s">
        <v>11</v>
      </c>
      <c r="B9" s="10">
        <v>963575.06860999996</v>
      </c>
      <c r="C9" s="10">
        <v>1134404.84546</v>
      </c>
      <c r="D9" s="13">
        <f t="shared" si="0"/>
        <v>17.728746043256351</v>
      </c>
      <c r="E9" s="13">
        <f t="shared" ref="E9:E46" si="3">C9/C$44*100</f>
        <v>8.9822415127731787</v>
      </c>
      <c r="F9" s="10">
        <v>7575082.8811299996</v>
      </c>
      <c r="G9" s="10">
        <v>8260829.8255799999</v>
      </c>
      <c r="H9" s="13">
        <f t="shared" si="1"/>
        <v>9.052665894365834</v>
      </c>
      <c r="I9" s="13">
        <f t="shared" ref="I9:I46" si="4">G9/G$46*100</f>
        <v>9.4022503890008569</v>
      </c>
      <c r="J9" s="10">
        <v>13671323.83</v>
      </c>
      <c r="K9" s="10">
        <v>14290654.470999999</v>
      </c>
      <c r="L9" s="13">
        <f t="shared" si="2"/>
        <v>4.5301438887794889</v>
      </c>
      <c r="M9" s="13">
        <f t="shared" ref="M9:M46" si="5">K9/K$46*100</f>
        <v>9.3285005116955872</v>
      </c>
    </row>
    <row r="10" spans="1:13" ht="14.25" x14ac:dyDescent="0.2">
      <c r="A10" s="14" t="s">
        <v>12</v>
      </c>
      <c r="B10" s="15">
        <v>449244.82368999999</v>
      </c>
      <c r="C10" s="15">
        <v>552029.05735000002</v>
      </c>
      <c r="D10" s="16">
        <f t="shared" si="0"/>
        <v>22.879336219336381</v>
      </c>
      <c r="E10" s="16">
        <f t="shared" si="3"/>
        <v>4.3709777290095815</v>
      </c>
      <c r="F10" s="15">
        <v>3361508.8709399998</v>
      </c>
      <c r="G10" s="15">
        <v>3706336.0798200001</v>
      </c>
      <c r="H10" s="16">
        <f t="shared" si="1"/>
        <v>10.258107954466713</v>
      </c>
      <c r="I10" s="16">
        <f t="shared" si="4"/>
        <v>4.2184502748558677</v>
      </c>
      <c r="J10" s="15">
        <v>5839588.0980000002</v>
      </c>
      <c r="K10" s="15">
        <v>6227379.6210000003</v>
      </c>
      <c r="L10" s="16">
        <f t="shared" si="2"/>
        <v>6.6407341835088456</v>
      </c>
      <c r="M10" s="16">
        <f t="shared" si="5"/>
        <v>4.0650422343432489</v>
      </c>
    </row>
    <row r="11" spans="1:13" ht="14.25" x14ac:dyDescent="0.2">
      <c r="A11" s="14" t="s">
        <v>13</v>
      </c>
      <c r="B11" s="15">
        <v>120932.26951</v>
      </c>
      <c r="C11" s="15">
        <v>116162.84281</v>
      </c>
      <c r="D11" s="16">
        <f t="shared" si="0"/>
        <v>-3.9438825710664496</v>
      </c>
      <c r="E11" s="16">
        <f t="shared" si="3"/>
        <v>0.91977984147857594</v>
      </c>
      <c r="F11" s="15">
        <v>1214318.1240000001</v>
      </c>
      <c r="G11" s="15">
        <v>1213250.68622</v>
      </c>
      <c r="H11" s="16">
        <f t="shared" si="1"/>
        <v>-8.7904294509239866E-2</v>
      </c>
      <c r="I11" s="16">
        <f t="shared" si="4"/>
        <v>1.3808887215112964</v>
      </c>
      <c r="J11" s="15">
        <v>2221240.9810000001</v>
      </c>
      <c r="K11" s="15">
        <v>2179108.0689999997</v>
      </c>
      <c r="L11" s="16">
        <f t="shared" si="2"/>
        <v>-1.8968185964690913</v>
      </c>
      <c r="M11" s="16">
        <f t="shared" si="5"/>
        <v>1.4224548482336952</v>
      </c>
    </row>
    <row r="12" spans="1:13" ht="14.25" x14ac:dyDescent="0.2">
      <c r="A12" s="14" t="s">
        <v>14</v>
      </c>
      <c r="B12" s="15">
        <v>106778.72799</v>
      </c>
      <c r="C12" s="15">
        <v>109655.23686</v>
      </c>
      <c r="D12" s="16">
        <f t="shared" si="0"/>
        <v>2.6938969251154545</v>
      </c>
      <c r="E12" s="16">
        <f t="shared" si="3"/>
        <v>0.86825248019587886</v>
      </c>
      <c r="F12" s="15">
        <v>673857.98487000004</v>
      </c>
      <c r="G12" s="15">
        <v>708431.34753999999</v>
      </c>
      <c r="H12" s="16">
        <f t="shared" si="1"/>
        <v>5.1306600865863157</v>
      </c>
      <c r="I12" s="16">
        <f t="shared" si="4"/>
        <v>0.80631716832645228</v>
      </c>
      <c r="J12" s="15">
        <v>1272178.8940000003</v>
      </c>
      <c r="K12" s="15">
        <v>1294351.9179999998</v>
      </c>
      <c r="L12" s="16">
        <f t="shared" si="2"/>
        <v>1.742917140393897</v>
      </c>
      <c r="M12" s="16">
        <f t="shared" si="5"/>
        <v>0.84491319511500673</v>
      </c>
    </row>
    <row r="13" spans="1:13" ht="14.25" x14ac:dyDescent="0.2">
      <c r="A13" s="14" t="s">
        <v>15</v>
      </c>
      <c r="B13" s="15">
        <v>76121.243759999998</v>
      </c>
      <c r="C13" s="15">
        <v>96562.355519999997</v>
      </c>
      <c r="D13" s="16">
        <f t="shared" si="0"/>
        <v>26.853360179515807</v>
      </c>
      <c r="E13" s="16">
        <f t="shared" si="3"/>
        <v>0.76458276936502167</v>
      </c>
      <c r="F13" s="15">
        <v>664202.77015</v>
      </c>
      <c r="G13" s="15">
        <v>739823.95790000004</v>
      </c>
      <c r="H13" s="16">
        <f t="shared" si="1"/>
        <v>11.385256302517702</v>
      </c>
      <c r="I13" s="16">
        <f t="shared" si="4"/>
        <v>0.8420473781481197</v>
      </c>
      <c r="J13" s="15">
        <v>1366810.5680000002</v>
      </c>
      <c r="K13" s="15">
        <v>1440271.3189999999</v>
      </c>
      <c r="L13" s="16">
        <f t="shared" si="2"/>
        <v>5.3746109899846548</v>
      </c>
      <c r="M13" s="16">
        <f t="shared" si="5"/>
        <v>0.94016490032256816</v>
      </c>
    </row>
    <row r="14" spans="1:13" ht="14.25" x14ac:dyDescent="0.2">
      <c r="A14" s="14" t="s">
        <v>16</v>
      </c>
      <c r="B14" s="15">
        <v>151957.08992</v>
      </c>
      <c r="C14" s="15">
        <v>133183.8443</v>
      </c>
      <c r="D14" s="16">
        <f t="shared" si="0"/>
        <v>-12.35430714676324</v>
      </c>
      <c r="E14" s="16">
        <f t="shared" si="3"/>
        <v>1.0545524905767527</v>
      </c>
      <c r="F14" s="15">
        <v>941845.42191000003</v>
      </c>
      <c r="G14" s="15">
        <v>926894.40252</v>
      </c>
      <c r="H14" s="16">
        <f t="shared" si="1"/>
        <v>-1.5874175360623779</v>
      </c>
      <c r="I14" s="16">
        <f t="shared" si="4"/>
        <v>1.0549658376535442</v>
      </c>
      <c r="J14" s="15">
        <v>1847801.9650000001</v>
      </c>
      <c r="K14" s="15">
        <v>1782782.9770000002</v>
      </c>
      <c r="L14" s="16">
        <f t="shared" si="2"/>
        <v>-3.518720578912248</v>
      </c>
      <c r="M14" s="16">
        <f t="shared" si="5"/>
        <v>1.163745995464051</v>
      </c>
    </row>
    <row r="15" spans="1:13" ht="14.25" x14ac:dyDescent="0.2">
      <c r="A15" s="14" t="s">
        <v>17</v>
      </c>
      <c r="B15" s="15">
        <v>14310.64</v>
      </c>
      <c r="C15" s="15">
        <v>32923.226159999998</v>
      </c>
      <c r="D15" s="16">
        <f t="shared" si="0"/>
        <v>130.06117238642017</v>
      </c>
      <c r="E15" s="16">
        <f t="shared" si="3"/>
        <v>0.2606867997190685</v>
      </c>
      <c r="F15" s="15">
        <v>110738.63219</v>
      </c>
      <c r="G15" s="15">
        <v>305074.82522</v>
      </c>
      <c r="H15" s="16">
        <f t="shared" si="1"/>
        <v>175.49087358833125</v>
      </c>
      <c r="I15" s="16">
        <f t="shared" si="4"/>
        <v>0.34722781544500841</v>
      </c>
      <c r="J15" s="15">
        <v>184766.19900000002</v>
      </c>
      <c r="K15" s="15">
        <v>395487.69200000004</v>
      </c>
      <c r="L15" s="16">
        <f t="shared" si="2"/>
        <v>114.04764190662384</v>
      </c>
      <c r="M15" s="16">
        <f t="shared" si="5"/>
        <v>0.25816222375805192</v>
      </c>
    </row>
    <row r="16" spans="1:13" ht="14.25" x14ac:dyDescent="0.2">
      <c r="A16" s="14" t="s">
        <v>18</v>
      </c>
      <c r="B16" s="15">
        <v>41072.539770000003</v>
      </c>
      <c r="C16" s="15">
        <v>90331.686390000003</v>
      </c>
      <c r="D16" s="16">
        <f t="shared" si="0"/>
        <v>119.93206871511661</v>
      </c>
      <c r="E16" s="16">
        <f t="shared" si="3"/>
        <v>0.71524819966900943</v>
      </c>
      <c r="F16" s="15">
        <v>564335.56232000003</v>
      </c>
      <c r="G16" s="15">
        <v>612560.45762</v>
      </c>
      <c r="H16" s="16">
        <f t="shared" si="1"/>
        <v>8.5454290886340782</v>
      </c>
      <c r="I16" s="16">
        <f t="shared" si="4"/>
        <v>0.69719954563279141</v>
      </c>
      <c r="J16" s="15">
        <v>867392.69200000016</v>
      </c>
      <c r="K16" s="15">
        <v>893935.88599999994</v>
      </c>
      <c r="L16" s="16">
        <f t="shared" si="2"/>
        <v>3.0601127084432229</v>
      </c>
      <c r="M16" s="16">
        <f t="shared" si="5"/>
        <v>0.58353390230633118</v>
      </c>
    </row>
    <row r="17" spans="1:13" ht="14.25" x14ac:dyDescent="0.2">
      <c r="A17" s="14" t="s">
        <v>19</v>
      </c>
      <c r="B17" s="15">
        <v>3157.7339700000002</v>
      </c>
      <c r="C17" s="15">
        <v>3556.5960700000001</v>
      </c>
      <c r="D17" s="16">
        <f t="shared" si="0"/>
        <v>12.631276218623313</v>
      </c>
      <c r="E17" s="16">
        <f t="shared" si="3"/>
        <v>2.816120275928986E-2</v>
      </c>
      <c r="F17" s="15">
        <v>44275.514750000002</v>
      </c>
      <c r="G17" s="15">
        <v>48458.068740000002</v>
      </c>
      <c r="H17" s="16">
        <f t="shared" si="1"/>
        <v>9.4466524299415404</v>
      </c>
      <c r="I17" s="16">
        <f t="shared" si="4"/>
        <v>5.5153647427775947E-2</v>
      </c>
      <c r="J17" s="15">
        <v>71544.430999999997</v>
      </c>
      <c r="K17" s="15">
        <v>77336.985000000001</v>
      </c>
      <c r="L17" s="16">
        <f t="shared" si="2"/>
        <v>8.0964428943463176</v>
      </c>
      <c r="M17" s="16">
        <f t="shared" si="5"/>
        <v>5.0483209541557883E-2</v>
      </c>
    </row>
    <row r="18" spans="1:13" ht="15.75" x14ac:dyDescent="0.25">
      <c r="A18" s="12" t="s">
        <v>20</v>
      </c>
      <c r="B18" s="10">
        <v>127346.59804</v>
      </c>
      <c r="C18" s="10">
        <v>165173.95035</v>
      </c>
      <c r="D18" s="13">
        <f t="shared" si="0"/>
        <v>29.704250362556451</v>
      </c>
      <c r="E18" s="13">
        <f t="shared" si="3"/>
        <v>1.3078508255673877</v>
      </c>
      <c r="F18" s="10">
        <v>905346.84215000004</v>
      </c>
      <c r="G18" s="10">
        <v>1108436.87751</v>
      </c>
      <c r="H18" s="13">
        <f t="shared" si="1"/>
        <v>22.432290687368582</v>
      </c>
      <c r="I18" s="13">
        <f t="shared" si="4"/>
        <v>1.2615925134397219</v>
      </c>
      <c r="J18" s="10">
        <v>1549857.4990000001</v>
      </c>
      <c r="K18" s="10">
        <v>1865005.6789999998</v>
      </c>
      <c r="L18" s="13">
        <f t="shared" si="2"/>
        <v>20.3340100753353</v>
      </c>
      <c r="M18" s="13">
        <f t="shared" si="5"/>
        <v>1.2174184510703698</v>
      </c>
    </row>
    <row r="19" spans="1:13" ht="14.25" x14ac:dyDescent="0.2">
      <c r="A19" s="14" t="s">
        <v>21</v>
      </c>
      <c r="B19" s="15">
        <v>127346.59804</v>
      </c>
      <c r="C19" s="15">
        <v>165173.95035</v>
      </c>
      <c r="D19" s="16">
        <f t="shared" si="0"/>
        <v>29.704250362556451</v>
      </c>
      <c r="E19" s="16">
        <f t="shared" si="3"/>
        <v>1.3078508255673877</v>
      </c>
      <c r="F19" s="15">
        <v>905346.84215000004</v>
      </c>
      <c r="G19" s="15">
        <v>1108436.87751</v>
      </c>
      <c r="H19" s="16">
        <f t="shared" si="1"/>
        <v>22.432290687368582</v>
      </c>
      <c r="I19" s="16">
        <f t="shared" si="4"/>
        <v>1.2615925134397219</v>
      </c>
      <c r="J19" s="15">
        <v>1549857.4990000001</v>
      </c>
      <c r="K19" s="15">
        <v>1865005.6789999998</v>
      </c>
      <c r="L19" s="16">
        <f t="shared" si="2"/>
        <v>20.3340100753353</v>
      </c>
      <c r="M19" s="16">
        <f t="shared" si="5"/>
        <v>1.2174184510703698</v>
      </c>
    </row>
    <row r="20" spans="1:13" ht="15.75" x14ac:dyDescent="0.25">
      <c r="A20" s="12" t="s">
        <v>22</v>
      </c>
      <c r="B20" s="10">
        <v>321147.80255999998</v>
      </c>
      <c r="C20" s="10">
        <v>391004.47330999997</v>
      </c>
      <c r="D20" s="13">
        <f t="shared" si="0"/>
        <v>21.752187059398821</v>
      </c>
      <c r="E20" s="13">
        <f t="shared" si="3"/>
        <v>3.0959816734747307</v>
      </c>
      <c r="F20" s="10">
        <v>2175207.2158599999</v>
      </c>
      <c r="G20" s="10">
        <v>2472863.0492500002</v>
      </c>
      <c r="H20" s="13">
        <f t="shared" si="1"/>
        <v>13.684021973617705</v>
      </c>
      <c r="I20" s="13">
        <f t="shared" si="4"/>
        <v>2.8145450345388539</v>
      </c>
      <c r="J20" s="10">
        <v>3661192.2450000001</v>
      </c>
      <c r="K20" s="10">
        <v>4159380.777999999</v>
      </c>
      <c r="L20" s="13">
        <f t="shared" si="2"/>
        <v>13.607275981761479</v>
      </c>
      <c r="M20" s="13">
        <f t="shared" si="5"/>
        <v>2.7151160777589403</v>
      </c>
    </row>
    <row r="21" spans="1:13" ht="14.25" x14ac:dyDescent="0.2">
      <c r="A21" s="14" t="s">
        <v>23</v>
      </c>
      <c r="B21" s="15">
        <v>321147.80255999998</v>
      </c>
      <c r="C21" s="15">
        <v>391004.47330999997</v>
      </c>
      <c r="D21" s="16">
        <f t="shared" si="0"/>
        <v>21.752187059398821</v>
      </c>
      <c r="E21" s="16">
        <f t="shared" si="3"/>
        <v>3.0959816734747307</v>
      </c>
      <c r="F21" s="15">
        <v>2175207.2158599999</v>
      </c>
      <c r="G21" s="15">
        <v>2472863.0492500002</v>
      </c>
      <c r="H21" s="16">
        <f t="shared" si="1"/>
        <v>13.684021973617705</v>
      </c>
      <c r="I21" s="16">
        <f t="shared" si="4"/>
        <v>2.8145450345388539</v>
      </c>
      <c r="J21" s="15">
        <v>3661192.2450000001</v>
      </c>
      <c r="K21" s="15">
        <v>4159380.777999999</v>
      </c>
      <c r="L21" s="16">
        <f t="shared" si="2"/>
        <v>13.607275981761479</v>
      </c>
      <c r="M21" s="16">
        <f t="shared" si="5"/>
        <v>2.7151160777589403</v>
      </c>
    </row>
    <row r="22" spans="1:13" ht="16.5" x14ac:dyDescent="0.25">
      <c r="A22" s="9" t="s">
        <v>24</v>
      </c>
      <c r="B22" s="10">
        <v>8977551.5229400005</v>
      </c>
      <c r="C22" s="10">
        <v>10492404.85242</v>
      </c>
      <c r="D22" s="11">
        <f t="shared" si="0"/>
        <v>16.873791541147405</v>
      </c>
      <c r="E22" s="11">
        <f t="shared" si="3"/>
        <v>83.079083108123783</v>
      </c>
      <c r="F22" s="10">
        <v>66619429.628689997</v>
      </c>
      <c r="G22" s="10">
        <v>69174174.606470004</v>
      </c>
      <c r="H22" s="11">
        <f t="shared" si="1"/>
        <v>3.8348346601271301</v>
      </c>
      <c r="I22" s="11">
        <f t="shared" si="4"/>
        <v>78.732152076117984</v>
      </c>
      <c r="J22" s="10">
        <v>112852326.81199999</v>
      </c>
      <c r="K22" s="10">
        <v>116787863.19899999</v>
      </c>
      <c r="L22" s="177">
        <f t="shared" si="2"/>
        <v>3.4873329581907342</v>
      </c>
      <c r="M22" s="177">
        <f t="shared" si="5"/>
        <v>76.235531677190579</v>
      </c>
    </row>
    <row r="23" spans="1:13" ht="15.75" x14ac:dyDescent="0.25">
      <c r="A23" s="12" t="s">
        <v>25</v>
      </c>
      <c r="B23" s="10">
        <v>906609.55628999998</v>
      </c>
      <c r="C23" s="10">
        <v>1041521.29652</v>
      </c>
      <c r="D23" s="13">
        <f t="shared" si="0"/>
        <v>14.880908688198888</v>
      </c>
      <c r="E23" s="13">
        <f t="shared" si="3"/>
        <v>8.2467876115653969</v>
      </c>
      <c r="F23" s="10">
        <v>6487074.1164300004</v>
      </c>
      <c r="G23" s="10">
        <v>7115860.6378300004</v>
      </c>
      <c r="H23" s="13">
        <f t="shared" si="1"/>
        <v>9.692914095238315</v>
      </c>
      <c r="I23" s="13">
        <f t="shared" si="4"/>
        <v>8.0990778000218082</v>
      </c>
      <c r="J23" s="10">
        <v>11143822.959999999</v>
      </c>
      <c r="K23" s="10">
        <v>12112430.431</v>
      </c>
      <c r="L23" s="13">
        <f t="shared" si="2"/>
        <v>8.6918777736935695</v>
      </c>
      <c r="M23" s="13">
        <f t="shared" si="5"/>
        <v>7.9066227304531624</v>
      </c>
    </row>
    <row r="24" spans="1:13" ht="14.25" x14ac:dyDescent="0.2">
      <c r="A24" s="14" t="s">
        <v>26</v>
      </c>
      <c r="B24" s="15">
        <v>580092.97522999998</v>
      </c>
      <c r="C24" s="15">
        <v>677474.00694999995</v>
      </c>
      <c r="D24" s="16">
        <f t="shared" si="0"/>
        <v>16.787142040702964</v>
      </c>
      <c r="E24" s="16">
        <f t="shared" si="3"/>
        <v>5.3642534879895694</v>
      </c>
      <c r="F24" s="15">
        <v>4485049.49175</v>
      </c>
      <c r="G24" s="15">
        <v>4840780.8449900001</v>
      </c>
      <c r="H24" s="16">
        <f t="shared" si="1"/>
        <v>7.9314922587665579</v>
      </c>
      <c r="I24" s="16">
        <f t="shared" si="4"/>
        <v>5.5096442541327288</v>
      </c>
      <c r="J24" s="15">
        <v>7710791.1409999989</v>
      </c>
      <c r="K24" s="15">
        <v>8195210.8100000015</v>
      </c>
      <c r="L24" s="16">
        <f t="shared" si="2"/>
        <v>6.2823601384329422</v>
      </c>
      <c r="M24" s="16">
        <f t="shared" si="5"/>
        <v>5.3495820215705381</v>
      </c>
    </row>
    <row r="25" spans="1:13" ht="14.25" x14ac:dyDescent="0.2">
      <c r="A25" s="14" t="s">
        <v>27</v>
      </c>
      <c r="B25" s="15">
        <v>161803.31187000001</v>
      </c>
      <c r="C25" s="15">
        <v>183535.96679999999</v>
      </c>
      <c r="D25" s="16">
        <f t="shared" si="0"/>
        <v>13.431526634918928</v>
      </c>
      <c r="E25" s="16">
        <f t="shared" si="3"/>
        <v>1.4532416594266473</v>
      </c>
      <c r="F25" s="15">
        <v>895368.43052000005</v>
      </c>
      <c r="G25" s="15">
        <v>1029780.29342</v>
      </c>
      <c r="H25" s="16">
        <f t="shared" si="1"/>
        <v>15.01190552607914</v>
      </c>
      <c r="I25" s="16">
        <f t="shared" si="4"/>
        <v>1.1720677424454524</v>
      </c>
      <c r="J25" s="15">
        <v>1559644.237</v>
      </c>
      <c r="K25" s="15">
        <v>1768523.6040000001</v>
      </c>
      <c r="L25" s="16">
        <f t="shared" si="2"/>
        <v>13.392757274042369</v>
      </c>
      <c r="M25" s="16">
        <f t="shared" si="5"/>
        <v>1.1544379145362744</v>
      </c>
    </row>
    <row r="26" spans="1:13" ht="14.25" x14ac:dyDescent="0.2">
      <c r="A26" s="14" t="s">
        <v>28</v>
      </c>
      <c r="B26" s="15">
        <v>164713.26918999999</v>
      </c>
      <c r="C26" s="15">
        <v>180511.32277</v>
      </c>
      <c r="D26" s="16">
        <f t="shared" si="0"/>
        <v>9.5912452334223541</v>
      </c>
      <c r="E26" s="16">
        <f t="shared" si="3"/>
        <v>1.4292924641491793</v>
      </c>
      <c r="F26" s="15">
        <v>1106656.19416</v>
      </c>
      <c r="G26" s="15">
        <v>1245299.49942</v>
      </c>
      <c r="H26" s="16">
        <f t="shared" si="1"/>
        <v>12.528128066480154</v>
      </c>
      <c r="I26" s="16">
        <f t="shared" si="4"/>
        <v>1.4173658034436261</v>
      </c>
      <c r="J26" s="15">
        <v>1873387.5830000001</v>
      </c>
      <c r="K26" s="15">
        <v>2148696.017</v>
      </c>
      <c r="L26" s="16">
        <f t="shared" si="2"/>
        <v>14.695754178061074</v>
      </c>
      <c r="M26" s="16">
        <f t="shared" si="5"/>
        <v>1.4026027943463508</v>
      </c>
    </row>
    <row r="27" spans="1:13" ht="15.75" x14ac:dyDescent="0.25">
      <c r="A27" s="12" t="s">
        <v>29</v>
      </c>
      <c r="B27" s="10">
        <v>1293007.9473999999</v>
      </c>
      <c r="C27" s="10">
        <v>1554884.2844799999</v>
      </c>
      <c r="D27" s="13">
        <f t="shared" si="0"/>
        <v>20.253265852432296</v>
      </c>
      <c r="E27" s="13">
        <f t="shared" si="3"/>
        <v>12.311606586933729</v>
      </c>
      <c r="F27" s="10">
        <v>9972449.7927999999</v>
      </c>
      <c r="G27" s="10">
        <v>10074725.357380001</v>
      </c>
      <c r="H27" s="13">
        <f t="shared" si="1"/>
        <v>1.0255811430992892</v>
      </c>
      <c r="I27" s="13">
        <f t="shared" si="4"/>
        <v>11.466776632679535</v>
      </c>
      <c r="J27" s="10">
        <v>16500135.936000001</v>
      </c>
      <c r="K27" s="10">
        <v>17617268.546</v>
      </c>
      <c r="L27" s="13">
        <f t="shared" si="2"/>
        <v>6.7704448880487043</v>
      </c>
      <c r="M27" s="13">
        <f t="shared" si="5"/>
        <v>11.500012051900068</v>
      </c>
    </row>
    <row r="28" spans="1:13" ht="15" x14ac:dyDescent="0.2">
      <c r="A28" s="14" t="s">
        <v>30</v>
      </c>
      <c r="B28" s="15">
        <v>1293007.9473999999</v>
      </c>
      <c r="C28" s="15">
        <v>1554884.2844799999</v>
      </c>
      <c r="D28" s="16">
        <f t="shared" si="0"/>
        <v>20.253265852432296</v>
      </c>
      <c r="E28" s="16">
        <f t="shared" si="3"/>
        <v>12.311606586933729</v>
      </c>
      <c r="F28" s="15">
        <v>9972449.7927999999</v>
      </c>
      <c r="G28" s="15">
        <v>10074725.357380001</v>
      </c>
      <c r="H28" s="16">
        <f t="shared" si="1"/>
        <v>1.0255811430992892</v>
      </c>
      <c r="I28" s="16">
        <f t="shared" si="4"/>
        <v>11.466776632679535</v>
      </c>
      <c r="J28" s="15">
        <v>16500135.936000001</v>
      </c>
      <c r="K28" s="17">
        <v>17617268.546</v>
      </c>
      <c r="L28" s="16">
        <f t="shared" si="2"/>
        <v>6.7704448880487043</v>
      </c>
      <c r="M28" s="16">
        <f t="shared" si="5"/>
        <v>11.500012051900068</v>
      </c>
    </row>
    <row r="29" spans="1:13" ht="15.75" x14ac:dyDescent="0.25">
      <c r="A29" s="12" t="s">
        <v>31</v>
      </c>
      <c r="B29" s="10">
        <v>6777934.0192499999</v>
      </c>
      <c r="C29" s="10">
        <v>7895999.2714200001</v>
      </c>
      <c r="D29" s="13">
        <f t="shared" si="0"/>
        <v>16.495664445752713</v>
      </c>
      <c r="E29" s="13">
        <f t="shared" si="3"/>
        <v>62.520688909624653</v>
      </c>
      <c r="F29" s="10">
        <v>50159905.719460003</v>
      </c>
      <c r="G29" s="10">
        <v>51983588.611259997</v>
      </c>
      <c r="H29" s="13">
        <f t="shared" si="1"/>
        <v>3.6357382767019017</v>
      </c>
      <c r="I29" s="13">
        <f t="shared" si="4"/>
        <v>59.166297643416634</v>
      </c>
      <c r="J29" s="10">
        <v>85208367.913000003</v>
      </c>
      <c r="K29" s="10">
        <v>87058164.220999986</v>
      </c>
      <c r="L29" s="13">
        <f t="shared" si="2"/>
        <v>2.1709092115092199</v>
      </c>
      <c r="M29" s="13">
        <f t="shared" si="5"/>
        <v>56.828896894184588</v>
      </c>
    </row>
    <row r="30" spans="1:13" ht="14.25" x14ac:dyDescent="0.2">
      <c r="A30" s="14" t="s">
        <v>32</v>
      </c>
      <c r="B30" s="15">
        <v>1400148.9529599999</v>
      </c>
      <c r="C30" s="15">
        <v>1627085.3771800001</v>
      </c>
      <c r="D30" s="16">
        <f t="shared" si="0"/>
        <v>16.208020135303659</v>
      </c>
      <c r="E30" s="16">
        <f t="shared" si="3"/>
        <v>12.883296363042318</v>
      </c>
      <c r="F30" s="15">
        <v>9302473.5316300001</v>
      </c>
      <c r="G30" s="15">
        <v>10056171.32681</v>
      </c>
      <c r="H30" s="16">
        <f t="shared" si="1"/>
        <v>8.102122436761567</v>
      </c>
      <c r="I30" s="16">
        <f t="shared" si="4"/>
        <v>11.445658942952514</v>
      </c>
      <c r="J30" s="15">
        <v>15693957.305</v>
      </c>
      <c r="K30" s="15">
        <v>16793232.869999997</v>
      </c>
      <c r="L30" s="16">
        <f t="shared" si="2"/>
        <v>7.0044510994672775</v>
      </c>
      <c r="M30" s="16">
        <f t="shared" si="5"/>
        <v>10.962106860726305</v>
      </c>
    </row>
    <row r="31" spans="1:13" ht="14.25" x14ac:dyDescent="0.2">
      <c r="A31" s="14" t="s">
        <v>33</v>
      </c>
      <c r="B31" s="15">
        <v>1450894.5597300001</v>
      </c>
      <c r="C31" s="15">
        <v>1964669.8462799999</v>
      </c>
      <c r="D31" s="16">
        <f t="shared" si="0"/>
        <v>35.410932042202248</v>
      </c>
      <c r="E31" s="16">
        <f t="shared" si="3"/>
        <v>15.556297315526733</v>
      </c>
      <c r="F31" s="15">
        <v>11464337.93331</v>
      </c>
      <c r="G31" s="15">
        <v>12510301.3906</v>
      </c>
      <c r="H31" s="16">
        <f t="shared" si="1"/>
        <v>9.1236272288425742</v>
      </c>
      <c r="I31" s="16">
        <f t="shared" si="4"/>
        <v>14.238882606206968</v>
      </c>
      <c r="J31" s="15">
        <v>19492338.509</v>
      </c>
      <c r="K31" s="15">
        <v>20102158.065000001</v>
      </c>
      <c r="L31" s="16">
        <f t="shared" si="2"/>
        <v>3.1285089560620754</v>
      </c>
      <c r="M31" s="16">
        <f t="shared" si="5"/>
        <v>13.12207164312021</v>
      </c>
    </row>
    <row r="32" spans="1:13" ht="14.25" x14ac:dyDescent="0.2">
      <c r="A32" s="14" t="s">
        <v>34</v>
      </c>
      <c r="B32" s="15">
        <v>85736.847280000002</v>
      </c>
      <c r="C32" s="15">
        <v>132099.67749</v>
      </c>
      <c r="D32" s="16">
        <f t="shared" si="0"/>
        <v>54.075734857135515</v>
      </c>
      <c r="E32" s="16">
        <f t="shared" si="3"/>
        <v>1.0459680348892386</v>
      </c>
      <c r="F32" s="15">
        <v>521860.35762000002</v>
      </c>
      <c r="G32" s="15">
        <v>695453.48632000003</v>
      </c>
      <c r="H32" s="16">
        <f t="shared" si="1"/>
        <v>33.264287306989559</v>
      </c>
      <c r="I32" s="16">
        <f t="shared" si="4"/>
        <v>0.79154612192064189</v>
      </c>
      <c r="J32" s="15">
        <v>853918.01199999976</v>
      </c>
      <c r="K32" s="15">
        <v>984529.60900000017</v>
      </c>
      <c r="L32" s="16">
        <f t="shared" si="2"/>
        <v>15.29556645538945</v>
      </c>
      <c r="M32" s="16">
        <f t="shared" si="5"/>
        <v>0.64267070342883237</v>
      </c>
    </row>
    <row r="33" spans="1:13" ht="14.25" x14ac:dyDescent="0.2">
      <c r="A33" s="14" t="s">
        <v>35</v>
      </c>
      <c r="B33" s="15">
        <v>865371.04871</v>
      </c>
      <c r="C33" s="15">
        <v>1044397.21601</v>
      </c>
      <c r="D33" s="16">
        <f t="shared" si="0"/>
        <v>20.687792544813291</v>
      </c>
      <c r="E33" s="16">
        <f t="shared" si="3"/>
        <v>8.2695592027956835</v>
      </c>
      <c r="F33" s="15">
        <v>6819168.7091600001</v>
      </c>
      <c r="G33" s="15">
        <v>6492380.2057800004</v>
      </c>
      <c r="H33" s="16">
        <f t="shared" si="1"/>
        <v>-4.792204406690125</v>
      </c>
      <c r="I33" s="16">
        <f t="shared" si="4"/>
        <v>7.3894494383983487</v>
      </c>
      <c r="J33" s="15">
        <v>12071860.125000002</v>
      </c>
      <c r="K33" s="15">
        <v>11466598.368999999</v>
      </c>
      <c r="L33" s="16">
        <f t="shared" si="2"/>
        <v>-5.013823468237069</v>
      </c>
      <c r="M33" s="16">
        <f t="shared" si="5"/>
        <v>7.4850433875992568</v>
      </c>
    </row>
    <row r="34" spans="1:13" ht="14.25" x14ac:dyDescent="0.2">
      <c r="A34" s="14" t="s">
        <v>36</v>
      </c>
      <c r="B34" s="15">
        <v>434078.70780999999</v>
      </c>
      <c r="C34" s="15">
        <v>511832.33766999998</v>
      </c>
      <c r="D34" s="16">
        <f t="shared" si="0"/>
        <v>17.912334436369871</v>
      </c>
      <c r="E34" s="16">
        <f t="shared" si="3"/>
        <v>4.0526992540612525</v>
      </c>
      <c r="F34" s="15">
        <v>3104267.20725</v>
      </c>
      <c r="G34" s="15">
        <v>3377951.40533</v>
      </c>
      <c r="H34" s="16">
        <f t="shared" si="1"/>
        <v>8.8163865997363882</v>
      </c>
      <c r="I34" s="16">
        <f t="shared" si="4"/>
        <v>3.8446918270175185</v>
      </c>
      <c r="J34" s="15">
        <v>5220930.352</v>
      </c>
      <c r="K34" s="15">
        <v>5593135.9920000006</v>
      </c>
      <c r="L34" s="16">
        <f t="shared" si="2"/>
        <v>7.1291056364584229</v>
      </c>
      <c r="M34" s="16">
        <f t="shared" si="5"/>
        <v>3.6510274647837031</v>
      </c>
    </row>
    <row r="35" spans="1:13" ht="14.25" x14ac:dyDescent="0.2">
      <c r="A35" s="14" t="s">
        <v>37</v>
      </c>
      <c r="B35" s="15">
        <v>513600.04707999999</v>
      </c>
      <c r="C35" s="15">
        <v>579475.51606000005</v>
      </c>
      <c r="D35" s="16">
        <f t="shared" si="0"/>
        <v>12.826219420057624</v>
      </c>
      <c r="E35" s="16">
        <f t="shared" si="3"/>
        <v>4.5882993684491673</v>
      </c>
      <c r="F35" s="15">
        <v>3713014.46502</v>
      </c>
      <c r="G35" s="15">
        <v>3914912.9591299999</v>
      </c>
      <c r="H35" s="16">
        <f t="shared" si="1"/>
        <v>5.437589753879732</v>
      </c>
      <c r="I35" s="16">
        <f t="shared" si="4"/>
        <v>4.4558467696434043</v>
      </c>
      <c r="J35" s="15">
        <v>6333520.852</v>
      </c>
      <c r="K35" s="15">
        <v>6559105.3630000008</v>
      </c>
      <c r="L35" s="16">
        <f t="shared" si="2"/>
        <v>3.5617552428009418</v>
      </c>
      <c r="M35" s="16">
        <f t="shared" si="5"/>
        <v>4.2815826146504827</v>
      </c>
    </row>
    <row r="36" spans="1:13" ht="14.25" x14ac:dyDescent="0.2">
      <c r="A36" s="14" t="s">
        <v>38</v>
      </c>
      <c r="B36" s="15">
        <v>1247695.4863799999</v>
      </c>
      <c r="C36" s="15">
        <v>1107044.08809</v>
      </c>
      <c r="D36" s="16">
        <f t="shared" si="0"/>
        <v>-11.272894694688583</v>
      </c>
      <c r="E36" s="16">
        <f t="shared" si="3"/>
        <v>8.7655984583528017</v>
      </c>
      <c r="F36" s="15">
        <v>9314998.8541000001</v>
      </c>
      <c r="G36" s="15">
        <v>8586527.6191099994</v>
      </c>
      <c r="H36" s="16">
        <f t="shared" si="1"/>
        <v>-7.8204114289221183</v>
      </c>
      <c r="I36" s="16">
        <f t="shared" si="4"/>
        <v>9.7729507024768267</v>
      </c>
      <c r="J36" s="15">
        <v>15646844.698999999</v>
      </c>
      <c r="K36" s="15">
        <v>14820018.637</v>
      </c>
      <c r="L36" s="16">
        <f t="shared" si="2"/>
        <v>-5.2842990258147191</v>
      </c>
      <c r="M36" s="16">
        <f t="shared" si="5"/>
        <v>9.6740531876367317</v>
      </c>
    </row>
    <row r="37" spans="1:13" ht="14.25" x14ac:dyDescent="0.2">
      <c r="A37" s="18" t="s">
        <v>39</v>
      </c>
      <c r="B37" s="15">
        <v>256485.64856999999</v>
      </c>
      <c r="C37" s="15">
        <v>281243.20256000001</v>
      </c>
      <c r="D37" s="16">
        <f t="shared" si="0"/>
        <v>9.6526079053671463</v>
      </c>
      <c r="E37" s="16">
        <f t="shared" si="3"/>
        <v>2.2268896146995374</v>
      </c>
      <c r="F37" s="15">
        <v>1834338.3243199999</v>
      </c>
      <c r="G37" s="15">
        <v>1890320.7533799999</v>
      </c>
      <c r="H37" s="16">
        <f t="shared" si="1"/>
        <v>3.0519140508473548</v>
      </c>
      <c r="I37" s="16">
        <f t="shared" si="4"/>
        <v>2.1515113389417411</v>
      </c>
      <c r="J37" s="15">
        <v>3148487.2130000005</v>
      </c>
      <c r="K37" s="15">
        <v>3153685.3109999998</v>
      </c>
      <c r="L37" s="16">
        <f t="shared" si="2"/>
        <v>0.16509827254614606</v>
      </c>
      <c r="M37" s="16">
        <f t="shared" si="5"/>
        <v>2.0586289520252974</v>
      </c>
    </row>
    <row r="38" spans="1:13" ht="14.25" x14ac:dyDescent="0.2">
      <c r="A38" s="14" t="s">
        <v>40</v>
      </c>
      <c r="B38" s="15">
        <v>135267.76641000001</v>
      </c>
      <c r="C38" s="15">
        <v>173692.80020999999</v>
      </c>
      <c r="D38" s="16">
        <f t="shared" si="0"/>
        <v>28.406644701689483</v>
      </c>
      <c r="E38" s="16">
        <f t="shared" si="3"/>
        <v>1.3753032585852893</v>
      </c>
      <c r="F38" s="15">
        <v>1145156.3225499999</v>
      </c>
      <c r="G38" s="15">
        <v>1242302.75345</v>
      </c>
      <c r="H38" s="16">
        <f t="shared" si="1"/>
        <v>8.4832462596614988</v>
      </c>
      <c r="I38" s="16">
        <f t="shared" si="4"/>
        <v>1.4139549892086056</v>
      </c>
      <c r="J38" s="15">
        <v>1795317.601</v>
      </c>
      <c r="K38" s="15">
        <v>2171800.1889999998</v>
      </c>
      <c r="L38" s="16">
        <f t="shared" si="2"/>
        <v>20.970249931839206</v>
      </c>
      <c r="M38" s="16">
        <f t="shared" si="5"/>
        <v>1.4176844885235957</v>
      </c>
    </row>
    <row r="39" spans="1:13" ht="14.25" x14ac:dyDescent="0.2">
      <c r="A39" s="14" t="s">
        <v>41</v>
      </c>
      <c r="B39" s="15">
        <v>79016.185459999993</v>
      </c>
      <c r="C39" s="15">
        <v>99208.574640000006</v>
      </c>
      <c r="D39" s="16">
        <f>(C39-B39)/B39*100</f>
        <v>25.554750665889731</v>
      </c>
      <c r="E39" s="16">
        <f t="shared" si="3"/>
        <v>0.78553558821684877</v>
      </c>
      <c r="F39" s="15">
        <v>716124.80744999996</v>
      </c>
      <c r="G39" s="15">
        <v>781231.74604999996</v>
      </c>
      <c r="H39" s="16">
        <f t="shared" si="1"/>
        <v>9.0915630798819631</v>
      </c>
      <c r="I39" s="16">
        <f t="shared" si="4"/>
        <v>0.88917658919123266</v>
      </c>
      <c r="J39" s="15">
        <v>1160103.773</v>
      </c>
      <c r="K39" s="15">
        <v>1325916.9219999998</v>
      </c>
      <c r="L39" s="16">
        <f t="shared" si="2"/>
        <v>14.292958342098222</v>
      </c>
      <c r="M39" s="16">
        <f t="shared" si="5"/>
        <v>0.86551786067201164</v>
      </c>
    </row>
    <row r="40" spans="1:13" ht="14.25" x14ac:dyDescent="0.2">
      <c r="A40" s="14" t="s">
        <v>42</v>
      </c>
      <c r="B40" s="15">
        <v>303364.15882000001</v>
      </c>
      <c r="C40" s="15">
        <v>366613.41516999999</v>
      </c>
      <c r="D40" s="16">
        <f>(C40-B40)/B40*100</f>
        <v>20.849284436243735</v>
      </c>
      <c r="E40" s="16">
        <f t="shared" si="3"/>
        <v>2.90285276024558</v>
      </c>
      <c r="F40" s="15">
        <v>2174322.50342</v>
      </c>
      <c r="G40" s="15">
        <v>2368399.7536599999</v>
      </c>
      <c r="H40" s="16">
        <f t="shared" si="1"/>
        <v>8.925872308948426</v>
      </c>
      <c r="I40" s="16">
        <f t="shared" si="4"/>
        <v>2.6956477709060893</v>
      </c>
      <c r="J40" s="15">
        <v>3716937.932</v>
      </c>
      <c r="K40" s="15">
        <v>3987826.8050000002</v>
      </c>
      <c r="L40" s="16">
        <f t="shared" si="2"/>
        <v>7.2879579362316926</v>
      </c>
      <c r="M40" s="16">
        <f t="shared" si="5"/>
        <v>2.6031309109381016</v>
      </c>
    </row>
    <row r="41" spans="1:13" ht="14.25" x14ac:dyDescent="0.2">
      <c r="A41" s="14" t="s">
        <v>43</v>
      </c>
      <c r="B41" s="15">
        <v>6274.6100399999996</v>
      </c>
      <c r="C41" s="15">
        <v>8637.2200599999996</v>
      </c>
      <c r="D41" s="16">
        <f t="shared" si="0"/>
        <v>37.653495674449914</v>
      </c>
      <c r="E41" s="16">
        <f t="shared" si="3"/>
        <v>6.8389690760206498E-2</v>
      </c>
      <c r="F41" s="15">
        <v>49842.703630000004</v>
      </c>
      <c r="G41" s="15">
        <v>67635.211639999994</v>
      </c>
      <c r="H41" s="16">
        <f t="shared" si="1"/>
        <v>35.697317188248981</v>
      </c>
      <c r="I41" s="16">
        <f t="shared" si="4"/>
        <v>7.6980546552742529E-2</v>
      </c>
      <c r="J41" s="15">
        <v>74151.53899999999</v>
      </c>
      <c r="K41" s="15">
        <v>100156.088</v>
      </c>
      <c r="L41" s="16">
        <f t="shared" si="2"/>
        <v>35.069466326248488</v>
      </c>
      <c r="M41" s="16">
        <f t="shared" si="5"/>
        <v>6.5378819427298743E-2</v>
      </c>
    </row>
    <row r="42" spans="1:13" ht="15.75" x14ac:dyDescent="0.25">
      <c r="A42" s="19" t="s">
        <v>44</v>
      </c>
      <c r="B42" s="10">
        <v>378979.18582000001</v>
      </c>
      <c r="C42" s="10">
        <v>446430.09045999998</v>
      </c>
      <c r="D42" s="11">
        <f t="shared" si="0"/>
        <v>17.798049909800707</v>
      </c>
      <c r="E42" s="11">
        <f t="shared" si="3"/>
        <v>3.5348428800609266</v>
      </c>
      <c r="F42" s="10">
        <v>2307609.5971400002</v>
      </c>
      <c r="G42" s="10">
        <v>2952019.3523800001</v>
      </c>
      <c r="H42" s="11">
        <f t="shared" si="1"/>
        <v>27.925423608857709</v>
      </c>
      <c r="I42" s="11">
        <f t="shared" si="4"/>
        <v>3.3599076231187421</v>
      </c>
      <c r="J42" s="10">
        <v>3980234.0369999995</v>
      </c>
      <c r="K42" s="10">
        <v>4824070.0120000001</v>
      </c>
      <c r="L42" s="177">
        <f t="shared" si="2"/>
        <v>21.200662251409231</v>
      </c>
      <c r="M42" s="177">
        <f t="shared" si="5"/>
        <v>3.1490048035741456</v>
      </c>
    </row>
    <row r="43" spans="1:13" ht="14.25" x14ac:dyDescent="0.2">
      <c r="A43" s="14" t="s">
        <v>45</v>
      </c>
      <c r="B43" s="15">
        <v>378979.18582000001</v>
      </c>
      <c r="C43" s="15">
        <v>446430.09045999998</v>
      </c>
      <c r="D43" s="16">
        <f t="shared" si="0"/>
        <v>17.798049909800707</v>
      </c>
      <c r="E43" s="16">
        <f t="shared" si="3"/>
        <v>3.5348428800609266</v>
      </c>
      <c r="F43" s="15">
        <v>2307609.5971400002</v>
      </c>
      <c r="G43" s="15">
        <v>2952019.3523800001</v>
      </c>
      <c r="H43" s="16">
        <f t="shared" si="1"/>
        <v>27.925423608857709</v>
      </c>
      <c r="I43" s="16">
        <f t="shared" si="4"/>
        <v>3.3599076231187421</v>
      </c>
      <c r="J43" s="15">
        <v>3980234.0369999995</v>
      </c>
      <c r="K43" s="15">
        <v>4824070.0120000001</v>
      </c>
      <c r="L43" s="16">
        <f t="shared" si="2"/>
        <v>21.200662251409231</v>
      </c>
      <c r="M43" s="16">
        <f t="shared" si="5"/>
        <v>3.1490048035741456</v>
      </c>
    </row>
    <row r="44" spans="1:13" ht="15.75" x14ac:dyDescent="0.25">
      <c r="A44" s="12" t="s">
        <v>46</v>
      </c>
      <c r="B44" s="10">
        <v>10768600.17797</v>
      </c>
      <c r="C44" s="10">
        <v>12629418.211999999</v>
      </c>
      <c r="D44" s="13">
        <f t="shared" si="0"/>
        <v>17.280036432560582</v>
      </c>
      <c r="E44" s="13">
        <f t="shared" si="3"/>
        <v>100</v>
      </c>
      <c r="F44" s="20">
        <v>79582676.164969996</v>
      </c>
      <c r="G44" s="20">
        <v>83968323.71119</v>
      </c>
      <c r="H44" s="21">
        <f t="shared" si="1"/>
        <v>5.5108068207317213</v>
      </c>
      <c r="I44" s="21">
        <f t="shared" si="4"/>
        <v>95.570447636216144</v>
      </c>
      <c r="J44" s="20">
        <v>135714934.42000002</v>
      </c>
      <c r="K44" s="20">
        <v>141926974.139</v>
      </c>
      <c r="L44" s="21">
        <f>(K44-J44)/J44*100</f>
        <v>4.5772705454621851</v>
      </c>
      <c r="M44" s="21">
        <f t="shared" si="5"/>
        <v>92.645571521289639</v>
      </c>
    </row>
    <row r="45" spans="1:13" ht="15.75" x14ac:dyDescent="0.25">
      <c r="A45" s="22" t="s">
        <v>47</v>
      </c>
      <c r="B45" s="17"/>
      <c r="C45" s="17"/>
      <c r="D45" s="23"/>
      <c r="E45" s="23"/>
      <c r="F45" s="24">
        <f>(F46-F44)</f>
        <v>5483675.1600300074</v>
      </c>
      <c r="G45" s="24">
        <f>(G46-G44)</f>
        <v>3891810.6588100046</v>
      </c>
      <c r="H45" s="25">
        <f t="shared" si="1"/>
        <v>-29.02915389341355</v>
      </c>
      <c r="I45" s="25">
        <f t="shared" si="4"/>
        <v>4.429552363783853</v>
      </c>
      <c r="J45" s="26">
        <f>(J46-J44)</f>
        <v>6810397.9809999764</v>
      </c>
      <c r="K45" s="26">
        <f>(K46-K44)</f>
        <v>11266504.846000016</v>
      </c>
      <c r="L45" s="178">
        <f t="shared" si="2"/>
        <v>65.430931899015761</v>
      </c>
      <c r="M45" s="178">
        <f t="shared" si="5"/>
        <v>7.3544284787103633</v>
      </c>
    </row>
    <row r="46" spans="1:13" s="32" customFormat="1" ht="22.5" customHeight="1" x14ac:dyDescent="0.3">
      <c r="A46" s="27" t="s">
        <v>48</v>
      </c>
      <c r="B46" s="28">
        <v>10768600.17797</v>
      </c>
      <c r="C46" s="28">
        <v>12629418.211999999</v>
      </c>
      <c r="D46" s="29">
        <f>(C46-B46)/B46*100</f>
        <v>17.280036432560582</v>
      </c>
      <c r="E46" s="29">
        <f t="shared" si="3"/>
        <v>100</v>
      </c>
      <c r="F46" s="30">
        <v>85066351.325000003</v>
      </c>
      <c r="G46" s="30">
        <v>87860134.370000005</v>
      </c>
      <c r="H46" s="31">
        <f>(G46-F46)/F46*100</f>
        <v>3.2842398921357541</v>
      </c>
      <c r="I46" s="31">
        <f t="shared" si="4"/>
        <v>100</v>
      </c>
      <c r="J46" s="30">
        <v>142525332.40099999</v>
      </c>
      <c r="K46" s="30">
        <v>153193478.98500001</v>
      </c>
      <c r="L46" s="31">
        <f t="shared" si="2"/>
        <v>7.4850880220961837</v>
      </c>
      <c r="M46" s="31">
        <f t="shared" si="5"/>
        <v>100</v>
      </c>
    </row>
    <row r="47" spans="1:13" ht="20.25" hidden="1" customHeight="1" x14ac:dyDescent="0.25">
      <c r="J47" s="33">
        <v>134018670.49699998</v>
      </c>
      <c r="K47" s="33">
        <v>136770401.61351001</v>
      </c>
    </row>
    <row r="48" spans="1:13" ht="9" customHeight="1" x14ac:dyDescent="0.2"/>
    <row r="49" spans="1:11" x14ac:dyDescent="0.2">
      <c r="A49" s="1" t="s">
        <v>49</v>
      </c>
      <c r="K49" s="34"/>
    </row>
    <row r="50" spans="1:11" x14ac:dyDescent="0.2">
      <c r="A50" s="1" t="s">
        <v>50</v>
      </c>
      <c r="G50" s="34"/>
      <c r="K50" s="34"/>
    </row>
    <row r="51" spans="1:11" x14ac:dyDescent="0.2">
      <c r="G51" s="34"/>
    </row>
  </sheetData>
  <mergeCells count="4">
    <mergeCell ref="A5:M5"/>
    <mergeCell ref="B6:E6"/>
    <mergeCell ref="F6:I6"/>
    <mergeCell ref="J6:M6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5" orientation="landscape" horizontalDpi="4294967294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topLeftCell="A13" workbookViewId="0">
      <selection activeCell="B16" sqref="B16"/>
    </sheetView>
  </sheetViews>
  <sheetFormatPr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129" t="s">
        <v>147</v>
      </c>
    </row>
    <row r="14" spans="3:3" ht="12.75" customHeight="1" x14ac:dyDescent="0.2"/>
    <row r="16" spans="3:3" ht="12.75" customHeight="1" x14ac:dyDescent="0.2"/>
    <row r="21" spans="3:3" ht="15" x14ac:dyDescent="0.25">
      <c r="C21" s="129" t="s">
        <v>148</v>
      </c>
    </row>
    <row r="34" ht="12.75" customHeight="1" x14ac:dyDescent="0.2"/>
    <row r="50" spans="2:2" ht="12.75" customHeight="1" x14ac:dyDescent="0.2"/>
    <row r="51" spans="2:2" x14ac:dyDescent="0.2">
      <c r="B51" s="115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opLeftCell="A22" workbookViewId="0">
      <selection activeCell="B16" sqref="B16"/>
    </sheetView>
  </sheetViews>
  <sheetFormatPr defaultRowHeight="12.75" x14ac:dyDescent="0.2"/>
  <cols>
    <col min="4" max="4" width="17.42578125" customWidth="1"/>
  </cols>
  <sheetData>
    <row r="1" spans="2:2" ht="15" x14ac:dyDescent="0.25">
      <c r="B1" s="129" t="s">
        <v>24</v>
      </c>
    </row>
    <row r="2" spans="2:2" ht="15" x14ac:dyDescent="0.25">
      <c r="B2" s="129" t="s">
        <v>149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115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workbookViewId="0">
      <selection activeCell="B16" sqref="B16"/>
    </sheetView>
  </sheetViews>
  <sheetFormatPr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129" t="s">
        <v>150</v>
      </c>
    </row>
    <row r="10" spans="2:2" ht="12.75" customHeight="1" x14ac:dyDescent="0.2"/>
    <row r="13" spans="2:2" ht="12.75" customHeight="1" x14ac:dyDescent="0.2"/>
    <row r="18" spans="2:2" ht="15" x14ac:dyDescent="0.25">
      <c r="B18" s="129" t="s">
        <v>151</v>
      </c>
    </row>
    <row r="19" spans="2:2" ht="15" x14ac:dyDescent="0.25">
      <c r="B19" s="129"/>
    </row>
    <row r="20" spans="2:2" ht="15" x14ac:dyDescent="0.25">
      <c r="B20" s="129"/>
    </row>
    <row r="21" spans="2:2" ht="15" x14ac:dyDescent="0.25">
      <c r="B21" s="129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115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zoomScaleNormal="100" workbookViewId="0">
      <selection activeCell="B16" sqref="B16"/>
    </sheetView>
  </sheetViews>
  <sheetFormatPr defaultRowHeight="12.75" x14ac:dyDescent="0.2"/>
  <cols>
    <col min="1" max="1" width="7" customWidth="1"/>
    <col min="2" max="2" width="40.28515625" customWidth="1"/>
    <col min="3" max="3" width="10.140625" style="153" bestFit="1" customWidth="1"/>
    <col min="4" max="4" width="10.7109375" style="153" bestFit="1" customWidth="1"/>
    <col min="5" max="7" width="11.28515625" style="154" bestFit="1" customWidth="1"/>
    <col min="8" max="8" width="11.42578125" style="154" bestFit="1" customWidth="1"/>
    <col min="9" max="9" width="11" style="154" bestFit="1" customWidth="1"/>
    <col min="10" max="10" width="12.5703125" style="154" bestFit="1" customWidth="1"/>
    <col min="11" max="12" width="10.140625" style="154" bestFit="1" customWidth="1"/>
    <col min="13" max="13" width="11.28515625" style="154" bestFit="1" customWidth="1"/>
    <col min="14" max="14" width="10.140625" style="154" bestFit="1" customWidth="1"/>
    <col min="15" max="15" width="12.42578125" style="153" bestFit="1" customWidth="1"/>
  </cols>
  <sheetData>
    <row r="1" spans="1:15" ht="16.5" thickBot="1" x14ac:dyDescent="0.3">
      <c r="B1" s="130" t="s">
        <v>152</v>
      </c>
      <c r="C1" s="131" t="s">
        <v>90</v>
      </c>
      <c r="D1" s="131" t="s">
        <v>91</v>
      </c>
      <c r="E1" s="131" t="s">
        <v>92</v>
      </c>
      <c r="F1" s="131" t="s">
        <v>93</v>
      </c>
      <c r="G1" s="131" t="s">
        <v>94</v>
      </c>
      <c r="H1" s="131" t="s">
        <v>95</v>
      </c>
      <c r="I1" s="131" t="s">
        <v>2</v>
      </c>
      <c r="J1" s="131" t="s">
        <v>153</v>
      </c>
      <c r="K1" s="131" t="s">
        <v>97</v>
      </c>
      <c r="L1" s="131" t="s">
        <v>98</v>
      </c>
      <c r="M1" s="131" t="s">
        <v>99</v>
      </c>
      <c r="N1" s="131" t="s">
        <v>100</v>
      </c>
      <c r="O1" s="132" t="s">
        <v>84</v>
      </c>
    </row>
    <row r="2" spans="1:15" s="137" customFormat="1" ht="16.5" thickTop="1" thickBot="1" x14ac:dyDescent="0.3">
      <c r="A2" s="133">
        <v>2013</v>
      </c>
      <c r="B2" s="134" t="s">
        <v>10</v>
      </c>
      <c r="C2" s="135">
        <v>1700175.534</v>
      </c>
      <c r="D2" s="135">
        <v>1614206.152</v>
      </c>
      <c r="E2" s="135">
        <v>1723040.523</v>
      </c>
      <c r="F2" s="135">
        <v>1689048.895</v>
      </c>
      <c r="G2" s="135">
        <v>1772389.2290000001</v>
      </c>
      <c r="H2" s="135">
        <v>1652686.15</v>
      </c>
      <c r="I2" s="135">
        <v>1690583.2690000001</v>
      </c>
      <c r="J2" s="135"/>
      <c r="K2" s="135"/>
      <c r="L2" s="135"/>
      <c r="M2" s="135"/>
      <c r="N2" s="135"/>
      <c r="O2" s="136">
        <f t="shared" ref="O2:O65" si="0">SUM(C2:N2)</f>
        <v>11842129.752</v>
      </c>
    </row>
    <row r="3" spans="1:15" ht="16.5" thickTop="1" thickBot="1" x14ac:dyDescent="0.3">
      <c r="A3" s="138">
        <v>2012</v>
      </c>
      <c r="B3" s="134" t="s">
        <v>10</v>
      </c>
      <c r="C3" s="135">
        <v>1506723.7509999999</v>
      </c>
      <c r="D3" s="135">
        <v>1533499.9110000001</v>
      </c>
      <c r="E3" s="135">
        <v>1656289.152</v>
      </c>
      <c r="F3" s="135">
        <v>1491180.767</v>
      </c>
      <c r="G3" s="135">
        <v>1536166.179</v>
      </c>
      <c r="H3" s="135">
        <v>1519760.899</v>
      </c>
      <c r="I3" s="135">
        <v>1412069.469</v>
      </c>
      <c r="J3" s="135">
        <v>1344226.8859999999</v>
      </c>
      <c r="K3" s="135">
        <v>1625846.057</v>
      </c>
      <c r="L3" s="135">
        <v>1692938.8870000001</v>
      </c>
      <c r="M3" s="135">
        <v>1975252.128</v>
      </c>
      <c r="N3" s="135">
        <v>1834647.219</v>
      </c>
      <c r="O3" s="136">
        <f t="shared" si="0"/>
        <v>19128601.305</v>
      </c>
    </row>
    <row r="4" spans="1:15" s="137" customFormat="1" ht="16.5" thickTop="1" thickBot="1" x14ac:dyDescent="0.3">
      <c r="A4" s="133">
        <v>2013</v>
      </c>
      <c r="B4" s="139" t="s">
        <v>154</v>
      </c>
      <c r="C4" s="140">
        <v>500466.92</v>
      </c>
      <c r="D4" s="140">
        <v>471153.27600000001</v>
      </c>
      <c r="E4" s="140">
        <v>532548.18299999996</v>
      </c>
      <c r="F4" s="140">
        <v>520588.23</v>
      </c>
      <c r="G4" s="140">
        <v>586987.27399999998</v>
      </c>
      <c r="H4" s="140">
        <v>542563.14</v>
      </c>
      <c r="I4" s="140">
        <v>552029.05700000003</v>
      </c>
      <c r="J4" s="140"/>
      <c r="K4" s="140"/>
      <c r="L4" s="140"/>
      <c r="M4" s="140"/>
      <c r="N4" s="140"/>
      <c r="O4" s="136">
        <f t="shared" si="0"/>
        <v>3706336.08</v>
      </c>
    </row>
    <row r="5" spans="1:15" ht="15.75" thickTop="1" x14ac:dyDescent="0.25">
      <c r="A5" s="138">
        <v>2012</v>
      </c>
      <c r="B5" s="139" t="s">
        <v>154</v>
      </c>
      <c r="C5" s="140">
        <v>469988.837</v>
      </c>
      <c r="D5" s="140">
        <v>496619.10200000001</v>
      </c>
      <c r="E5" s="140">
        <v>525592.32299999997</v>
      </c>
      <c r="F5" s="140">
        <v>479203.86700000003</v>
      </c>
      <c r="G5" s="140">
        <v>474941.94400000002</v>
      </c>
      <c r="H5" s="140">
        <v>465917.97399999999</v>
      </c>
      <c r="I5" s="140">
        <v>449244.82400000002</v>
      </c>
      <c r="J5" s="140">
        <v>436282.18699999998</v>
      </c>
      <c r="K5" s="140">
        <v>499053.234</v>
      </c>
      <c r="L5" s="140">
        <v>487327.962</v>
      </c>
      <c r="M5" s="140">
        <v>581169.54599999997</v>
      </c>
      <c r="N5" s="140">
        <v>517210.61200000002</v>
      </c>
      <c r="O5" s="136">
        <f t="shared" si="0"/>
        <v>5882552.4120000005</v>
      </c>
    </row>
    <row r="6" spans="1:15" s="137" customFormat="1" ht="15" x14ac:dyDescent="0.25">
      <c r="A6" s="133">
        <v>2013</v>
      </c>
      <c r="B6" s="139" t="s">
        <v>155</v>
      </c>
      <c r="C6" s="140">
        <v>223137.13500000001</v>
      </c>
      <c r="D6" s="140">
        <v>181396.16800000001</v>
      </c>
      <c r="E6" s="140">
        <v>172485.734</v>
      </c>
      <c r="F6" s="140">
        <v>160135.041</v>
      </c>
      <c r="G6" s="140">
        <v>181842.09599999999</v>
      </c>
      <c r="H6" s="140">
        <v>178091.67</v>
      </c>
      <c r="I6" s="140">
        <v>116162.84299999999</v>
      </c>
      <c r="J6" s="140"/>
      <c r="K6" s="140"/>
      <c r="L6" s="140"/>
      <c r="M6" s="140"/>
      <c r="N6" s="140"/>
      <c r="O6" s="141">
        <f t="shared" si="0"/>
        <v>1213250.6869999999</v>
      </c>
    </row>
    <row r="7" spans="1:15" ht="15" x14ac:dyDescent="0.25">
      <c r="A7" s="138">
        <v>2012</v>
      </c>
      <c r="B7" s="139" t="s">
        <v>155</v>
      </c>
      <c r="C7" s="140">
        <v>193472.55900000001</v>
      </c>
      <c r="D7" s="140">
        <v>178518.288</v>
      </c>
      <c r="E7" s="140">
        <v>193137.79199999999</v>
      </c>
      <c r="F7" s="140">
        <v>159171.48300000001</v>
      </c>
      <c r="G7" s="140">
        <v>185763.70499999999</v>
      </c>
      <c r="H7" s="140">
        <v>183322.02799999999</v>
      </c>
      <c r="I7" s="140">
        <v>120932.27</v>
      </c>
      <c r="J7" s="140">
        <v>83568.645999999993</v>
      </c>
      <c r="K7" s="140">
        <v>114781.421</v>
      </c>
      <c r="L7" s="140">
        <v>172110.46900000001</v>
      </c>
      <c r="M7" s="140">
        <v>287397.52799999999</v>
      </c>
      <c r="N7" s="140">
        <v>307999.31800000003</v>
      </c>
      <c r="O7" s="141">
        <f t="shared" si="0"/>
        <v>2180175.5070000002</v>
      </c>
    </row>
    <row r="8" spans="1:15" s="137" customFormat="1" ht="15" x14ac:dyDescent="0.25">
      <c r="A8" s="133">
        <v>2013</v>
      </c>
      <c r="B8" s="139" t="s">
        <v>156</v>
      </c>
      <c r="C8" s="140">
        <v>94908.356</v>
      </c>
      <c r="D8" s="140">
        <v>94116.08</v>
      </c>
      <c r="E8" s="140">
        <v>95502</v>
      </c>
      <c r="F8" s="140">
        <v>100813.105</v>
      </c>
      <c r="G8" s="140">
        <v>112885.857</v>
      </c>
      <c r="H8" s="140">
        <v>100550.711</v>
      </c>
      <c r="I8" s="140">
        <v>109655.23699999999</v>
      </c>
      <c r="J8" s="140"/>
      <c r="K8" s="140"/>
      <c r="L8" s="140"/>
      <c r="M8" s="140"/>
      <c r="N8" s="140"/>
      <c r="O8" s="141">
        <f t="shared" si="0"/>
        <v>708431.3459999999</v>
      </c>
    </row>
    <row r="9" spans="1:15" ht="15" x14ac:dyDescent="0.25">
      <c r="A9" s="138">
        <v>2012</v>
      </c>
      <c r="B9" s="139" t="s">
        <v>156</v>
      </c>
      <c r="C9" s="140">
        <v>92558.293999999994</v>
      </c>
      <c r="D9" s="140">
        <v>90908.092000000004</v>
      </c>
      <c r="E9" s="140">
        <v>102384.93399999999</v>
      </c>
      <c r="F9" s="140">
        <v>88710.051999999996</v>
      </c>
      <c r="G9" s="140">
        <v>96476.577999999994</v>
      </c>
      <c r="H9" s="140">
        <v>96041.307000000001</v>
      </c>
      <c r="I9" s="140">
        <v>106778.728</v>
      </c>
      <c r="J9" s="140">
        <v>119572.29700000001</v>
      </c>
      <c r="K9" s="140">
        <v>112852.08</v>
      </c>
      <c r="L9" s="140">
        <v>122329.925</v>
      </c>
      <c r="M9" s="140">
        <v>131311.48000000001</v>
      </c>
      <c r="N9" s="140">
        <v>99854.79</v>
      </c>
      <c r="O9" s="141">
        <f t="shared" si="0"/>
        <v>1259778.557</v>
      </c>
    </row>
    <row r="10" spans="1:15" s="137" customFormat="1" ht="15" x14ac:dyDescent="0.25">
      <c r="A10" s="133">
        <v>2013</v>
      </c>
      <c r="B10" s="139" t="s">
        <v>157</v>
      </c>
      <c r="C10" s="140">
        <v>106920.12300000001</v>
      </c>
      <c r="D10" s="140">
        <v>109287.016</v>
      </c>
      <c r="E10" s="140">
        <v>114294.486</v>
      </c>
      <c r="F10" s="140">
        <v>104155.802</v>
      </c>
      <c r="G10" s="140">
        <v>112227.56299999999</v>
      </c>
      <c r="H10" s="140">
        <v>96376.611999999994</v>
      </c>
      <c r="I10" s="140">
        <v>96562.356</v>
      </c>
      <c r="J10" s="140"/>
      <c r="K10" s="140"/>
      <c r="L10" s="140"/>
      <c r="M10" s="140"/>
      <c r="N10" s="140"/>
      <c r="O10" s="141">
        <f t="shared" si="0"/>
        <v>739823.95799999998</v>
      </c>
    </row>
    <row r="11" spans="1:15" ht="15" x14ac:dyDescent="0.25">
      <c r="A11" s="138">
        <v>2012</v>
      </c>
      <c r="B11" s="139" t="s">
        <v>157</v>
      </c>
      <c r="C11" s="140">
        <v>105531.583</v>
      </c>
      <c r="D11" s="140">
        <v>96523.843999999997</v>
      </c>
      <c r="E11" s="140">
        <v>106398.08900000001</v>
      </c>
      <c r="F11" s="140">
        <v>95619.092999999993</v>
      </c>
      <c r="G11" s="140">
        <v>97437.353000000003</v>
      </c>
      <c r="H11" s="140">
        <v>86571.563999999998</v>
      </c>
      <c r="I11" s="140">
        <v>76121.244000000006</v>
      </c>
      <c r="J11" s="140">
        <v>85953.599000000002</v>
      </c>
      <c r="K11" s="140">
        <v>162774.07199999999</v>
      </c>
      <c r="L11" s="140">
        <v>175246.46599999999</v>
      </c>
      <c r="M11" s="140">
        <v>165695.76199999999</v>
      </c>
      <c r="N11" s="140">
        <v>110777.462</v>
      </c>
      <c r="O11" s="141">
        <f t="shared" si="0"/>
        <v>1364650.1310000003</v>
      </c>
    </row>
    <row r="12" spans="1:15" s="137" customFormat="1" ht="15" x14ac:dyDescent="0.25">
      <c r="A12" s="133">
        <v>2013</v>
      </c>
      <c r="B12" s="139" t="s">
        <v>158</v>
      </c>
      <c r="C12" s="140">
        <v>178057.44399999999</v>
      </c>
      <c r="D12" s="140">
        <v>133987.56200000001</v>
      </c>
      <c r="E12" s="140">
        <v>135662.81400000001</v>
      </c>
      <c r="F12" s="140">
        <v>133874.226</v>
      </c>
      <c r="G12" s="140">
        <v>105495.44100000001</v>
      </c>
      <c r="H12" s="140">
        <v>106633.07</v>
      </c>
      <c r="I12" s="140">
        <v>133183.84400000001</v>
      </c>
      <c r="J12" s="140"/>
      <c r="K12" s="140"/>
      <c r="L12" s="140"/>
      <c r="M12" s="140"/>
      <c r="N12" s="140"/>
      <c r="O12" s="141">
        <f t="shared" si="0"/>
        <v>926894.40100000007</v>
      </c>
    </row>
    <row r="13" spans="1:15" ht="15" x14ac:dyDescent="0.25">
      <c r="A13" s="138">
        <v>2012</v>
      </c>
      <c r="B13" s="139" t="s">
        <v>158</v>
      </c>
      <c r="C13" s="140">
        <v>119913.17</v>
      </c>
      <c r="D13" s="140">
        <v>143215.25399999999</v>
      </c>
      <c r="E13" s="140">
        <v>135675.905</v>
      </c>
      <c r="F13" s="140">
        <v>132709.54</v>
      </c>
      <c r="G13" s="140">
        <v>129480.432</v>
      </c>
      <c r="H13" s="140">
        <v>128894.031</v>
      </c>
      <c r="I13" s="140">
        <v>151957.09</v>
      </c>
      <c r="J13" s="140">
        <v>108455.107</v>
      </c>
      <c r="K13" s="140">
        <v>189203.166</v>
      </c>
      <c r="L13" s="140">
        <v>199574.95600000001</v>
      </c>
      <c r="M13" s="140">
        <v>194765.302</v>
      </c>
      <c r="N13" s="140">
        <v>163890.04500000001</v>
      </c>
      <c r="O13" s="141">
        <f t="shared" si="0"/>
        <v>1797733.9979999999</v>
      </c>
    </row>
    <row r="14" spans="1:15" s="137" customFormat="1" ht="15" x14ac:dyDescent="0.25">
      <c r="A14" s="133">
        <v>2013</v>
      </c>
      <c r="B14" s="139" t="s">
        <v>159</v>
      </c>
      <c r="C14" s="140">
        <v>44842.038</v>
      </c>
      <c r="D14" s="140">
        <v>52403.663</v>
      </c>
      <c r="E14" s="140">
        <v>62149.758999999998</v>
      </c>
      <c r="F14" s="140">
        <v>38410.942999999999</v>
      </c>
      <c r="G14" s="140">
        <v>38035.659</v>
      </c>
      <c r="H14" s="140">
        <v>36309.536999999997</v>
      </c>
      <c r="I14" s="140">
        <v>32923.226000000002</v>
      </c>
      <c r="J14" s="140"/>
      <c r="K14" s="140"/>
      <c r="L14" s="140"/>
      <c r="M14" s="140"/>
      <c r="N14" s="140"/>
      <c r="O14" s="141">
        <f t="shared" si="0"/>
        <v>305074.82500000001</v>
      </c>
    </row>
    <row r="15" spans="1:15" ht="15" x14ac:dyDescent="0.25">
      <c r="A15" s="138">
        <v>2012</v>
      </c>
      <c r="B15" s="139" t="s">
        <v>159</v>
      </c>
      <c r="C15" s="140">
        <v>14963.441000000001</v>
      </c>
      <c r="D15" s="140">
        <v>15339.146000000001</v>
      </c>
      <c r="E15" s="140">
        <v>19213.572</v>
      </c>
      <c r="F15" s="140">
        <v>15903.887000000001</v>
      </c>
      <c r="G15" s="140">
        <v>15565.424999999999</v>
      </c>
      <c r="H15" s="140">
        <v>15442.521000000001</v>
      </c>
      <c r="I15" s="140">
        <v>14310.64</v>
      </c>
      <c r="J15" s="140">
        <v>11471.273999999999</v>
      </c>
      <c r="K15" s="140">
        <v>17003.456999999999</v>
      </c>
      <c r="L15" s="140">
        <v>15742.656999999999</v>
      </c>
      <c r="M15" s="140">
        <v>19601.625</v>
      </c>
      <c r="N15" s="140">
        <v>26593.853999999999</v>
      </c>
      <c r="O15" s="141">
        <f t="shared" si="0"/>
        <v>201151.49900000001</v>
      </c>
    </row>
    <row r="16" spans="1:15" ht="15" x14ac:dyDescent="0.25">
      <c r="A16" s="133">
        <v>2013</v>
      </c>
      <c r="B16" s="139" t="s">
        <v>160</v>
      </c>
      <c r="C16" s="140">
        <v>66631.066999999995</v>
      </c>
      <c r="D16" s="140">
        <v>101106.59600000001</v>
      </c>
      <c r="E16" s="140">
        <v>93632.384000000005</v>
      </c>
      <c r="F16" s="140">
        <v>104726.342</v>
      </c>
      <c r="G16" s="140">
        <v>80015.084000000003</v>
      </c>
      <c r="H16" s="140">
        <v>76117.297000000006</v>
      </c>
      <c r="I16" s="140">
        <v>90331.686000000002</v>
      </c>
      <c r="J16" s="140"/>
      <c r="K16" s="140"/>
      <c r="L16" s="140"/>
      <c r="M16" s="140"/>
      <c r="N16" s="140"/>
      <c r="O16" s="141">
        <f t="shared" si="0"/>
        <v>612560.45600000001</v>
      </c>
    </row>
    <row r="17" spans="1:15" ht="15" x14ac:dyDescent="0.25">
      <c r="A17" s="138">
        <v>2012</v>
      </c>
      <c r="B17" s="139" t="s">
        <v>160</v>
      </c>
      <c r="C17" s="140">
        <v>92500.611000000004</v>
      </c>
      <c r="D17" s="140">
        <v>100557.644</v>
      </c>
      <c r="E17" s="140">
        <v>86358.92</v>
      </c>
      <c r="F17" s="140">
        <v>88475.812000000005</v>
      </c>
      <c r="G17" s="140">
        <v>73133.077000000005</v>
      </c>
      <c r="H17" s="140">
        <v>82236.959000000003</v>
      </c>
      <c r="I17" s="140">
        <v>41072.54</v>
      </c>
      <c r="J17" s="140">
        <v>50651.633000000002</v>
      </c>
      <c r="K17" s="140">
        <v>50528.898999999998</v>
      </c>
      <c r="L17" s="140">
        <v>52096.953999999998</v>
      </c>
      <c r="M17" s="140">
        <v>62176.769</v>
      </c>
      <c r="N17" s="140">
        <v>65921.175000000003</v>
      </c>
      <c r="O17" s="141">
        <f t="shared" si="0"/>
        <v>845710.99300000002</v>
      </c>
    </row>
    <row r="18" spans="1:15" ht="15" x14ac:dyDescent="0.25">
      <c r="A18" s="133">
        <v>2013</v>
      </c>
      <c r="B18" s="139" t="s">
        <v>161</v>
      </c>
      <c r="C18" s="140">
        <v>5248.2349999999997</v>
      </c>
      <c r="D18" s="140">
        <v>8969.8040000000001</v>
      </c>
      <c r="E18" s="140">
        <v>9241.5139999999992</v>
      </c>
      <c r="F18" s="140">
        <v>10435.252</v>
      </c>
      <c r="G18" s="140">
        <v>7212.4260000000004</v>
      </c>
      <c r="H18" s="140">
        <v>3794.241</v>
      </c>
      <c r="I18" s="140">
        <v>3556.596</v>
      </c>
      <c r="J18" s="140"/>
      <c r="K18" s="140"/>
      <c r="L18" s="140"/>
      <c r="M18" s="140"/>
      <c r="N18" s="140"/>
      <c r="O18" s="141">
        <f t="shared" si="0"/>
        <v>48458.067999999999</v>
      </c>
    </row>
    <row r="19" spans="1:15" ht="15" x14ac:dyDescent="0.25">
      <c r="A19" s="138">
        <v>2012</v>
      </c>
      <c r="B19" s="139" t="s">
        <v>161</v>
      </c>
      <c r="C19" s="140">
        <v>4758.4459999999999</v>
      </c>
      <c r="D19" s="140">
        <v>6736.8689999999997</v>
      </c>
      <c r="E19" s="140">
        <v>10413.361000000001</v>
      </c>
      <c r="F19" s="140">
        <v>10505.583000000001</v>
      </c>
      <c r="G19" s="140">
        <v>6052.7039999999997</v>
      </c>
      <c r="H19" s="140">
        <v>2650.817</v>
      </c>
      <c r="I19" s="140">
        <v>3157.7339999999999</v>
      </c>
      <c r="J19" s="140">
        <v>4540.8599999999997</v>
      </c>
      <c r="K19" s="140">
        <v>6212.3190000000004</v>
      </c>
      <c r="L19" s="140">
        <v>5067.8599999999997</v>
      </c>
      <c r="M19" s="140">
        <v>7099.8040000000001</v>
      </c>
      <c r="N19" s="140">
        <v>5958.0739999999996</v>
      </c>
      <c r="O19" s="141">
        <f t="shared" si="0"/>
        <v>73154.430999999997</v>
      </c>
    </row>
    <row r="20" spans="1:15" ht="15" x14ac:dyDescent="0.25">
      <c r="A20" s="133">
        <v>2013</v>
      </c>
      <c r="B20" s="139" t="s">
        <v>162</v>
      </c>
      <c r="C20" s="140">
        <v>171278.742</v>
      </c>
      <c r="D20" s="140">
        <v>148797.92000000001</v>
      </c>
      <c r="E20" s="140">
        <v>145990.75099999999</v>
      </c>
      <c r="F20" s="140">
        <v>154659.81899999999</v>
      </c>
      <c r="G20" s="140">
        <v>164950.859</v>
      </c>
      <c r="H20" s="140">
        <v>157584.83600000001</v>
      </c>
      <c r="I20" s="140">
        <v>165173.95000000001</v>
      </c>
      <c r="J20" s="140"/>
      <c r="K20" s="140"/>
      <c r="L20" s="140"/>
      <c r="M20" s="140"/>
      <c r="N20" s="140"/>
      <c r="O20" s="141">
        <f t="shared" si="0"/>
        <v>1108436.8770000001</v>
      </c>
    </row>
    <row r="21" spans="1:15" ht="15" x14ac:dyDescent="0.25">
      <c r="A21" s="138">
        <v>2012</v>
      </c>
      <c r="B21" s="139" t="s">
        <v>162</v>
      </c>
      <c r="C21" s="140">
        <v>147201.16500000001</v>
      </c>
      <c r="D21" s="140">
        <v>110614.91899999999</v>
      </c>
      <c r="E21" s="140">
        <v>146851.834</v>
      </c>
      <c r="F21" s="140">
        <v>114273.368</v>
      </c>
      <c r="G21" s="140">
        <v>128328.912</v>
      </c>
      <c r="H21" s="140">
        <v>130730.046</v>
      </c>
      <c r="I21" s="140">
        <v>127346.598</v>
      </c>
      <c r="J21" s="140">
        <v>130036.09699999999</v>
      </c>
      <c r="K21" s="140">
        <v>147522.04500000001</v>
      </c>
      <c r="L21" s="140">
        <v>140676.91500000001</v>
      </c>
      <c r="M21" s="140">
        <v>161267.59599999999</v>
      </c>
      <c r="N21" s="140">
        <v>177066.149</v>
      </c>
      <c r="O21" s="141">
        <f t="shared" si="0"/>
        <v>1661915.6439999999</v>
      </c>
    </row>
    <row r="22" spans="1:15" ht="15" x14ac:dyDescent="0.25">
      <c r="A22" s="133">
        <v>2013</v>
      </c>
      <c r="B22" s="139" t="s">
        <v>163</v>
      </c>
      <c r="C22" s="140">
        <v>308685.47200000001</v>
      </c>
      <c r="D22" s="142">
        <v>312988.06599999999</v>
      </c>
      <c r="E22" s="140">
        <v>361532.897</v>
      </c>
      <c r="F22" s="140">
        <v>361250.13500000001</v>
      </c>
      <c r="G22" s="140">
        <v>382736.97</v>
      </c>
      <c r="H22" s="140">
        <v>354665.03600000002</v>
      </c>
      <c r="I22" s="140">
        <v>391004.473</v>
      </c>
      <c r="J22" s="140"/>
      <c r="K22" s="140"/>
      <c r="L22" s="140"/>
      <c r="M22" s="140"/>
      <c r="N22" s="140"/>
      <c r="O22" s="141">
        <f t="shared" si="0"/>
        <v>2472863.0489999996</v>
      </c>
    </row>
    <row r="23" spans="1:15" ht="15" x14ac:dyDescent="0.25">
      <c r="A23" s="138">
        <v>2012</v>
      </c>
      <c r="B23" s="139" t="s">
        <v>163</v>
      </c>
      <c r="C23" s="140">
        <v>265835.64600000001</v>
      </c>
      <c r="D23" s="140">
        <v>294466.75300000003</v>
      </c>
      <c r="E23" s="140">
        <v>330262.42</v>
      </c>
      <c r="F23" s="140">
        <v>306608.08199999999</v>
      </c>
      <c r="G23" s="140">
        <v>328986.049</v>
      </c>
      <c r="H23" s="140">
        <v>327953.65100000001</v>
      </c>
      <c r="I23" s="140">
        <v>321147.80300000001</v>
      </c>
      <c r="J23" s="140">
        <v>313695.18699999998</v>
      </c>
      <c r="K23" s="140">
        <v>325915.36300000001</v>
      </c>
      <c r="L23" s="140">
        <v>322764.723</v>
      </c>
      <c r="M23" s="140">
        <v>364766.71600000001</v>
      </c>
      <c r="N23" s="140">
        <v>359375.74</v>
      </c>
      <c r="O23" s="141">
        <f t="shared" si="0"/>
        <v>3861778.1329999994</v>
      </c>
    </row>
    <row r="24" spans="1:15" ht="15" x14ac:dyDescent="0.25">
      <c r="A24" s="133">
        <v>2013</v>
      </c>
      <c r="B24" s="134" t="s">
        <v>24</v>
      </c>
      <c r="C24" s="143">
        <v>8875134.8149999995</v>
      </c>
      <c r="D24" s="143">
        <v>9583246.5050000008</v>
      </c>
      <c r="E24" s="143">
        <v>10390428.957</v>
      </c>
      <c r="F24" s="143">
        <v>9717412.8450000007</v>
      </c>
      <c r="G24" s="143">
        <v>10411671.967</v>
      </c>
      <c r="H24" s="143">
        <v>9703874.6659999993</v>
      </c>
      <c r="I24" s="143">
        <v>10492404.852</v>
      </c>
      <c r="J24" s="143"/>
      <c r="K24" s="143"/>
      <c r="L24" s="143"/>
      <c r="M24" s="143"/>
      <c r="N24" s="143"/>
      <c r="O24" s="141">
        <f t="shared" si="0"/>
        <v>69174174.607000008</v>
      </c>
    </row>
    <row r="25" spans="1:15" ht="15" x14ac:dyDescent="0.25">
      <c r="A25" s="138">
        <v>2012</v>
      </c>
      <c r="B25" s="134" t="s">
        <v>24</v>
      </c>
      <c r="C25" s="143">
        <v>8660090.2770000007</v>
      </c>
      <c r="D25" s="143">
        <v>9277288.4600000009</v>
      </c>
      <c r="E25" s="143">
        <v>10555404.619000001</v>
      </c>
      <c r="F25" s="143">
        <v>9502578.2029999997</v>
      </c>
      <c r="G25" s="143">
        <v>9819683.0899999999</v>
      </c>
      <c r="H25" s="143">
        <v>9827742.9910000004</v>
      </c>
      <c r="I25" s="143">
        <v>8977586.0360000003</v>
      </c>
      <c r="J25" s="143">
        <v>8760767.1420000009</v>
      </c>
      <c r="K25" s="143">
        <v>9310907.8239999991</v>
      </c>
      <c r="L25" s="143">
        <v>9658697.7909999993</v>
      </c>
      <c r="M25" s="143">
        <v>10275151.436000001</v>
      </c>
      <c r="N25" s="143">
        <v>9608164.3990000002</v>
      </c>
      <c r="O25" s="141">
        <f t="shared" si="0"/>
        <v>114234062.26800001</v>
      </c>
    </row>
    <row r="26" spans="1:15" ht="15" x14ac:dyDescent="0.25">
      <c r="A26" s="133">
        <v>2013</v>
      </c>
      <c r="B26" s="139" t="s">
        <v>164</v>
      </c>
      <c r="C26" s="140">
        <v>682732.01800000004</v>
      </c>
      <c r="D26" s="140">
        <v>649702.71900000004</v>
      </c>
      <c r="E26" s="140">
        <v>734266.82299999997</v>
      </c>
      <c r="F26" s="140">
        <v>701100.15500000003</v>
      </c>
      <c r="G26" s="140">
        <v>749692.65399999998</v>
      </c>
      <c r="H26" s="140">
        <v>645812.46799999999</v>
      </c>
      <c r="I26" s="140">
        <v>677474.00699999998</v>
      </c>
      <c r="J26" s="140"/>
      <c r="K26" s="140"/>
      <c r="L26" s="140"/>
      <c r="M26" s="140"/>
      <c r="N26" s="140"/>
      <c r="O26" s="141">
        <f t="shared" si="0"/>
        <v>4840780.8439999996</v>
      </c>
    </row>
    <row r="27" spans="1:15" ht="15" x14ac:dyDescent="0.25">
      <c r="A27" s="138">
        <v>2012</v>
      </c>
      <c r="B27" s="139" t="s">
        <v>164</v>
      </c>
      <c r="C27" s="140">
        <v>584999.65800000005</v>
      </c>
      <c r="D27" s="140">
        <v>634980.96299999999</v>
      </c>
      <c r="E27" s="140">
        <v>722336.93700000003</v>
      </c>
      <c r="F27" s="140">
        <v>645785.98499999999</v>
      </c>
      <c r="G27" s="140">
        <v>680930.15700000001</v>
      </c>
      <c r="H27" s="140">
        <v>635964.94700000004</v>
      </c>
      <c r="I27" s="140">
        <v>580092.97499999998</v>
      </c>
      <c r="J27" s="140">
        <v>612907.223</v>
      </c>
      <c r="K27" s="140">
        <v>692198.31099999999</v>
      </c>
      <c r="L27" s="140">
        <v>662004.745</v>
      </c>
      <c r="M27" s="140">
        <v>764902.33100000001</v>
      </c>
      <c r="N27" s="140">
        <v>622417.35600000003</v>
      </c>
      <c r="O27" s="141">
        <f t="shared" si="0"/>
        <v>7839521.5880000005</v>
      </c>
    </row>
    <row r="28" spans="1:15" ht="15" x14ac:dyDescent="0.25">
      <c r="A28" s="133">
        <v>2013</v>
      </c>
      <c r="B28" s="139" t="s">
        <v>165</v>
      </c>
      <c r="C28" s="140">
        <v>115067.22100000001</v>
      </c>
      <c r="D28" s="140">
        <v>129846.212</v>
      </c>
      <c r="E28" s="140">
        <v>153811.23199999999</v>
      </c>
      <c r="F28" s="140">
        <v>145525.046</v>
      </c>
      <c r="G28" s="140">
        <v>155699.81</v>
      </c>
      <c r="H28" s="140">
        <v>146294.807</v>
      </c>
      <c r="I28" s="140">
        <v>183535.967</v>
      </c>
      <c r="J28" s="140"/>
      <c r="K28" s="140"/>
      <c r="L28" s="140"/>
      <c r="M28" s="140"/>
      <c r="N28" s="140"/>
      <c r="O28" s="141">
        <f t="shared" si="0"/>
        <v>1029780.2949999999</v>
      </c>
    </row>
    <row r="29" spans="1:15" ht="15" x14ac:dyDescent="0.25">
      <c r="A29" s="138">
        <v>2012</v>
      </c>
      <c r="B29" s="139" t="s">
        <v>165</v>
      </c>
      <c r="C29" s="140">
        <v>89780.933999999994</v>
      </c>
      <c r="D29" s="140">
        <v>103607.844</v>
      </c>
      <c r="E29" s="140">
        <v>150142.88</v>
      </c>
      <c r="F29" s="140">
        <v>122697.03599999999</v>
      </c>
      <c r="G29" s="140">
        <v>128086.519</v>
      </c>
      <c r="H29" s="140">
        <v>139253.05300000001</v>
      </c>
      <c r="I29" s="140">
        <v>161803.31200000001</v>
      </c>
      <c r="J29" s="140">
        <v>137048.42199999999</v>
      </c>
      <c r="K29" s="140">
        <v>146787.353</v>
      </c>
      <c r="L29" s="140">
        <v>134542.18299999999</v>
      </c>
      <c r="M29" s="140">
        <v>157369.85399999999</v>
      </c>
      <c r="N29" s="140">
        <v>162995.497</v>
      </c>
      <c r="O29" s="141">
        <f t="shared" si="0"/>
        <v>1634114.8870000001</v>
      </c>
    </row>
    <row r="30" spans="1:15" s="137" customFormat="1" ht="15" x14ac:dyDescent="0.25">
      <c r="A30" s="133">
        <v>2013</v>
      </c>
      <c r="B30" s="139" t="s">
        <v>166</v>
      </c>
      <c r="C30" s="140">
        <v>165999.60399999999</v>
      </c>
      <c r="D30" s="140">
        <v>161550.14600000001</v>
      </c>
      <c r="E30" s="140">
        <v>169936.27600000001</v>
      </c>
      <c r="F30" s="140">
        <v>190199.18799999999</v>
      </c>
      <c r="G30" s="140">
        <v>192856.261</v>
      </c>
      <c r="H30" s="140">
        <v>184246.70199999999</v>
      </c>
      <c r="I30" s="140">
        <v>180511.323</v>
      </c>
      <c r="J30" s="140"/>
      <c r="K30" s="140"/>
      <c r="L30" s="140"/>
      <c r="M30" s="140"/>
      <c r="N30" s="140"/>
      <c r="O30" s="141">
        <f t="shared" si="0"/>
        <v>1245299.5000000002</v>
      </c>
    </row>
    <row r="31" spans="1:15" ht="15" x14ac:dyDescent="0.25">
      <c r="A31" s="138">
        <v>2012</v>
      </c>
      <c r="B31" s="139" t="s">
        <v>166</v>
      </c>
      <c r="C31" s="140">
        <v>132530.18700000001</v>
      </c>
      <c r="D31" s="140">
        <v>148772.826</v>
      </c>
      <c r="E31" s="140">
        <v>166441.73300000001</v>
      </c>
      <c r="F31" s="140">
        <v>167710.15400000001</v>
      </c>
      <c r="G31" s="140">
        <v>171988.31200000001</v>
      </c>
      <c r="H31" s="140">
        <v>154499.71400000001</v>
      </c>
      <c r="I31" s="140">
        <v>164713.269</v>
      </c>
      <c r="J31" s="140">
        <v>161426.91200000001</v>
      </c>
      <c r="K31" s="140">
        <v>168008.64499999999</v>
      </c>
      <c r="L31" s="140">
        <v>188447.95600000001</v>
      </c>
      <c r="M31" s="140">
        <v>197338.997</v>
      </c>
      <c r="N31" s="140">
        <v>188174.00700000001</v>
      </c>
      <c r="O31" s="141">
        <f t="shared" si="0"/>
        <v>2010052.7120000001</v>
      </c>
    </row>
    <row r="32" spans="1:15" ht="15" x14ac:dyDescent="0.25">
      <c r="A32" s="133">
        <v>2013</v>
      </c>
      <c r="B32" s="139" t="s">
        <v>167</v>
      </c>
      <c r="C32" s="140">
        <v>1316210.1270000001</v>
      </c>
      <c r="D32" s="140">
        <v>1429600.6839999999</v>
      </c>
      <c r="E32" s="140">
        <v>1452549.22</v>
      </c>
      <c r="F32" s="142">
        <v>1421564.5</v>
      </c>
      <c r="G32" s="142">
        <v>1569903.5330000001</v>
      </c>
      <c r="H32" s="142">
        <v>1330013.0079999999</v>
      </c>
      <c r="I32" s="142">
        <v>1554884.284</v>
      </c>
      <c r="J32" s="142"/>
      <c r="K32" s="142"/>
      <c r="L32" s="142"/>
      <c r="M32" s="142"/>
      <c r="N32" s="142"/>
      <c r="O32" s="141">
        <f t="shared" si="0"/>
        <v>10074725.355999999</v>
      </c>
    </row>
    <row r="33" spans="1:15" ht="15" x14ac:dyDescent="0.25">
      <c r="A33" s="138">
        <v>2012</v>
      </c>
      <c r="B33" s="139" t="s">
        <v>167</v>
      </c>
      <c r="C33" s="140">
        <v>1302960.182</v>
      </c>
      <c r="D33" s="140">
        <v>1386784.155</v>
      </c>
      <c r="E33" s="140">
        <v>1641891.4809999999</v>
      </c>
      <c r="F33" s="142">
        <v>1482109.78</v>
      </c>
      <c r="G33" s="142">
        <v>1481255.8389999999</v>
      </c>
      <c r="H33" s="142">
        <v>1384441.6059999999</v>
      </c>
      <c r="I33" s="142">
        <v>1293007.9469999999</v>
      </c>
      <c r="J33" s="142">
        <v>1457947.912</v>
      </c>
      <c r="K33" s="142">
        <v>1474631.595</v>
      </c>
      <c r="L33" s="142">
        <v>1627615.7790000001</v>
      </c>
      <c r="M33" s="142">
        <v>1576147.0930000001</v>
      </c>
      <c r="N33" s="142">
        <v>1406200.811</v>
      </c>
      <c r="O33" s="141">
        <f t="shared" si="0"/>
        <v>17514994.18</v>
      </c>
    </row>
    <row r="34" spans="1:15" ht="15" x14ac:dyDescent="0.25">
      <c r="A34" s="133">
        <v>2013</v>
      </c>
      <c r="B34" s="139" t="s">
        <v>168</v>
      </c>
      <c r="C34" s="140">
        <v>1393513.031</v>
      </c>
      <c r="D34" s="140">
        <v>1390527.747</v>
      </c>
      <c r="E34" s="140">
        <v>1511511.1259999999</v>
      </c>
      <c r="F34" s="140">
        <v>1319319.8400000001</v>
      </c>
      <c r="G34" s="140">
        <v>1366929.777</v>
      </c>
      <c r="H34" s="140">
        <v>1447284.4280000001</v>
      </c>
      <c r="I34" s="140">
        <v>1627085.3770000001</v>
      </c>
      <c r="J34" s="140"/>
      <c r="K34" s="140"/>
      <c r="L34" s="140"/>
      <c r="M34" s="140"/>
      <c r="N34" s="140"/>
      <c r="O34" s="141">
        <f t="shared" si="0"/>
        <v>10056171.325999999</v>
      </c>
    </row>
    <row r="35" spans="1:15" ht="15" x14ac:dyDescent="0.25">
      <c r="A35" s="138">
        <v>2012</v>
      </c>
      <c r="B35" s="139" t="s">
        <v>168</v>
      </c>
      <c r="C35" s="140">
        <v>1226435.351</v>
      </c>
      <c r="D35" s="140">
        <v>1302807.132</v>
      </c>
      <c r="E35" s="140">
        <v>1476257.787</v>
      </c>
      <c r="F35" s="140">
        <v>1215094.2949999999</v>
      </c>
      <c r="G35" s="140">
        <v>1286430.27</v>
      </c>
      <c r="H35" s="140">
        <v>1395384.0349999999</v>
      </c>
      <c r="I35" s="140">
        <v>1400148.953</v>
      </c>
      <c r="J35" s="140">
        <v>1293696.3089999999</v>
      </c>
      <c r="K35" s="140">
        <v>1361829.058</v>
      </c>
      <c r="L35" s="140">
        <v>1278954.946</v>
      </c>
      <c r="M35" s="140">
        <v>1433987.6059999999</v>
      </c>
      <c r="N35" s="140">
        <v>1368593.625</v>
      </c>
      <c r="O35" s="141">
        <f t="shared" si="0"/>
        <v>16039619.367000001</v>
      </c>
    </row>
    <row r="36" spans="1:15" ht="15" x14ac:dyDescent="0.25">
      <c r="A36" s="133">
        <v>2013</v>
      </c>
      <c r="B36" s="139" t="s">
        <v>169</v>
      </c>
      <c r="C36" s="140">
        <v>1485540.101</v>
      </c>
      <c r="D36" s="140">
        <v>1784093.98</v>
      </c>
      <c r="E36" s="140">
        <v>1864176.3910000001</v>
      </c>
      <c r="F36" s="140">
        <v>1766727.031</v>
      </c>
      <c r="G36" s="140">
        <v>1843439.2169999999</v>
      </c>
      <c r="H36" s="140">
        <v>1801654.824</v>
      </c>
      <c r="I36" s="140">
        <v>1964669.8459999999</v>
      </c>
      <c r="J36" s="140"/>
      <c r="K36" s="140"/>
      <c r="L36" s="140"/>
      <c r="M36" s="140"/>
      <c r="N36" s="140"/>
      <c r="O36" s="141">
        <f t="shared" si="0"/>
        <v>12510301.390000001</v>
      </c>
    </row>
    <row r="37" spans="1:15" ht="15" x14ac:dyDescent="0.25">
      <c r="A37" s="138">
        <v>2012</v>
      </c>
      <c r="B37" s="139" t="s">
        <v>169</v>
      </c>
      <c r="C37" s="140">
        <v>1581184.1359999999</v>
      </c>
      <c r="D37" s="140">
        <v>1637526.29</v>
      </c>
      <c r="E37" s="140">
        <v>1906475.3060000001</v>
      </c>
      <c r="F37" s="140">
        <v>1630183.31</v>
      </c>
      <c r="G37" s="140">
        <v>1653562.047</v>
      </c>
      <c r="H37" s="140">
        <v>1604581.1969999999</v>
      </c>
      <c r="I37" s="140">
        <v>1450911.7720000001</v>
      </c>
      <c r="J37" s="140">
        <v>1068344.94</v>
      </c>
      <c r="K37" s="140">
        <v>1497644.335</v>
      </c>
      <c r="L37" s="140">
        <v>1631701.3089999999</v>
      </c>
      <c r="M37" s="140">
        <v>1757241.9750000001</v>
      </c>
      <c r="N37" s="140">
        <v>1636924.1159999999</v>
      </c>
      <c r="O37" s="141">
        <f t="shared" si="0"/>
        <v>19056280.733000003</v>
      </c>
    </row>
    <row r="38" spans="1:15" ht="15" x14ac:dyDescent="0.25">
      <c r="A38" s="133">
        <v>2013</v>
      </c>
      <c r="B38" s="139" t="s">
        <v>170</v>
      </c>
      <c r="C38" s="140">
        <v>48952.629000000001</v>
      </c>
      <c r="D38" s="140">
        <v>162402.31299999999</v>
      </c>
      <c r="E38" s="140">
        <v>92520.589000000007</v>
      </c>
      <c r="F38" s="140">
        <v>29250.645</v>
      </c>
      <c r="G38" s="140">
        <v>92887.691000000006</v>
      </c>
      <c r="H38" s="140">
        <v>137339.94200000001</v>
      </c>
      <c r="I38" s="140">
        <v>132099.677</v>
      </c>
      <c r="J38" s="140"/>
      <c r="K38" s="140"/>
      <c r="L38" s="140"/>
      <c r="M38" s="140"/>
      <c r="N38" s="140"/>
      <c r="O38" s="141">
        <f t="shared" si="0"/>
        <v>695453.48600000003</v>
      </c>
    </row>
    <row r="39" spans="1:15" ht="15" x14ac:dyDescent="0.25">
      <c r="A39" s="138">
        <v>2012</v>
      </c>
      <c r="B39" s="139" t="s">
        <v>170</v>
      </c>
      <c r="C39" s="140">
        <v>36041.682000000001</v>
      </c>
      <c r="D39" s="140">
        <v>109678.35400000001</v>
      </c>
      <c r="E39" s="140">
        <v>97181.244999999995</v>
      </c>
      <c r="F39" s="140">
        <v>45305.629000000001</v>
      </c>
      <c r="G39" s="140">
        <v>43630.010999999999</v>
      </c>
      <c r="H39" s="140">
        <v>104286.588</v>
      </c>
      <c r="I39" s="140">
        <v>85736.846999999994</v>
      </c>
      <c r="J39" s="140">
        <v>63442.074000000001</v>
      </c>
      <c r="K39" s="140">
        <v>16401.631000000001</v>
      </c>
      <c r="L39" s="140">
        <v>34284.199000000001</v>
      </c>
      <c r="M39" s="140">
        <v>75369.153000000006</v>
      </c>
      <c r="N39" s="140">
        <v>99579.066000000006</v>
      </c>
      <c r="O39" s="141">
        <f t="shared" si="0"/>
        <v>810936.47900000017</v>
      </c>
    </row>
    <row r="40" spans="1:15" ht="15" x14ac:dyDescent="0.25">
      <c r="A40" s="133">
        <v>2013</v>
      </c>
      <c r="B40" s="139" t="s">
        <v>171</v>
      </c>
      <c r="C40" s="140">
        <v>830486.54299999995</v>
      </c>
      <c r="D40" s="140">
        <v>838716.02800000005</v>
      </c>
      <c r="E40" s="140">
        <v>909814.68900000001</v>
      </c>
      <c r="F40" s="140">
        <v>917081.81400000001</v>
      </c>
      <c r="G40" s="140">
        <v>1027548.951</v>
      </c>
      <c r="H40" s="140">
        <v>924334.96499999997</v>
      </c>
      <c r="I40" s="140">
        <v>1044397.216</v>
      </c>
      <c r="J40" s="140"/>
      <c r="K40" s="140"/>
      <c r="L40" s="140"/>
      <c r="M40" s="140"/>
      <c r="N40" s="140"/>
      <c r="O40" s="141">
        <f t="shared" si="0"/>
        <v>6492380.2060000002</v>
      </c>
    </row>
    <row r="41" spans="1:15" ht="15" x14ac:dyDescent="0.25">
      <c r="A41" s="138">
        <v>2012</v>
      </c>
      <c r="B41" s="139" t="s">
        <v>171</v>
      </c>
      <c r="C41" s="140">
        <v>817775.93500000006</v>
      </c>
      <c r="D41" s="140">
        <v>948619.21699999995</v>
      </c>
      <c r="E41" s="140">
        <v>1131078.9439999999</v>
      </c>
      <c r="F41" s="140">
        <v>1050533.7879999999</v>
      </c>
      <c r="G41" s="140">
        <v>1048165.909</v>
      </c>
      <c r="H41" s="140">
        <v>957640.36699999997</v>
      </c>
      <c r="I41" s="140">
        <v>865371.049</v>
      </c>
      <c r="J41" s="140">
        <v>952506.804</v>
      </c>
      <c r="K41" s="140">
        <v>972452.799</v>
      </c>
      <c r="L41" s="140">
        <v>981329.41099999996</v>
      </c>
      <c r="M41" s="140">
        <v>1069165.3970000001</v>
      </c>
      <c r="N41" s="140">
        <v>998763.75199999998</v>
      </c>
      <c r="O41" s="141">
        <f t="shared" si="0"/>
        <v>11793403.372</v>
      </c>
    </row>
    <row r="42" spans="1:15" ht="15" x14ac:dyDescent="0.25">
      <c r="A42" s="133">
        <v>2013</v>
      </c>
      <c r="B42" s="139" t="s">
        <v>172</v>
      </c>
      <c r="C42" s="140">
        <v>430146.8</v>
      </c>
      <c r="D42" s="140">
        <v>435759.37900000002</v>
      </c>
      <c r="E42" s="140">
        <v>512191.96399999998</v>
      </c>
      <c r="F42" s="140">
        <v>502122.73599999998</v>
      </c>
      <c r="G42" s="140">
        <v>519111.995</v>
      </c>
      <c r="H42" s="140">
        <v>466786.19400000002</v>
      </c>
      <c r="I42" s="140">
        <v>511832.33799999999</v>
      </c>
      <c r="J42" s="140"/>
      <c r="K42" s="140"/>
      <c r="L42" s="140"/>
      <c r="M42" s="140"/>
      <c r="N42" s="140"/>
      <c r="O42" s="141">
        <f t="shared" si="0"/>
        <v>3377951.406</v>
      </c>
    </row>
    <row r="43" spans="1:15" ht="15" x14ac:dyDescent="0.25">
      <c r="A43" s="138">
        <v>2012</v>
      </c>
      <c r="B43" s="139" t="s">
        <v>172</v>
      </c>
      <c r="C43" s="140">
        <v>385485.42700000003</v>
      </c>
      <c r="D43" s="140">
        <v>418134.033</v>
      </c>
      <c r="E43" s="140">
        <v>464782.777</v>
      </c>
      <c r="F43" s="140">
        <v>449810.15</v>
      </c>
      <c r="G43" s="140">
        <v>481190.35</v>
      </c>
      <c r="H43" s="140">
        <v>470788.53</v>
      </c>
      <c r="I43" s="140">
        <v>434096.00900000002</v>
      </c>
      <c r="J43" s="140">
        <v>408024.44900000002</v>
      </c>
      <c r="K43" s="140">
        <v>413458.12199999997</v>
      </c>
      <c r="L43" s="140">
        <v>442315.17499999999</v>
      </c>
      <c r="M43" s="140">
        <v>497142.87900000002</v>
      </c>
      <c r="N43" s="140">
        <v>454243.96100000001</v>
      </c>
      <c r="O43" s="141">
        <f t="shared" si="0"/>
        <v>5319471.8619999997</v>
      </c>
    </row>
    <row r="44" spans="1:15" ht="15" x14ac:dyDescent="0.25">
      <c r="A44" s="133">
        <v>2013</v>
      </c>
      <c r="B44" s="139" t="s">
        <v>173</v>
      </c>
      <c r="C44" s="140">
        <v>508843.538</v>
      </c>
      <c r="D44" s="140">
        <v>536450.33400000003</v>
      </c>
      <c r="E44" s="140">
        <v>584461.64399999997</v>
      </c>
      <c r="F44" s="140">
        <v>548946.86300000001</v>
      </c>
      <c r="G44" s="140">
        <v>608307.32499999995</v>
      </c>
      <c r="H44" s="140">
        <v>548427.74</v>
      </c>
      <c r="I44" s="140">
        <v>579475.51599999995</v>
      </c>
      <c r="J44" s="140"/>
      <c r="K44" s="140"/>
      <c r="L44" s="140"/>
      <c r="M44" s="140"/>
      <c r="N44" s="140"/>
      <c r="O44" s="141">
        <f t="shared" si="0"/>
        <v>3914912.96</v>
      </c>
    </row>
    <row r="45" spans="1:15" ht="15" x14ac:dyDescent="0.25">
      <c r="A45" s="138">
        <v>2012</v>
      </c>
      <c r="B45" s="139" t="s">
        <v>173</v>
      </c>
      <c r="C45" s="140">
        <v>479260.19199999998</v>
      </c>
      <c r="D45" s="140">
        <v>499889.90100000001</v>
      </c>
      <c r="E45" s="140">
        <v>576619.43400000001</v>
      </c>
      <c r="F45" s="140">
        <v>513051.16600000003</v>
      </c>
      <c r="G45" s="140">
        <v>569967.83499999996</v>
      </c>
      <c r="H45" s="140">
        <v>560661.00300000003</v>
      </c>
      <c r="I45" s="140">
        <v>513600.04700000002</v>
      </c>
      <c r="J45" s="140">
        <v>491376.81900000002</v>
      </c>
      <c r="K45" s="140">
        <v>513297.32199999999</v>
      </c>
      <c r="L45" s="140">
        <v>506641.913</v>
      </c>
      <c r="M45" s="140">
        <v>599181.77800000005</v>
      </c>
      <c r="N45" s="140">
        <v>533694.571</v>
      </c>
      <c r="O45" s="141">
        <f t="shared" si="0"/>
        <v>6357241.9809999987</v>
      </c>
    </row>
    <row r="46" spans="1:15" ht="15" x14ac:dyDescent="0.25">
      <c r="A46" s="133">
        <v>2013</v>
      </c>
      <c r="B46" s="139" t="s">
        <v>174</v>
      </c>
      <c r="C46" s="140">
        <v>1155640.2749999999</v>
      </c>
      <c r="D46" s="140">
        <v>1234177.041</v>
      </c>
      <c r="E46" s="140">
        <v>1459403.83</v>
      </c>
      <c r="F46" s="140">
        <v>1234333.784</v>
      </c>
      <c r="G46" s="140">
        <v>1273209.2320000001</v>
      </c>
      <c r="H46" s="140">
        <v>1122719.368</v>
      </c>
      <c r="I46" s="140">
        <v>1107044.088</v>
      </c>
      <c r="J46" s="140"/>
      <c r="K46" s="140"/>
      <c r="L46" s="140"/>
      <c r="M46" s="140"/>
      <c r="N46" s="140"/>
      <c r="O46" s="141">
        <f t="shared" si="0"/>
        <v>8586527.6179999989</v>
      </c>
    </row>
    <row r="47" spans="1:15" ht="15" x14ac:dyDescent="0.25">
      <c r="A47" s="138">
        <v>2012</v>
      </c>
      <c r="B47" s="139" t="s">
        <v>174</v>
      </c>
      <c r="C47" s="140">
        <v>1223469.6359999999</v>
      </c>
      <c r="D47" s="140">
        <v>1360029.8840000001</v>
      </c>
      <c r="E47" s="140">
        <v>1328317.3019999999</v>
      </c>
      <c r="F47" s="140">
        <v>1328580.9509999999</v>
      </c>
      <c r="G47" s="140">
        <v>1345411.1710000001</v>
      </c>
      <c r="H47" s="140">
        <v>1481500.4720000001</v>
      </c>
      <c r="I47" s="140">
        <v>1247695.486</v>
      </c>
      <c r="J47" s="140">
        <v>1276850.52</v>
      </c>
      <c r="K47" s="140">
        <v>1197186.601</v>
      </c>
      <c r="L47" s="140">
        <v>1329672.686</v>
      </c>
      <c r="M47" s="140">
        <v>1179845.527</v>
      </c>
      <c r="N47" s="140">
        <v>1249935.6850000001</v>
      </c>
      <c r="O47" s="141">
        <f t="shared" si="0"/>
        <v>15548495.921000002</v>
      </c>
    </row>
    <row r="48" spans="1:15" ht="15" x14ac:dyDescent="0.25">
      <c r="A48" s="133">
        <v>2013</v>
      </c>
      <c r="B48" s="139" t="s">
        <v>175</v>
      </c>
      <c r="C48" s="140">
        <v>232438.55</v>
      </c>
      <c r="D48" s="140">
        <v>236040.12</v>
      </c>
      <c r="E48" s="140">
        <v>286681.24099999998</v>
      </c>
      <c r="F48" s="140">
        <v>290714.288</v>
      </c>
      <c r="G48" s="140">
        <v>299180.71799999999</v>
      </c>
      <c r="H48" s="140">
        <v>264022.63400000002</v>
      </c>
      <c r="I48" s="140">
        <v>281243.20299999998</v>
      </c>
      <c r="J48" s="140"/>
      <c r="K48" s="140"/>
      <c r="L48" s="140"/>
      <c r="M48" s="140"/>
      <c r="N48" s="140"/>
      <c r="O48" s="141">
        <f t="shared" si="0"/>
        <v>1890320.754</v>
      </c>
    </row>
    <row r="49" spans="1:15" ht="15" x14ac:dyDescent="0.25">
      <c r="A49" s="138">
        <v>2012</v>
      </c>
      <c r="B49" s="139" t="s">
        <v>175</v>
      </c>
      <c r="C49" s="140">
        <v>207853.90400000001</v>
      </c>
      <c r="D49" s="140">
        <v>235476.37</v>
      </c>
      <c r="E49" s="140">
        <v>279936.51699999999</v>
      </c>
      <c r="F49" s="140">
        <v>271020.42499999999</v>
      </c>
      <c r="G49" s="140">
        <v>297689.89</v>
      </c>
      <c r="H49" s="140">
        <v>285897.22200000001</v>
      </c>
      <c r="I49" s="140">
        <v>256485.649</v>
      </c>
      <c r="J49" s="140">
        <v>254993.12100000001</v>
      </c>
      <c r="K49" s="140">
        <v>249354.584</v>
      </c>
      <c r="L49" s="140">
        <v>258030.61300000001</v>
      </c>
      <c r="M49" s="140">
        <v>263127.766</v>
      </c>
      <c r="N49" s="140">
        <v>237858.473</v>
      </c>
      <c r="O49" s="141">
        <f t="shared" si="0"/>
        <v>3097724.534</v>
      </c>
    </row>
    <row r="50" spans="1:15" ht="15" x14ac:dyDescent="0.25">
      <c r="A50" s="133">
        <v>2013</v>
      </c>
      <c r="B50" s="139" t="s">
        <v>176</v>
      </c>
      <c r="C50" s="140">
        <v>154262.28700000001</v>
      </c>
      <c r="D50" s="140">
        <v>193180.40100000001</v>
      </c>
      <c r="E50" s="140">
        <v>191269.766</v>
      </c>
      <c r="F50" s="140">
        <v>166963.91</v>
      </c>
      <c r="G50" s="140">
        <v>193679.179</v>
      </c>
      <c r="H50" s="140">
        <v>169254.40900000001</v>
      </c>
      <c r="I50" s="140">
        <v>173692.79999999999</v>
      </c>
      <c r="J50" s="140"/>
      <c r="K50" s="140"/>
      <c r="L50" s="140"/>
      <c r="M50" s="140"/>
      <c r="N50" s="140"/>
      <c r="O50" s="141">
        <f t="shared" si="0"/>
        <v>1242302.7520000001</v>
      </c>
    </row>
    <row r="51" spans="1:15" ht="15" x14ac:dyDescent="0.25">
      <c r="A51" s="138">
        <v>2012</v>
      </c>
      <c r="B51" s="139" t="s">
        <v>176</v>
      </c>
      <c r="C51" s="140">
        <v>270948.38799999998</v>
      </c>
      <c r="D51" s="140">
        <v>131767.024</v>
      </c>
      <c r="E51" s="140">
        <v>135700.011</v>
      </c>
      <c r="F51" s="140">
        <v>153131.56400000001</v>
      </c>
      <c r="G51" s="140">
        <v>153192.611</v>
      </c>
      <c r="H51" s="140">
        <v>165776.73199999999</v>
      </c>
      <c r="I51" s="140">
        <v>135267.766</v>
      </c>
      <c r="J51" s="140">
        <v>157073.617</v>
      </c>
      <c r="K51" s="140">
        <v>179011.67499999999</v>
      </c>
      <c r="L51" s="140">
        <v>179006.58300000001</v>
      </c>
      <c r="M51" s="140">
        <v>250424.19</v>
      </c>
      <c r="N51" s="140">
        <v>163981.372</v>
      </c>
      <c r="O51" s="141">
        <f t="shared" si="0"/>
        <v>2075281.5330000001</v>
      </c>
    </row>
    <row r="52" spans="1:15" ht="15" x14ac:dyDescent="0.25">
      <c r="A52" s="133">
        <v>2013</v>
      </c>
      <c r="B52" s="139" t="s">
        <v>177</v>
      </c>
      <c r="C52" s="140">
        <v>72558.025999999998</v>
      </c>
      <c r="D52" s="140">
        <v>90844.455000000002</v>
      </c>
      <c r="E52" s="140">
        <v>106723.235</v>
      </c>
      <c r="F52" s="140">
        <v>113262.235</v>
      </c>
      <c r="G52" s="140">
        <v>126939.52800000001</v>
      </c>
      <c r="H52" s="140">
        <v>171695.69200000001</v>
      </c>
      <c r="I52" s="140">
        <v>99208.574999999997</v>
      </c>
      <c r="J52" s="140"/>
      <c r="K52" s="140"/>
      <c r="L52" s="140"/>
      <c r="M52" s="140"/>
      <c r="N52" s="140"/>
      <c r="O52" s="141">
        <f t="shared" si="0"/>
        <v>781231.74599999993</v>
      </c>
    </row>
    <row r="53" spans="1:15" ht="15" x14ac:dyDescent="0.25">
      <c r="A53" s="138">
        <v>2012</v>
      </c>
      <c r="B53" s="139" t="s">
        <v>177</v>
      </c>
      <c r="C53" s="140">
        <v>59875.495999999999</v>
      </c>
      <c r="D53" s="140">
        <v>63926.321000000004</v>
      </c>
      <c r="E53" s="140">
        <v>120374.85799999999</v>
      </c>
      <c r="F53" s="140">
        <v>101378.409</v>
      </c>
      <c r="G53" s="140">
        <v>129529.72199999999</v>
      </c>
      <c r="H53" s="140">
        <v>162023.815</v>
      </c>
      <c r="I53" s="140">
        <v>79016.184999999998</v>
      </c>
      <c r="J53" s="140">
        <v>114212.63499999999</v>
      </c>
      <c r="K53" s="140">
        <v>94096.955000000002</v>
      </c>
      <c r="L53" s="140">
        <v>77603.506999999998</v>
      </c>
      <c r="M53" s="140">
        <v>86489.982000000004</v>
      </c>
      <c r="N53" s="140">
        <v>172282.09700000001</v>
      </c>
      <c r="O53" s="141">
        <f t="shared" si="0"/>
        <v>1260809.9820000001</v>
      </c>
    </row>
    <row r="54" spans="1:15" ht="15" x14ac:dyDescent="0.25">
      <c r="A54" s="133">
        <v>2013</v>
      </c>
      <c r="B54" s="139" t="s">
        <v>178</v>
      </c>
      <c r="C54" s="140">
        <v>275699.446</v>
      </c>
      <c r="D54" s="140">
        <v>301581.59299999999</v>
      </c>
      <c r="E54" s="140">
        <v>348983.28399999999</v>
      </c>
      <c r="F54" s="140">
        <v>360117.728</v>
      </c>
      <c r="G54" s="140">
        <v>379550.04599999997</v>
      </c>
      <c r="H54" s="140">
        <v>335854.24200000003</v>
      </c>
      <c r="I54" s="140">
        <v>366613.41499999998</v>
      </c>
      <c r="J54" s="140"/>
      <c r="K54" s="140"/>
      <c r="L54" s="140"/>
      <c r="M54" s="140"/>
      <c r="N54" s="140"/>
      <c r="O54" s="141">
        <f t="shared" si="0"/>
        <v>2368399.7540000002</v>
      </c>
    </row>
    <row r="55" spans="1:15" ht="15" x14ac:dyDescent="0.25">
      <c r="A55" s="138">
        <v>2012</v>
      </c>
      <c r="B55" s="139" t="s">
        <v>178</v>
      </c>
      <c r="C55" s="140">
        <v>255863.72399999999</v>
      </c>
      <c r="D55" s="140">
        <v>289889.33199999999</v>
      </c>
      <c r="E55" s="140">
        <v>349871.283</v>
      </c>
      <c r="F55" s="140">
        <v>318162.55200000003</v>
      </c>
      <c r="G55" s="140">
        <v>339242.83799999999</v>
      </c>
      <c r="H55" s="140">
        <v>317928.61499999999</v>
      </c>
      <c r="I55" s="140">
        <v>303364.15899999999</v>
      </c>
      <c r="J55" s="140">
        <v>304797.06900000002</v>
      </c>
      <c r="K55" s="140">
        <v>328281.277</v>
      </c>
      <c r="L55" s="140">
        <v>320875.29399999999</v>
      </c>
      <c r="M55" s="140">
        <v>360764.12599999999</v>
      </c>
      <c r="N55" s="140">
        <v>304709.28499999997</v>
      </c>
      <c r="O55" s="141">
        <f t="shared" si="0"/>
        <v>3793749.5539999995</v>
      </c>
    </row>
    <row r="56" spans="1:15" ht="15" x14ac:dyDescent="0.25">
      <c r="A56" s="133">
        <v>2013</v>
      </c>
      <c r="B56" s="139" t="s">
        <v>179</v>
      </c>
      <c r="C56" s="140">
        <v>7044.6189999999997</v>
      </c>
      <c r="D56" s="140">
        <v>8773.3520000000008</v>
      </c>
      <c r="E56" s="140">
        <v>12127.646000000001</v>
      </c>
      <c r="F56" s="140">
        <v>10183.082</v>
      </c>
      <c r="G56" s="140">
        <v>12736.05</v>
      </c>
      <c r="H56" s="140">
        <v>8133.2420000000002</v>
      </c>
      <c r="I56" s="140">
        <v>8637.2199999999993</v>
      </c>
      <c r="J56" s="140"/>
      <c r="K56" s="140"/>
      <c r="L56" s="140"/>
      <c r="M56" s="140"/>
      <c r="N56" s="140"/>
      <c r="O56" s="141">
        <f t="shared" si="0"/>
        <v>67635.210999999996</v>
      </c>
    </row>
    <row r="57" spans="1:15" ht="15" x14ac:dyDescent="0.25">
      <c r="A57" s="138">
        <v>2012</v>
      </c>
      <c r="B57" s="139" t="s">
        <v>179</v>
      </c>
      <c r="C57" s="140">
        <v>5625.4430000000002</v>
      </c>
      <c r="D57" s="140">
        <v>5398.8140000000003</v>
      </c>
      <c r="E57" s="140">
        <v>7996.1239999999998</v>
      </c>
      <c r="F57" s="140">
        <v>8023.009</v>
      </c>
      <c r="G57" s="140">
        <v>9409.6090000000004</v>
      </c>
      <c r="H57" s="140">
        <v>7115.0940000000001</v>
      </c>
      <c r="I57" s="140">
        <v>6274.61</v>
      </c>
      <c r="J57" s="140">
        <v>6118.3159999999998</v>
      </c>
      <c r="K57" s="140">
        <v>6267.56</v>
      </c>
      <c r="L57" s="140">
        <v>5671.4920000000002</v>
      </c>
      <c r="M57" s="140">
        <v>6652.7830000000004</v>
      </c>
      <c r="N57" s="140">
        <v>7810.7259999999997</v>
      </c>
      <c r="O57" s="141">
        <f t="shared" si="0"/>
        <v>82363.579999999987</v>
      </c>
    </row>
    <row r="58" spans="1:15" ht="15" x14ac:dyDescent="0.25">
      <c r="A58" s="133">
        <v>2013</v>
      </c>
      <c r="B58" s="134" t="s">
        <v>44</v>
      </c>
      <c r="C58" s="143">
        <v>394546.73300000001</v>
      </c>
      <c r="D58" s="143">
        <v>398699.17099999997</v>
      </c>
      <c r="E58" s="143">
        <v>369674.46299999999</v>
      </c>
      <c r="F58" s="143">
        <v>401684.95799999998</v>
      </c>
      <c r="G58" s="143">
        <v>509132.71799999999</v>
      </c>
      <c r="H58" s="143">
        <v>431851.21899999998</v>
      </c>
      <c r="I58" s="143">
        <v>446430.09</v>
      </c>
      <c r="J58" s="143"/>
      <c r="K58" s="143"/>
      <c r="L58" s="143"/>
      <c r="M58" s="143"/>
      <c r="N58" s="143"/>
      <c r="O58" s="141">
        <f t="shared" si="0"/>
        <v>2952019.352</v>
      </c>
    </row>
    <row r="59" spans="1:15" ht="15" x14ac:dyDescent="0.25">
      <c r="A59" s="138">
        <v>2012</v>
      </c>
      <c r="B59" s="134" t="s">
        <v>44</v>
      </c>
      <c r="C59" s="143">
        <v>271584.26299999998</v>
      </c>
      <c r="D59" s="143">
        <v>256897.50399999999</v>
      </c>
      <c r="E59" s="143">
        <v>305975.66899999999</v>
      </c>
      <c r="F59" s="143">
        <v>321790.63799999998</v>
      </c>
      <c r="G59" s="143">
        <v>360715.07400000002</v>
      </c>
      <c r="H59" s="143">
        <v>411667.26299999998</v>
      </c>
      <c r="I59" s="143">
        <v>378979.18599999999</v>
      </c>
      <c r="J59" s="143">
        <v>342966.435</v>
      </c>
      <c r="K59" s="143">
        <v>364579.592</v>
      </c>
      <c r="L59" s="143">
        <v>339744.978</v>
      </c>
      <c r="M59" s="143">
        <v>427520.86099999998</v>
      </c>
      <c r="N59" s="143">
        <v>397238.79399999999</v>
      </c>
      <c r="O59" s="141">
        <f t="shared" si="0"/>
        <v>4179660.2570000002</v>
      </c>
    </row>
    <row r="60" spans="1:15" ht="15" x14ac:dyDescent="0.25">
      <c r="A60" s="133">
        <v>2013</v>
      </c>
      <c r="B60" s="139" t="s">
        <v>180</v>
      </c>
      <c r="C60" s="140">
        <v>394546.73300000001</v>
      </c>
      <c r="D60" s="140">
        <v>398699.17099999997</v>
      </c>
      <c r="E60" s="140">
        <v>369674.46299999999</v>
      </c>
      <c r="F60" s="140">
        <v>401684.95799999998</v>
      </c>
      <c r="G60" s="140">
        <v>509132.71799999999</v>
      </c>
      <c r="H60" s="140">
        <v>431851.21899999998</v>
      </c>
      <c r="I60" s="140">
        <v>446430.09</v>
      </c>
      <c r="J60" s="140"/>
      <c r="K60" s="140"/>
      <c r="L60" s="140"/>
      <c r="M60" s="140"/>
      <c r="N60" s="140"/>
      <c r="O60" s="141">
        <f t="shared" si="0"/>
        <v>2952019.352</v>
      </c>
    </row>
    <row r="61" spans="1:15" ht="15.75" thickBot="1" x14ac:dyDescent="0.3">
      <c r="A61" s="138">
        <v>2012</v>
      </c>
      <c r="B61" s="139" t="s">
        <v>180</v>
      </c>
      <c r="C61" s="140">
        <v>271584.26299999998</v>
      </c>
      <c r="D61" s="140">
        <v>256897.50399999999</v>
      </c>
      <c r="E61" s="140">
        <v>305975.66899999999</v>
      </c>
      <c r="F61" s="140">
        <v>321790.63799999998</v>
      </c>
      <c r="G61" s="140">
        <v>360715.07400000002</v>
      </c>
      <c r="H61" s="140">
        <v>411667.26299999998</v>
      </c>
      <c r="I61" s="140">
        <v>378979.18599999999</v>
      </c>
      <c r="J61" s="140">
        <v>342966.435</v>
      </c>
      <c r="K61" s="140">
        <v>364579.592</v>
      </c>
      <c r="L61" s="140">
        <v>339744.978</v>
      </c>
      <c r="M61" s="140">
        <v>427520.86099999998</v>
      </c>
      <c r="N61" s="140">
        <v>397238.79399999999</v>
      </c>
      <c r="O61" s="141">
        <f t="shared" si="0"/>
        <v>4179660.2570000002</v>
      </c>
    </row>
    <row r="62" spans="1:15" s="148" customFormat="1" ht="15" customHeight="1" thickBot="1" x14ac:dyDescent="0.25">
      <c r="A62" s="144">
        <v>2002</v>
      </c>
      <c r="B62" s="145" t="s">
        <v>64</v>
      </c>
      <c r="C62" s="146">
        <v>2607319.6610000003</v>
      </c>
      <c r="D62" s="146">
        <v>2383772.9540000013</v>
      </c>
      <c r="E62" s="146">
        <v>2918943.5210000011</v>
      </c>
      <c r="F62" s="146">
        <v>2742857.9220000007</v>
      </c>
      <c r="G62" s="146">
        <v>3000325.2429999989</v>
      </c>
      <c r="H62" s="146">
        <v>2770693.8810000005</v>
      </c>
      <c r="I62" s="146">
        <v>3103851.8620000011</v>
      </c>
      <c r="J62" s="146">
        <v>2975888.9740000009</v>
      </c>
      <c r="K62" s="146">
        <v>3218206.861000001</v>
      </c>
      <c r="L62" s="146">
        <v>3501128.02</v>
      </c>
      <c r="M62" s="146">
        <v>3593604.8959999993</v>
      </c>
      <c r="N62" s="146">
        <v>3242495.2339999988</v>
      </c>
      <c r="O62" s="147">
        <f t="shared" si="0"/>
        <v>36059089.028999999</v>
      </c>
    </row>
    <row r="63" spans="1:15" s="148" customFormat="1" ht="15" customHeight="1" thickBot="1" x14ac:dyDescent="0.25">
      <c r="A63" s="144">
        <v>2003</v>
      </c>
      <c r="B63" s="145" t="s">
        <v>64</v>
      </c>
      <c r="C63" s="146">
        <v>3533705.5820000004</v>
      </c>
      <c r="D63" s="146">
        <v>2923460.39</v>
      </c>
      <c r="E63" s="146">
        <v>3908255.9910000004</v>
      </c>
      <c r="F63" s="146">
        <v>3662183.4490000019</v>
      </c>
      <c r="G63" s="146">
        <v>3860471.3</v>
      </c>
      <c r="H63" s="146">
        <v>3796113.5220000003</v>
      </c>
      <c r="I63" s="146">
        <v>4236114.2640000004</v>
      </c>
      <c r="J63" s="146">
        <v>3828726.17</v>
      </c>
      <c r="K63" s="146">
        <v>4114677.5230000005</v>
      </c>
      <c r="L63" s="146">
        <v>4824388.2590000024</v>
      </c>
      <c r="M63" s="146">
        <v>3969697.458000001</v>
      </c>
      <c r="N63" s="146">
        <v>4595042.3939999985</v>
      </c>
      <c r="O63" s="147">
        <f t="shared" si="0"/>
        <v>47252836.302000016</v>
      </c>
    </row>
    <row r="64" spans="1:15" s="148" customFormat="1" ht="15" customHeight="1" thickBot="1" x14ac:dyDescent="0.25">
      <c r="A64" s="144">
        <v>2004</v>
      </c>
      <c r="B64" s="145" t="s">
        <v>64</v>
      </c>
      <c r="C64" s="146">
        <v>4619660.84</v>
      </c>
      <c r="D64" s="146">
        <v>3664503.0430000005</v>
      </c>
      <c r="E64" s="146">
        <v>5218042.1769999983</v>
      </c>
      <c r="F64" s="146">
        <v>5072462.9939999972</v>
      </c>
      <c r="G64" s="146">
        <v>5170061.6049999986</v>
      </c>
      <c r="H64" s="146">
        <v>5284383.2859999994</v>
      </c>
      <c r="I64" s="146">
        <v>5632138.7980000004</v>
      </c>
      <c r="J64" s="146">
        <v>4707491.2839999991</v>
      </c>
      <c r="K64" s="146">
        <v>5656283.5209999988</v>
      </c>
      <c r="L64" s="146">
        <v>5867342.1210000003</v>
      </c>
      <c r="M64" s="146">
        <v>5733908.9759999998</v>
      </c>
      <c r="N64" s="146">
        <v>6540874.1749999989</v>
      </c>
      <c r="O64" s="147">
        <f t="shared" si="0"/>
        <v>63167152.819999993</v>
      </c>
    </row>
    <row r="65" spans="1:15" s="148" customFormat="1" ht="15" customHeight="1" thickBot="1" x14ac:dyDescent="0.25">
      <c r="A65" s="144">
        <v>2005</v>
      </c>
      <c r="B65" s="145" t="s">
        <v>64</v>
      </c>
      <c r="C65" s="146">
        <v>4997279.7240000004</v>
      </c>
      <c r="D65" s="146">
        <v>5651741.2519999975</v>
      </c>
      <c r="E65" s="146">
        <v>6591859.2179999994</v>
      </c>
      <c r="F65" s="146">
        <v>6128131.8779999986</v>
      </c>
      <c r="G65" s="146">
        <v>5977226.2170000002</v>
      </c>
      <c r="H65" s="146">
        <v>6038534.3669999996</v>
      </c>
      <c r="I65" s="146">
        <v>5763466.3530000011</v>
      </c>
      <c r="J65" s="146">
        <v>5552867.2119999984</v>
      </c>
      <c r="K65" s="146">
        <v>6814268.9409999987</v>
      </c>
      <c r="L65" s="146">
        <v>6772178.5690000001</v>
      </c>
      <c r="M65" s="146">
        <v>5942575.7820000006</v>
      </c>
      <c r="N65" s="146">
        <v>7246278.6300000018</v>
      </c>
      <c r="O65" s="147">
        <f t="shared" si="0"/>
        <v>73476408.142999992</v>
      </c>
    </row>
    <row r="66" spans="1:15" s="148" customFormat="1" ht="15" customHeight="1" thickBot="1" x14ac:dyDescent="0.25">
      <c r="A66" s="144">
        <v>2006</v>
      </c>
      <c r="B66" s="145" t="s">
        <v>64</v>
      </c>
      <c r="C66" s="146">
        <v>5133048.8809999982</v>
      </c>
      <c r="D66" s="146">
        <v>6058251.2790000001</v>
      </c>
      <c r="E66" s="146">
        <v>7411101.6589999972</v>
      </c>
      <c r="F66" s="146">
        <v>6456090.2610000009</v>
      </c>
      <c r="G66" s="146">
        <v>7041543.2469999986</v>
      </c>
      <c r="H66" s="146">
        <v>7815434.6219999995</v>
      </c>
      <c r="I66" s="146">
        <v>7067411.4789999994</v>
      </c>
      <c r="J66" s="146">
        <v>6811202.4100000011</v>
      </c>
      <c r="K66" s="146">
        <v>7606551.0949999997</v>
      </c>
      <c r="L66" s="146">
        <v>6888812.5490000006</v>
      </c>
      <c r="M66" s="146">
        <v>8641474.5560000036</v>
      </c>
      <c r="N66" s="146">
        <v>8603753.4799999986</v>
      </c>
      <c r="O66" s="147">
        <f t="shared" ref="O66:O69" si="1">SUM(C66:N66)</f>
        <v>85534675.518000007</v>
      </c>
    </row>
    <row r="67" spans="1:15" s="148" customFormat="1" ht="15" customHeight="1" thickBot="1" x14ac:dyDescent="0.25">
      <c r="A67" s="144">
        <v>2007</v>
      </c>
      <c r="B67" s="145" t="s">
        <v>64</v>
      </c>
      <c r="C67" s="146">
        <v>6564559.7930000005</v>
      </c>
      <c r="D67" s="146">
        <v>7656951.608</v>
      </c>
      <c r="E67" s="146">
        <v>8957851.6210000049</v>
      </c>
      <c r="F67" s="146">
        <v>8313312.004999998</v>
      </c>
      <c r="G67" s="146">
        <v>9147620.0420000013</v>
      </c>
      <c r="H67" s="146">
        <v>8980247.4370000008</v>
      </c>
      <c r="I67" s="146">
        <v>8937741.5910000019</v>
      </c>
      <c r="J67" s="146">
        <v>8736689.092000002</v>
      </c>
      <c r="K67" s="146">
        <v>9038743.8959999997</v>
      </c>
      <c r="L67" s="146">
        <v>9895216.6219999995</v>
      </c>
      <c r="M67" s="146">
        <v>11318798.219999997</v>
      </c>
      <c r="N67" s="146">
        <v>9724017.9770000037</v>
      </c>
      <c r="O67" s="147">
        <f t="shared" si="1"/>
        <v>107271749.904</v>
      </c>
    </row>
    <row r="68" spans="1:15" s="148" customFormat="1" ht="15" customHeight="1" thickBot="1" x14ac:dyDescent="0.25">
      <c r="A68" s="144">
        <v>2008</v>
      </c>
      <c r="B68" s="145" t="s">
        <v>64</v>
      </c>
      <c r="C68" s="146">
        <v>10632207.040999999</v>
      </c>
      <c r="D68" s="146">
        <v>11077899.120000005</v>
      </c>
      <c r="E68" s="146">
        <v>11428587.234000001</v>
      </c>
      <c r="F68" s="146">
        <v>11363963.502999999</v>
      </c>
      <c r="G68" s="146">
        <v>12477968.699999999</v>
      </c>
      <c r="H68" s="146">
        <v>11770634.384000003</v>
      </c>
      <c r="I68" s="146">
        <v>12595426.862999996</v>
      </c>
      <c r="J68" s="146">
        <v>11046830.085999999</v>
      </c>
      <c r="K68" s="146">
        <v>12793148.033999996</v>
      </c>
      <c r="L68" s="146">
        <v>9722708.7899999991</v>
      </c>
      <c r="M68" s="146">
        <v>9395872.8970000036</v>
      </c>
      <c r="N68" s="146">
        <v>7721948.9740000013</v>
      </c>
      <c r="O68" s="147">
        <f t="shared" si="1"/>
        <v>132027195.626</v>
      </c>
    </row>
    <row r="69" spans="1:15" s="148" customFormat="1" ht="15" customHeight="1" thickBot="1" x14ac:dyDescent="0.25">
      <c r="A69" s="144">
        <v>2009</v>
      </c>
      <c r="B69" s="145" t="s">
        <v>64</v>
      </c>
      <c r="C69" s="146">
        <v>7884493.5240000021</v>
      </c>
      <c r="D69" s="146">
        <v>8435115.8340000007</v>
      </c>
      <c r="E69" s="146">
        <v>8155485.0810000002</v>
      </c>
      <c r="F69" s="146">
        <v>7561696.282999998</v>
      </c>
      <c r="G69" s="146">
        <v>7346407.5280000027</v>
      </c>
      <c r="H69" s="146">
        <v>8329692.782999998</v>
      </c>
      <c r="I69" s="146">
        <v>9055733.6709999945</v>
      </c>
      <c r="J69" s="146">
        <v>7839908.8419999983</v>
      </c>
      <c r="K69" s="146">
        <v>8480708.3870000001</v>
      </c>
      <c r="L69" s="146">
        <v>10095768.030000005</v>
      </c>
      <c r="M69" s="146">
        <v>8903010.773</v>
      </c>
      <c r="N69" s="146">
        <v>10054591.867000001</v>
      </c>
      <c r="O69" s="147">
        <f t="shared" si="1"/>
        <v>102142612.603</v>
      </c>
    </row>
    <row r="70" spans="1:15" s="148" customFormat="1" ht="15" customHeight="1" thickBot="1" x14ac:dyDescent="0.25">
      <c r="A70" s="144">
        <v>2010</v>
      </c>
      <c r="B70" s="145" t="s">
        <v>64</v>
      </c>
      <c r="C70" s="146">
        <v>7828748.0580000002</v>
      </c>
      <c r="D70" s="146">
        <v>8263237.8140000002</v>
      </c>
      <c r="E70" s="146">
        <v>9886488.1710000001</v>
      </c>
      <c r="F70" s="146">
        <v>9396006.6539999992</v>
      </c>
      <c r="G70" s="146">
        <v>9799958.1170000006</v>
      </c>
      <c r="H70" s="146">
        <v>9542907.6439999994</v>
      </c>
      <c r="I70" s="146">
        <v>9564682.5449999999</v>
      </c>
      <c r="J70" s="146">
        <v>8523451.9729999993</v>
      </c>
      <c r="K70" s="146">
        <v>8909230.5209999997</v>
      </c>
      <c r="L70" s="146">
        <v>10963586.27</v>
      </c>
      <c r="M70" s="146">
        <v>9382369.7180000003</v>
      </c>
      <c r="N70" s="146">
        <v>11822551.698999999</v>
      </c>
      <c r="O70" s="147">
        <f>SUM(C70:N70)</f>
        <v>113883219.18399999</v>
      </c>
    </row>
    <row r="71" spans="1:15" s="148" customFormat="1" ht="15" customHeight="1" thickBot="1" x14ac:dyDescent="0.25">
      <c r="A71" s="144">
        <v>2011</v>
      </c>
      <c r="B71" s="145" t="s">
        <v>64</v>
      </c>
      <c r="C71" s="146">
        <v>9551084.6390000004</v>
      </c>
      <c r="D71" s="146">
        <v>10059126.307</v>
      </c>
      <c r="E71" s="146">
        <v>11811085.16</v>
      </c>
      <c r="F71" s="146">
        <v>11873269.447000001</v>
      </c>
      <c r="G71" s="146">
        <v>10943364.372</v>
      </c>
      <c r="H71" s="146">
        <v>11349953.558</v>
      </c>
      <c r="I71" s="146">
        <v>11860004.271</v>
      </c>
      <c r="J71" s="146">
        <v>11245124.657</v>
      </c>
      <c r="K71" s="146">
        <v>10750626.098999999</v>
      </c>
      <c r="L71" s="146">
        <v>11907219.297</v>
      </c>
      <c r="M71" s="146">
        <v>11078524.743000001</v>
      </c>
      <c r="N71" s="146">
        <v>12477486.279999999</v>
      </c>
      <c r="O71" s="147">
        <f>SUM(C71:N71)</f>
        <v>134906868.83000001</v>
      </c>
    </row>
    <row r="72" spans="1:15" ht="13.5" thickBot="1" x14ac:dyDescent="0.25">
      <c r="A72" s="144">
        <v>2012</v>
      </c>
      <c r="B72" s="145" t="s">
        <v>64</v>
      </c>
      <c r="C72" s="146">
        <v>10348187.165999999</v>
      </c>
      <c r="D72" s="146">
        <v>11748000.124</v>
      </c>
      <c r="E72" s="146">
        <v>13208572.977</v>
      </c>
      <c r="F72" s="146">
        <v>12630226.718</v>
      </c>
      <c r="G72" s="146">
        <v>13131530.960999999</v>
      </c>
      <c r="H72" s="146">
        <v>13231198.687999999</v>
      </c>
      <c r="I72" s="146">
        <v>12830675.307</v>
      </c>
      <c r="J72" s="146">
        <v>12831394.572000001</v>
      </c>
      <c r="K72" s="146">
        <v>12952651.721999999</v>
      </c>
      <c r="L72" s="146">
        <v>13190769.654999999</v>
      </c>
      <c r="M72" s="146">
        <v>13753052.493000001</v>
      </c>
      <c r="N72" s="146">
        <v>12605476.173</v>
      </c>
      <c r="O72" s="147">
        <f>SUM(C72:N72)</f>
        <v>152461736.55599999</v>
      </c>
    </row>
    <row r="73" spans="1:15" ht="13.5" thickBot="1" x14ac:dyDescent="0.25">
      <c r="A73" s="144">
        <v>2013</v>
      </c>
      <c r="B73" s="149" t="s">
        <v>64</v>
      </c>
      <c r="C73" s="146">
        <v>11486657.253</v>
      </c>
      <c r="D73" s="146">
        <v>12391261.619999999</v>
      </c>
      <c r="E73" s="146">
        <v>13131711.925000001</v>
      </c>
      <c r="F73" s="146">
        <v>12485147.308</v>
      </c>
      <c r="G73" s="146">
        <v>13297928.526000001</v>
      </c>
      <c r="H73" s="146">
        <v>12438009.526000001</v>
      </c>
      <c r="I73" s="146">
        <v>12629418.211999999</v>
      </c>
      <c r="J73" s="146"/>
      <c r="K73" s="146"/>
      <c r="L73" s="150"/>
      <c r="M73" s="150"/>
      <c r="N73" s="150"/>
      <c r="O73" s="151">
        <f>SUM(C73:N73)</f>
        <v>87860134.36999999</v>
      </c>
    </row>
    <row r="74" spans="1:15" x14ac:dyDescent="0.2">
      <c r="B74" s="152" t="s">
        <v>181</v>
      </c>
    </row>
    <row r="76" spans="1:15" x14ac:dyDescent="0.2">
      <c r="C76" s="155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="70" workbookViewId="0">
      <selection activeCell="B16" sqref="B16"/>
    </sheetView>
  </sheetViews>
  <sheetFormatPr defaultRowHeight="12.75" x14ac:dyDescent="0.2"/>
  <cols>
    <col min="1" max="1" width="44.7109375" style="35" customWidth="1"/>
    <col min="2" max="2" width="16" style="38" customWidth="1"/>
    <col min="3" max="3" width="16" style="35" customWidth="1"/>
    <col min="4" max="4" width="10.28515625" style="35" customWidth="1"/>
    <col min="5" max="5" width="13.85546875" style="35" bestFit="1" customWidth="1"/>
    <col min="6" max="7" width="14.85546875" style="35" bestFit="1" customWidth="1"/>
    <col min="8" max="8" width="9.5703125" style="35" bestFit="1" customWidth="1"/>
    <col min="9" max="9" width="13.85546875" style="35" bestFit="1" customWidth="1"/>
    <col min="10" max="11" width="17.28515625" style="35" customWidth="1"/>
    <col min="12" max="13" width="9.5703125" style="35" customWidth="1"/>
    <col min="14" max="16384" width="9.140625" style="35"/>
  </cols>
  <sheetData>
    <row r="1" spans="1:13" ht="26.25" x14ac:dyDescent="0.4">
      <c r="B1" s="2" t="s">
        <v>51</v>
      </c>
      <c r="C1" s="36"/>
      <c r="D1" s="37"/>
      <c r="J1" s="37"/>
    </row>
    <row r="2" spans="1:13" x14ac:dyDescent="0.2">
      <c r="D2" s="37"/>
      <c r="J2" s="37"/>
    </row>
    <row r="3" spans="1:13" x14ac:dyDescent="0.2">
      <c r="D3" s="37"/>
      <c r="J3" s="37"/>
    </row>
    <row r="4" spans="1:13" ht="13.5" thickBot="1" x14ac:dyDescent="0.25">
      <c r="B4" s="39"/>
      <c r="C4" s="37"/>
      <c r="D4" s="37"/>
      <c r="E4" s="37"/>
      <c r="F4" s="37"/>
      <c r="G4" s="37"/>
      <c r="H4" s="37"/>
      <c r="I4" s="37"/>
      <c r="J4" s="37"/>
    </row>
    <row r="5" spans="1:13" ht="27" thickBot="1" x14ac:dyDescent="0.25">
      <c r="A5" s="161" t="s">
        <v>52</v>
      </c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</row>
    <row r="6" spans="1:13" ht="19.5" thickTop="1" thickBot="1" x14ac:dyDescent="0.25">
      <c r="A6" s="40"/>
      <c r="B6" s="163" t="s">
        <v>2</v>
      </c>
      <c r="C6" s="164"/>
      <c r="D6" s="164"/>
      <c r="E6" s="165"/>
      <c r="F6" s="163" t="s">
        <v>3</v>
      </c>
      <c r="G6" s="164"/>
      <c r="H6" s="164"/>
      <c r="I6" s="165"/>
      <c r="J6" s="163" t="s">
        <v>53</v>
      </c>
      <c r="K6" s="164"/>
      <c r="L6" s="164"/>
      <c r="M6" s="166"/>
    </row>
    <row r="7" spans="1:13" ht="31.5" thickTop="1" thickBot="1" x14ac:dyDescent="0.3">
      <c r="A7" s="41" t="s">
        <v>5</v>
      </c>
      <c r="B7" s="42">
        <v>2012</v>
      </c>
      <c r="C7" s="43">
        <v>2013</v>
      </c>
      <c r="D7" s="44" t="s">
        <v>6</v>
      </c>
      <c r="E7" s="45" t="s">
        <v>7</v>
      </c>
      <c r="F7" s="42">
        <v>2012</v>
      </c>
      <c r="G7" s="43">
        <v>2013</v>
      </c>
      <c r="H7" s="44" t="s">
        <v>6</v>
      </c>
      <c r="I7" s="45" t="s">
        <v>7</v>
      </c>
      <c r="J7" s="6" t="s">
        <v>8</v>
      </c>
      <c r="K7" s="7" t="s">
        <v>9</v>
      </c>
      <c r="L7" s="44" t="s">
        <v>6</v>
      </c>
      <c r="M7" s="45" t="s">
        <v>7</v>
      </c>
    </row>
    <row r="8" spans="1:13" ht="18" thickTop="1" thickBot="1" x14ac:dyDescent="0.3">
      <c r="A8" s="46" t="s">
        <v>10</v>
      </c>
      <c r="B8" s="47">
        <f>'SEKTÖR (U S D)'!B8*1.8049</f>
        <v>2548644.1849771291</v>
      </c>
      <c r="C8" s="47">
        <f>'SEKTÖR (U S D)'!C8*1.9308</f>
        <v>3264178.176016896</v>
      </c>
      <c r="D8" s="48">
        <f t="shared" ref="D8:D43" si="0">(C8-B8)/B8*100</f>
        <v>28.075083813482106</v>
      </c>
      <c r="E8" s="48">
        <f t="shared" ref="E8:E43" si="1">C8/C$46*100</f>
        <v>13.386074011815296</v>
      </c>
      <c r="F8" s="47">
        <f>'SEKTÖR (U S D)'!F8*1.7957</f>
        <v>19134327.251613699</v>
      </c>
      <c r="G8" s="47">
        <f>'SEKTÖR (U S D)'!G8*1.8267</f>
        <v>21632018.418599479</v>
      </c>
      <c r="H8" s="48">
        <f t="shared" ref="H8:H43" si="2">(G8-F8)/F8*100</f>
        <v>13.053456931835095</v>
      </c>
      <c r="I8" s="48">
        <f t="shared" ref="I8:I46" si="3">G8/G$46*100</f>
        <v>13.478387936979432</v>
      </c>
      <c r="J8" s="47">
        <f>'SEKTÖR (U S D)'!J8*1.7998</f>
        <v>33984495.954885595</v>
      </c>
      <c r="K8" s="47">
        <f>'SEKTÖR (U S D)'!K8*1.8108</f>
        <v>36786476.114233203</v>
      </c>
      <c r="L8" s="48">
        <f t="shared" ref="L8:L46" si="4">(K8-J8)/J8*100</f>
        <v>8.2448777909410111</v>
      </c>
      <c r="M8" s="48">
        <f t="shared" ref="M8:M46" si="5">K8/K$46*100</f>
        <v>13.261035041177671</v>
      </c>
    </row>
    <row r="9" spans="1:13" s="52" customFormat="1" ht="15.75" x14ac:dyDescent="0.25">
      <c r="A9" s="49" t="s">
        <v>11</v>
      </c>
      <c r="B9" s="50">
        <f>'SEKTÖR (U S D)'!B9*1.8049</f>
        <v>1739156.6413341889</v>
      </c>
      <c r="C9" s="50">
        <f>'SEKTÖR (U S D)'!C9*1.9308</f>
        <v>2190308.8756141681</v>
      </c>
      <c r="D9" s="51">
        <f t="shared" si="0"/>
        <v>25.940862574280782</v>
      </c>
      <c r="E9" s="51">
        <f t="shared" si="1"/>
        <v>8.9822415127731787</v>
      </c>
      <c r="F9" s="50">
        <f>'SEKTÖR (U S D)'!F9*1.7957</f>
        <v>13602576.32964514</v>
      </c>
      <c r="G9" s="50">
        <f>'SEKTÖR (U S D)'!G9*1.8267</f>
        <v>15090057.842386985</v>
      </c>
      <c r="H9" s="51">
        <f t="shared" si="2"/>
        <v>10.93529252616699</v>
      </c>
      <c r="I9" s="51">
        <f t="shared" si="3"/>
        <v>9.4022503890008569</v>
      </c>
      <c r="J9" s="50">
        <f>'SEKTÖR (U S D)'!J9*1.7998</f>
        <v>24605648.629234001</v>
      </c>
      <c r="K9" s="50">
        <f>'SEKTÖR (U S D)'!K9*1.8108</f>
        <v>25877517.116086796</v>
      </c>
      <c r="L9" s="51">
        <f t="shared" si="4"/>
        <v>5.1690101976896736</v>
      </c>
      <c r="M9" s="51">
        <f t="shared" si="5"/>
        <v>9.3285005116955872</v>
      </c>
    </row>
    <row r="10" spans="1:13" ht="14.25" x14ac:dyDescent="0.2">
      <c r="A10" s="53" t="s">
        <v>54</v>
      </c>
      <c r="B10" s="54">
        <f>'SEKTÖR (U S D)'!B10*1.8049</f>
        <v>810841.98227808101</v>
      </c>
      <c r="C10" s="54">
        <f>'SEKTÖR (U S D)'!C10*1.9308</f>
        <v>1065857.7039313801</v>
      </c>
      <c r="D10" s="55">
        <f t="shared" si="0"/>
        <v>31.450729886583566</v>
      </c>
      <c r="E10" s="55">
        <f t="shared" si="1"/>
        <v>4.3709777290095806</v>
      </c>
      <c r="F10" s="54">
        <f>'SEKTÖR (U S D)'!F10*1.7957</f>
        <v>6036261.4795469576</v>
      </c>
      <c r="G10" s="54">
        <f>'SEKTÖR (U S D)'!G10*1.8267</f>
        <v>6770364.1170071941</v>
      </c>
      <c r="H10" s="55">
        <f t="shared" si="2"/>
        <v>12.161544690329309</v>
      </c>
      <c r="I10" s="55">
        <f t="shared" si="3"/>
        <v>4.2184502748558677</v>
      </c>
      <c r="J10" s="54">
        <f>'SEKTÖR (U S D)'!J10*1.7998</f>
        <v>10510090.658780402</v>
      </c>
      <c r="K10" s="54">
        <f>'SEKTÖR (U S D)'!K10*1.8108</f>
        <v>11276539.0177068</v>
      </c>
      <c r="L10" s="55">
        <f t="shared" si="4"/>
        <v>7.2924999774962735</v>
      </c>
      <c r="M10" s="55">
        <f t="shared" si="5"/>
        <v>4.0650422343432489</v>
      </c>
    </row>
    <row r="11" spans="1:13" ht="14.25" x14ac:dyDescent="0.2">
      <c r="A11" s="53" t="s">
        <v>13</v>
      </c>
      <c r="B11" s="54">
        <f>'SEKTÖR (U S D)'!B11*1.8049</f>
        <v>218270.65323859898</v>
      </c>
      <c r="C11" s="54">
        <f>'SEKTÖR (U S D)'!C11*1.9308</f>
        <v>224287.216897548</v>
      </c>
      <c r="D11" s="55">
        <f t="shared" si="0"/>
        <v>2.7564693510914218</v>
      </c>
      <c r="E11" s="55">
        <f t="shared" si="1"/>
        <v>0.91977984147857594</v>
      </c>
      <c r="F11" s="54">
        <f>'SEKTÖR (U S D)'!F11*1.7957</f>
        <v>2180551.0552668003</v>
      </c>
      <c r="G11" s="54">
        <f>'SEKTÖR (U S D)'!G11*1.8267</f>
        <v>2216245.0285180742</v>
      </c>
      <c r="H11" s="55">
        <f t="shared" si="2"/>
        <v>1.6369244446288158</v>
      </c>
      <c r="I11" s="55">
        <f t="shared" si="3"/>
        <v>1.3808887215112964</v>
      </c>
      <c r="J11" s="54">
        <f>'SEKTÖR (U S D)'!J11*1.7998</f>
        <v>3997789.5176038006</v>
      </c>
      <c r="K11" s="54">
        <f>'SEKTÖR (U S D)'!K11*1.8108</f>
        <v>3945928.8913451992</v>
      </c>
      <c r="L11" s="55">
        <f t="shared" si="4"/>
        <v>-1.2972325338850184</v>
      </c>
      <c r="M11" s="55">
        <f t="shared" si="5"/>
        <v>1.4224548482336952</v>
      </c>
    </row>
    <row r="12" spans="1:13" ht="14.25" x14ac:dyDescent="0.2">
      <c r="A12" s="53" t="s">
        <v>14</v>
      </c>
      <c r="B12" s="54">
        <f>'SEKTÖR (U S D)'!B12*1.8049</f>
        <v>192724.926149151</v>
      </c>
      <c r="C12" s="54">
        <f>'SEKTÖR (U S D)'!C12*1.9308</f>
        <v>211722.33132928802</v>
      </c>
      <c r="D12" s="55">
        <f t="shared" si="0"/>
        <v>9.8572642157531885</v>
      </c>
      <c r="E12" s="55">
        <f t="shared" si="1"/>
        <v>0.86825248019587886</v>
      </c>
      <c r="F12" s="54">
        <f>'SEKTÖR (U S D)'!F12*1.7957</f>
        <v>1210046.7834310592</v>
      </c>
      <c r="G12" s="54">
        <f>'SEKTÖR (U S D)'!G12*1.8267</f>
        <v>1294091.542551318</v>
      </c>
      <c r="H12" s="55">
        <f t="shared" si="2"/>
        <v>6.9455793173510028</v>
      </c>
      <c r="I12" s="55">
        <f t="shared" si="3"/>
        <v>0.80631716832645228</v>
      </c>
      <c r="J12" s="54">
        <f>'SEKTÖR (U S D)'!J12*1.7998</f>
        <v>2289667.5734212007</v>
      </c>
      <c r="K12" s="54">
        <f>'SEKTÖR (U S D)'!K12*1.8108</f>
        <v>2343812.4531143997</v>
      </c>
      <c r="L12" s="55">
        <f t="shared" si="4"/>
        <v>2.3647485041811618</v>
      </c>
      <c r="M12" s="55">
        <f t="shared" si="5"/>
        <v>0.84491319511500673</v>
      </c>
    </row>
    <row r="13" spans="1:13" ht="14.25" x14ac:dyDescent="0.2">
      <c r="A13" s="53" t="s">
        <v>15</v>
      </c>
      <c r="B13" s="54">
        <f>'SEKTÖR (U S D)'!B13*1.8049</f>
        <v>137391.23286242399</v>
      </c>
      <c r="C13" s="54">
        <f>'SEKTÖR (U S D)'!C13*1.9308</f>
        <v>186442.596038016</v>
      </c>
      <c r="D13" s="55">
        <f t="shared" si="0"/>
        <v>35.701960127768373</v>
      </c>
      <c r="E13" s="55">
        <f t="shared" si="1"/>
        <v>0.76458276936502167</v>
      </c>
      <c r="F13" s="54">
        <f>'SEKTÖR (U S D)'!F13*1.7957</f>
        <v>1192708.9143583551</v>
      </c>
      <c r="G13" s="54">
        <f>'SEKTÖR (U S D)'!G13*1.8267</f>
        <v>1351436.4238959302</v>
      </c>
      <c r="H13" s="55">
        <f t="shared" si="2"/>
        <v>13.308151521862829</v>
      </c>
      <c r="I13" s="55">
        <f t="shared" si="3"/>
        <v>0.84204737814811992</v>
      </c>
      <c r="J13" s="54">
        <f>'SEKTÖR (U S D)'!J13*1.7998</f>
        <v>2459985.6602864005</v>
      </c>
      <c r="K13" s="54">
        <f>'SEKTÖR (U S D)'!K13*1.8108</f>
        <v>2608043.3044451997</v>
      </c>
      <c r="L13" s="55">
        <f t="shared" si="4"/>
        <v>6.0186385046472912</v>
      </c>
      <c r="M13" s="55">
        <f t="shared" si="5"/>
        <v>0.94016490032256816</v>
      </c>
    </row>
    <row r="14" spans="1:13" ht="14.25" x14ac:dyDescent="0.2">
      <c r="A14" s="53" t="s">
        <v>16</v>
      </c>
      <c r="B14" s="54">
        <f>'SEKTÖR (U S D)'!B14*1.8049</f>
        <v>274267.351596608</v>
      </c>
      <c r="C14" s="54">
        <f>'SEKTÖR (U S D)'!C14*1.9308</f>
        <v>257151.36657444001</v>
      </c>
      <c r="D14" s="55">
        <f t="shared" si="0"/>
        <v>-6.2406206653944576</v>
      </c>
      <c r="E14" s="55">
        <f t="shared" si="1"/>
        <v>1.0545524905767527</v>
      </c>
      <c r="F14" s="54">
        <f>'SEKTÖR (U S D)'!F14*1.7957</f>
        <v>1691271.8241237872</v>
      </c>
      <c r="G14" s="54">
        <f>'SEKTÖR (U S D)'!G14*1.8267</f>
        <v>1693158.0050832841</v>
      </c>
      <c r="H14" s="55">
        <f t="shared" si="2"/>
        <v>0.111524412137243</v>
      </c>
      <c r="I14" s="55">
        <f t="shared" si="3"/>
        <v>1.0549658376535442</v>
      </c>
      <c r="J14" s="54">
        <f>'SEKTÖR (U S D)'!J14*1.7998</f>
        <v>3325673.9766070005</v>
      </c>
      <c r="K14" s="54">
        <f>'SEKTÖR (U S D)'!K14*1.8108</f>
        <v>3228263.4147516005</v>
      </c>
      <c r="L14" s="55">
        <f t="shared" si="4"/>
        <v>-2.9290472409680564</v>
      </c>
      <c r="M14" s="55">
        <f t="shared" si="5"/>
        <v>1.163745995464051</v>
      </c>
    </row>
    <row r="15" spans="1:13" ht="14.25" x14ac:dyDescent="0.2">
      <c r="A15" s="53" t="s">
        <v>17</v>
      </c>
      <c r="B15" s="54">
        <f>'SEKTÖR (U S D)'!B15*1.8049</f>
        <v>25829.274136</v>
      </c>
      <c r="C15" s="54">
        <f>'SEKTÖR (U S D)'!C15*1.9308</f>
        <v>63568.165069727998</v>
      </c>
      <c r="D15" s="55">
        <f t="shared" si="0"/>
        <v>146.10898755814731</v>
      </c>
      <c r="E15" s="55">
        <f t="shared" si="1"/>
        <v>0.2606867997190685</v>
      </c>
      <c r="F15" s="54">
        <f>'SEKTÖR (U S D)'!F15*1.7957</f>
        <v>198853.36182358302</v>
      </c>
      <c r="G15" s="54">
        <f>'SEKTÖR (U S D)'!G15*1.8267</f>
        <v>557280.183229374</v>
      </c>
      <c r="H15" s="55">
        <f t="shared" si="2"/>
        <v>180.24680001325649</v>
      </c>
      <c r="I15" s="55">
        <f t="shared" si="3"/>
        <v>0.34722781544500841</v>
      </c>
      <c r="J15" s="54">
        <f>'SEKTÖR (U S D)'!J15*1.7998</f>
        <v>332542.20496020006</v>
      </c>
      <c r="K15" s="54">
        <f>'SEKTÖR (U S D)'!K15*1.8108</f>
        <v>716149.11267360009</v>
      </c>
      <c r="L15" s="55">
        <f t="shared" si="4"/>
        <v>115.35585618652875</v>
      </c>
      <c r="M15" s="55">
        <f t="shared" si="5"/>
        <v>0.25816222375805192</v>
      </c>
    </row>
    <row r="16" spans="1:13" ht="14.25" x14ac:dyDescent="0.2">
      <c r="A16" s="53" t="s">
        <v>18</v>
      </c>
      <c r="B16" s="54">
        <f>'SEKTÖR (U S D)'!B16*1.8049</f>
        <v>74131.827030872999</v>
      </c>
      <c r="C16" s="54">
        <f>'SEKTÖR (U S D)'!C16*1.9308</f>
        <v>174412.42008181202</v>
      </c>
      <c r="D16" s="55">
        <f t="shared" si="0"/>
        <v>135.27333274704816</v>
      </c>
      <c r="E16" s="55">
        <f t="shared" si="1"/>
        <v>0.71524819966900943</v>
      </c>
      <c r="F16" s="54">
        <f>'SEKTÖR (U S D)'!F16*1.7957</f>
        <v>1013377.369258024</v>
      </c>
      <c r="G16" s="54">
        <f>'SEKTÖR (U S D)'!G16*1.8267</f>
        <v>1118964.1879344541</v>
      </c>
      <c r="H16" s="55">
        <f t="shared" si="2"/>
        <v>10.419299056751063</v>
      </c>
      <c r="I16" s="55">
        <f t="shared" si="3"/>
        <v>0.69719954563279152</v>
      </c>
      <c r="J16" s="54">
        <f>'SEKTÖR (U S D)'!J16*1.7998</f>
        <v>1561133.3670616003</v>
      </c>
      <c r="K16" s="54">
        <f>'SEKTÖR (U S D)'!K16*1.8108</f>
        <v>1618739.1023688</v>
      </c>
      <c r="L16" s="55">
        <f t="shared" si="4"/>
        <v>3.6899944951933503</v>
      </c>
      <c r="M16" s="55">
        <f t="shared" si="5"/>
        <v>0.58353390230633118</v>
      </c>
    </row>
    <row r="17" spans="1:13" ht="14.25" x14ac:dyDescent="0.2">
      <c r="A17" s="56" t="s">
        <v>19</v>
      </c>
      <c r="B17" s="54">
        <f>'SEKTÖR (U S D)'!B17*1.8049</f>
        <v>5699.3940424530001</v>
      </c>
      <c r="C17" s="54">
        <f>'SEKTÖR (U S D)'!C17*1.9308</f>
        <v>6867.0756919560008</v>
      </c>
      <c r="D17" s="55">
        <f t="shared" si="0"/>
        <v>20.48782100000993</v>
      </c>
      <c r="E17" s="55">
        <f t="shared" si="1"/>
        <v>2.816120275928986E-2</v>
      </c>
      <c r="F17" s="54">
        <f>'SEKTÖR (U S D)'!F17*1.7957</f>
        <v>79505.541836575008</v>
      </c>
      <c r="G17" s="54">
        <f>'SEKTÖR (U S D)'!G17*1.8267</f>
        <v>88518.354167358004</v>
      </c>
      <c r="H17" s="55">
        <f t="shared" si="2"/>
        <v>11.336080633610402</v>
      </c>
      <c r="I17" s="55">
        <f t="shared" si="3"/>
        <v>5.5153647427775961E-2</v>
      </c>
      <c r="J17" s="54">
        <f>'SEKTÖR (U S D)'!J17*1.7998</f>
        <v>128765.6669138</v>
      </c>
      <c r="K17" s="54">
        <f>'SEKTÖR (U S D)'!K17*1.8108</f>
        <v>140041.81243799999</v>
      </c>
      <c r="L17" s="55">
        <f t="shared" si="4"/>
        <v>8.7571056745651141</v>
      </c>
      <c r="M17" s="55">
        <f t="shared" si="5"/>
        <v>5.0483209541557883E-2</v>
      </c>
    </row>
    <row r="18" spans="1:13" s="52" customFormat="1" ht="15.75" x14ac:dyDescent="0.25">
      <c r="A18" s="57" t="s">
        <v>20</v>
      </c>
      <c r="B18" s="58">
        <f>'SEKTÖR (U S D)'!B18*1.8049</f>
        <v>229847.87480239599</v>
      </c>
      <c r="C18" s="58">
        <f>'SEKTÖR (U S D)'!C18*1.9308</f>
        <v>318917.86333577998</v>
      </c>
      <c r="D18" s="59">
        <f t="shared" si="0"/>
        <v>38.751712892694322</v>
      </c>
      <c r="E18" s="59">
        <f t="shared" si="1"/>
        <v>1.3078508255673875</v>
      </c>
      <c r="F18" s="58">
        <f>'SEKTÖR (U S D)'!F18*1.7957</f>
        <v>1625731.3244487552</v>
      </c>
      <c r="G18" s="58">
        <f>'SEKTÖR (U S D)'!G18*1.8267</f>
        <v>2024781.6441475169</v>
      </c>
      <c r="H18" s="59">
        <f t="shared" si="2"/>
        <v>24.54589597294434</v>
      </c>
      <c r="I18" s="59">
        <f t="shared" si="3"/>
        <v>1.2615925134397219</v>
      </c>
      <c r="J18" s="58">
        <f>'SEKTÖR (U S D)'!J18*1.7998</f>
        <v>2789433.5267002</v>
      </c>
      <c r="K18" s="58">
        <f>'SEKTÖR (U S D)'!K18*1.8108</f>
        <v>3377152.2835331997</v>
      </c>
      <c r="L18" s="59">
        <f t="shared" si="4"/>
        <v>21.069466298709397</v>
      </c>
      <c r="M18" s="59">
        <f t="shared" si="5"/>
        <v>1.2174184510703698</v>
      </c>
    </row>
    <row r="19" spans="1:13" ht="14.25" x14ac:dyDescent="0.2">
      <c r="A19" s="53" t="s">
        <v>21</v>
      </c>
      <c r="B19" s="54">
        <f>'SEKTÖR (U S D)'!B19*1.8049</f>
        <v>229847.87480239599</v>
      </c>
      <c r="C19" s="54">
        <f>'SEKTÖR (U S D)'!C19*1.9308</f>
        <v>318917.86333577998</v>
      </c>
      <c r="D19" s="55">
        <f t="shared" si="0"/>
        <v>38.751712892694322</v>
      </c>
      <c r="E19" s="55">
        <f t="shared" si="1"/>
        <v>1.3078508255673875</v>
      </c>
      <c r="F19" s="54">
        <f>'SEKTÖR (U S D)'!F19*1.7957</f>
        <v>1625731.3244487552</v>
      </c>
      <c r="G19" s="54">
        <f>'SEKTÖR (U S D)'!G19*1.8267</f>
        <v>2024781.6441475169</v>
      </c>
      <c r="H19" s="55">
        <f t="shared" si="2"/>
        <v>24.54589597294434</v>
      </c>
      <c r="I19" s="55">
        <f t="shared" si="3"/>
        <v>1.2615925134397219</v>
      </c>
      <c r="J19" s="54">
        <f>'SEKTÖR (U S D)'!J19*1.7998</f>
        <v>2789433.5267002</v>
      </c>
      <c r="K19" s="54">
        <f>'SEKTÖR (U S D)'!K19*1.8108</f>
        <v>3377152.2835331997</v>
      </c>
      <c r="L19" s="55">
        <f t="shared" si="4"/>
        <v>21.069466298709397</v>
      </c>
      <c r="M19" s="55">
        <f t="shared" si="5"/>
        <v>1.2174184510703698</v>
      </c>
    </row>
    <row r="20" spans="1:13" s="52" customFormat="1" ht="15.75" x14ac:dyDescent="0.25">
      <c r="A20" s="57" t="s">
        <v>22</v>
      </c>
      <c r="B20" s="58">
        <f>'SEKTÖR (U S D)'!B20*1.8049</f>
        <v>579639.66884054395</v>
      </c>
      <c r="C20" s="58">
        <f>'SEKTÖR (U S D)'!C20*1.9308</f>
        <v>754951.43706694792</v>
      </c>
      <c r="D20" s="59">
        <f t="shared" si="0"/>
        <v>30.244956936277489</v>
      </c>
      <c r="E20" s="59">
        <f t="shared" si="1"/>
        <v>3.0959816734747303</v>
      </c>
      <c r="F20" s="58">
        <f>'SEKTÖR (U S D)'!F20*1.7957</f>
        <v>3906019.5975198019</v>
      </c>
      <c r="G20" s="58">
        <f>'SEKTÖR (U S D)'!G20*1.8267</f>
        <v>4517178.9320649756</v>
      </c>
      <c r="H20" s="59">
        <f t="shared" si="2"/>
        <v>15.64660184841982</v>
      </c>
      <c r="I20" s="59">
        <f t="shared" si="3"/>
        <v>2.8145450345388543</v>
      </c>
      <c r="J20" s="58">
        <f>'SEKTÖR (U S D)'!J20*1.7998</f>
        <v>6589413.8025510004</v>
      </c>
      <c r="K20" s="58">
        <f>'SEKTÖR (U S D)'!K20*1.8108</f>
        <v>7531806.712802398</v>
      </c>
      <c r="L20" s="59">
        <f t="shared" si="4"/>
        <v>14.301619817631778</v>
      </c>
      <c r="M20" s="59">
        <f t="shared" si="5"/>
        <v>2.7151160777589403</v>
      </c>
    </row>
    <row r="21" spans="1:13" ht="15" thickBot="1" x14ac:dyDescent="0.25">
      <c r="A21" s="53" t="s">
        <v>23</v>
      </c>
      <c r="B21" s="54">
        <f>'SEKTÖR (U S D)'!B21*1.8049</f>
        <v>579639.66884054395</v>
      </c>
      <c r="C21" s="54">
        <f>'SEKTÖR (U S D)'!C21*1.9308</f>
        <v>754951.43706694792</v>
      </c>
      <c r="D21" s="55">
        <f t="shared" si="0"/>
        <v>30.244956936277489</v>
      </c>
      <c r="E21" s="55">
        <f t="shared" si="1"/>
        <v>3.0959816734747303</v>
      </c>
      <c r="F21" s="54">
        <f>'SEKTÖR (U S D)'!F21*1.7957</f>
        <v>3906019.5975198019</v>
      </c>
      <c r="G21" s="54">
        <f>'SEKTÖR (U S D)'!G21*1.8267</f>
        <v>4517178.9320649756</v>
      </c>
      <c r="H21" s="55">
        <f t="shared" si="2"/>
        <v>15.64660184841982</v>
      </c>
      <c r="I21" s="55">
        <f t="shared" si="3"/>
        <v>2.8145450345388543</v>
      </c>
      <c r="J21" s="54">
        <f>'SEKTÖR (U S D)'!J21*1.7998</f>
        <v>6589413.8025510004</v>
      </c>
      <c r="K21" s="54">
        <f>'SEKTÖR (U S D)'!K21*1.8108</f>
        <v>7531806.712802398</v>
      </c>
      <c r="L21" s="55">
        <f t="shared" si="4"/>
        <v>14.301619817631778</v>
      </c>
      <c r="M21" s="55">
        <f t="shared" si="5"/>
        <v>2.7151160777589403</v>
      </c>
    </row>
    <row r="22" spans="1:13" ht="18" thickTop="1" thickBot="1" x14ac:dyDescent="0.3">
      <c r="A22" s="60" t="s">
        <v>24</v>
      </c>
      <c r="B22" s="47">
        <f>'SEKTÖR (U S D)'!B22*1.8049</f>
        <v>16203582.743754407</v>
      </c>
      <c r="C22" s="47">
        <f>'SEKTÖR (U S D)'!C22*1.9308</f>
        <v>20258735.289052539</v>
      </c>
      <c r="D22" s="61">
        <f t="shared" si="0"/>
        <v>25.026271099588577</v>
      </c>
      <c r="E22" s="61">
        <f t="shared" si="1"/>
        <v>83.079083108123783</v>
      </c>
      <c r="F22" s="47">
        <f>'SEKTÖR (U S D)'!F22*1.7957</f>
        <v>119628509.78423864</v>
      </c>
      <c r="G22" s="47">
        <f>'SEKTÖR (U S D)'!G22*1.8267</f>
        <v>126360464.75363876</v>
      </c>
      <c r="H22" s="61">
        <f t="shared" si="2"/>
        <v>5.6273834569550711</v>
      </c>
      <c r="I22" s="61">
        <f t="shared" si="3"/>
        <v>78.732152076117984</v>
      </c>
      <c r="J22" s="47">
        <f>'SEKTÖR (U S D)'!J22*1.7998</f>
        <v>203111617.79623759</v>
      </c>
      <c r="K22" s="47">
        <f>'SEKTÖR (U S D)'!K22*1.8108</f>
        <v>211479462.68074918</v>
      </c>
      <c r="L22" s="61">
        <f t="shared" si="4"/>
        <v>4.1198258254760427</v>
      </c>
      <c r="M22" s="61">
        <f t="shared" si="5"/>
        <v>76.235531677190579</v>
      </c>
    </row>
    <row r="23" spans="1:13" s="52" customFormat="1" ht="15.75" x14ac:dyDescent="0.25">
      <c r="A23" s="57" t="s">
        <v>25</v>
      </c>
      <c r="B23" s="58">
        <f>'SEKTÖR (U S D)'!B23*1.8049</f>
        <v>1636339.5881478209</v>
      </c>
      <c r="C23" s="58">
        <f>'SEKTÖR (U S D)'!C23*1.9308</f>
        <v>2010969.3193208161</v>
      </c>
      <c r="D23" s="59">
        <f t="shared" si="0"/>
        <v>22.894375586001679</v>
      </c>
      <c r="E23" s="59">
        <f t="shared" si="1"/>
        <v>8.2467876115653969</v>
      </c>
      <c r="F23" s="58">
        <f>'SEKTÖR (U S D)'!F23*1.7957</f>
        <v>11648838.990873352</v>
      </c>
      <c r="G23" s="58">
        <f>'SEKTÖR (U S D)'!G23*1.8267</f>
        <v>12998542.627124062</v>
      </c>
      <c r="H23" s="59">
        <f t="shared" si="2"/>
        <v>11.586593627984538</v>
      </c>
      <c r="I23" s="59">
        <f t="shared" si="3"/>
        <v>8.0990778000218082</v>
      </c>
      <c r="J23" s="58">
        <f>'SEKTÖR (U S D)'!J23*1.7998</f>
        <v>20056652.563407999</v>
      </c>
      <c r="K23" s="58">
        <f>'SEKTÖR (U S D)'!K23*1.8108</f>
        <v>21933189.024454799</v>
      </c>
      <c r="L23" s="59">
        <f t="shared" si="4"/>
        <v>9.3561797269720532</v>
      </c>
      <c r="M23" s="59">
        <f t="shared" si="5"/>
        <v>7.9066227304531624</v>
      </c>
    </row>
    <row r="24" spans="1:13" ht="14.25" x14ac:dyDescent="0.2">
      <c r="A24" s="53" t="s">
        <v>26</v>
      </c>
      <c r="B24" s="54">
        <f>'SEKTÖR (U S D)'!B24*1.8049</f>
        <v>1047009.8109926269</v>
      </c>
      <c r="C24" s="54">
        <f>'SEKTÖR (U S D)'!C24*1.9308</f>
        <v>1308066.81261906</v>
      </c>
      <c r="D24" s="55">
        <f t="shared" si="0"/>
        <v>24.93357740162298</v>
      </c>
      <c r="E24" s="55">
        <f t="shared" si="1"/>
        <v>5.3642534879895702</v>
      </c>
      <c r="F24" s="54">
        <f>'SEKTÖR (U S D)'!F24*1.7957</f>
        <v>8053803.3723354759</v>
      </c>
      <c r="G24" s="54">
        <f>'SEKTÖR (U S D)'!G24*1.8267</f>
        <v>8842654.3695432339</v>
      </c>
      <c r="H24" s="55">
        <f t="shared" si="2"/>
        <v>9.7947635513108349</v>
      </c>
      <c r="I24" s="55">
        <f t="shared" si="3"/>
        <v>5.5096442541327297</v>
      </c>
      <c r="J24" s="54">
        <f>'SEKTÖR (U S D)'!J24*1.7998</f>
        <v>13877881.895571798</v>
      </c>
      <c r="K24" s="54">
        <f>'SEKTÖR (U S D)'!K24*1.8108</f>
        <v>14839887.734748002</v>
      </c>
      <c r="L24" s="55">
        <f t="shared" si="4"/>
        <v>6.9319356254441411</v>
      </c>
      <c r="M24" s="55">
        <f t="shared" si="5"/>
        <v>5.3495820215705381</v>
      </c>
    </row>
    <row r="25" spans="1:13" ht="14.25" x14ac:dyDescent="0.2">
      <c r="A25" s="53" t="s">
        <v>27</v>
      </c>
      <c r="B25" s="54">
        <f>'SEKTÖR (U S D)'!B25*1.8049</f>
        <v>292038.79759416298</v>
      </c>
      <c r="C25" s="54">
        <f>'SEKTÖR (U S D)'!C25*1.9308</f>
        <v>354371.24469744001</v>
      </c>
      <c r="D25" s="55">
        <f t="shared" si="0"/>
        <v>21.343892529614656</v>
      </c>
      <c r="E25" s="55">
        <f t="shared" si="1"/>
        <v>1.4532416594266473</v>
      </c>
      <c r="F25" s="54">
        <f>'SEKTÖR (U S D)'!F25*1.7957</f>
        <v>1607813.0906847641</v>
      </c>
      <c r="G25" s="54">
        <f>'SEKTÖR (U S D)'!G25*1.8267</f>
        <v>1881099.661990314</v>
      </c>
      <c r="H25" s="55">
        <f t="shared" si="2"/>
        <v>16.997409269081011</v>
      </c>
      <c r="I25" s="55">
        <f t="shared" si="3"/>
        <v>1.1720677424454524</v>
      </c>
      <c r="J25" s="54">
        <f>'SEKTÖR (U S D)'!J25*1.7998</f>
        <v>2807047.6977526001</v>
      </c>
      <c r="K25" s="54">
        <f>'SEKTÖR (U S D)'!K25*1.8108</f>
        <v>3202442.5421231999</v>
      </c>
      <c r="L25" s="55">
        <f t="shared" si="4"/>
        <v>14.08579001657734</v>
      </c>
      <c r="M25" s="55">
        <f t="shared" si="5"/>
        <v>1.1544379145362744</v>
      </c>
    </row>
    <row r="26" spans="1:13" ht="14.25" x14ac:dyDescent="0.2">
      <c r="A26" s="53" t="s">
        <v>28</v>
      </c>
      <c r="B26" s="54">
        <f>'SEKTÖR (U S D)'!B26*1.8049</f>
        <v>297290.97956103098</v>
      </c>
      <c r="C26" s="54">
        <f>'SEKTÖR (U S D)'!C26*1.9308</f>
        <v>348531.26200431603</v>
      </c>
      <c r="D26" s="55">
        <f t="shared" si="0"/>
        <v>17.235734000050922</v>
      </c>
      <c r="E26" s="55">
        <f t="shared" si="1"/>
        <v>1.4292924641491793</v>
      </c>
      <c r="F26" s="54">
        <f>'SEKTÖR (U S D)'!F26*1.7957</f>
        <v>1987222.527853112</v>
      </c>
      <c r="G26" s="54">
        <f>'SEKTÖR (U S D)'!G26*1.8267</f>
        <v>2274788.5955905141</v>
      </c>
      <c r="H26" s="55">
        <f t="shared" si="2"/>
        <v>14.470753209912179</v>
      </c>
      <c r="I26" s="55">
        <f t="shared" si="3"/>
        <v>1.4173658034436263</v>
      </c>
      <c r="J26" s="54">
        <f>'SEKTÖR (U S D)'!J26*1.7998</f>
        <v>3371722.9718834003</v>
      </c>
      <c r="K26" s="54">
        <f>'SEKTÖR (U S D)'!K26*1.8108</f>
        <v>3890858.7475835998</v>
      </c>
      <c r="L26" s="55">
        <f t="shared" si="4"/>
        <v>15.396750564303241</v>
      </c>
      <c r="M26" s="55">
        <f t="shared" si="5"/>
        <v>1.4026027943463508</v>
      </c>
    </row>
    <row r="27" spans="1:13" s="52" customFormat="1" ht="15.75" x14ac:dyDescent="0.25">
      <c r="A27" s="57" t="s">
        <v>29</v>
      </c>
      <c r="B27" s="58">
        <f>'SEKTÖR (U S D)'!B27*1.8049</f>
        <v>2333750.0442622597</v>
      </c>
      <c r="C27" s="58">
        <f>'SEKTÖR (U S D)'!C27*1.9308</f>
        <v>3002170.5764739839</v>
      </c>
      <c r="D27" s="59">
        <f t="shared" si="0"/>
        <v>28.641479144482414</v>
      </c>
      <c r="E27" s="59">
        <f t="shared" si="1"/>
        <v>12.311606586933729</v>
      </c>
      <c r="F27" s="58">
        <f>'SEKTÖR (U S D)'!F27*1.7957</f>
        <v>17907528.092930961</v>
      </c>
      <c r="G27" s="58">
        <f>'SEKTÖR (U S D)'!G27*1.8267</f>
        <v>18403500.810326047</v>
      </c>
      <c r="H27" s="59">
        <f t="shared" si="2"/>
        <v>2.7696324965748467</v>
      </c>
      <c r="I27" s="59">
        <f t="shared" si="3"/>
        <v>11.466776632679537</v>
      </c>
      <c r="J27" s="58">
        <f>'SEKTÖR (U S D)'!J27*1.7998</f>
        <v>29696944.657612801</v>
      </c>
      <c r="K27" s="58">
        <f>'SEKTÖR (U S D)'!K27*1.8108</f>
        <v>31901349.883096799</v>
      </c>
      <c r="L27" s="59">
        <f t="shared" si="4"/>
        <v>7.4230034466488455</v>
      </c>
      <c r="M27" s="59">
        <f t="shared" si="5"/>
        <v>11.500012051900068</v>
      </c>
    </row>
    <row r="28" spans="1:13" ht="14.25" x14ac:dyDescent="0.2">
      <c r="A28" s="53" t="s">
        <v>30</v>
      </c>
      <c r="B28" s="54">
        <f>'SEKTÖR (U S D)'!B28*1.8049</f>
        <v>2333750.0442622597</v>
      </c>
      <c r="C28" s="54">
        <f>'SEKTÖR (U S D)'!C28*1.9308</f>
        <v>3002170.5764739839</v>
      </c>
      <c r="D28" s="55">
        <f t="shared" si="0"/>
        <v>28.641479144482414</v>
      </c>
      <c r="E28" s="55">
        <f t="shared" si="1"/>
        <v>12.311606586933729</v>
      </c>
      <c r="F28" s="54">
        <f>'SEKTÖR (U S D)'!F28*1.7957</f>
        <v>17907528.092930961</v>
      </c>
      <c r="G28" s="54">
        <f>'SEKTÖR (U S D)'!G28*1.8267</f>
        <v>18403500.810326047</v>
      </c>
      <c r="H28" s="55">
        <f t="shared" si="2"/>
        <v>2.7696324965748467</v>
      </c>
      <c r="I28" s="55">
        <f t="shared" si="3"/>
        <v>11.466776632679537</v>
      </c>
      <c r="J28" s="54">
        <f>'SEKTÖR (U S D)'!J28*1.7998</f>
        <v>29696944.657612801</v>
      </c>
      <c r="K28" s="54">
        <f>'SEKTÖR (U S D)'!K28*1.8108</f>
        <v>31901349.883096799</v>
      </c>
      <c r="L28" s="55">
        <f t="shared" si="4"/>
        <v>7.4230034466488455</v>
      </c>
      <c r="M28" s="55">
        <f t="shared" si="5"/>
        <v>11.500012051900068</v>
      </c>
    </row>
    <row r="29" spans="1:13" s="52" customFormat="1" ht="15.75" x14ac:dyDescent="0.25">
      <c r="A29" s="57" t="s">
        <v>31</v>
      </c>
      <c r="B29" s="58">
        <f>'SEKTÖR (U S D)'!B29*1.8049</f>
        <v>12233493.111344324</v>
      </c>
      <c r="C29" s="58">
        <f>'SEKTÖR (U S D)'!C29*1.9308</f>
        <v>15245595.393257737</v>
      </c>
      <c r="D29" s="59">
        <f t="shared" si="0"/>
        <v>24.621767916150127</v>
      </c>
      <c r="E29" s="59">
        <f t="shared" si="1"/>
        <v>62.520688909624653</v>
      </c>
      <c r="F29" s="58">
        <f>'SEKTÖR (U S D)'!F29*1.7957</f>
        <v>90072142.700434327</v>
      </c>
      <c r="G29" s="58">
        <f>'SEKTÖR (U S D)'!G29*1.8267</f>
        <v>94958421.316188633</v>
      </c>
      <c r="H29" s="59">
        <f t="shared" si="2"/>
        <v>5.4248499805375952</v>
      </c>
      <c r="I29" s="59">
        <f t="shared" si="3"/>
        <v>59.166297643416634</v>
      </c>
      <c r="J29" s="58">
        <f>'SEKTÖR (U S D)'!J29*1.7998</f>
        <v>153358020.56981742</v>
      </c>
      <c r="K29" s="58">
        <f>'SEKTÖR (U S D)'!K29*1.8108</f>
        <v>157644923.77138677</v>
      </c>
      <c r="L29" s="59">
        <f t="shared" si="4"/>
        <v>2.7953563730419324</v>
      </c>
      <c r="M29" s="59">
        <f t="shared" si="5"/>
        <v>56.828896894184588</v>
      </c>
    </row>
    <row r="30" spans="1:13" ht="14.25" x14ac:dyDescent="0.2">
      <c r="A30" s="53" t="s">
        <v>32</v>
      </c>
      <c r="B30" s="54">
        <f>'SEKTÖR (U S D)'!B30*1.8049</f>
        <v>2527128.8451975039</v>
      </c>
      <c r="C30" s="54">
        <f>'SEKTÖR (U S D)'!C30*1.9308</f>
        <v>3141576.4462591442</v>
      </c>
      <c r="D30" s="55">
        <f t="shared" si="0"/>
        <v>24.314059104240847</v>
      </c>
      <c r="E30" s="55">
        <f t="shared" si="1"/>
        <v>12.883296363042318</v>
      </c>
      <c r="F30" s="54">
        <f>'SEKTÖR (U S D)'!F30*1.7957</f>
        <v>16704451.720747992</v>
      </c>
      <c r="G30" s="54">
        <f>'SEKTÖR (U S D)'!G30*1.8267</f>
        <v>18369608.162683826</v>
      </c>
      <c r="H30" s="55">
        <f t="shared" si="2"/>
        <v>9.9683393970219534</v>
      </c>
      <c r="I30" s="55">
        <f t="shared" si="3"/>
        <v>11.445658942952514</v>
      </c>
      <c r="J30" s="54">
        <f>'SEKTÖR (U S D)'!J30*1.7998</f>
        <v>28245984.357539002</v>
      </c>
      <c r="K30" s="54">
        <f>'SEKTÖR (U S D)'!K30*1.8108</f>
        <v>30409186.080995996</v>
      </c>
      <c r="L30" s="55">
        <f t="shared" si="4"/>
        <v>7.6584398549368435</v>
      </c>
      <c r="M30" s="55">
        <f t="shared" si="5"/>
        <v>10.962106860726307</v>
      </c>
    </row>
    <row r="31" spans="1:13" ht="14.25" x14ac:dyDescent="0.2">
      <c r="A31" s="53" t="s">
        <v>33</v>
      </c>
      <c r="B31" s="54">
        <f>'SEKTÖR (U S D)'!B31*1.8049</f>
        <v>2618719.5908566769</v>
      </c>
      <c r="C31" s="54">
        <f>'SEKTÖR (U S D)'!C31*1.9308</f>
        <v>3793384.539197424</v>
      </c>
      <c r="D31" s="55">
        <f t="shared" si="0"/>
        <v>44.856461625067389</v>
      </c>
      <c r="E31" s="55">
        <f t="shared" si="1"/>
        <v>15.556297315526729</v>
      </c>
      <c r="F31" s="54">
        <f>'SEKTÖR (U S D)'!F31*1.7957</f>
        <v>20586511.626844767</v>
      </c>
      <c r="G31" s="54">
        <f>'SEKTÖR (U S D)'!G31*1.8267</f>
        <v>22852567.550209019</v>
      </c>
      <c r="H31" s="55">
        <f t="shared" si="2"/>
        <v>11.007478898995785</v>
      </c>
      <c r="I31" s="55">
        <f t="shared" si="3"/>
        <v>14.238882606206968</v>
      </c>
      <c r="J31" s="54">
        <f>'SEKTÖR (U S D)'!J31*1.7998</f>
        <v>35082310.848498203</v>
      </c>
      <c r="K31" s="54">
        <f>'SEKTÖR (U S D)'!K31*1.8108</f>
        <v>36400987.824101999</v>
      </c>
      <c r="L31" s="55">
        <f t="shared" si="4"/>
        <v>3.7588087663280199</v>
      </c>
      <c r="M31" s="55">
        <f t="shared" si="5"/>
        <v>13.122071643120206</v>
      </c>
    </row>
    <row r="32" spans="1:13" ht="14.25" x14ac:dyDescent="0.2">
      <c r="A32" s="53" t="s">
        <v>34</v>
      </c>
      <c r="B32" s="54">
        <f>'SEKTÖR (U S D)'!B32*1.8049</f>
        <v>154746.43565567199</v>
      </c>
      <c r="C32" s="54">
        <f>'SEKTÖR (U S D)'!C32*1.9308</f>
        <v>255058.05729769202</v>
      </c>
      <c r="D32" s="55">
        <f t="shared" si="0"/>
        <v>64.82321949257981</v>
      </c>
      <c r="E32" s="55">
        <f t="shared" si="1"/>
        <v>1.0459680348892386</v>
      </c>
      <c r="F32" s="54">
        <f>'SEKTÖR (U S D)'!F32*1.7957</f>
        <v>937104.64417823404</v>
      </c>
      <c r="G32" s="54">
        <f>'SEKTÖR (U S D)'!G32*1.8267</f>
        <v>1270384.8834607441</v>
      </c>
      <c r="H32" s="55">
        <f t="shared" si="2"/>
        <v>35.56489036235331</v>
      </c>
      <c r="I32" s="55">
        <f t="shared" si="3"/>
        <v>0.79154612192064189</v>
      </c>
      <c r="J32" s="54">
        <f>'SEKTÖR (U S D)'!J32*1.7998</f>
        <v>1536881.6379975996</v>
      </c>
      <c r="K32" s="54">
        <f>'SEKTÖR (U S D)'!K32*1.8108</f>
        <v>1782786.2159772003</v>
      </c>
      <c r="L32" s="55">
        <f t="shared" si="4"/>
        <v>16.000228768429388</v>
      </c>
      <c r="M32" s="55">
        <f t="shared" si="5"/>
        <v>0.64267070342883237</v>
      </c>
    </row>
    <row r="33" spans="1:13" ht="14.25" x14ac:dyDescent="0.2">
      <c r="A33" s="53" t="s">
        <v>55</v>
      </c>
      <c r="B33" s="54">
        <f>'SEKTÖR (U S D)'!B33*1.8049</f>
        <v>1561908.2058166789</v>
      </c>
      <c r="C33" s="54">
        <f>'SEKTÖR (U S D)'!C33*1.9308</f>
        <v>2016522.1446721081</v>
      </c>
      <c r="D33" s="55">
        <f t="shared" si="0"/>
        <v>29.106316053812144</v>
      </c>
      <c r="E33" s="55">
        <f t="shared" si="1"/>
        <v>8.2695592027956835</v>
      </c>
      <c r="F33" s="54">
        <f>'SEKTÖR (U S D)'!F33*1.7957</f>
        <v>12245181.251038613</v>
      </c>
      <c r="G33" s="54">
        <f>'SEKTÖR (U S D)'!G33*1.8267</f>
        <v>11859630.921898326</v>
      </c>
      <c r="H33" s="55">
        <f t="shared" si="2"/>
        <v>-3.1485881771458897</v>
      </c>
      <c r="I33" s="55">
        <f t="shared" si="3"/>
        <v>7.3894494383983487</v>
      </c>
      <c r="J33" s="54">
        <f>'SEKTÖR (U S D)'!J33*1.7998</f>
        <v>21726933.852975003</v>
      </c>
      <c r="K33" s="54">
        <f>'SEKTÖR (U S D)'!K33*1.8108</f>
        <v>20763716.326585196</v>
      </c>
      <c r="L33" s="55">
        <f t="shared" si="4"/>
        <v>-4.4332878854782214</v>
      </c>
      <c r="M33" s="55">
        <f t="shared" si="5"/>
        <v>7.485043387599255</v>
      </c>
    </row>
    <row r="34" spans="1:13" ht="14.25" x14ac:dyDescent="0.2">
      <c r="A34" s="53" t="s">
        <v>36</v>
      </c>
      <c r="B34" s="54">
        <f>'SEKTÖR (U S D)'!B34*1.8049</f>
        <v>783468.65972626896</v>
      </c>
      <c r="C34" s="54">
        <f>'SEKTÖR (U S D)'!C34*1.9308</f>
        <v>988245.87757323601</v>
      </c>
      <c r="D34" s="55">
        <f t="shared" si="0"/>
        <v>26.137257094433469</v>
      </c>
      <c r="E34" s="55">
        <f t="shared" si="1"/>
        <v>4.0526992540612525</v>
      </c>
      <c r="F34" s="54">
        <f>'SEKTÖR (U S D)'!F34*1.7957</f>
        <v>5574332.624058825</v>
      </c>
      <c r="G34" s="54">
        <f>'SEKTÖR (U S D)'!G34*1.8267</f>
        <v>6170503.8321163105</v>
      </c>
      <c r="H34" s="55">
        <f t="shared" si="2"/>
        <v>10.694934232744025</v>
      </c>
      <c r="I34" s="55">
        <f t="shared" si="3"/>
        <v>3.8446918270175185</v>
      </c>
      <c r="J34" s="54">
        <f>'SEKTÖR (U S D)'!J34*1.7998</f>
        <v>9396630.4475296009</v>
      </c>
      <c r="K34" s="54">
        <f>'SEKTÖR (U S D)'!K34*1.8108</f>
        <v>10128050.654313602</v>
      </c>
      <c r="L34" s="55">
        <f t="shared" si="4"/>
        <v>7.7838562543054239</v>
      </c>
      <c r="M34" s="55">
        <f t="shared" si="5"/>
        <v>3.6510274647837031</v>
      </c>
    </row>
    <row r="35" spans="1:13" ht="14.25" x14ac:dyDescent="0.2">
      <c r="A35" s="53" t="s">
        <v>37</v>
      </c>
      <c r="B35" s="54">
        <f>'SEKTÖR (U S D)'!B35*1.8049</f>
        <v>926996.72497469198</v>
      </c>
      <c r="C35" s="54">
        <f>'SEKTÖR (U S D)'!C35*1.9308</f>
        <v>1118851.3264086482</v>
      </c>
      <c r="D35" s="55">
        <f t="shared" si="0"/>
        <v>20.696362378108081</v>
      </c>
      <c r="E35" s="55">
        <f t="shared" si="1"/>
        <v>4.5882993684491673</v>
      </c>
      <c r="F35" s="54">
        <f>'SEKTÖR (U S D)'!F35*1.7957</f>
        <v>6667460.0748364143</v>
      </c>
      <c r="G35" s="54">
        <f>'SEKTÖR (U S D)'!G35*1.8267</f>
        <v>7151371.5024427706</v>
      </c>
      <c r="H35" s="55">
        <f t="shared" si="2"/>
        <v>7.2578076535123328</v>
      </c>
      <c r="I35" s="55">
        <f t="shared" si="3"/>
        <v>4.4558467696434043</v>
      </c>
      <c r="J35" s="54">
        <f>'SEKTÖR (U S D)'!J35*1.7998</f>
        <v>11399070.8294296</v>
      </c>
      <c r="K35" s="54">
        <f>'SEKTÖR (U S D)'!K35*1.8108</f>
        <v>11877227.991320401</v>
      </c>
      <c r="L35" s="55">
        <f t="shared" si="4"/>
        <v>4.1947029634759065</v>
      </c>
      <c r="M35" s="55">
        <f t="shared" si="5"/>
        <v>4.2815826146504827</v>
      </c>
    </row>
    <row r="36" spans="1:13" ht="14.25" x14ac:dyDescent="0.2">
      <c r="A36" s="53" t="s">
        <v>38</v>
      </c>
      <c r="B36" s="54">
        <f>'SEKTÖR (U S D)'!B36*1.8049</f>
        <v>2251965.5833672616</v>
      </c>
      <c r="C36" s="54">
        <f>'SEKTÖR (U S D)'!C36*1.9308</f>
        <v>2137480.7252841722</v>
      </c>
      <c r="D36" s="55">
        <f t="shared" si="0"/>
        <v>-5.0837747667486708</v>
      </c>
      <c r="E36" s="55">
        <f t="shared" si="1"/>
        <v>8.7655984583528017</v>
      </c>
      <c r="F36" s="54">
        <f>'SEKTÖR (U S D)'!F36*1.7957</f>
        <v>16726943.442307372</v>
      </c>
      <c r="G36" s="54">
        <f>'SEKTÖR (U S D)'!G36*1.8267</f>
        <v>15685010.001828237</v>
      </c>
      <c r="H36" s="55">
        <f t="shared" si="2"/>
        <v>-6.2290725384039876</v>
      </c>
      <c r="I36" s="55">
        <f t="shared" si="3"/>
        <v>9.7729507024768285</v>
      </c>
      <c r="J36" s="54">
        <f>'SEKTÖR (U S D)'!J36*1.7998</f>
        <v>28161191.089260198</v>
      </c>
      <c r="K36" s="54">
        <f>'SEKTÖR (U S D)'!K36*1.8108</f>
        <v>26836089.747879598</v>
      </c>
      <c r="L36" s="55">
        <f t="shared" si="4"/>
        <v>-4.7054165329177149</v>
      </c>
      <c r="M36" s="55">
        <f t="shared" si="5"/>
        <v>9.6740531876367299</v>
      </c>
    </row>
    <row r="37" spans="1:13" ht="14.25" x14ac:dyDescent="0.2">
      <c r="A37" s="53" t="s">
        <v>39</v>
      </c>
      <c r="B37" s="54">
        <f>'SEKTÖR (U S D)'!B37*1.8049</f>
        <v>462930.94710399298</v>
      </c>
      <c r="C37" s="54">
        <f>'SEKTÖR (U S D)'!C37*1.9308</f>
        <v>543024.37550284807</v>
      </c>
      <c r="D37" s="55">
        <f t="shared" si="0"/>
        <v>17.301376997995959</v>
      </c>
      <c r="E37" s="55">
        <f t="shared" si="1"/>
        <v>2.2268896146995378</v>
      </c>
      <c r="F37" s="54">
        <f>'SEKTÖR (U S D)'!F37*1.7957</f>
        <v>3293921.3289814238</v>
      </c>
      <c r="G37" s="54">
        <f>'SEKTÖR (U S D)'!G37*1.8267</f>
        <v>3453048.9201992457</v>
      </c>
      <c r="H37" s="55">
        <f t="shared" si="2"/>
        <v>4.8309469269270249</v>
      </c>
      <c r="I37" s="55">
        <f t="shared" si="3"/>
        <v>2.1515113389417411</v>
      </c>
      <c r="J37" s="54">
        <f>'SEKTÖR (U S D)'!J37*1.7998</f>
        <v>5666647.2859574007</v>
      </c>
      <c r="K37" s="54">
        <f>'SEKTÖR (U S D)'!K37*1.8108</f>
        <v>5710693.3611587994</v>
      </c>
      <c r="L37" s="55">
        <f t="shared" si="4"/>
        <v>0.77728633844124906</v>
      </c>
      <c r="M37" s="55">
        <f t="shared" si="5"/>
        <v>2.0586289520252974</v>
      </c>
    </row>
    <row r="38" spans="1:13" ht="14.25" x14ac:dyDescent="0.2">
      <c r="A38" s="53" t="s">
        <v>40</v>
      </c>
      <c r="B38" s="54">
        <f>'SEKTÖR (U S D)'!B38*1.8049</f>
        <v>244144.79159340903</v>
      </c>
      <c r="C38" s="54">
        <f>'SEKTÖR (U S D)'!C38*1.9308</f>
        <v>335366.05864546797</v>
      </c>
      <c r="D38" s="55">
        <f t="shared" si="0"/>
        <v>37.363593323742059</v>
      </c>
      <c r="E38" s="55">
        <f t="shared" si="1"/>
        <v>1.3753032585852893</v>
      </c>
      <c r="F38" s="54">
        <f>'SEKTÖR (U S D)'!F38*1.7957</f>
        <v>2056357.2084030348</v>
      </c>
      <c r="G38" s="54">
        <f>'SEKTÖR (U S D)'!G38*1.8267</f>
        <v>2269314.439727115</v>
      </c>
      <c r="H38" s="55">
        <f t="shared" si="2"/>
        <v>10.356042736828906</v>
      </c>
      <c r="I38" s="55">
        <f t="shared" si="3"/>
        <v>1.4139549892086056</v>
      </c>
      <c r="J38" s="54">
        <f>'SEKTÖR (U S D)'!J38*1.7998</f>
        <v>3231212.6182798003</v>
      </c>
      <c r="K38" s="54">
        <f>'SEKTÖR (U S D)'!K38*1.8108</f>
        <v>3932695.7822411996</v>
      </c>
      <c r="L38" s="55">
        <f t="shared" si="4"/>
        <v>21.709594719732426</v>
      </c>
      <c r="M38" s="55">
        <f t="shared" si="5"/>
        <v>1.4176844885235957</v>
      </c>
    </row>
    <row r="39" spans="1:13" ht="14.25" x14ac:dyDescent="0.2">
      <c r="A39" s="53" t="s">
        <v>41</v>
      </c>
      <c r="B39" s="54">
        <f>'SEKTÖR (U S D)'!B39*1.8049</f>
        <v>142616.31313675398</v>
      </c>
      <c r="C39" s="54">
        <f>'SEKTÖR (U S D)'!C39*1.9308</f>
        <v>191551.91591491201</v>
      </c>
      <c r="D39" s="55">
        <f t="shared" si="0"/>
        <v>34.312766682752454</v>
      </c>
      <c r="E39" s="55">
        <f t="shared" si="1"/>
        <v>0.78553558821684855</v>
      </c>
      <c r="F39" s="54">
        <f>'SEKTÖR (U S D)'!F39*1.7957</f>
        <v>1285945.316737965</v>
      </c>
      <c r="G39" s="54">
        <f>'SEKTÖR (U S D)'!G39*1.8267</f>
        <v>1427076.030509535</v>
      </c>
      <c r="H39" s="55">
        <f t="shared" si="2"/>
        <v>10.974861211795057</v>
      </c>
      <c r="I39" s="55">
        <f t="shared" si="3"/>
        <v>0.88917658919123277</v>
      </c>
      <c r="J39" s="54">
        <f>'SEKTÖR (U S D)'!J39*1.7998</f>
        <v>2087954.7706454</v>
      </c>
      <c r="K39" s="54">
        <f>'SEKTÖR (U S D)'!K39*1.8108</f>
        <v>2400970.3623575997</v>
      </c>
      <c r="L39" s="55">
        <f t="shared" si="4"/>
        <v>14.991492924698004</v>
      </c>
      <c r="M39" s="55">
        <f t="shared" si="5"/>
        <v>0.86551786067201164</v>
      </c>
    </row>
    <row r="40" spans="1:13" ht="14.25" x14ac:dyDescent="0.2">
      <c r="A40" s="56" t="s">
        <v>42</v>
      </c>
      <c r="B40" s="54">
        <f>'SEKTÖR (U S D)'!B40*1.8049</f>
        <v>547541.97025421797</v>
      </c>
      <c r="C40" s="54">
        <f>'SEKTÖR (U S D)'!C40*1.9308</f>
        <v>707857.18201023596</v>
      </c>
      <c r="D40" s="55">
        <f t="shared" si="0"/>
        <v>29.279072740594721</v>
      </c>
      <c r="E40" s="55">
        <f t="shared" si="1"/>
        <v>2.90285276024558</v>
      </c>
      <c r="F40" s="54">
        <f>'SEKTÖR (U S D)'!F40*1.7957</f>
        <v>3904430.919391294</v>
      </c>
      <c r="G40" s="54">
        <f>'SEKTÖR (U S D)'!G40*1.8267</f>
        <v>4326355.8300107215</v>
      </c>
      <c r="H40" s="55">
        <f t="shared" si="2"/>
        <v>10.806310044415028</v>
      </c>
      <c r="I40" s="55">
        <f t="shared" si="3"/>
        <v>2.6956477709060893</v>
      </c>
      <c r="J40" s="54">
        <f>'SEKTÖR (U S D)'!J40*1.7998</f>
        <v>6689744.8900136007</v>
      </c>
      <c r="K40" s="54">
        <f>'SEKTÖR (U S D)'!K40*1.8108</f>
        <v>7221156.7784940004</v>
      </c>
      <c r="L40" s="55">
        <f t="shared" si="4"/>
        <v>7.9436794260075185</v>
      </c>
      <c r="M40" s="55">
        <f t="shared" si="5"/>
        <v>2.6031309109381016</v>
      </c>
    </row>
    <row r="41" spans="1:13" ht="15" thickBot="1" x14ac:dyDescent="0.25">
      <c r="A41" s="53" t="s">
        <v>43</v>
      </c>
      <c r="B41" s="54">
        <f>'SEKTÖR (U S D)'!B41*1.8049</f>
        <v>11325.043661195999</v>
      </c>
      <c r="C41" s="54">
        <f>'SEKTÖR (U S D)'!C41*1.9308</f>
        <v>16676.744491848</v>
      </c>
      <c r="D41" s="55">
        <f t="shared" si="0"/>
        <v>47.255454290114635</v>
      </c>
      <c r="E41" s="55">
        <f t="shared" si="1"/>
        <v>6.8389690760206498E-2</v>
      </c>
      <c r="F41" s="54">
        <f>'SEKTÖR (U S D)'!F41*1.7957</f>
        <v>89502.542908391013</v>
      </c>
      <c r="G41" s="54">
        <f>'SEKTÖR (U S D)'!G41*1.8267</f>
        <v>123549.24110278799</v>
      </c>
      <c r="H41" s="55">
        <f t="shared" si="2"/>
        <v>38.039922764255941</v>
      </c>
      <c r="I41" s="55">
        <f t="shared" si="3"/>
        <v>7.6980546552742529E-2</v>
      </c>
      <c r="J41" s="54">
        <f>'SEKTÖR (U S D)'!J41*1.7998</f>
        <v>133457.9398922</v>
      </c>
      <c r="K41" s="54">
        <f>'SEKTÖR (U S D)'!K41*1.8108</f>
        <v>181362.64415040001</v>
      </c>
      <c r="L41" s="55">
        <f t="shared" si="4"/>
        <v>35.894982566713388</v>
      </c>
      <c r="M41" s="55">
        <f t="shared" si="5"/>
        <v>6.5378819427298743E-2</v>
      </c>
    </row>
    <row r="42" spans="1:13" ht="18" thickTop="1" thickBot="1" x14ac:dyDescent="0.3">
      <c r="A42" s="60" t="s">
        <v>44</v>
      </c>
      <c r="B42" s="47">
        <f>'SEKTÖR (U S D)'!B42*1.8049</f>
        <v>684019.53248651803</v>
      </c>
      <c r="C42" s="47">
        <f>'SEKTÖR (U S D)'!C42*1.9308</f>
        <v>861967.218660168</v>
      </c>
      <c r="D42" s="61">
        <f t="shared" si="0"/>
        <v>26.015000701337033</v>
      </c>
      <c r="E42" s="61">
        <f t="shared" si="1"/>
        <v>3.5348428800609266</v>
      </c>
      <c r="F42" s="47">
        <f>'SEKTÖR (U S D)'!F42*1.7957</f>
        <v>4143774.5535842986</v>
      </c>
      <c r="G42" s="47">
        <f>'SEKTÖR (U S D)'!G42*1.8267</f>
        <v>5392453.7509925459</v>
      </c>
      <c r="H42" s="61">
        <f t="shared" si="2"/>
        <v>30.133859389820323</v>
      </c>
      <c r="I42" s="61">
        <f t="shared" si="3"/>
        <v>3.3599076231187421</v>
      </c>
      <c r="J42" s="47">
        <f>'SEKTÖR (U S D)'!J42*1.7998</f>
        <v>7163625.2197925998</v>
      </c>
      <c r="K42" s="47">
        <f>'SEKTÖR (U S D)'!K42*1.8108</f>
        <v>8735425.9777295999</v>
      </c>
      <c r="L42" s="61">
        <f t="shared" si="4"/>
        <v>21.941415271058901</v>
      </c>
      <c r="M42" s="61">
        <f t="shared" si="5"/>
        <v>3.1490048035741456</v>
      </c>
    </row>
    <row r="43" spans="1:13" ht="14.25" x14ac:dyDescent="0.2">
      <c r="A43" s="53" t="s">
        <v>45</v>
      </c>
      <c r="B43" s="54">
        <f>'SEKTÖR (U S D)'!B43*1.8049</f>
        <v>684019.53248651803</v>
      </c>
      <c r="C43" s="54">
        <f>'SEKTÖR (U S D)'!C43*1.9308</f>
        <v>861967.218660168</v>
      </c>
      <c r="D43" s="55">
        <f t="shared" si="0"/>
        <v>26.015000701337033</v>
      </c>
      <c r="E43" s="55">
        <f t="shared" si="1"/>
        <v>3.5348428800609266</v>
      </c>
      <c r="F43" s="54">
        <f>'SEKTÖR (U S D)'!F43*1.7957</f>
        <v>4143774.5535842986</v>
      </c>
      <c r="G43" s="54">
        <f>'SEKTÖR (U S D)'!G43*1.8267</f>
        <v>5392453.7509925459</v>
      </c>
      <c r="H43" s="55">
        <f t="shared" si="2"/>
        <v>30.133859389820323</v>
      </c>
      <c r="I43" s="55">
        <f t="shared" si="3"/>
        <v>3.3599076231187421</v>
      </c>
      <c r="J43" s="54">
        <f>'SEKTÖR (U S D)'!J43*1.7998</f>
        <v>7163625.2197925998</v>
      </c>
      <c r="K43" s="54">
        <f>'SEKTÖR (U S D)'!K43*1.8108</f>
        <v>8735425.9777295999</v>
      </c>
      <c r="L43" s="55">
        <f t="shared" si="4"/>
        <v>21.941415271058901</v>
      </c>
      <c r="M43" s="55">
        <f t="shared" si="5"/>
        <v>3.1490048035741456</v>
      </c>
    </row>
    <row r="44" spans="1:13" ht="18" x14ac:dyDescent="0.25">
      <c r="A44" s="62" t="s">
        <v>46</v>
      </c>
      <c r="B44" s="63">
        <f>'SEKTÖR (U S D)'!B44*1.8049</f>
        <v>19436246.461218052</v>
      </c>
      <c r="C44" s="63">
        <f>'SEKTÖR (U S D)'!C44*1.9308</f>
        <v>24384880.6837296</v>
      </c>
      <c r="D44" s="64">
        <f>(C44-B44)/B44*100</f>
        <v>25.460853423451713</v>
      </c>
      <c r="E44" s="65">
        <f>C44/C$46*100</f>
        <v>100</v>
      </c>
      <c r="F44" s="63">
        <f>'SEKTÖR (U S D)'!F44*1.7957</f>
        <v>142906611.58943662</v>
      </c>
      <c r="G44" s="63">
        <f>'SEKTÖR (U S D)'!G44*1.8267</f>
        <v>153384936.92323077</v>
      </c>
      <c r="H44" s="64">
        <f>(G44-F44)/F44*100</f>
        <v>7.3322887004681343</v>
      </c>
      <c r="I44" s="65">
        <f t="shared" si="3"/>
        <v>95.570447636216144</v>
      </c>
      <c r="J44" s="54">
        <f>'SEKTÖR (U S D)'!J44*1.7998</f>
        <v>244259738.96911603</v>
      </c>
      <c r="K44" s="54">
        <f>'SEKTÖR (U S D)'!K44*1.8108</f>
        <v>257001364.7709012</v>
      </c>
      <c r="L44" s="55">
        <f>(K44-J44)/J44*100</f>
        <v>5.2164248826108057</v>
      </c>
      <c r="M44" s="55">
        <f>K44/K$46*100</f>
        <v>92.645571521289639</v>
      </c>
    </row>
    <row r="45" spans="1:13" ht="14.25" x14ac:dyDescent="0.2">
      <c r="A45" s="66" t="s">
        <v>47</v>
      </c>
      <c r="B45" s="63">
        <f>'SEKTÖR (U S D)'!B45*1.8049</f>
        <v>0</v>
      </c>
      <c r="C45" s="63">
        <f>'SEKTÖR (U S D)'!C45*1.9308</f>
        <v>0</v>
      </c>
      <c r="D45" s="64"/>
      <c r="E45" s="65"/>
      <c r="F45" s="63">
        <f>'SEKTÖR (U S D)'!F45*1.7957</f>
        <v>9847035.4848658852</v>
      </c>
      <c r="G45" s="63">
        <f>'SEKTÖR (U S D)'!G45*1.8267</f>
        <v>7109170.5304482356</v>
      </c>
      <c r="H45" s="64">
        <f>(G45-F45)/F45*100</f>
        <v>-27.803951337694798</v>
      </c>
      <c r="I45" s="65">
        <f t="shared" si="3"/>
        <v>4.4295523637838539</v>
      </c>
      <c r="J45" s="54">
        <f>'SEKTÖR (U S D)'!J45*1.7998</f>
        <v>12257354.286203759</v>
      </c>
      <c r="K45" s="54">
        <f>'SEKTÖR (U S D)'!K45*1.8108</f>
        <v>20401386.975136828</v>
      </c>
      <c r="L45" s="55">
        <f t="shared" si="4"/>
        <v>66.442011047192864</v>
      </c>
      <c r="M45" s="55">
        <f t="shared" si="5"/>
        <v>7.3544284787103624</v>
      </c>
    </row>
    <row r="46" spans="1:13" s="71" customFormat="1" ht="18.75" thickBot="1" x14ac:dyDescent="0.3">
      <c r="A46" s="67" t="s">
        <v>48</v>
      </c>
      <c r="B46" s="68">
        <f>'SEKTÖR (U S D)'!B46*1.8049</f>
        <v>19436246.461218052</v>
      </c>
      <c r="C46" s="68">
        <f>'SEKTÖR (U S D)'!C46*1.9308</f>
        <v>24384880.6837296</v>
      </c>
      <c r="D46" s="69">
        <f>(C46-B46)/B46*100</f>
        <v>25.460853423451713</v>
      </c>
      <c r="E46" s="70">
        <f>C46/C$46*100</f>
        <v>100</v>
      </c>
      <c r="F46" s="68">
        <f>'SEKTÖR (U S D)'!F46*1.7957</f>
        <v>152753647.07430252</v>
      </c>
      <c r="G46" s="68">
        <f>'SEKTÖR (U S D)'!G46*1.8267</f>
        <v>160494107.453679</v>
      </c>
      <c r="H46" s="69">
        <f>(G46-F46)/F46*100</f>
        <v>5.0672835167145642</v>
      </c>
      <c r="I46" s="70">
        <f t="shared" si="3"/>
        <v>100</v>
      </c>
      <c r="J46" s="68">
        <f>'SEKTÖR (U S D)'!J46*1.7998</f>
        <v>256517093.2553198</v>
      </c>
      <c r="K46" s="68">
        <f>'SEKTÖR (U S D)'!K46*1.8108</f>
        <v>277402751.74603802</v>
      </c>
      <c r="L46" s="69">
        <f t="shared" si="4"/>
        <v>8.1420143295987071</v>
      </c>
      <c r="M46" s="70">
        <f t="shared" si="5"/>
        <v>100</v>
      </c>
    </row>
    <row r="47" spans="1:13" s="71" customFormat="1" ht="18" x14ac:dyDescent="0.25">
      <c r="A47" s="72"/>
      <c r="B47" s="73"/>
      <c r="C47" s="73"/>
      <c r="D47" s="74"/>
      <c r="E47" s="75"/>
      <c r="F47" s="75"/>
      <c r="G47" s="75"/>
      <c r="H47" s="75"/>
      <c r="I47" s="75"/>
      <c r="J47" s="73"/>
      <c r="K47" s="73"/>
      <c r="L47" s="74"/>
      <c r="M47" s="75"/>
    </row>
    <row r="48" spans="1:13" x14ac:dyDescent="0.2">
      <c r="A48" s="1" t="s">
        <v>56</v>
      </c>
    </row>
    <row r="49" spans="1:1" x14ac:dyDescent="0.2">
      <c r="A49" s="1" t="s">
        <v>50</v>
      </c>
    </row>
    <row r="51" spans="1:1" x14ac:dyDescent="0.2">
      <c r="A51" s="76" t="s">
        <v>57</v>
      </c>
    </row>
  </sheetData>
  <mergeCells count="4">
    <mergeCell ref="A5:M5"/>
    <mergeCell ref="B6:E6"/>
    <mergeCell ref="F6:I6"/>
    <mergeCell ref="J6:M6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="70" workbookViewId="0">
      <selection activeCell="B16" sqref="B16"/>
    </sheetView>
  </sheetViews>
  <sheetFormatPr defaultRowHeight="12.75" x14ac:dyDescent="0.2"/>
  <cols>
    <col min="1" max="1" width="48.7109375" style="35" customWidth="1"/>
    <col min="2" max="5" width="14.42578125" style="35" customWidth="1"/>
    <col min="6" max="7" width="17.85546875" style="35" customWidth="1"/>
    <col min="8" max="16384" width="9.140625" style="35"/>
  </cols>
  <sheetData>
    <row r="1" spans="1:7" x14ac:dyDescent="0.2">
      <c r="B1" s="37"/>
    </row>
    <row r="2" spans="1:7" x14ac:dyDescent="0.2">
      <c r="B2" s="37"/>
    </row>
    <row r="3" spans="1:7" x14ac:dyDescent="0.2">
      <c r="B3" s="37"/>
    </row>
    <row r="4" spans="1:7" ht="39.75" customHeight="1" thickBot="1" x14ac:dyDescent="0.25">
      <c r="B4" s="37"/>
      <c r="C4" s="37"/>
    </row>
    <row r="5" spans="1:7" ht="45" customHeight="1" thickBot="1" x14ac:dyDescent="0.25">
      <c r="A5" s="161" t="s">
        <v>58</v>
      </c>
      <c r="B5" s="162"/>
      <c r="C5" s="162"/>
      <c r="D5" s="162"/>
      <c r="E5" s="162"/>
      <c r="F5" s="162"/>
      <c r="G5" s="167"/>
    </row>
    <row r="6" spans="1:7" ht="50.25" customHeight="1" thickTop="1" thickBot="1" x14ac:dyDescent="0.25">
      <c r="A6" s="40"/>
      <c r="B6" s="168" t="s">
        <v>59</v>
      </c>
      <c r="C6" s="169"/>
      <c r="D6" s="168" t="s">
        <v>60</v>
      </c>
      <c r="E6" s="170"/>
      <c r="F6" s="168" t="s">
        <v>61</v>
      </c>
      <c r="G6" s="169"/>
    </row>
    <row r="7" spans="1:7" ht="31.5" thickTop="1" thickBot="1" x14ac:dyDescent="0.3">
      <c r="A7" s="41" t="s">
        <v>5</v>
      </c>
      <c r="B7" s="77" t="s">
        <v>62</v>
      </c>
      <c r="C7" s="78" t="s">
        <v>63</v>
      </c>
      <c r="D7" s="77" t="s">
        <v>62</v>
      </c>
      <c r="E7" s="78" t="s">
        <v>63</v>
      </c>
      <c r="F7" s="77" t="s">
        <v>62</v>
      </c>
      <c r="G7" s="78" t="s">
        <v>63</v>
      </c>
    </row>
    <row r="8" spans="1:7" ht="18" thickTop="1" thickBot="1" x14ac:dyDescent="0.3">
      <c r="A8" s="46" t="s">
        <v>10</v>
      </c>
      <c r="B8" s="61">
        <f>'SEKTÖR (U S D)'!D8</f>
        <v>19.723802970247498</v>
      </c>
      <c r="C8" s="61">
        <f>'SEKTÖR (TL)'!D8</f>
        <v>28.075083813482106</v>
      </c>
      <c r="D8" s="61">
        <f>'SEKTÖR (U S D)'!H8</f>
        <v>11.134884005308093</v>
      </c>
      <c r="E8" s="61">
        <f>'SEKTÖR (TL)'!H8</f>
        <v>13.053456931835095</v>
      </c>
      <c r="F8" s="61">
        <f>'SEKTÖR (U S D)'!L8</f>
        <v>7.5873266225621991</v>
      </c>
      <c r="G8" s="61">
        <f>'SEKTÖR (TL)'!L8</f>
        <v>8.2448777909410111</v>
      </c>
    </row>
    <row r="9" spans="1:7" s="52" customFormat="1" ht="15.75" x14ac:dyDescent="0.25">
      <c r="A9" s="49" t="s">
        <v>11</v>
      </c>
      <c r="B9" s="51">
        <f>'SEKTÖR (U S D)'!D9</f>
        <v>17.728746043256351</v>
      </c>
      <c r="C9" s="51">
        <f>'SEKTÖR (TL)'!D9</f>
        <v>25.940862574280782</v>
      </c>
      <c r="D9" s="51">
        <f>'SEKTÖR (U S D)'!H9</f>
        <v>9.052665894365834</v>
      </c>
      <c r="E9" s="51">
        <f>'SEKTÖR (TL)'!H9</f>
        <v>10.93529252616699</v>
      </c>
      <c r="F9" s="51">
        <f>'SEKTÖR (U S D)'!L9</f>
        <v>4.5301438887794889</v>
      </c>
      <c r="G9" s="51">
        <f>'SEKTÖR (TL)'!L9</f>
        <v>5.1690101976896736</v>
      </c>
    </row>
    <row r="10" spans="1:7" ht="14.25" x14ac:dyDescent="0.2">
      <c r="A10" s="53" t="s">
        <v>54</v>
      </c>
      <c r="B10" s="55">
        <f>'SEKTÖR (U S D)'!D10</f>
        <v>22.879336219336381</v>
      </c>
      <c r="C10" s="55">
        <f>'SEKTÖR (TL)'!D10</f>
        <v>31.450729886583566</v>
      </c>
      <c r="D10" s="55">
        <f>'SEKTÖR (U S D)'!H10</f>
        <v>10.258107954466713</v>
      </c>
      <c r="E10" s="55">
        <f>'SEKTÖR (TL)'!H10</f>
        <v>12.161544690329309</v>
      </c>
      <c r="F10" s="55">
        <f>'SEKTÖR (U S D)'!L10</f>
        <v>6.6407341835088456</v>
      </c>
      <c r="G10" s="55">
        <f>'SEKTÖR (TL)'!L10</f>
        <v>7.2924999774962735</v>
      </c>
    </row>
    <row r="11" spans="1:7" ht="14.25" x14ac:dyDescent="0.2">
      <c r="A11" s="53" t="s">
        <v>13</v>
      </c>
      <c r="B11" s="55">
        <f>'SEKTÖR (U S D)'!D11</f>
        <v>-3.9438825710664496</v>
      </c>
      <c r="C11" s="55">
        <f>'SEKTÖR (TL)'!D11</f>
        <v>2.7564693510914218</v>
      </c>
      <c r="D11" s="55">
        <f>'SEKTÖR (U S D)'!H11</f>
        <v>-8.7904294509239866E-2</v>
      </c>
      <c r="E11" s="55">
        <f>'SEKTÖR (TL)'!H11</f>
        <v>1.6369244446288158</v>
      </c>
      <c r="F11" s="55">
        <f>'SEKTÖR (U S D)'!L11</f>
        <v>-1.8968185964690913</v>
      </c>
      <c r="G11" s="55">
        <f>'SEKTÖR (TL)'!L11</f>
        <v>-1.2972325338850184</v>
      </c>
    </row>
    <row r="12" spans="1:7" ht="14.25" x14ac:dyDescent="0.2">
      <c r="A12" s="53" t="s">
        <v>14</v>
      </c>
      <c r="B12" s="55">
        <f>'SEKTÖR (U S D)'!D12</f>
        <v>2.6938969251154545</v>
      </c>
      <c r="C12" s="55">
        <f>'SEKTÖR (TL)'!D12</f>
        <v>9.8572642157531885</v>
      </c>
      <c r="D12" s="55">
        <f>'SEKTÖR (U S D)'!H12</f>
        <v>5.1306600865863157</v>
      </c>
      <c r="E12" s="55">
        <f>'SEKTÖR (TL)'!H12</f>
        <v>6.9455793173510028</v>
      </c>
      <c r="F12" s="55">
        <f>'SEKTÖR (U S D)'!L12</f>
        <v>1.742917140393897</v>
      </c>
      <c r="G12" s="55">
        <f>'SEKTÖR (TL)'!L12</f>
        <v>2.3647485041811618</v>
      </c>
    </row>
    <row r="13" spans="1:7" ht="14.25" x14ac:dyDescent="0.2">
      <c r="A13" s="53" t="s">
        <v>15</v>
      </c>
      <c r="B13" s="55">
        <f>'SEKTÖR (U S D)'!D13</f>
        <v>26.853360179515807</v>
      </c>
      <c r="C13" s="55">
        <f>'SEKTÖR (TL)'!D13</f>
        <v>35.701960127768373</v>
      </c>
      <c r="D13" s="55">
        <f>'SEKTÖR (U S D)'!H13</f>
        <v>11.385256302517702</v>
      </c>
      <c r="E13" s="55">
        <f>'SEKTÖR (TL)'!H13</f>
        <v>13.308151521862829</v>
      </c>
      <c r="F13" s="55">
        <f>'SEKTÖR (U S D)'!L13</f>
        <v>5.3746109899846548</v>
      </c>
      <c r="G13" s="55">
        <f>'SEKTÖR (TL)'!L13</f>
        <v>6.0186385046472912</v>
      </c>
    </row>
    <row r="14" spans="1:7" ht="14.25" x14ac:dyDescent="0.2">
      <c r="A14" s="53" t="s">
        <v>16</v>
      </c>
      <c r="B14" s="55">
        <f>'SEKTÖR (U S D)'!D14</f>
        <v>-12.35430714676324</v>
      </c>
      <c r="C14" s="55">
        <f>'SEKTÖR (TL)'!D14</f>
        <v>-6.2406206653944576</v>
      </c>
      <c r="D14" s="55">
        <f>'SEKTÖR (U S D)'!H14</f>
        <v>-1.5874175360623779</v>
      </c>
      <c r="E14" s="55">
        <f>'SEKTÖR (TL)'!H14</f>
        <v>0.111524412137243</v>
      </c>
      <c r="F14" s="55">
        <f>'SEKTÖR (U S D)'!L14</f>
        <v>-3.518720578912248</v>
      </c>
      <c r="G14" s="55">
        <f>'SEKTÖR (TL)'!L14</f>
        <v>-2.9290472409680564</v>
      </c>
    </row>
    <row r="15" spans="1:7" ht="14.25" x14ac:dyDescent="0.2">
      <c r="A15" s="53" t="s">
        <v>17</v>
      </c>
      <c r="B15" s="55">
        <f>'SEKTÖR (U S D)'!D15</f>
        <v>130.06117238642017</v>
      </c>
      <c r="C15" s="55">
        <f>'SEKTÖR (TL)'!D15</f>
        <v>146.10898755814731</v>
      </c>
      <c r="D15" s="55">
        <f>'SEKTÖR (U S D)'!H15</f>
        <v>175.49087358833125</v>
      </c>
      <c r="E15" s="55">
        <f>'SEKTÖR (TL)'!H15</f>
        <v>180.24680001325649</v>
      </c>
      <c r="F15" s="55">
        <f>'SEKTÖR (U S D)'!L15</f>
        <v>114.04764190662384</v>
      </c>
      <c r="G15" s="55">
        <f>'SEKTÖR (TL)'!L15</f>
        <v>115.35585618652875</v>
      </c>
    </row>
    <row r="16" spans="1:7" ht="14.25" x14ac:dyDescent="0.2">
      <c r="A16" s="53" t="s">
        <v>18</v>
      </c>
      <c r="B16" s="55">
        <f>'SEKTÖR (U S D)'!D16</f>
        <v>119.93206871511661</v>
      </c>
      <c r="C16" s="55">
        <f>'SEKTÖR (TL)'!D16</f>
        <v>135.27333274704816</v>
      </c>
      <c r="D16" s="55">
        <f>'SEKTÖR (U S D)'!H16</f>
        <v>8.5454290886340782</v>
      </c>
      <c r="E16" s="55">
        <f>'SEKTÖR (TL)'!H16</f>
        <v>10.419299056751063</v>
      </c>
      <c r="F16" s="55">
        <f>'SEKTÖR (U S D)'!L16</f>
        <v>3.0601127084432229</v>
      </c>
      <c r="G16" s="55">
        <f>'SEKTÖR (TL)'!L16</f>
        <v>3.6899944951933503</v>
      </c>
    </row>
    <row r="17" spans="1:7" ht="14.25" x14ac:dyDescent="0.2">
      <c r="A17" s="56" t="s">
        <v>19</v>
      </c>
      <c r="B17" s="55">
        <f>'SEKTÖR (U S D)'!D17</f>
        <v>12.631276218623313</v>
      </c>
      <c r="C17" s="55">
        <f>'SEKTÖR (TL)'!D17</f>
        <v>20.48782100000993</v>
      </c>
      <c r="D17" s="55">
        <f>'SEKTÖR (U S D)'!H17</f>
        <v>9.4466524299415404</v>
      </c>
      <c r="E17" s="55">
        <f>'SEKTÖR (TL)'!H17</f>
        <v>11.336080633610402</v>
      </c>
      <c r="F17" s="55">
        <f>'SEKTÖR (U S D)'!L17</f>
        <v>8.0964428943463176</v>
      </c>
      <c r="G17" s="55">
        <f>'SEKTÖR (TL)'!L17</f>
        <v>8.7571056745651141</v>
      </c>
    </row>
    <row r="18" spans="1:7" s="52" customFormat="1" ht="15.75" x14ac:dyDescent="0.25">
      <c r="A18" s="57" t="s">
        <v>20</v>
      </c>
      <c r="B18" s="59">
        <f>'SEKTÖR (U S D)'!D18</f>
        <v>29.704250362556451</v>
      </c>
      <c r="C18" s="59">
        <f>'SEKTÖR (TL)'!D18</f>
        <v>38.751712892694322</v>
      </c>
      <c r="D18" s="59">
        <f>'SEKTÖR (U S D)'!H18</f>
        <v>22.432290687368582</v>
      </c>
      <c r="E18" s="59">
        <f>'SEKTÖR (TL)'!H18</f>
        <v>24.54589597294434</v>
      </c>
      <c r="F18" s="59">
        <f>'SEKTÖR (U S D)'!L18</f>
        <v>20.3340100753353</v>
      </c>
      <c r="G18" s="59">
        <f>'SEKTÖR (TL)'!L18</f>
        <v>21.069466298709397</v>
      </c>
    </row>
    <row r="19" spans="1:7" ht="14.25" x14ac:dyDescent="0.2">
      <c r="A19" s="53" t="s">
        <v>21</v>
      </c>
      <c r="B19" s="55">
        <f>'SEKTÖR (U S D)'!D19</f>
        <v>29.704250362556451</v>
      </c>
      <c r="C19" s="55">
        <f>'SEKTÖR (TL)'!D19</f>
        <v>38.751712892694322</v>
      </c>
      <c r="D19" s="55">
        <f>'SEKTÖR (U S D)'!H19</f>
        <v>22.432290687368582</v>
      </c>
      <c r="E19" s="55">
        <f>'SEKTÖR (TL)'!H19</f>
        <v>24.54589597294434</v>
      </c>
      <c r="F19" s="55">
        <f>'SEKTÖR (U S D)'!L19</f>
        <v>20.3340100753353</v>
      </c>
      <c r="G19" s="55">
        <f>'SEKTÖR (TL)'!L19</f>
        <v>21.069466298709397</v>
      </c>
    </row>
    <row r="20" spans="1:7" s="52" customFormat="1" ht="15.75" x14ac:dyDescent="0.25">
      <c r="A20" s="57" t="s">
        <v>22</v>
      </c>
      <c r="B20" s="59">
        <f>'SEKTÖR (U S D)'!D20</f>
        <v>21.752187059398821</v>
      </c>
      <c r="C20" s="59">
        <f>'SEKTÖR (TL)'!D20</f>
        <v>30.244956936277489</v>
      </c>
      <c r="D20" s="59">
        <f>'SEKTÖR (U S D)'!H20</f>
        <v>13.684021973617705</v>
      </c>
      <c r="E20" s="59">
        <f>'SEKTÖR (TL)'!H20</f>
        <v>15.64660184841982</v>
      </c>
      <c r="F20" s="59">
        <f>'SEKTÖR (U S D)'!L20</f>
        <v>13.607275981761479</v>
      </c>
      <c r="G20" s="59">
        <f>'SEKTÖR (TL)'!L20</f>
        <v>14.301619817631778</v>
      </c>
    </row>
    <row r="21" spans="1:7" ht="15" thickBot="1" x14ac:dyDescent="0.25">
      <c r="A21" s="53" t="s">
        <v>23</v>
      </c>
      <c r="B21" s="55">
        <f>'SEKTÖR (U S D)'!D21</f>
        <v>21.752187059398821</v>
      </c>
      <c r="C21" s="55">
        <f>'SEKTÖR (TL)'!D21</f>
        <v>30.244956936277489</v>
      </c>
      <c r="D21" s="55">
        <f>'SEKTÖR (U S D)'!H21</f>
        <v>13.684021973617705</v>
      </c>
      <c r="E21" s="55">
        <f>'SEKTÖR (TL)'!H21</f>
        <v>15.64660184841982</v>
      </c>
      <c r="F21" s="55">
        <f>'SEKTÖR (U S D)'!L21</f>
        <v>13.607275981761479</v>
      </c>
      <c r="G21" s="55">
        <f>'SEKTÖR (TL)'!L21</f>
        <v>14.301619817631778</v>
      </c>
    </row>
    <row r="22" spans="1:7" ht="18" thickTop="1" thickBot="1" x14ac:dyDescent="0.3">
      <c r="A22" s="60" t="s">
        <v>24</v>
      </c>
      <c r="B22" s="61">
        <f>'SEKTÖR (U S D)'!D22</f>
        <v>16.873791541147405</v>
      </c>
      <c r="C22" s="61">
        <f>'SEKTÖR (TL)'!D22</f>
        <v>25.026271099588577</v>
      </c>
      <c r="D22" s="61">
        <f>'SEKTÖR (U S D)'!H22</f>
        <v>3.8348346601271301</v>
      </c>
      <c r="E22" s="61">
        <f>'SEKTÖR (TL)'!H22</f>
        <v>5.6273834569550711</v>
      </c>
      <c r="F22" s="61">
        <f>'SEKTÖR (U S D)'!L22</f>
        <v>3.4873329581907342</v>
      </c>
      <c r="G22" s="61">
        <f>'SEKTÖR (TL)'!L22</f>
        <v>4.1198258254760427</v>
      </c>
    </row>
    <row r="23" spans="1:7" s="52" customFormat="1" ht="15.75" x14ac:dyDescent="0.25">
      <c r="A23" s="57" t="s">
        <v>25</v>
      </c>
      <c r="B23" s="59">
        <f>'SEKTÖR (U S D)'!D23</f>
        <v>14.880908688198888</v>
      </c>
      <c r="C23" s="59">
        <f>'SEKTÖR (TL)'!D23</f>
        <v>22.894375586001679</v>
      </c>
      <c r="D23" s="59">
        <f>'SEKTÖR (U S D)'!H23</f>
        <v>9.692914095238315</v>
      </c>
      <c r="E23" s="59">
        <f>'SEKTÖR (TL)'!H23</f>
        <v>11.586593627984538</v>
      </c>
      <c r="F23" s="59">
        <f>'SEKTÖR (U S D)'!L23</f>
        <v>8.6918777736935695</v>
      </c>
      <c r="G23" s="59">
        <f>'SEKTÖR (TL)'!L23</f>
        <v>9.3561797269720532</v>
      </c>
    </row>
    <row r="24" spans="1:7" ht="14.25" x14ac:dyDescent="0.2">
      <c r="A24" s="53" t="s">
        <v>26</v>
      </c>
      <c r="B24" s="55">
        <f>'SEKTÖR (U S D)'!D24</f>
        <v>16.787142040702964</v>
      </c>
      <c r="C24" s="55">
        <f>'SEKTÖR (TL)'!D24</f>
        <v>24.93357740162298</v>
      </c>
      <c r="D24" s="55">
        <f>'SEKTÖR (U S D)'!H24</f>
        <v>7.9314922587665579</v>
      </c>
      <c r="E24" s="55">
        <f>'SEKTÖR (TL)'!H24</f>
        <v>9.7947635513108349</v>
      </c>
      <c r="F24" s="55">
        <f>'SEKTÖR (U S D)'!L24</f>
        <v>6.2823601384329422</v>
      </c>
      <c r="G24" s="55">
        <f>'SEKTÖR (TL)'!L24</f>
        <v>6.9319356254441411</v>
      </c>
    </row>
    <row r="25" spans="1:7" ht="14.25" x14ac:dyDescent="0.2">
      <c r="A25" s="53" t="s">
        <v>27</v>
      </c>
      <c r="B25" s="55">
        <f>'SEKTÖR (U S D)'!D25</f>
        <v>13.431526634918928</v>
      </c>
      <c r="C25" s="55">
        <f>'SEKTÖR (TL)'!D25</f>
        <v>21.343892529614656</v>
      </c>
      <c r="D25" s="55">
        <f>'SEKTÖR (U S D)'!H25</f>
        <v>15.01190552607914</v>
      </c>
      <c r="E25" s="55">
        <f>'SEKTÖR (TL)'!H25</f>
        <v>16.997409269081011</v>
      </c>
      <c r="F25" s="55">
        <f>'SEKTÖR (U S D)'!L25</f>
        <v>13.392757274042369</v>
      </c>
      <c r="G25" s="55">
        <f>'SEKTÖR (TL)'!L25</f>
        <v>14.08579001657734</v>
      </c>
    </row>
    <row r="26" spans="1:7" ht="14.25" x14ac:dyDescent="0.2">
      <c r="A26" s="53" t="s">
        <v>28</v>
      </c>
      <c r="B26" s="55">
        <f>'SEKTÖR (U S D)'!D26</f>
        <v>9.5912452334223541</v>
      </c>
      <c r="C26" s="55">
        <f>'SEKTÖR (TL)'!D26</f>
        <v>17.235734000050922</v>
      </c>
      <c r="D26" s="55">
        <f>'SEKTÖR (U S D)'!H26</f>
        <v>12.528128066480154</v>
      </c>
      <c r="E26" s="55">
        <f>'SEKTÖR (TL)'!H26</f>
        <v>14.470753209912179</v>
      </c>
      <c r="F26" s="55">
        <f>'SEKTÖR (U S D)'!L26</f>
        <v>14.695754178061074</v>
      </c>
      <c r="G26" s="55">
        <f>'SEKTÖR (TL)'!L26</f>
        <v>15.396750564303241</v>
      </c>
    </row>
    <row r="27" spans="1:7" s="52" customFormat="1" ht="15.75" x14ac:dyDescent="0.25">
      <c r="A27" s="57" t="s">
        <v>29</v>
      </c>
      <c r="B27" s="59">
        <f>'SEKTÖR (U S D)'!D27</f>
        <v>20.253265852432296</v>
      </c>
      <c r="C27" s="59">
        <f>'SEKTÖR (TL)'!D27</f>
        <v>28.641479144482414</v>
      </c>
      <c r="D27" s="59">
        <f>'SEKTÖR (U S D)'!H27</f>
        <v>1.0255811430992892</v>
      </c>
      <c r="E27" s="59">
        <f>'SEKTÖR (TL)'!H27</f>
        <v>2.7696324965748467</v>
      </c>
      <c r="F27" s="59">
        <f>'SEKTÖR (U S D)'!L27</f>
        <v>6.7704448880487043</v>
      </c>
      <c r="G27" s="59">
        <f>'SEKTÖR (TL)'!L27</f>
        <v>7.4230034466488455</v>
      </c>
    </row>
    <row r="28" spans="1:7" ht="14.25" x14ac:dyDescent="0.2">
      <c r="A28" s="53" t="s">
        <v>30</v>
      </c>
      <c r="B28" s="55">
        <f>'SEKTÖR (U S D)'!D28</f>
        <v>20.253265852432296</v>
      </c>
      <c r="C28" s="55">
        <f>'SEKTÖR (TL)'!D28</f>
        <v>28.641479144482414</v>
      </c>
      <c r="D28" s="55">
        <f>'SEKTÖR (U S D)'!H28</f>
        <v>1.0255811430992892</v>
      </c>
      <c r="E28" s="55">
        <f>'SEKTÖR (TL)'!H28</f>
        <v>2.7696324965748467</v>
      </c>
      <c r="F28" s="55">
        <f>'SEKTÖR (U S D)'!L28</f>
        <v>6.7704448880487043</v>
      </c>
      <c r="G28" s="55">
        <f>'SEKTÖR (TL)'!L28</f>
        <v>7.4230034466488455</v>
      </c>
    </row>
    <row r="29" spans="1:7" s="52" customFormat="1" ht="15.75" x14ac:dyDescent="0.25">
      <c r="A29" s="57" t="s">
        <v>31</v>
      </c>
      <c r="B29" s="59">
        <f>'SEKTÖR (U S D)'!D29</f>
        <v>16.495664445752713</v>
      </c>
      <c r="C29" s="59">
        <f>'SEKTÖR (TL)'!D29</f>
        <v>24.621767916150127</v>
      </c>
      <c r="D29" s="59">
        <f>'SEKTÖR (U S D)'!H29</f>
        <v>3.6357382767019017</v>
      </c>
      <c r="E29" s="59">
        <f>'SEKTÖR (TL)'!H29</f>
        <v>5.4248499805375952</v>
      </c>
      <c r="F29" s="59">
        <f>'SEKTÖR (U S D)'!L29</f>
        <v>2.1709092115092199</v>
      </c>
      <c r="G29" s="59">
        <f>'SEKTÖR (TL)'!L29</f>
        <v>2.7953563730419324</v>
      </c>
    </row>
    <row r="30" spans="1:7" ht="14.25" x14ac:dyDescent="0.2">
      <c r="A30" s="53" t="s">
        <v>32</v>
      </c>
      <c r="B30" s="55">
        <f>'SEKTÖR (U S D)'!D30</f>
        <v>16.208020135303659</v>
      </c>
      <c r="C30" s="55">
        <f>'SEKTÖR (TL)'!D30</f>
        <v>24.314059104240847</v>
      </c>
      <c r="D30" s="55">
        <f>'SEKTÖR (U S D)'!H30</f>
        <v>8.102122436761567</v>
      </c>
      <c r="E30" s="55">
        <f>'SEKTÖR (TL)'!H30</f>
        <v>9.9683393970219534</v>
      </c>
      <c r="F30" s="55">
        <f>'SEKTÖR (U S D)'!L30</f>
        <v>7.0044510994672775</v>
      </c>
      <c r="G30" s="55">
        <f>'SEKTÖR (TL)'!L30</f>
        <v>7.6584398549368435</v>
      </c>
    </row>
    <row r="31" spans="1:7" ht="14.25" x14ac:dyDescent="0.2">
      <c r="A31" s="53" t="s">
        <v>33</v>
      </c>
      <c r="B31" s="55">
        <f>'SEKTÖR (U S D)'!D31</f>
        <v>35.410932042202248</v>
      </c>
      <c r="C31" s="55">
        <f>'SEKTÖR (TL)'!D31</f>
        <v>44.856461625067389</v>
      </c>
      <c r="D31" s="55">
        <f>'SEKTÖR (U S D)'!H31</f>
        <v>9.1236272288425742</v>
      </c>
      <c r="E31" s="55">
        <f>'SEKTÖR (TL)'!H31</f>
        <v>11.007478898995785</v>
      </c>
      <c r="F31" s="55">
        <f>'SEKTÖR (U S D)'!L31</f>
        <v>3.1285089560620754</v>
      </c>
      <c r="G31" s="55">
        <f>'SEKTÖR (TL)'!L31</f>
        <v>3.7588087663280199</v>
      </c>
    </row>
    <row r="32" spans="1:7" ht="14.25" x14ac:dyDescent="0.2">
      <c r="A32" s="53" t="s">
        <v>34</v>
      </c>
      <c r="B32" s="55">
        <f>'SEKTÖR (U S D)'!D32</f>
        <v>54.075734857135515</v>
      </c>
      <c r="C32" s="55">
        <f>'SEKTÖR (TL)'!D32</f>
        <v>64.82321949257981</v>
      </c>
      <c r="D32" s="55">
        <f>'SEKTÖR (U S D)'!H32</f>
        <v>33.264287306989559</v>
      </c>
      <c r="E32" s="55">
        <f>'SEKTÖR (TL)'!H32</f>
        <v>35.56489036235331</v>
      </c>
      <c r="F32" s="55">
        <f>'SEKTÖR (U S D)'!L32</f>
        <v>15.29556645538945</v>
      </c>
      <c r="G32" s="55">
        <f>'SEKTÖR (TL)'!L32</f>
        <v>16.000228768429388</v>
      </c>
    </row>
    <row r="33" spans="1:7" ht="14.25" x14ac:dyDescent="0.2">
      <c r="A33" s="53" t="s">
        <v>55</v>
      </c>
      <c r="B33" s="55">
        <f>'SEKTÖR (U S D)'!D33</f>
        <v>20.687792544813291</v>
      </c>
      <c r="C33" s="55">
        <f>'SEKTÖR (TL)'!D33</f>
        <v>29.106316053812144</v>
      </c>
      <c r="D33" s="55">
        <f>'SEKTÖR (U S D)'!H33</f>
        <v>-4.792204406690125</v>
      </c>
      <c r="E33" s="55">
        <f>'SEKTÖR (TL)'!H33</f>
        <v>-3.1485881771458897</v>
      </c>
      <c r="F33" s="55">
        <f>'SEKTÖR (U S D)'!L33</f>
        <v>-5.013823468237069</v>
      </c>
      <c r="G33" s="55">
        <f>'SEKTÖR (TL)'!L33</f>
        <v>-4.4332878854782214</v>
      </c>
    </row>
    <row r="34" spans="1:7" ht="14.25" x14ac:dyDescent="0.2">
      <c r="A34" s="53" t="s">
        <v>36</v>
      </c>
      <c r="B34" s="55">
        <f>'SEKTÖR (U S D)'!D34</f>
        <v>17.912334436369871</v>
      </c>
      <c r="C34" s="55">
        <f>'SEKTÖR (TL)'!D34</f>
        <v>26.137257094433469</v>
      </c>
      <c r="D34" s="55">
        <f>'SEKTÖR (U S D)'!H34</f>
        <v>8.8163865997363882</v>
      </c>
      <c r="E34" s="55">
        <f>'SEKTÖR (TL)'!H34</f>
        <v>10.694934232744025</v>
      </c>
      <c r="F34" s="55">
        <f>'SEKTÖR (U S D)'!L34</f>
        <v>7.1291056364584229</v>
      </c>
      <c r="G34" s="55">
        <f>'SEKTÖR (TL)'!L34</f>
        <v>7.7838562543054239</v>
      </c>
    </row>
    <row r="35" spans="1:7" ht="14.25" x14ac:dyDescent="0.2">
      <c r="A35" s="53" t="s">
        <v>37</v>
      </c>
      <c r="B35" s="55">
        <f>'SEKTÖR (U S D)'!D35</f>
        <v>12.826219420057624</v>
      </c>
      <c r="C35" s="55">
        <f>'SEKTÖR (TL)'!D35</f>
        <v>20.696362378108081</v>
      </c>
      <c r="D35" s="55">
        <f>'SEKTÖR (U S D)'!H35</f>
        <v>5.437589753879732</v>
      </c>
      <c r="E35" s="55">
        <f>'SEKTÖR (TL)'!H35</f>
        <v>7.2578076535123328</v>
      </c>
      <c r="F35" s="55">
        <f>'SEKTÖR (U S D)'!L35</f>
        <v>3.5617552428009418</v>
      </c>
      <c r="G35" s="55">
        <f>'SEKTÖR (TL)'!L35</f>
        <v>4.1947029634759065</v>
      </c>
    </row>
    <row r="36" spans="1:7" ht="14.25" x14ac:dyDescent="0.2">
      <c r="A36" s="53" t="s">
        <v>38</v>
      </c>
      <c r="B36" s="55">
        <f>'SEKTÖR (U S D)'!D36</f>
        <v>-11.272894694688583</v>
      </c>
      <c r="C36" s="55">
        <f>'SEKTÖR (TL)'!D36</f>
        <v>-5.0837747667486708</v>
      </c>
      <c r="D36" s="55">
        <f>'SEKTÖR (U S D)'!H36</f>
        <v>-7.8204114289221183</v>
      </c>
      <c r="E36" s="55">
        <f>'SEKTÖR (TL)'!H36</f>
        <v>-6.2290725384039876</v>
      </c>
      <c r="F36" s="55">
        <f>'SEKTÖR (U S D)'!L36</f>
        <v>-5.2842990258147191</v>
      </c>
      <c r="G36" s="55">
        <f>'SEKTÖR (TL)'!L36</f>
        <v>-4.7054165329177149</v>
      </c>
    </row>
    <row r="37" spans="1:7" ht="14.25" x14ac:dyDescent="0.2">
      <c r="A37" s="53" t="s">
        <v>39</v>
      </c>
      <c r="B37" s="55">
        <f>'SEKTÖR (U S D)'!D37</f>
        <v>9.6526079053671463</v>
      </c>
      <c r="C37" s="55">
        <f>'SEKTÖR (TL)'!D37</f>
        <v>17.301376997995959</v>
      </c>
      <c r="D37" s="55">
        <f>'SEKTÖR (U S D)'!H37</f>
        <v>3.0519140508473548</v>
      </c>
      <c r="E37" s="55">
        <f>'SEKTÖR (TL)'!H37</f>
        <v>4.8309469269270249</v>
      </c>
      <c r="F37" s="55">
        <f>'SEKTÖR (U S D)'!L37</f>
        <v>0.16509827254614606</v>
      </c>
      <c r="G37" s="55">
        <f>'SEKTÖR (TL)'!L37</f>
        <v>0.77728633844124906</v>
      </c>
    </row>
    <row r="38" spans="1:7" ht="14.25" x14ac:dyDescent="0.2">
      <c r="A38" s="56" t="s">
        <v>40</v>
      </c>
      <c r="B38" s="55">
        <f>'SEKTÖR (U S D)'!D38</f>
        <v>28.406644701689483</v>
      </c>
      <c r="C38" s="55">
        <f>'SEKTÖR (TL)'!D38</f>
        <v>37.363593323742059</v>
      </c>
      <c r="D38" s="55">
        <f>'SEKTÖR (U S D)'!H38</f>
        <v>8.4832462596614988</v>
      </c>
      <c r="E38" s="55">
        <f>'SEKTÖR (TL)'!H38</f>
        <v>10.356042736828906</v>
      </c>
      <c r="F38" s="55">
        <f>'SEKTÖR (U S D)'!L38</f>
        <v>20.970249931839206</v>
      </c>
      <c r="G38" s="55">
        <f>'SEKTÖR (TL)'!L38</f>
        <v>21.709594719732426</v>
      </c>
    </row>
    <row r="39" spans="1:7" ht="15" thickBot="1" x14ac:dyDescent="0.25">
      <c r="A39" s="53" t="s">
        <v>43</v>
      </c>
      <c r="B39" s="55">
        <f>'SEKTÖR (U S D)'!D41</f>
        <v>37.653495674449914</v>
      </c>
      <c r="C39" s="55">
        <f>'SEKTÖR (TL)'!D41</f>
        <v>47.255454290114635</v>
      </c>
      <c r="D39" s="55">
        <f>'SEKTÖR (U S D)'!H39</f>
        <v>9.0915630798819631</v>
      </c>
      <c r="E39" s="55">
        <f>'SEKTÖR (TL)'!H39</f>
        <v>10.974861211795057</v>
      </c>
      <c r="F39" s="55">
        <f>'SEKTÖR (U S D)'!L39</f>
        <v>14.292958342098222</v>
      </c>
      <c r="G39" s="55">
        <f>'SEKTÖR (TL)'!L39</f>
        <v>14.991492924698004</v>
      </c>
    </row>
    <row r="40" spans="1:7" ht="18" thickTop="1" thickBot="1" x14ac:dyDescent="0.3">
      <c r="A40" s="60" t="s">
        <v>44</v>
      </c>
      <c r="B40" s="61">
        <f>'SEKTÖR (U S D)'!D42</f>
        <v>17.798049909800707</v>
      </c>
      <c r="C40" s="61">
        <f>'SEKTÖR (TL)'!D42</f>
        <v>26.015000701337033</v>
      </c>
      <c r="D40" s="61">
        <f>'SEKTÖR (U S D)'!H40</f>
        <v>8.925872308948426</v>
      </c>
      <c r="E40" s="61">
        <f>'SEKTÖR (TL)'!H40</f>
        <v>10.806310044415028</v>
      </c>
      <c r="F40" s="61">
        <f>'SEKTÖR (U S D)'!L40</f>
        <v>7.2879579362316926</v>
      </c>
      <c r="G40" s="61">
        <f>'SEKTÖR (TL)'!L40</f>
        <v>7.9436794260075185</v>
      </c>
    </row>
    <row r="41" spans="1:7" ht="14.25" x14ac:dyDescent="0.2">
      <c r="A41" s="53" t="s">
        <v>45</v>
      </c>
      <c r="B41" s="55">
        <f>'SEKTÖR (U S D)'!D43</f>
        <v>17.798049909800707</v>
      </c>
      <c r="C41" s="55">
        <f>'SEKTÖR (TL)'!D43</f>
        <v>26.015000701337033</v>
      </c>
      <c r="D41" s="55">
        <f>'SEKTÖR (U S D)'!H41</f>
        <v>35.697317188248981</v>
      </c>
      <c r="E41" s="55">
        <f>'SEKTÖR (TL)'!H41</f>
        <v>38.039922764255941</v>
      </c>
      <c r="F41" s="55">
        <f>'SEKTÖR (U S D)'!L41</f>
        <v>35.069466326248488</v>
      </c>
      <c r="G41" s="55">
        <f>'SEKTÖR (TL)'!L41</f>
        <v>35.894982566713388</v>
      </c>
    </row>
    <row r="42" spans="1:7" ht="18" x14ac:dyDescent="0.25">
      <c r="A42" s="79" t="s">
        <v>64</v>
      </c>
      <c r="B42" s="80">
        <f>'SEKTÖR (U S D)'!D44</f>
        <v>17.280036432560582</v>
      </c>
      <c r="C42" s="80">
        <f>'SEKTÖR (TL)'!D44</f>
        <v>25.460853423451713</v>
      </c>
      <c r="D42" s="80">
        <f>'SEKTÖR (U S D)'!H42</f>
        <v>27.925423608857709</v>
      </c>
      <c r="E42" s="80">
        <f>'SEKTÖR (TL)'!H42</f>
        <v>30.133859389820323</v>
      </c>
      <c r="F42" s="80">
        <f>'SEKTÖR (U S D)'!L42</f>
        <v>21.200662251409231</v>
      </c>
      <c r="G42" s="80">
        <f>'SEKTÖR (TL)'!L42</f>
        <v>21.941415271058901</v>
      </c>
    </row>
    <row r="43" spans="1:7" ht="14.25" x14ac:dyDescent="0.2">
      <c r="A43" s="66" t="s">
        <v>47</v>
      </c>
      <c r="B43" s="81"/>
      <c r="C43" s="81"/>
      <c r="D43" s="64">
        <f>'SEKTÖR (U S D)'!H43</f>
        <v>27.925423608857709</v>
      </c>
      <c r="E43" s="64">
        <f>'SEKTÖR (TL)'!H43</f>
        <v>30.133859389820323</v>
      </c>
      <c r="F43" s="64">
        <f>'SEKTÖR (U S D)'!L43</f>
        <v>21.200662251409231</v>
      </c>
      <c r="G43" s="64">
        <f>'SEKTÖR (TL)'!L43</f>
        <v>21.941415271058901</v>
      </c>
    </row>
    <row r="44" spans="1:7" s="71" customFormat="1" ht="18.75" thickBot="1" x14ac:dyDescent="0.3">
      <c r="A44" s="67" t="s">
        <v>64</v>
      </c>
      <c r="B44" s="69">
        <f>'SEKTÖR (U S D)'!D46</f>
        <v>17.280036432560582</v>
      </c>
      <c r="C44" s="69">
        <f>'SEKTÖR (TL)'!D46</f>
        <v>25.460853423451713</v>
      </c>
      <c r="D44" s="69">
        <f>'SEKTÖR (U S D)'!H44</f>
        <v>5.5108068207317213</v>
      </c>
      <c r="E44" s="69">
        <f>'SEKTÖR (TL)'!H44</f>
        <v>7.3322887004681343</v>
      </c>
      <c r="F44" s="69">
        <f>'SEKTÖR (U S D)'!L44</f>
        <v>4.5772705454621851</v>
      </c>
      <c r="G44" s="69">
        <f>'SEKTÖR (TL)'!L44</f>
        <v>5.2164248826108057</v>
      </c>
    </row>
    <row r="45" spans="1:7" s="71" customFormat="1" ht="18" x14ac:dyDescent="0.25">
      <c r="A45" s="72"/>
      <c r="B45" s="74"/>
      <c r="C45" s="74"/>
      <c r="D45" s="74"/>
      <c r="E45" s="74"/>
      <c r="F45" s="74"/>
      <c r="G45" s="74"/>
    </row>
    <row r="46" spans="1:7" ht="14.25" x14ac:dyDescent="0.2">
      <c r="A46" s="82"/>
    </row>
    <row r="47" spans="1:7" x14ac:dyDescent="0.2">
      <c r="A47" s="52" t="s">
        <v>57</v>
      </c>
    </row>
    <row r="48" spans="1:7" x14ac:dyDescent="0.2">
      <c r="A48" s="83"/>
    </row>
  </sheetData>
  <mergeCells count="4">
    <mergeCell ref="A5:G5"/>
    <mergeCell ref="B6:C6"/>
    <mergeCell ref="D6:E6"/>
    <mergeCell ref="F6:G6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topLeftCell="A4" zoomScale="75" zoomScaleNormal="75" workbookViewId="0">
      <selection activeCell="B16" sqref="B16"/>
    </sheetView>
  </sheetViews>
  <sheetFormatPr defaultRowHeight="12.75" x14ac:dyDescent="0.2"/>
  <cols>
    <col min="1" max="1" width="32.28515625" customWidth="1"/>
    <col min="2" max="3" width="12.85546875" customWidth="1"/>
    <col min="4" max="4" width="14.5703125" bestFit="1" customWidth="1"/>
    <col min="5" max="5" width="12.42578125" customWidth="1"/>
    <col min="6" max="7" width="13.140625" bestFit="1" customWidth="1"/>
    <col min="8" max="8" width="12.7109375" bestFit="1" customWidth="1"/>
    <col min="9" max="9" width="15" bestFit="1" customWidth="1"/>
    <col min="10" max="11" width="14.42578125" bestFit="1" customWidth="1"/>
    <col min="12" max="13" width="12.42578125" customWidth="1"/>
    <col min="14" max="14" width="15" hidden="1" customWidth="1"/>
    <col min="15" max="15" width="18.85546875" hidden="1" customWidth="1"/>
    <col min="16" max="16" width="16.42578125" hidden="1" customWidth="1"/>
    <col min="17" max="17" width="15.5703125" hidden="1" customWidth="1"/>
  </cols>
  <sheetData>
    <row r="2" spans="1:17" ht="26.25" x14ac:dyDescent="0.4">
      <c r="C2" s="2" t="s">
        <v>0</v>
      </c>
    </row>
    <row r="5" spans="1:17" ht="13.5" thickBot="1" x14ac:dyDescent="0.25"/>
    <row r="6" spans="1:17" ht="24" thickTop="1" thickBot="1" x14ac:dyDescent="0.25">
      <c r="A6" s="171" t="s">
        <v>65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3"/>
    </row>
    <row r="7" spans="1:17" ht="24" customHeight="1" thickTop="1" thickBot="1" x14ac:dyDescent="0.25">
      <c r="A7" s="84"/>
      <c r="B7" s="163" t="s">
        <v>2</v>
      </c>
      <c r="C7" s="164"/>
      <c r="D7" s="164"/>
      <c r="E7" s="165"/>
      <c r="F7" s="163" t="s">
        <v>66</v>
      </c>
      <c r="G7" s="164"/>
      <c r="H7" s="164"/>
      <c r="I7" s="165"/>
      <c r="J7" s="163" t="s">
        <v>53</v>
      </c>
      <c r="K7" s="164"/>
      <c r="L7" s="164"/>
      <c r="M7" s="165"/>
      <c r="N7" s="163" t="s">
        <v>67</v>
      </c>
      <c r="O7" s="164"/>
      <c r="P7" s="164"/>
      <c r="Q7" s="165"/>
    </row>
    <row r="8" spans="1:17" ht="62.25" thickTop="1" thickBot="1" x14ac:dyDescent="0.3">
      <c r="A8" s="85" t="s">
        <v>68</v>
      </c>
      <c r="B8" s="42">
        <v>2012</v>
      </c>
      <c r="C8" s="43">
        <v>2013</v>
      </c>
      <c r="D8" s="44" t="s">
        <v>6</v>
      </c>
      <c r="E8" s="45" t="s">
        <v>7</v>
      </c>
      <c r="F8" s="43">
        <v>2012</v>
      </c>
      <c r="G8" s="86">
        <v>2013</v>
      </c>
      <c r="H8" s="45" t="s">
        <v>6</v>
      </c>
      <c r="I8" s="43" t="s">
        <v>7</v>
      </c>
      <c r="J8" s="42" t="s">
        <v>8</v>
      </c>
      <c r="K8" s="43" t="s">
        <v>9</v>
      </c>
      <c r="L8" s="44" t="s">
        <v>6</v>
      </c>
      <c r="M8" s="45" t="s">
        <v>7</v>
      </c>
      <c r="N8" s="42">
        <v>2010</v>
      </c>
      <c r="O8" s="43">
        <v>2011</v>
      </c>
      <c r="P8" s="44" t="s">
        <v>69</v>
      </c>
      <c r="Q8" s="45" t="s">
        <v>70</v>
      </c>
    </row>
    <row r="9" spans="1:17" ht="22.5" customHeight="1" thickTop="1" x14ac:dyDescent="0.25">
      <c r="A9" s="87" t="s">
        <v>71</v>
      </c>
      <c r="B9" s="88">
        <v>102566.357</v>
      </c>
      <c r="C9" s="89">
        <v>112851.59</v>
      </c>
      <c r="D9" s="90">
        <f t="shared" ref="D9:D22" si="0">(C9-B9)/B9*100</f>
        <v>10.027881754638114</v>
      </c>
      <c r="E9" s="91">
        <f t="shared" ref="E9:E22" si="1">C9/C$22*100</f>
        <v>0.89356127190172774</v>
      </c>
      <c r="F9" s="88">
        <v>720855.26599999995</v>
      </c>
      <c r="G9" s="89">
        <v>862270.95099999988</v>
      </c>
      <c r="H9" s="90">
        <f t="shared" ref="H9:H22" si="2">(G9-F9)/F9*100</f>
        <v>19.61776401866501</v>
      </c>
      <c r="I9" s="91">
        <f t="shared" ref="I9:I22" si="3">G9/G$22*100</f>
        <v>1.0269002796676994</v>
      </c>
      <c r="J9" s="88">
        <v>1138619.0209999999</v>
      </c>
      <c r="K9" s="89">
        <v>1401936.23</v>
      </c>
      <c r="L9" s="90">
        <f t="shared" ref="L9:L22" si="4">(K9-J9)/J9*100</f>
        <v>23.126015299545926</v>
      </c>
      <c r="M9" s="91">
        <f t="shared" ref="M9:M22" si="5">K9/K$22*100</f>
        <v>0.98778702108273264</v>
      </c>
      <c r="N9" s="92">
        <v>979423.58799999999</v>
      </c>
      <c r="O9" s="93">
        <v>1049368.3049999999</v>
      </c>
      <c r="P9" s="94">
        <f t="shared" ref="P9:P22" si="6">(O9-N9)/N9*100</f>
        <v>7.1414164266584885</v>
      </c>
      <c r="Q9" s="95">
        <f t="shared" ref="Q9:Q22" si="7">O9/O$22*100</f>
        <v>0.79266659483621871</v>
      </c>
    </row>
    <row r="10" spans="1:17" ht="22.5" customHeight="1" x14ac:dyDescent="0.25">
      <c r="A10" s="87" t="s">
        <v>72</v>
      </c>
      <c r="B10" s="88">
        <v>889453.78700000001</v>
      </c>
      <c r="C10" s="89">
        <v>991754.17</v>
      </c>
      <c r="D10" s="90">
        <f t="shared" si="0"/>
        <v>11.501483775232948</v>
      </c>
      <c r="E10" s="91">
        <f t="shared" si="1"/>
        <v>7.8527304538557443</v>
      </c>
      <c r="F10" s="88">
        <v>7419957.050999999</v>
      </c>
      <c r="G10" s="89">
        <v>7162062.5729999999</v>
      </c>
      <c r="H10" s="90">
        <f t="shared" si="2"/>
        <v>-3.4756869376385726</v>
      </c>
      <c r="I10" s="91">
        <f t="shared" si="3"/>
        <v>8.5294814242342039</v>
      </c>
      <c r="J10" s="88">
        <v>12594527.007000001</v>
      </c>
      <c r="K10" s="89">
        <v>12811024.486000003</v>
      </c>
      <c r="L10" s="90">
        <f t="shared" si="4"/>
        <v>1.7189806245178838</v>
      </c>
      <c r="M10" s="91">
        <f t="shared" si="5"/>
        <v>9.0264902520165897</v>
      </c>
      <c r="N10" s="92">
        <v>8097135.7000000002</v>
      </c>
      <c r="O10" s="93">
        <v>12581780.802000001</v>
      </c>
      <c r="P10" s="94">
        <f t="shared" si="6"/>
        <v>55.385574209902408</v>
      </c>
      <c r="Q10" s="95">
        <f t="shared" si="7"/>
        <v>9.503962810556823</v>
      </c>
    </row>
    <row r="11" spans="1:17" ht="22.5" customHeight="1" x14ac:dyDescent="0.25">
      <c r="A11" s="87" t="s">
        <v>73</v>
      </c>
      <c r="B11" s="88">
        <v>271953.20500000002</v>
      </c>
      <c r="C11" s="89">
        <v>286882.97700000001</v>
      </c>
      <c r="D11" s="90">
        <f t="shared" si="0"/>
        <v>5.4898312376939984</v>
      </c>
      <c r="E11" s="91">
        <f t="shared" si="1"/>
        <v>2.2715454679466554</v>
      </c>
      <c r="F11" s="88">
        <v>1854065.0029999998</v>
      </c>
      <c r="G11" s="89">
        <v>1819623.1440000001</v>
      </c>
      <c r="H11" s="90">
        <f t="shared" si="2"/>
        <v>-1.8576403170477034</v>
      </c>
      <c r="I11" s="91">
        <f t="shared" si="3"/>
        <v>2.1670352147389207</v>
      </c>
      <c r="J11" s="88">
        <v>3262865.9010000005</v>
      </c>
      <c r="K11" s="89">
        <v>3164694.07</v>
      </c>
      <c r="L11" s="90">
        <f t="shared" si="4"/>
        <v>-3.0087608249518647</v>
      </c>
      <c r="M11" s="91">
        <f t="shared" si="5"/>
        <v>2.2298045097554038</v>
      </c>
      <c r="N11" s="92">
        <v>3400532.5399999991</v>
      </c>
      <c r="O11" s="93">
        <v>3297196.59</v>
      </c>
      <c r="P11" s="94">
        <f t="shared" si="6"/>
        <v>-3.0388166789899116</v>
      </c>
      <c r="Q11" s="95">
        <f t="shared" si="7"/>
        <v>2.4906199101381201</v>
      </c>
    </row>
    <row r="12" spans="1:17" ht="22.5" customHeight="1" x14ac:dyDescent="0.25">
      <c r="A12" s="87" t="s">
        <v>74</v>
      </c>
      <c r="B12" s="88">
        <v>148236.02900000001</v>
      </c>
      <c r="C12" s="89">
        <v>189190.02100000001</v>
      </c>
      <c r="D12" s="90">
        <f t="shared" si="0"/>
        <v>27.627556051167556</v>
      </c>
      <c r="E12" s="91">
        <f t="shared" si="1"/>
        <v>1.4980105800536314</v>
      </c>
      <c r="F12" s="88">
        <v>993635.94899999991</v>
      </c>
      <c r="G12" s="89">
        <v>1195929.2690000001</v>
      </c>
      <c r="H12" s="90">
        <f t="shared" si="2"/>
        <v>20.358897059188447</v>
      </c>
      <c r="I12" s="91">
        <f t="shared" si="3"/>
        <v>1.4242624077439057</v>
      </c>
      <c r="J12" s="88">
        <v>1707365.8570000005</v>
      </c>
      <c r="K12" s="89">
        <v>2018836.2640000002</v>
      </c>
      <c r="L12" s="90">
        <f t="shared" si="4"/>
        <v>18.242745438712351</v>
      </c>
      <c r="M12" s="91">
        <f t="shared" si="5"/>
        <v>1.422447195954379</v>
      </c>
      <c r="N12" s="92">
        <v>1371823.5040000002</v>
      </c>
      <c r="O12" s="93">
        <v>1715683.2589999998</v>
      </c>
      <c r="P12" s="94">
        <f t="shared" si="6"/>
        <v>25.06588886962237</v>
      </c>
      <c r="Q12" s="95">
        <f t="shared" si="7"/>
        <v>1.2959842604823442</v>
      </c>
    </row>
    <row r="13" spans="1:17" ht="22.5" customHeight="1" x14ac:dyDescent="0.25">
      <c r="A13" s="96" t="s">
        <v>75</v>
      </c>
      <c r="B13" s="88">
        <v>76752.308000000005</v>
      </c>
      <c r="C13" s="89">
        <v>70428.284</v>
      </c>
      <c r="D13" s="90">
        <f t="shared" si="0"/>
        <v>-8.239522907897447</v>
      </c>
      <c r="E13" s="91">
        <f t="shared" si="1"/>
        <v>0.55765263944350363</v>
      </c>
      <c r="F13" s="88">
        <v>622368.26299999992</v>
      </c>
      <c r="G13" s="89">
        <v>666049.87800000003</v>
      </c>
      <c r="H13" s="90">
        <f t="shared" si="2"/>
        <v>7.0186122263757058</v>
      </c>
      <c r="I13" s="91">
        <f t="shared" si="3"/>
        <v>0.79321564201788475</v>
      </c>
      <c r="J13" s="88">
        <v>1098110.5460000001</v>
      </c>
      <c r="K13" s="89">
        <v>1160297.33</v>
      </c>
      <c r="L13" s="90">
        <f t="shared" si="4"/>
        <v>5.6630713753294541</v>
      </c>
      <c r="M13" s="91">
        <f t="shared" si="5"/>
        <v>0.81753122477685636</v>
      </c>
      <c r="N13" s="92">
        <v>1220063.574</v>
      </c>
      <c r="O13" s="93">
        <v>1105582.098</v>
      </c>
      <c r="P13" s="94">
        <f t="shared" si="6"/>
        <v>-9.383238581959338</v>
      </c>
      <c r="Q13" s="95">
        <f t="shared" si="7"/>
        <v>0.83512908933679153</v>
      </c>
    </row>
    <row r="14" spans="1:17" ht="22.5" customHeight="1" x14ac:dyDescent="0.25">
      <c r="A14" s="87" t="s">
        <v>76</v>
      </c>
      <c r="B14" s="88">
        <v>883185</v>
      </c>
      <c r="C14" s="89">
        <v>1076209.45</v>
      </c>
      <c r="D14" s="90">
        <f t="shared" si="0"/>
        <v>21.855494601923713</v>
      </c>
      <c r="E14" s="91">
        <f t="shared" si="1"/>
        <v>8.5214491437352251</v>
      </c>
      <c r="F14" s="88">
        <v>6708485.4249999998</v>
      </c>
      <c r="G14" s="89">
        <v>7005884.3030000003</v>
      </c>
      <c r="H14" s="90">
        <f t="shared" si="2"/>
        <v>4.4331746908431349</v>
      </c>
      <c r="I14" s="91">
        <f t="shared" si="3"/>
        <v>8.3434847732337047</v>
      </c>
      <c r="J14" s="88">
        <v>11614948.658999998</v>
      </c>
      <c r="K14" s="89">
        <v>11710598.001999998</v>
      </c>
      <c r="L14" s="90">
        <f t="shared" si="4"/>
        <v>0.82350207313129331</v>
      </c>
      <c r="M14" s="91">
        <f t="shared" si="5"/>
        <v>8.2511432888020728</v>
      </c>
      <c r="N14" s="92">
        <v>8340558.5209999997</v>
      </c>
      <c r="O14" s="93">
        <v>11342038.941000002</v>
      </c>
      <c r="P14" s="94">
        <f t="shared" si="6"/>
        <v>35.986563878699776</v>
      </c>
      <c r="Q14" s="95">
        <f t="shared" si="7"/>
        <v>8.5674927887804486</v>
      </c>
    </row>
    <row r="15" spans="1:17" ht="22.5" customHeight="1" x14ac:dyDescent="0.25">
      <c r="A15" s="87" t="s">
        <v>77</v>
      </c>
      <c r="B15" s="88">
        <v>675123.98</v>
      </c>
      <c r="C15" s="89">
        <v>819261.17299999995</v>
      </c>
      <c r="D15" s="90">
        <f t="shared" si="0"/>
        <v>21.34973682907841</v>
      </c>
      <c r="E15" s="91">
        <f t="shared" si="1"/>
        <v>6.4869272623060192</v>
      </c>
      <c r="F15" s="88">
        <v>4495111.09</v>
      </c>
      <c r="G15" s="89">
        <v>5319659.9220000003</v>
      </c>
      <c r="H15" s="90">
        <f t="shared" si="2"/>
        <v>18.343235917668956</v>
      </c>
      <c r="I15" s="91">
        <f t="shared" si="3"/>
        <v>6.3353175185868595</v>
      </c>
      <c r="J15" s="88">
        <v>7631633.2309999987</v>
      </c>
      <c r="K15" s="89">
        <v>9025513.6220000014</v>
      </c>
      <c r="L15" s="90">
        <f t="shared" si="4"/>
        <v>18.26450969024566</v>
      </c>
      <c r="M15" s="91">
        <f t="shared" si="5"/>
        <v>6.359265866477398</v>
      </c>
      <c r="N15" s="92">
        <v>4902211.29</v>
      </c>
      <c r="O15" s="93">
        <v>6964942.0389999999</v>
      </c>
      <c r="P15" s="94">
        <f t="shared" si="6"/>
        <v>42.077556983473066</v>
      </c>
      <c r="Q15" s="95">
        <f t="shared" si="7"/>
        <v>5.2611431686854306</v>
      </c>
    </row>
    <row r="16" spans="1:17" ht="22.5" customHeight="1" x14ac:dyDescent="0.25">
      <c r="A16" s="87" t="s">
        <v>78</v>
      </c>
      <c r="B16" s="88">
        <v>466827.47499999998</v>
      </c>
      <c r="C16" s="89">
        <v>601756.70700000005</v>
      </c>
      <c r="D16" s="90">
        <f t="shared" si="0"/>
        <v>28.903447038973034</v>
      </c>
      <c r="E16" s="91">
        <f t="shared" si="1"/>
        <v>4.7647223090283024</v>
      </c>
      <c r="F16" s="88">
        <v>3264845.4780000001</v>
      </c>
      <c r="G16" s="89">
        <v>3759168.6740000001</v>
      </c>
      <c r="H16" s="90">
        <f t="shared" si="2"/>
        <v>15.140783823644103</v>
      </c>
      <c r="I16" s="91">
        <f t="shared" si="3"/>
        <v>4.4768890314254071</v>
      </c>
      <c r="J16" s="88">
        <v>5633865.1440000003</v>
      </c>
      <c r="K16" s="89">
        <v>6274084.3760000002</v>
      </c>
      <c r="L16" s="90">
        <f t="shared" si="4"/>
        <v>11.363765649978784</v>
      </c>
      <c r="M16" s="91">
        <f t="shared" si="5"/>
        <v>4.4206426677415669</v>
      </c>
      <c r="N16" s="92">
        <v>4474384.7340000002</v>
      </c>
      <c r="O16" s="93">
        <v>5734250.4689999996</v>
      </c>
      <c r="P16" s="94">
        <f t="shared" si="6"/>
        <v>28.157295581368292</v>
      </c>
      <c r="Q16" s="95">
        <f t="shared" si="7"/>
        <v>4.3315095105719053</v>
      </c>
    </row>
    <row r="17" spans="1:17" ht="22.5" customHeight="1" x14ac:dyDescent="0.25">
      <c r="A17" s="87" t="s">
        <v>79</v>
      </c>
      <c r="B17" s="88">
        <v>3135451.1710000001</v>
      </c>
      <c r="C17" s="89">
        <v>3417600.6129999999</v>
      </c>
      <c r="D17" s="90">
        <f t="shared" si="0"/>
        <v>8.9986871621417386</v>
      </c>
      <c r="E17" s="91">
        <f t="shared" si="1"/>
        <v>27.060633798818468</v>
      </c>
      <c r="F17" s="88">
        <v>23460411.346999999</v>
      </c>
      <c r="G17" s="89">
        <v>23538560.902000003</v>
      </c>
      <c r="H17" s="90">
        <f t="shared" si="2"/>
        <v>0.33311246697299196</v>
      </c>
      <c r="I17" s="91">
        <f t="shared" si="3"/>
        <v>28.032667394403475</v>
      </c>
      <c r="J17" s="88">
        <v>40004332.180000007</v>
      </c>
      <c r="K17" s="89">
        <v>40516154.312999994</v>
      </c>
      <c r="L17" s="90">
        <f t="shared" si="4"/>
        <v>1.2794167659068427</v>
      </c>
      <c r="M17" s="91">
        <f t="shared" si="5"/>
        <v>28.547183900487809</v>
      </c>
      <c r="N17" s="92">
        <v>32912628.903999999</v>
      </c>
      <c r="O17" s="93">
        <v>37242909.464000002</v>
      </c>
      <c r="P17" s="94">
        <f t="shared" si="6"/>
        <v>13.156896620536218</v>
      </c>
      <c r="Q17" s="95">
        <f t="shared" si="7"/>
        <v>28.132363142626517</v>
      </c>
    </row>
    <row r="18" spans="1:17" ht="22.5" customHeight="1" x14ac:dyDescent="0.25">
      <c r="A18" s="87" t="s">
        <v>80</v>
      </c>
      <c r="B18" s="88">
        <v>1568423.22</v>
      </c>
      <c r="C18" s="89">
        <v>1835139.0330000001</v>
      </c>
      <c r="D18" s="90">
        <f t="shared" si="0"/>
        <v>17.005347128181388</v>
      </c>
      <c r="E18" s="91">
        <f t="shared" si="1"/>
        <v>14.53066960282958</v>
      </c>
      <c r="F18" s="88">
        <v>10800694.430000002</v>
      </c>
      <c r="G18" s="89">
        <v>11618513.512999998</v>
      </c>
      <c r="H18" s="90">
        <f t="shared" si="2"/>
        <v>7.5719120497328678</v>
      </c>
      <c r="I18" s="91">
        <f t="shared" si="3"/>
        <v>13.836781538315607</v>
      </c>
      <c r="J18" s="88">
        <v>18221921.280000001</v>
      </c>
      <c r="K18" s="89">
        <v>19489233.629000001</v>
      </c>
      <c r="L18" s="90">
        <f t="shared" si="4"/>
        <v>6.9548777515078779</v>
      </c>
      <c r="M18" s="91">
        <f t="shared" si="5"/>
        <v>13.731874259056223</v>
      </c>
      <c r="N18" s="92">
        <v>15993720.549999999</v>
      </c>
      <c r="O18" s="93">
        <v>18461534.930999998</v>
      </c>
      <c r="P18" s="94">
        <f t="shared" si="6"/>
        <v>15.429895584864395</v>
      </c>
      <c r="Q18" s="95">
        <f t="shared" si="7"/>
        <v>13.945382149888424</v>
      </c>
    </row>
    <row r="19" spans="1:17" ht="22.5" customHeight="1" x14ac:dyDescent="0.25">
      <c r="A19" s="97" t="s">
        <v>81</v>
      </c>
      <c r="B19" s="88">
        <v>133786.10699999999</v>
      </c>
      <c r="C19" s="89">
        <v>90699.235000000001</v>
      </c>
      <c r="D19" s="90">
        <f t="shared" si="0"/>
        <v>-32.205789499503105</v>
      </c>
      <c r="E19" s="91">
        <f t="shared" si="1"/>
        <v>0.71815845737852424</v>
      </c>
      <c r="F19" s="88">
        <v>819416.69899999991</v>
      </c>
      <c r="G19" s="89">
        <v>712687.11499999999</v>
      </c>
      <c r="H19" s="90">
        <f t="shared" si="2"/>
        <v>-13.025068213797766</v>
      </c>
      <c r="I19" s="91">
        <f t="shared" si="3"/>
        <v>0.84875710687030403</v>
      </c>
      <c r="J19" s="88">
        <v>1518533.973</v>
      </c>
      <c r="K19" s="89">
        <v>1357218.8950000003</v>
      </c>
      <c r="L19" s="90">
        <f t="shared" si="4"/>
        <v>-10.623079948702587</v>
      </c>
      <c r="M19" s="91">
        <f t="shared" si="5"/>
        <v>0.95627973695297708</v>
      </c>
      <c r="N19" s="92">
        <v>1337078.9910000002</v>
      </c>
      <c r="O19" s="93">
        <v>1503190.1989999996</v>
      </c>
      <c r="P19" s="94">
        <f t="shared" si="6"/>
        <v>12.423440134659881</v>
      </c>
      <c r="Q19" s="95">
        <f t="shared" si="7"/>
        <v>1.135472312966902</v>
      </c>
    </row>
    <row r="20" spans="1:17" ht="22.5" customHeight="1" x14ac:dyDescent="0.25">
      <c r="A20" s="87" t="s">
        <v>82</v>
      </c>
      <c r="B20" s="88">
        <v>842623.52</v>
      </c>
      <c r="C20" s="89">
        <v>1055493.4609999999</v>
      </c>
      <c r="D20" s="90">
        <f t="shared" si="0"/>
        <v>25.262758034572769</v>
      </c>
      <c r="E20" s="91">
        <f t="shared" si="1"/>
        <v>8.3574195055215128</v>
      </c>
      <c r="F20" s="88">
        <v>6133174.9839999992</v>
      </c>
      <c r="G20" s="89">
        <v>6788764.080000001</v>
      </c>
      <c r="H20" s="90">
        <f t="shared" si="2"/>
        <v>10.689228624819583</v>
      </c>
      <c r="I20" s="91">
        <f t="shared" si="3"/>
        <v>8.0849108093750832</v>
      </c>
      <c r="J20" s="88">
        <v>10438483.591999998</v>
      </c>
      <c r="K20" s="89">
        <v>11342547.945</v>
      </c>
      <c r="L20" s="90">
        <f t="shared" si="4"/>
        <v>8.6608782303674108</v>
      </c>
      <c r="M20" s="91">
        <f t="shared" si="5"/>
        <v>7.9918197463800631</v>
      </c>
      <c r="N20" s="92">
        <v>8330934.0590000013</v>
      </c>
      <c r="O20" s="93">
        <v>10156234.218</v>
      </c>
      <c r="P20" s="94">
        <f t="shared" si="6"/>
        <v>21.909910054180624</v>
      </c>
      <c r="Q20" s="95">
        <f t="shared" si="7"/>
        <v>7.6717655332091876</v>
      </c>
    </row>
    <row r="21" spans="1:17" ht="22.5" customHeight="1" thickBot="1" x14ac:dyDescent="0.3">
      <c r="A21" s="98" t="s">
        <v>83</v>
      </c>
      <c r="B21" s="99">
        <v>1574218.0179999999</v>
      </c>
      <c r="C21" s="100">
        <v>2082151.497</v>
      </c>
      <c r="D21" s="101">
        <f t="shared" si="0"/>
        <v>32.265764537831636</v>
      </c>
      <c r="E21" s="102">
        <f t="shared" si="1"/>
        <v>16.486519507181125</v>
      </c>
      <c r="F21" s="99">
        <v>12289655.182</v>
      </c>
      <c r="G21" s="100">
        <v>13519149.385</v>
      </c>
      <c r="H21" s="101">
        <f t="shared" si="2"/>
        <v>10.004301868459043</v>
      </c>
      <c r="I21" s="102">
        <f t="shared" si="3"/>
        <v>16.100296859386958</v>
      </c>
      <c r="J21" s="99">
        <v>20849819.512999997</v>
      </c>
      <c r="K21" s="100">
        <v>21654834.981000002</v>
      </c>
      <c r="L21" s="101">
        <f t="shared" si="4"/>
        <v>3.8610188807537331</v>
      </c>
      <c r="M21" s="102">
        <f t="shared" si="5"/>
        <v>15.257730330515923</v>
      </c>
      <c r="N21" s="103">
        <v>18293006.946000002</v>
      </c>
      <c r="O21" s="104">
        <v>21229863.969999999</v>
      </c>
      <c r="P21" s="105">
        <f t="shared" si="6"/>
        <v>16.054534023134874</v>
      </c>
      <c r="Q21" s="106">
        <f t="shared" si="7"/>
        <v>16.036508727920864</v>
      </c>
    </row>
    <row r="22" spans="1:17" ht="24" customHeight="1" thickBot="1" x14ac:dyDescent="0.3">
      <c r="A22" s="107" t="s">
        <v>84</v>
      </c>
      <c r="B22" s="108">
        <v>10768600.176999999</v>
      </c>
      <c r="C22" s="109">
        <v>12629418.210999997</v>
      </c>
      <c r="D22" s="110">
        <f t="shared" si="0"/>
        <v>17.280036433838511</v>
      </c>
      <c r="E22" s="111">
        <f t="shared" si="1"/>
        <v>100</v>
      </c>
      <c r="F22" s="108">
        <v>79582676.166999996</v>
      </c>
      <c r="G22" s="109">
        <v>83968323.708999991</v>
      </c>
      <c r="H22" s="110">
        <f t="shared" si="2"/>
        <v>5.510806815288479</v>
      </c>
      <c r="I22" s="111">
        <f t="shared" si="3"/>
        <v>100</v>
      </c>
      <c r="J22" s="108">
        <v>135714934.00400001</v>
      </c>
      <c r="K22" s="109">
        <v>141926974.14300001</v>
      </c>
      <c r="L22" s="110">
        <f t="shared" si="4"/>
        <v>4.5772708689648756</v>
      </c>
      <c r="M22" s="111">
        <f t="shared" si="5"/>
        <v>100</v>
      </c>
      <c r="N22" s="108">
        <v>109653502.90100001</v>
      </c>
      <c r="O22" s="112">
        <v>132384575.28500003</v>
      </c>
      <c r="P22" s="113">
        <f t="shared" si="6"/>
        <v>20.729909927749983</v>
      </c>
      <c r="Q22" s="111">
        <f t="shared" si="7"/>
        <v>100</v>
      </c>
    </row>
  </sheetData>
  <mergeCells count="5">
    <mergeCell ref="A6:Q6"/>
    <mergeCell ref="B7:E7"/>
    <mergeCell ref="F7:I7"/>
    <mergeCell ref="J7:M7"/>
    <mergeCell ref="N7:Q7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59"/>
  <sheetViews>
    <sheetView topLeftCell="C1" workbookViewId="0">
      <selection activeCell="B16" sqref="B16"/>
    </sheetView>
  </sheetViews>
  <sheetFormatPr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114"/>
    </row>
    <row r="8" spans="9:9" x14ac:dyDescent="0.2">
      <c r="I8" s="114"/>
    </row>
    <row r="9" spans="9:9" x14ac:dyDescent="0.2">
      <c r="I9" s="114"/>
    </row>
    <row r="10" spans="9:9" x14ac:dyDescent="0.2">
      <c r="I10" s="114"/>
    </row>
    <row r="17" spans="3:14" ht="12.75" customHeight="1" x14ac:dyDescent="0.2"/>
    <row r="21" spans="3:14" x14ac:dyDescent="0.2">
      <c r="C21" s="1" t="s">
        <v>85</v>
      </c>
    </row>
    <row r="23" spans="3:14" x14ac:dyDescent="0.2">
      <c r="H23" s="114"/>
      <c r="I23" s="114"/>
    </row>
    <row r="24" spans="3:14" x14ac:dyDescent="0.2">
      <c r="H24" s="114"/>
      <c r="I24" s="114"/>
    </row>
    <row r="25" spans="3:14" x14ac:dyDescent="0.2">
      <c r="H25" s="174"/>
      <c r="I25" s="174"/>
      <c r="N25" t="s">
        <v>86</v>
      </c>
    </row>
    <row r="26" spans="3:14" x14ac:dyDescent="0.2">
      <c r="H26" s="174"/>
      <c r="I26" s="174"/>
    </row>
    <row r="27" spans="3:14" ht="12.75" customHeight="1" x14ac:dyDescent="0.2"/>
    <row r="28" spans="3:14" ht="12.75" customHeight="1" x14ac:dyDescent="0.2"/>
    <row r="29" spans="3:14" ht="9.75" customHeight="1" x14ac:dyDescent="0.2"/>
    <row r="36" spans="8:9" x14ac:dyDescent="0.2">
      <c r="H36" s="114"/>
      <c r="I36" s="114"/>
    </row>
    <row r="37" spans="8:9" x14ac:dyDescent="0.2">
      <c r="H37" s="114"/>
      <c r="I37" s="114"/>
    </row>
    <row r="38" spans="8:9" x14ac:dyDescent="0.2">
      <c r="H38" s="174"/>
      <c r="I38" s="174"/>
    </row>
    <row r="39" spans="8:9" x14ac:dyDescent="0.2">
      <c r="H39" s="174"/>
      <c r="I39" s="174"/>
    </row>
    <row r="40" spans="8:9" ht="12.75" customHeight="1" x14ac:dyDescent="0.2"/>
    <row r="41" spans="8:9" ht="13.5" customHeight="1" x14ac:dyDescent="0.2"/>
    <row r="42" spans="8:9" ht="12.75" customHeight="1" x14ac:dyDescent="0.2"/>
    <row r="48" spans="8:9" x14ac:dyDescent="0.2">
      <c r="H48" s="114"/>
      <c r="I48" s="114"/>
    </row>
    <row r="49" spans="3:9" x14ac:dyDescent="0.2">
      <c r="H49" s="114"/>
      <c r="I49" s="114"/>
    </row>
    <row r="50" spans="3:9" x14ac:dyDescent="0.2">
      <c r="H50" s="174"/>
      <c r="I50" s="174"/>
    </row>
    <row r="51" spans="3:9" x14ac:dyDescent="0.2">
      <c r="H51" s="174"/>
      <c r="I51" s="174"/>
    </row>
    <row r="54" spans="3:9" ht="15.75" customHeight="1" x14ac:dyDescent="0.2"/>
    <row r="55" spans="3:9" ht="12.75" customHeight="1" x14ac:dyDescent="0.2"/>
    <row r="56" spans="3:9" ht="12.75" customHeight="1" x14ac:dyDescent="0.2"/>
    <row r="57" spans="3:9" ht="12.75" customHeight="1" x14ac:dyDescent="0.2"/>
    <row r="59" spans="3:9" x14ac:dyDescent="0.2">
      <c r="C59" s="115"/>
    </row>
  </sheetData>
  <mergeCells count="3">
    <mergeCell ref="H25:I26"/>
    <mergeCell ref="H38:I39"/>
    <mergeCell ref="H50:I51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"/>
  <sheetViews>
    <sheetView topLeftCell="A4" workbookViewId="0">
      <selection activeCell="B16" sqref="B16"/>
    </sheetView>
  </sheetViews>
  <sheetFormatPr defaultRowHeight="12.75" x14ac:dyDescent="0.2"/>
  <sheetData>
    <row r="23" spans="1:1" x14ac:dyDescent="0.2">
      <c r="A23" t="s">
        <v>87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B1" workbookViewId="0">
      <selection activeCell="B16" sqref="B16"/>
    </sheetView>
  </sheetViews>
  <sheetFormatPr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3.42578125" customWidth="1"/>
    <col min="16" max="16" width="7.5703125" customWidth="1"/>
  </cols>
  <sheetData>
    <row r="1" spans="1:16" x14ac:dyDescent="0.2"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</row>
    <row r="3" spans="1:16" x14ac:dyDescent="0.2">
      <c r="B3" s="114" t="s">
        <v>88</v>
      </c>
    </row>
    <row r="4" spans="1:16" s="116" customFormat="1" x14ac:dyDescent="0.2">
      <c r="B4" s="117" t="s">
        <v>89</v>
      </c>
      <c r="C4" s="117" t="s">
        <v>90</v>
      </c>
      <c r="D4" s="117" t="s">
        <v>91</v>
      </c>
      <c r="E4" s="117" t="s">
        <v>92</v>
      </c>
      <c r="F4" s="117" t="s">
        <v>93</v>
      </c>
      <c r="G4" s="117" t="s">
        <v>94</v>
      </c>
      <c r="H4" s="117" t="s">
        <v>95</v>
      </c>
      <c r="I4" s="117" t="s">
        <v>2</v>
      </c>
      <c r="J4" s="117" t="s">
        <v>96</v>
      </c>
      <c r="K4" s="117" t="s">
        <v>97</v>
      </c>
      <c r="L4" s="117" t="s">
        <v>98</v>
      </c>
      <c r="M4" s="117" t="s">
        <v>99</v>
      </c>
      <c r="N4" s="117" t="s">
        <v>100</v>
      </c>
      <c r="O4" s="118" t="s">
        <v>101</v>
      </c>
      <c r="P4" s="118" t="s">
        <v>102</v>
      </c>
    </row>
    <row r="5" spans="1:16" x14ac:dyDescent="0.2">
      <c r="A5" s="119" t="s">
        <v>103</v>
      </c>
      <c r="B5" s="120" t="s">
        <v>104</v>
      </c>
      <c r="C5" s="121">
        <v>1038041.389</v>
      </c>
      <c r="D5" s="121">
        <v>1073068.4979999999</v>
      </c>
      <c r="E5" s="121">
        <v>1126701.5460000001</v>
      </c>
      <c r="F5" s="121">
        <v>1034150.453</v>
      </c>
      <c r="G5" s="121">
        <v>1079304.264</v>
      </c>
      <c r="H5" s="121">
        <v>1127789.8289999999</v>
      </c>
      <c r="I5" s="121">
        <v>1177527.8670000001</v>
      </c>
      <c r="J5" s="121"/>
      <c r="K5" s="121"/>
      <c r="L5" s="121"/>
      <c r="M5" s="121"/>
      <c r="N5" s="121"/>
      <c r="O5" s="121">
        <f>SUM(C5:N5)</f>
        <v>7656583.8460000008</v>
      </c>
      <c r="P5" s="122">
        <f t="shared" ref="P5:P24" si="0">O5/O$26*100</f>
        <v>9.1184193108578917</v>
      </c>
    </row>
    <row r="6" spans="1:16" x14ac:dyDescent="0.2">
      <c r="A6" s="119" t="s">
        <v>105</v>
      </c>
      <c r="B6" s="120" t="s">
        <v>106</v>
      </c>
      <c r="C6" s="121">
        <v>879636.15800000005</v>
      </c>
      <c r="D6" s="121">
        <v>840538.16299999994</v>
      </c>
      <c r="E6" s="121">
        <v>925649.07499999995</v>
      </c>
      <c r="F6" s="121">
        <v>907492.59</v>
      </c>
      <c r="G6" s="121">
        <v>985721.99800000002</v>
      </c>
      <c r="H6" s="121">
        <v>920742.03099999996</v>
      </c>
      <c r="I6" s="121">
        <v>1065808.189</v>
      </c>
      <c r="J6" s="121"/>
      <c r="K6" s="121"/>
      <c r="L6" s="121"/>
      <c r="M6" s="121"/>
      <c r="N6" s="121"/>
      <c r="O6" s="121">
        <f t="shared" ref="O6:O24" si="1">SUM(C6:N6)</f>
        <v>6525588.203999999</v>
      </c>
      <c r="P6" s="122">
        <f t="shared" si="0"/>
        <v>7.7714880018124539</v>
      </c>
    </row>
    <row r="7" spans="1:16" x14ac:dyDescent="0.2">
      <c r="A7" s="119" t="s">
        <v>107</v>
      </c>
      <c r="B7" s="120" t="s">
        <v>108</v>
      </c>
      <c r="C7" s="121">
        <v>647875.06700000004</v>
      </c>
      <c r="D7" s="121">
        <v>662149.75100000005</v>
      </c>
      <c r="E7" s="121">
        <v>645059.36300000001</v>
      </c>
      <c r="F7" s="121">
        <v>623560.98499999999</v>
      </c>
      <c r="G7" s="121">
        <v>680987.9</v>
      </c>
      <c r="H7" s="121">
        <v>681516.10199999996</v>
      </c>
      <c r="I7" s="121">
        <v>768760.88699999999</v>
      </c>
      <c r="J7" s="121"/>
      <c r="K7" s="121"/>
      <c r="L7" s="121"/>
      <c r="M7" s="121"/>
      <c r="N7" s="121"/>
      <c r="O7" s="121">
        <f t="shared" si="1"/>
        <v>4709910.0549999997</v>
      </c>
      <c r="P7" s="122">
        <f t="shared" si="0"/>
        <v>5.6091509819163479</v>
      </c>
    </row>
    <row r="8" spans="1:16" x14ac:dyDescent="0.2">
      <c r="A8" s="119" t="s">
        <v>109</v>
      </c>
      <c r="B8" s="120" t="s">
        <v>110</v>
      </c>
      <c r="C8" s="121">
        <v>544031.62300000002</v>
      </c>
      <c r="D8" s="121">
        <v>588242.73800000001</v>
      </c>
      <c r="E8" s="121">
        <v>581406.81499999994</v>
      </c>
      <c r="F8" s="121">
        <v>580156.48499999999</v>
      </c>
      <c r="G8" s="121">
        <v>588841.67599999998</v>
      </c>
      <c r="H8" s="121">
        <v>524059.86200000002</v>
      </c>
      <c r="I8" s="121">
        <v>616506.96100000001</v>
      </c>
      <c r="J8" s="121"/>
      <c r="K8" s="121"/>
      <c r="L8" s="121"/>
      <c r="M8" s="121"/>
      <c r="N8" s="121"/>
      <c r="O8" s="121">
        <f t="shared" si="1"/>
        <v>4023246.16</v>
      </c>
      <c r="P8" s="122">
        <f t="shared" si="0"/>
        <v>4.7913855859939938</v>
      </c>
    </row>
    <row r="9" spans="1:16" x14ac:dyDescent="0.2">
      <c r="A9" s="119" t="s">
        <v>111</v>
      </c>
      <c r="B9" s="120" t="s">
        <v>112</v>
      </c>
      <c r="C9" s="121">
        <v>542389.75100000005</v>
      </c>
      <c r="D9" s="121">
        <v>562823.32799999998</v>
      </c>
      <c r="E9" s="121">
        <v>575791.12800000003</v>
      </c>
      <c r="F9" s="121">
        <v>582493.4</v>
      </c>
      <c r="G9" s="121">
        <v>554662.91200000001</v>
      </c>
      <c r="H9" s="121">
        <v>532471.79700000002</v>
      </c>
      <c r="I9" s="121">
        <v>583504.58499999996</v>
      </c>
      <c r="J9" s="121"/>
      <c r="K9" s="121"/>
      <c r="L9" s="121"/>
      <c r="M9" s="121"/>
      <c r="N9" s="121"/>
      <c r="O9" s="121">
        <f t="shared" si="1"/>
        <v>3934136.9009999996</v>
      </c>
      <c r="P9" s="122">
        <f t="shared" si="0"/>
        <v>4.6852631161843892</v>
      </c>
    </row>
    <row r="10" spans="1:16" x14ac:dyDescent="0.2">
      <c r="A10" s="119" t="s">
        <v>113</v>
      </c>
      <c r="B10" s="120" t="s">
        <v>114</v>
      </c>
      <c r="C10" s="121">
        <v>469227.17099999997</v>
      </c>
      <c r="D10" s="121">
        <v>543892.98699999996</v>
      </c>
      <c r="E10" s="121">
        <v>553551.03300000005</v>
      </c>
      <c r="F10" s="121">
        <v>493588.13199999998</v>
      </c>
      <c r="G10" s="121">
        <v>529674.71900000004</v>
      </c>
      <c r="H10" s="121">
        <v>597409.87399999995</v>
      </c>
      <c r="I10" s="121">
        <v>534060.45200000005</v>
      </c>
      <c r="J10" s="121"/>
      <c r="K10" s="121"/>
      <c r="L10" s="121"/>
      <c r="M10" s="121"/>
      <c r="N10" s="121"/>
      <c r="O10" s="121">
        <f t="shared" si="1"/>
        <v>3721404.3680000002</v>
      </c>
      <c r="P10" s="122">
        <f t="shared" si="0"/>
        <v>4.4319145633610173</v>
      </c>
    </row>
    <row r="11" spans="1:16" x14ac:dyDescent="0.2">
      <c r="A11" s="119" t="s">
        <v>115</v>
      </c>
      <c r="B11" s="120" t="s">
        <v>116</v>
      </c>
      <c r="C11" s="121">
        <v>393921.13</v>
      </c>
      <c r="D11" s="121">
        <v>441039.90600000002</v>
      </c>
      <c r="E11" s="121">
        <v>544295.92299999995</v>
      </c>
      <c r="F11" s="121">
        <v>463704.36300000001</v>
      </c>
      <c r="G11" s="121">
        <v>479796.95799999998</v>
      </c>
      <c r="H11" s="121">
        <v>485492.78499999997</v>
      </c>
      <c r="I11" s="121">
        <v>484188.65399999998</v>
      </c>
      <c r="J11" s="121"/>
      <c r="K11" s="121"/>
      <c r="L11" s="121"/>
      <c r="M11" s="121"/>
      <c r="N11" s="121"/>
      <c r="O11" s="121">
        <f t="shared" si="1"/>
        <v>3292439.7190000005</v>
      </c>
      <c r="P11" s="122">
        <f t="shared" si="0"/>
        <v>3.9210497158271607</v>
      </c>
    </row>
    <row r="12" spans="1:16" x14ac:dyDescent="0.2">
      <c r="A12" s="119" t="s">
        <v>117</v>
      </c>
      <c r="B12" s="120" t="s">
        <v>118</v>
      </c>
      <c r="C12" s="121">
        <v>335733.58</v>
      </c>
      <c r="D12" s="121">
        <v>318229.78000000003</v>
      </c>
      <c r="E12" s="121">
        <v>378756.97600000002</v>
      </c>
      <c r="F12" s="121">
        <v>315721.37099999998</v>
      </c>
      <c r="G12" s="121">
        <v>380313.86700000003</v>
      </c>
      <c r="H12" s="121">
        <v>362938.59</v>
      </c>
      <c r="I12" s="121">
        <v>327362.91899999999</v>
      </c>
      <c r="J12" s="121"/>
      <c r="K12" s="121"/>
      <c r="L12" s="121"/>
      <c r="M12" s="121"/>
      <c r="N12" s="121"/>
      <c r="O12" s="121">
        <f t="shared" si="1"/>
        <v>2419057.0830000006</v>
      </c>
      <c r="P12" s="122">
        <f t="shared" si="0"/>
        <v>2.8809162497735108</v>
      </c>
    </row>
    <row r="13" spans="1:16" x14ac:dyDescent="0.2">
      <c r="A13" s="119" t="s">
        <v>119</v>
      </c>
      <c r="B13" s="120" t="s">
        <v>120</v>
      </c>
      <c r="C13" s="121">
        <v>308178.97200000001</v>
      </c>
      <c r="D13" s="121">
        <v>289956.772</v>
      </c>
      <c r="E13" s="121">
        <v>255617.66399999999</v>
      </c>
      <c r="F13" s="121">
        <v>267164.63199999998</v>
      </c>
      <c r="G13" s="121">
        <v>352377.24099999998</v>
      </c>
      <c r="H13" s="121">
        <v>274547.70899999997</v>
      </c>
      <c r="I13" s="121">
        <v>325656.71999999997</v>
      </c>
      <c r="J13" s="121"/>
      <c r="K13" s="121"/>
      <c r="L13" s="121"/>
      <c r="M13" s="121"/>
      <c r="N13" s="121"/>
      <c r="O13" s="121">
        <f t="shared" si="1"/>
        <v>2073499.71</v>
      </c>
      <c r="P13" s="122">
        <f t="shared" si="0"/>
        <v>2.4693832363110304</v>
      </c>
    </row>
    <row r="14" spans="1:16" x14ac:dyDescent="0.2">
      <c r="A14" s="119" t="s">
        <v>121</v>
      </c>
      <c r="B14" s="120" t="s">
        <v>122</v>
      </c>
      <c r="C14" s="121">
        <v>261369.70600000001</v>
      </c>
      <c r="D14" s="121">
        <v>342074.86800000002</v>
      </c>
      <c r="E14" s="121">
        <v>317268.625</v>
      </c>
      <c r="F14" s="121">
        <v>214303.67</v>
      </c>
      <c r="G14" s="121">
        <v>270572.97200000001</v>
      </c>
      <c r="H14" s="121">
        <v>296852.15700000001</v>
      </c>
      <c r="I14" s="121">
        <v>280998.85600000003</v>
      </c>
      <c r="J14" s="121"/>
      <c r="K14" s="121"/>
      <c r="L14" s="121"/>
      <c r="M14" s="121"/>
      <c r="N14" s="121"/>
      <c r="O14" s="121">
        <f t="shared" si="1"/>
        <v>1983440.8540000003</v>
      </c>
      <c r="P14" s="122">
        <f t="shared" si="0"/>
        <v>2.3621298674220865</v>
      </c>
    </row>
    <row r="15" spans="1:16" x14ac:dyDescent="0.2">
      <c r="A15" s="119" t="s">
        <v>123</v>
      </c>
      <c r="B15" s="120" t="s">
        <v>124</v>
      </c>
      <c r="C15" s="121">
        <v>198280.408</v>
      </c>
      <c r="D15" s="121">
        <v>201697.649</v>
      </c>
      <c r="E15" s="121">
        <v>226019.019</v>
      </c>
      <c r="F15" s="121">
        <v>235790.24299999999</v>
      </c>
      <c r="G15" s="121">
        <v>283674.48700000002</v>
      </c>
      <c r="H15" s="121">
        <v>268933.31300000002</v>
      </c>
      <c r="I15" s="121">
        <v>280588.90700000001</v>
      </c>
      <c r="J15" s="121"/>
      <c r="K15" s="121"/>
      <c r="L15" s="121"/>
      <c r="M15" s="121"/>
      <c r="N15" s="121"/>
      <c r="O15" s="121">
        <f t="shared" si="1"/>
        <v>1694984.0260000001</v>
      </c>
      <c r="P15" s="122">
        <f t="shared" si="0"/>
        <v>2.0185993368763864</v>
      </c>
    </row>
    <row r="16" spans="1:16" x14ac:dyDescent="0.2">
      <c r="A16" s="119" t="s">
        <v>125</v>
      </c>
      <c r="B16" s="120" t="s">
        <v>126</v>
      </c>
      <c r="C16" s="121">
        <v>328372.46000000002</v>
      </c>
      <c r="D16" s="121">
        <v>302754.49300000002</v>
      </c>
      <c r="E16" s="121">
        <v>301910.12</v>
      </c>
      <c r="F16" s="121">
        <v>323899.59000000003</v>
      </c>
      <c r="G16" s="121">
        <v>340203.57699999999</v>
      </c>
      <c r="H16" s="121">
        <v>287589.50099999999</v>
      </c>
      <c r="I16" s="121">
        <v>254947.74799999999</v>
      </c>
      <c r="J16" s="121"/>
      <c r="K16" s="121"/>
      <c r="L16" s="121"/>
      <c r="M16" s="121"/>
      <c r="N16" s="121"/>
      <c r="O16" s="121">
        <f t="shared" si="1"/>
        <v>2139677.4890000001</v>
      </c>
      <c r="P16" s="122">
        <f t="shared" si="0"/>
        <v>2.5481960267304204</v>
      </c>
    </row>
    <row r="17" spans="1:16" x14ac:dyDescent="0.2">
      <c r="A17" s="119" t="s">
        <v>127</v>
      </c>
      <c r="B17" s="120" t="s">
        <v>128</v>
      </c>
      <c r="C17" s="121">
        <v>316073.46799999999</v>
      </c>
      <c r="D17" s="121">
        <v>340336.99099999998</v>
      </c>
      <c r="E17" s="121">
        <v>309579.70299999998</v>
      </c>
      <c r="F17" s="121">
        <v>302500.50699999998</v>
      </c>
      <c r="G17" s="121">
        <v>300754.34999999998</v>
      </c>
      <c r="H17" s="121">
        <v>230535.85</v>
      </c>
      <c r="I17" s="121">
        <v>246934.12100000001</v>
      </c>
      <c r="J17" s="121"/>
      <c r="K17" s="121"/>
      <c r="L17" s="121"/>
      <c r="M17" s="121"/>
      <c r="N17" s="121"/>
      <c r="O17" s="121">
        <f t="shared" si="1"/>
        <v>2046714.99</v>
      </c>
      <c r="P17" s="122">
        <f t="shared" si="0"/>
        <v>2.4374846359696374</v>
      </c>
    </row>
    <row r="18" spans="1:16" x14ac:dyDescent="0.2">
      <c r="A18" s="119" t="s">
        <v>129</v>
      </c>
      <c r="B18" s="120" t="s">
        <v>130</v>
      </c>
      <c r="C18" s="121">
        <v>186420.12</v>
      </c>
      <c r="D18" s="121">
        <v>177984.55300000001</v>
      </c>
      <c r="E18" s="121">
        <v>168575.35800000001</v>
      </c>
      <c r="F18" s="121">
        <v>183307.033</v>
      </c>
      <c r="G18" s="121">
        <v>250202.75700000001</v>
      </c>
      <c r="H18" s="121">
        <v>211854.859</v>
      </c>
      <c r="I18" s="121">
        <v>243407.383</v>
      </c>
      <c r="J18" s="121"/>
      <c r="K18" s="121"/>
      <c r="L18" s="121"/>
      <c r="M18" s="121"/>
      <c r="N18" s="121"/>
      <c r="O18" s="121">
        <f t="shared" si="1"/>
        <v>1421752.0629999998</v>
      </c>
      <c r="P18" s="122">
        <f t="shared" si="0"/>
        <v>1.6932004830436287</v>
      </c>
    </row>
    <row r="19" spans="1:16" x14ac:dyDescent="0.2">
      <c r="A19" s="119" t="s">
        <v>131</v>
      </c>
      <c r="B19" s="120" t="s">
        <v>132</v>
      </c>
      <c r="C19" s="121">
        <v>179925.02799999999</v>
      </c>
      <c r="D19" s="121">
        <v>198062.652</v>
      </c>
      <c r="E19" s="121">
        <v>227976.31700000001</v>
      </c>
      <c r="F19" s="121">
        <v>207187.99299999999</v>
      </c>
      <c r="G19" s="121">
        <v>258399.75200000001</v>
      </c>
      <c r="H19" s="121">
        <v>219988.68299999999</v>
      </c>
      <c r="I19" s="121">
        <v>240787.715</v>
      </c>
      <c r="J19" s="121"/>
      <c r="K19" s="121"/>
      <c r="L19" s="121"/>
      <c r="M19" s="121"/>
      <c r="N19" s="121"/>
      <c r="O19" s="121">
        <f t="shared" si="1"/>
        <v>1532328.1400000001</v>
      </c>
      <c r="P19" s="122">
        <f t="shared" si="0"/>
        <v>1.8248883292313853</v>
      </c>
    </row>
    <row r="20" spans="1:16" x14ac:dyDescent="0.2">
      <c r="A20" s="119" t="s">
        <v>133</v>
      </c>
      <c r="B20" s="120" t="s">
        <v>134</v>
      </c>
      <c r="C20" s="121">
        <v>192011.00099999999</v>
      </c>
      <c r="D20" s="121">
        <v>148744.76999999999</v>
      </c>
      <c r="E20" s="121">
        <v>244934.56700000001</v>
      </c>
      <c r="F20" s="121">
        <v>244875.26500000001</v>
      </c>
      <c r="G20" s="121">
        <v>287619.59700000001</v>
      </c>
      <c r="H20" s="121">
        <v>215242.28400000001</v>
      </c>
      <c r="I20" s="121">
        <v>236208.43100000001</v>
      </c>
      <c r="J20" s="121"/>
      <c r="K20" s="121"/>
      <c r="L20" s="121"/>
      <c r="M20" s="121"/>
      <c r="N20" s="121"/>
      <c r="O20" s="121">
        <f t="shared" si="1"/>
        <v>1569635.915</v>
      </c>
      <c r="P20" s="122">
        <f t="shared" si="0"/>
        <v>1.869319101864126</v>
      </c>
    </row>
    <row r="21" spans="1:16" x14ac:dyDescent="0.2">
      <c r="A21" s="119" t="s">
        <v>135</v>
      </c>
      <c r="B21" s="120" t="s">
        <v>136</v>
      </c>
      <c r="C21" s="121">
        <v>197359.9</v>
      </c>
      <c r="D21" s="121">
        <v>195309.052</v>
      </c>
      <c r="E21" s="121">
        <v>220891.21799999999</v>
      </c>
      <c r="F21" s="121">
        <v>225657.62400000001</v>
      </c>
      <c r="G21" s="121">
        <v>242257.435</v>
      </c>
      <c r="H21" s="121">
        <v>224300.77499999999</v>
      </c>
      <c r="I21" s="121">
        <v>221148.807</v>
      </c>
      <c r="J21" s="121"/>
      <c r="K21" s="121"/>
      <c r="L21" s="121"/>
      <c r="M21" s="121"/>
      <c r="N21" s="121"/>
      <c r="O21" s="121">
        <f t="shared" si="1"/>
        <v>1526924.811</v>
      </c>
      <c r="P21" s="122">
        <f t="shared" si="0"/>
        <v>1.8184533680936896</v>
      </c>
    </row>
    <row r="22" spans="1:16" x14ac:dyDescent="0.2">
      <c r="A22" s="119" t="s">
        <v>137</v>
      </c>
      <c r="B22" s="120" t="s">
        <v>138</v>
      </c>
      <c r="C22" s="121">
        <v>191896.38</v>
      </c>
      <c r="D22" s="121">
        <v>225157.318</v>
      </c>
      <c r="E22" s="121">
        <v>245722.84400000001</v>
      </c>
      <c r="F22" s="121">
        <v>209807.07199999999</v>
      </c>
      <c r="G22" s="121">
        <v>222476.53700000001</v>
      </c>
      <c r="H22" s="121">
        <v>211622.71100000001</v>
      </c>
      <c r="I22" s="121">
        <v>218306.36499999999</v>
      </c>
      <c r="J22" s="121"/>
      <c r="K22" s="121"/>
      <c r="L22" s="121"/>
      <c r="M22" s="121"/>
      <c r="N22" s="121"/>
      <c r="O22" s="121">
        <f t="shared" si="1"/>
        <v>1524989.2270000002</v>
      </c>
      <c r="P22" s="122">
        <f t="shared" si="0"/>
        <v>1.8161482321638314</v>
      </c>
    </row>
    <row r="23" spans="1:16" x14ac:dyDescent="0.2">
      <c r="A23" s="119" t="s">
        <v>139</v>
      </c>
      <c r="B23" s="120" t="s">
        <v>140</v>
      </c>
      <c r="C23" s="121">
        <v>199213.318</v>
      </c>
      <c r="D23" s="121">
        <v>217067.98699999999</v>
      </c>
      <c r="E23" s="121">
        <v>280485.158</v>
      </c>
      <c r="F23" s="121">
        <v>273763.47499999998</v>
      </c>
      <c r="G23" s="121">
        <v>278283.571</v>
      </c>
      <c r="H23" s="121">
        <v>242358.698</v>
      </c>
      <c r="I23" s="121">
        <v>211378.09299999999</v>
      </c>
      <c r="J23" s="121"/>
      <c r="K23" s="121"/>
      <c r="L23" s="121"/>
      <c r="M23" s="121"/>
      <c r="N23" s="121"/>
      <c r="O23" s="121">
        <f t="shared" si="1"/>
        <v>1702550.3000000003</v>
      </c>
      <c r="P23" s="122">
        <f t="shared" si="0"/>
        <v>2.0276102039080182</v>
      </c>
    </row>
    <row r="24" spans="1:16" x14ac:dyDescent="0.2">
      <c r="A24" s="119" t="s">
        <v>141</v>
      </c>
      <c r="B24" s="120" t="s">
        <v>142</v>
      </c>
      <c r="C24" s="121">
        <v>151813.96</v>
      </c>
      <c r="D24" s="121">
        <v>178164.99600000001</v>
      </c>
      <c r="E24" s="121">
        <v>180506.45600000001</v>
      </c>
      <c r="F24" s="121">
        <v>226316.46100000001</v>
      </c>
      <c r="G24" s="121">
        <v>216837.897</v>
      </c>
      <c r="H24" s="121">
        <v>179910.08600000001</v>
      </c>
      <c r="I24" s="121">
        <v>179490.61799999999</v>
      </c>
      <c r="J24" s="121"/>
      <c r="K24" s="121"/>
      <c r="L24" s="121"/>
      <c r="M24" s="121"/>
      <c r="N24" s="121"/>
      <c r="O24" s="121">
        <f t="shared" si="1"/>
        <v>1313040.4740000002</v>
      </c>
      <c r="P24" s="122">
        <f t="shared" si="0"/>
        <v>1.5637331027615577</v>
      </c>
    </row>
    <row r="25" spans="1:16" x14ac:dyDescent="0.2">
      <c r="A25" s="123"/>
      <c r="B25" s="175" t="s">
        <v>143</v>
      </c>
      <c r="C25" s="175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5">
        <f>SUM(O5:O24)</f>
        <v>56811904.335000008</v>
      </c>
      <c r="P25" s="126">
        <f>SUM(P5:P24)</f>
        <v>67.658733450102559</v>
      </c>
    </row>
    <row r="26" spans="1:16" ht="13.5" customHeight="1" x14ac:dyDescent="0.2">
      <c r="A26" s="123"/>
      <c r="B26" s="176" t="s">
        <v>144</v>
      </c>
      <c r="C26" s="176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5">
        <v>83968323.730000123</v>
      </c>
      <c r="P26" s="121">
        <f>O26/O$26*100</f>
        <v>100</v>
      </c>
    </row>
    <row r="27" spans="1:16" x14ac:dyDescent="0.2">
      <c r="B27" s="128" t="s">
        <v>145</v>
      </c>
    </row>
    <row r="28" spans="1:16" x14ac:dyDescent="0.2">
      <c r="B28" s="114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topLeftCell="A37" workbookViewId="0">
      <selection activeCell="B16" sqref="B16"/>
    </sheetView>
  </sheetViews>
  <sheetFormatPr defaultRowHeight="12.75" x14ac:dyDescent="0.2"/>
  <cols>
    <col min="5" max="5" width="10.5703125" customWidth="1"/>
  </cols>
  <sheetData>
    <row r="1" spans="2:2" ht="15" x14ac:dyDescent="0.25">
      <c r="B1" s="129" t="s">
        <v>10</v>
      </c>
    </row>
    <row r="2" spans="2:2" ht="15" x14ac:dyDescent="0.25">
      <c r="B2" s="129" t="s">
        <v>146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115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topLeftCell="A52" workbookViewId="0">
      <selection activeCell="B16" sqref="B16"/>
    </sheetView>
  </sheetViews>
  <sheetFormatPr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115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13</vt:i4>
      </vt:variant>
    </vt:vector>
  </HeadingPairs>
  <TitlesOfParts>
    <vt:vector size="13" baseType="lpstr">
      <vt:lpstr>SEKTÖR (U S D)</vt:lpstr>
      <vt:lpstr>SEKTÖR (TL)</vt:lpstr>
      <vt:lpstr>USDvsTL</vt:lpstr>
      <vt:lpstr>GEN.SEK.</vt:lpstr>
      <vt:lpstr>Toplam İhracat  bar gra</vt:lpstr>
      <vt:lpstr>KARŞL</vt:lpstr>
      <vt:lpstr>ÜLKE</vt:lpstr>
      <vt:lpstr>SEKT1</vt:lpstr>
      <vt:lpstr>SEKT2</vt:lpstr>
      <vt:lpstr>SEKT3</vt:lpstr>
      <vt:lpstr>SEKT4</vt:lpstr>
      <vt:lpstr>SEKT5</vt:lpstr>
      <vt:lpstr>2002-2013 AYLIK İHR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Kübra  Ulutaş</cp:lastModifiedBy>
  <dcterms:created xsi:type="dcterms:W3CDTF">2013-08-01T04:41:02Z</dcterms:created>
  <dcterms:modified xsi:type="dcterms:W3CDTF">2013-08-01T04:57:03Z</dcterms:modified>
</cp:coreProperties>
</file>