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20" windowWidth="15570" windowHeight="7650"/>
  </bookViews>
  <sheets>
    <sheet name="SEKTÖR (U S D)" sheetId="1" r:id="rId1"/>
    <sheet name="Seçilmiş İstatistikler" sheetId="14" r:id="rId2"/>
    <sheet name="SEKTÖR (TL)" sheetId="2" r:id="rId3"/>
    <sheet name="USDvsTL" sheetId="3" r:id="rId4"/>
    <sheet name="GEN.SEK." sheetId="4" r:id="rId5"/>
    <sheet name="Toplam İhracat  bar gra" sheetId="15" r:id="rId6"/>
    <sheet name="Ü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-2014 AYLIK İHR" sheetId="22" r:id="rId14"/>
  </sheets>
  <calcPr calcId="145621"/>
</workbook>
</file>

<file path=xl/calcChain.xml><?xml version="1.0" encoding="utf-8"?>
<calcChain xmlns="http://schemas.openxmlformats.org/spreadsheetml/2006/main">
  <c r="K46" i="2" l="1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J46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G46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F46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O5" i="23" l="1"/>
  <c r="O6" i="23"/>
  <c r="O7" i="23"/>
  <c r="O8" i="23"/>
  <c r="O9" i="23"/>
  <c r="O10" i="23"/>
  <c r="O11" i="23"/>
  <c r="O12" i="23"/>
  <c r="O13" i="23"/>
  <c r="O14" i="23"/>
  <c r="O15" i="23"/>
  <c r="O16" i="23"/>
  <c r="O17" i="23"/>
  <c r="O18" i="23"/>
  <c r="O19" i="23"/>
  <c r="O20" i="23"/>
  <c r="O21" i="23"/>
  <c r="O22" i="23"/>
  <c r="O23" i="23"/>
  <c r="O24" i="23"/>
  <c r="M22" i="4" l="1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M46" i="2" l="1"/>
  <c r="M46" i="1"/>
  <c r="L46" i="1"/>
  <c r="F46" i="3" s="1"/>
  <c r="K45" i="1"/>
  <c r="K45" i="2" s="1"/>
  <c r="J45" i="1"/>
  <c r="J45" i="2" s="1"/>
  <c r="M44" i="1"/>
  <c r="L44" i="1"/>
  <c r="F44" i="3" s="1"/>
  <c r="M43" i="1"/>
  <c r="L43" i="1"/>
  <c r="F43" i="3" s="1"/>
  <c r="M42" i="1"/>
  <c r="L42" i="1"/>
  <c r="F42" i="3" s="1"/>
  <c r="M41" i="1"/>
  <c r="L41" i="1"/>
  <c r="F41" i="3" s="1"/>
  <c r="M40" i="1"/>
  <c r="L40" i="1"/>
  <c r="F40" i="3" s="1"/>
  <c r="M39" i="1"/>
  <c r="L39" i="1"/>
  <c r="F39" i="3" s="1"/>
  <c r="M38" i="1"/>
  <c r="L38" i="1"/>
  <c r="F38" i="3" s="1"/>
  <c r="M37" i="1"/>
  <c r="L37" i="1"/>
  <c r="F37" i="3" s="1"/>
  <c r="M36" i="1"/>
  <c r="L36" i="1"/>
  <c r="F36" i="3" s="1"/>
  <c r="M35" i="1"/>
  <c r="L35" i="1"/>
  <c r="F35" i="3" s="1"/>
  <c r="M34" i="1"/>
  <c r="L34" i="1"/>
  <c r="F34" i="3" s="1"/>
  <c r="M33" i="1"/>
  <c r="L33" i="1"/>
  <c r="F33" i="3" s="1"/>
  <c r="M32" i="1"/>
  <c r="L32" i="1"/>
  <c r="F32" i="3" s="1"/>
  <c r="M31" i="1"/>
  <c r="L31" i="1"/>
  <c r="F31" i="3" s="1"/>
  <c r="M30" i="1"/>
  <c r="L30" i="1"/>
  <c r="F30" i="3" s="1"/>
  <c r="M29" i="1"/>
  <c r="L29" i="1"/>
  <c r="F29" i="3" s="1"/>
  <c r="M28" i="1"/>
  <c r="L28" i="1"/>
  <c r="F28" i="3" s="1"/>
  <c r="M27" i="1"/>
  <c r="L27" i="1"/>
  <c r="F27" i="3" s="1"/>
  <c r="M26" i="1"/>
  <c r="L26" i="1"/>
  <c r="F26" i="3" s="1"/>
  <c r="M25" i="1"/>
  <c r="L25" i="1"/>
  <c r="F25" i="3" s="1"/>
  <c r="M24" i="1"/>
  <c r="L24" i="1"/>
  <c r="F24" i="3" s="1"/>
  <c r="M23" i="1"/>
  <c r="L23" i="1"/>
  <c r="F23" i="3" s="1"/>
  <c r="M22" i="1"/>
  <c r="L22" i="1"/>
  <c r="F22" i="3" s="1"/>
  <c r="M21" i="1"/>
  <c r="L21" i="1"/>
  <c r="F21" i="3" s="1"/>
  <c r="M20" i="1"/>
  <c r="L20" i="1"/>
  <c r="F20" i="3" s="1"/>
  <c r="M19" i="1"/>
  <c r="L19" i="1"/>
  <c r="F19" i="3" s="1"/>
  <c r="M18" i="1"/>
  <c r="L18" i="1"/>
  <c r="F18" i="3" s="1"/>
  <c r="M17" i="1"/>
  <c r="L17" i="1"/>
  <c r="F17" i="3" s="1"/>
  <c r="M16" i="1"/>
  <c r="L16" i="1"/>
  <c r="F16" i="3" s="1"/>
  <c r="M15" i="1"/>
  <c r="L15" i="1"/>
  <c r="F15" i="3" s="1"/>
  <c r="M14" i="1"/>
  <c r="L14" i="1"/>
  <c r="F14" i="3" s="1"/>
  <c r="M13" i="1"/>
  <c r="L13" i="1"/>
  <c r="F13" i="3" s="1"/>
  <c r="M12" i="1"/>
  <c r="L12" i="1"/>
  <c r="F12" i="3" s="1"/>
  <c r="M11" i="1"/>
  <c r="L11" i="1"/>
  <c r="F11" i="3" s="1"/>
  <c r="M10" i="1"/>
  <c r="L10" i="1"/>
  <c r="F10" i="3" s="1"/>
  <c r="M9" i="1"/>
  <c r="L9" i="1"/>
  <c r="F9" i="3" s="1"/>
  <c r="M8" i="1"/>
  <c r="L8" i="1"/>
  <c r="F8" i="3" s="1"/>
  <c r="M45" i="1" l="1"/>
  <c r="M8" i="2"/>
  <c r="M10" i="2"/>
  <c r="M12" i="2"/>
  <c r="M14" i="2"/>
  <c r="M16" i="2"/>
  <c r="M18" i="2"/>
  <c r="M20" i="2"/>
  <c r="M22" i="2"/>
  <c r="M24" i="2"/>
  <c r="M26" i="2"/>
  <c r="M28" i="2"/>
  <c r="M30" i="2"/>
  <c r="M32" i="2"/>
  <c r="M34" i="2"/>
  <c r="M36" i="2"/>
  <c r="M38" i="2"/>
  <c r="M40" i="2"/>
  <c r="M42" i="2"/>
  <c r="M44" i="2"/>
  <c r="M45" i="2"/>
  <c r="M9" i="2"/>
  <c r="M11" i="2"/>
  <c r="M13" i="2"/>
  <c r="M15" i="2"/>
  <c r="M17" i="2"/>
  <c r="M19" i="2"/>
  <c r="M21" i="2"/>
  <c r="M23" i="2"/>
  <c r="M25" i="2"/>
  <c r="M27" i="2"/>
  <c r="M29" i="2"/>
  <c r="M31" i="2"/>
  <c r="M33" i="2"/>
  <c r="M35" i="2"/>
  <c r="M37" i="2"/>
  <c r="M39" i="2"/>
  <c r="M41" i="2"/>
  <c r="M43" i="2"/>
  <c r="L45" i="1"/>
  <c r="F45" i="3" s="1"/>
  <c r="L8" i="2"/>
  <c r="G8" i="3" s="1"/>
  <c r="L9" i="2"/>
  <c r="G9" i="3" s="1"/>
  <c r="L10" i="2"/>
  <c r="G10" i="3" s="1"/>
  <c r="L11" i="2"/>
  <c r="G11" i="3" s="1"/>
  <c r="L12" i="2"/>
  <c r="G12" i="3" s="1"/>
  <c r="L13" i="2"/>
  <c r="G13" i="3" s="1"/>
  <c r="L14" i="2"/>
  <c r="G14" i="3" s="1"/>
  <c r="L15" i="2"/>
  <c r="G15" i="3" s="1"/>
  <c r="L16" i="2"/>
  <c r="G16" i="3" s="1"/>
  <c r="L17" i="2"/>
  <c r="G17" i="3" s="1"/>
  <c r="L18" i="2"/>
  <c r="G18" i="3" s="1"/>
  <c r="L19" i="2"/>
  <c r="G19" i="3" s="1"/>
  <c r="L20" i="2"/>
  <c r="G20" i="3" s="1"/>
  <c r="L21" i="2"/>
  <c r="G21" i="3" s="1"/>
  <c r="L22" i="2"/>
  <c r="G22" i="3" s="1"/>
  <c r="L23" i="2"/>
  <c r="G23" i="3" s="1"/>
  <c r="L24" i="2"/>
  <c r="G24" i="3" s="1"/>
  <c r="L25" i="2"/>
  <c r="G25" i="3" s="1"/>
  <c r="L26" i="2"/>
  <c r="G26" i="3" s="1"/>
  <c r="L27" i="2"/>
  <c r="G27" i="3" s="1"/>
  <c r="L28" i="2"/>
  <c r="G28" i="3" s="1"/>
  <c r="L29" i="2"/>
  <c r="G29" i="3" s="1"/>
  <c r="L30" i="2"/>
  <c r="G30" i="3" s="1"/>
  <c r="L31" i="2"/>
  <c r="G31" i="3" s="1"/>
  <c r="L32" i="2"/>
  <c r="G32" i="3" s="1"/>
  <c r="L33" i="2"/>
  <c r="G33" i="3" s="1"/>
  <c r="L34" i="2"/>
  <c r="G34" i="3" s="1"/>
  <c r="L35" i="2"/>
  <c r="G35" i="3" s="1"/>
  <c r="L36" i="2"/>
  <c r="G36" i="3" s="1"/>
  <c r="L37" i="2"/>
  <c r="G37" i="3" s="1"/>
  <c r="L38" i="2"/>
  <c r="G38" i="3" s="1"/>
  <c r="L39" i="2"/>
  <c r="G39" i="3" s="1"/>
  <c r="L40" i="2"/>
  <c r="G40" i="3" s="1"/>
  <c r="L41" i="2"/>
  <c r="G41" i="3" s="1"/>
  <c r="L42" i="2"/>
  <c r="G42" i="3" s="1"/>
  <c r="L43" i="2"/>
  <c r="G43" i="3" s="1"/>
  <c r="L44" i="2"/>
  <c r="G44" i="3" s="1"/>
  <c r="L46" i="2"/>
  <c r="G46" i="3" s="1"/>
  <c r="P5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O25" i="23" l="1"/>
  <c r="P6" i="23"/>
  <c r="P25" i="23" s="1"/>
  <c r="L45" i="2"/>
  <c r="G45" i="3" s="1"/>
  <c r="O2" i="22"/>
  <c r="O3" i="22"/>
  <c r="O4" i="22"/>
  <c r="O5" i="22"/>
  <c r="O6" i="22"/>
  <c r="O7" i="22"/>
  <c r="O8" i="22"/>
  <c r="O9" i="22"/>
  <c r="O10" i="22"/>
  <c r="O11" i="22"/>
  <c r="O12" i="22"/>
  <c r="O13" i="22"/>
  <c r="O14" i="22"/>
  <c r="O15" i="22"/>
  <c r="O16" i="22"/>
  <c r="O17" i="22"/>
  <c r="O18" i="22"/>
  <c r="O19" i="22"/>
  <c r="O20" i="22"/>
  <c r="O21" i="22"/>
  <c r="O22" i="22"/>
  <c r="O23" i="22"/>
  <c r="O24" i="22"/>
  <c r="O25" i="22"/>
  <c r="O26" i="22"/>
  <c r="O27" i="22"/>
  <c r="O28" i="22"/>
  <c r="O29" i="22"/>
  <c r="O30" i="22"/>
  <c r="O31" i="22"/>
  <c r="O32" i="22"/>
  <c r="O33" i="22"/>
  <c r="O34" i="22"/>
  <c r="O35" i="22"/>
  <c r="O36" i="22"/>
  <c r="O37" i="22"/>
  <c r="O38" i="22"/>
  <c r="O39" i="22"/>
  <c r="O40" i="22"/>
  <c r="O41" i="22"/>
  <c r="O42" i="22"/>
  <c r="O43" i="22"/>
  <c r="O44" i="22"/>
  <c r="O45" i="22"/>
  <c r="O46" i="22"/>
  <c r="O47" i="22"/>
  <c r="O48" i="22"/>
  <c r="O49" i="22"/>
  <c r="O50" i="22"/>
  <c r="O51" i="22"/>
  <c r="O52" i="22"/>
  <c r="O53" i="22"/>
  <c r="O54" i="22"/>
  <c r="O55" i="22"/>
  <c r="O56" i="22"/>
  <c r="O57" i="22"/>
  <c r="O58" i="22"/>
  <c r="O59" i="22"/>
  <c r="O60" i="22"/>
  <c r="O61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I22" i="4" l="1"/>
  <c r="H22" i="4"/>
  <c r="E22" i="4"/>
  <c r="D22" i="4"/>
  <c r="I21" i="4"/>
  <c r="H21" i="4"/>
  <c r="E21" i="4"/>
  <c r="D21" i="4"/>
  <c r="I20" i="4"/>
  <c r="H20" i="4"/>
  <c r="E20" i="4"/>
  <c r="D20" i="4"/>
  <c r="I19" i="4"/>
  <c r="H19" i="4"/>
  <c r="E19" i="4"/>
  <c r="D19" i="4"/>
  <c r="I18" i="4"/>
  <c r="H18" i="4"/>
  <c r="E18" i="4"/>
  <c r="D18" i="4"/>
  <c r="I17" i="4"/>
  <c r="H17" i="4"/>
  <c r="E17" i="4"/>
  <c r="D17" i="4"/>
  <c r="I16" i="4"/>
  <c r="H16" i="4"/>
  <c r="E16" i="4"/>
  <c r="D16" i="4"/>
  <c r="I15" i="4"/>
  <c r="H15" i="4"/>
  <c r="E15" i="4"/>
  <c r="D15" i="4"/>
  <c r="I14" i="4"/>
  <c r="H14" i="4"/>
  <c r="E14" i="4"/>
  <c r="D14" i="4"/>
  <c r="I13" i="4"/>
  <c r="H13" i="4"/>
  <c r="E13" i="4"/>
  <c r="D13" i="4"/>
  <c r="I12" i="4"/>
  <c r="H12" i="4"/>
  <c r="E12" i="4"/>
  <c r="D12" i="4"/>
  <c r="I11" i="4"/>
  <c r="H11" i="4"/>
  <c r="E11" i="4"/>
  <c r="D11" i="4"/>
  <c r="I10" i="4"/>
  <c r="H10" i="4"/>
  <c r="E10" i="4"/>
  <c r="D10" i="4"/>
  <c r="I9" i="4"/>
  <c r="H9" i="4"/>
  <c r="E9" i="4"/>
  <c r="D9" i="4"/>
  <c r="E46" i="2"/>
  <c r="I40" i="2"/>
  <c r="D40" i="2"/>
  <c r="C40" i="3" s="1"/>
  <c r="D37" i="2"/>
  <c r="C37" i="3" s="1"/>
  <c r="E35" i="2"/>
  <c r="D25" i="2"/>
  <c r="C25" i="3" s="1"/>
  <c r="D20" i="2"/>
  <c r="C20" i="3" s="1"/>
  <c r="E19" i="2"/>
  <c r="D17" i="2"/>
  <c r="C17" i="3" s="1"/>
  <c r="E15" i="2"/>
  <c r="D8" i="2"/>
  <c r="C8" i="3" s="1"/>
  <c r="I46" i="1"/>
  <c r="H46" i="1"/>
  <c r="D46" i="3" s="1"/>
  <c r="E46" i="1"/>
  <c r="D46" i="1"/>
  <c r="B46" i="3" s="1"/>
  <c r="G45" i="1"/>
  <c r="G45" i="2" s="1"/>
  <c r="F45" i="1"/>
  <c r="F45" i="2" s="1"/>
  <c r="I44" i="1"/>
  <c r="H44" i="1"/>
  <c r="D44" i="3" s="1"/>
  <c r="E44" i="1"/>
  <c r="D44" i="1"/>
  <c r="B44" i="3" s="1"/>
  <c r="I43" i="1"/>
  <c r="H43" i="1"/>
  <c r="D43" i="3" s="1"/>
  <c r="E43" i="1"/>
  <c r="D43" i="1"/>
  <c r="B43" i="3" s="1"/>
  <c r="I42" i="1"/>
  <c r="H42" i="1"/>
  <c r="D42" i="3" s="1"/>
  <c r="E42" i="1"/>
  <c r="D42" i="1"/>
  <c r="B42" i="3" s="1"/>
  <c r="I41" i="1"/>
  <c r="H41" i="1"/>
  <c r="D41" i="3" s="1"/>
  <c r="E41" i="1"/>
  <c r="D41" i="1"/>
  <c r="B41" i="3" s="1"/>
  <c r="I40" i="1"/>
  <c r="H40" i="1"/>
  <c r="D40" i="3" s="1"/>
  <c r="E40" i="1"/>
  <c r="D40" i="1"/>
  <c r="B40" i="3" s="1"/>
  <c r="I39" i="1"/>
  <c r="H39" i="1"/>
  <c r="D39" i="3" s="1"/>
  <c r="E39" i="1"/>
  <c r="D39" i="1"/>
  <c r="B39" i="3" s="1"/>
  <c r="I38" i="1"/>
  <c r="H38" i="1"/>
  <c r="D38" i="3" s="1"/>
  <c r="E38" i="1"/>
  <c r="D38" i="1"/>
  <c r="B38" i="3" s="1"/>
  <c r="I37" i="1"/>
  <c r="H37" i="1"/>
  <c r="D37" i="3" s="1"/>
  <c r="E37" i="1"/>
  <c r="D37" i="1"/>
  <c r="B37" i="3" s="1"/>
  <c r="I36" i="1"/>
  <c r="H36" i="1"/>
  <c r="D36" i="3" s="1"/>
  <c r="E36" i="1"/>
  <c r="D36" i="1"/>
  <c r="B36" i="3" s="1"/>
  <c r="I35" i="1"/>
  <c r="H35" i="1"/>
  <c r="D35" i="3" s="1"/>
  <c r="E35" i="1"/>
  <c r="D35" i="1"/>
  <c r="B35" i="3" s="1"/>
  <c r="I34" i="1"/>
  <c r="H34" i="1"/>
  <c r="D34" i="3" s="1"/>
  <c r="E34" i="1"/>
  <c r="D34" i="1"/>
  <c r="B34" i="3" s="1"/>
  <c r="I33" i="1"/>
  <c r="H33" i="1"/>
  <c r="D33" i="3" s="1"/>
  <c r="E33" i="1"/>
  <c r="D33" i="1"/>
  <c r="B33" i="3" s="1"/>
  <c r="I32" i="1"/>
  <c r="H32" i="1"/>
  <c r="D32" i="3" s="1"/>
  <c r="E32" i="1"/>
  <c r="D32" i="1"/>
  <c r="B32" i="3" s="1"/>
  <c r="I31" i="1"/>
  <c r="H31" i="1"/>
  <c r="D31" i="3" s="1"/>
  <c r="E31" i="1"/>
  <c r="D31" i="1"/>
  <c r="B31" i="3" s="1"/>
  <c r="I30" i="1"/>
  <c r="H30" i="1"/>
  <c r="D30" i="3" s="1"/>
  <c r="E30" i="1"/>
  <c r="D30" i="1"/>
  <c r="B30" i="3" s="1"/>
  <c r="I29" i="1"/>
  <c r="H29" i="1"/>
  <c r="D29" i="3" s="1"/>
  <c r="E29" i="1"/>
  <c r="D29" i="1"/>
  <c r="B29" i="3" s="1"/>
  <c r="I28" i="1"/>
  <c r="H28" i="1"/>
  <c r="D28" i="3" s="1"/>
  <c r="E28" i="1"/>
  <c r="D28" i="1"/>
  <c r="B28" i="3" s="1"/>
  <c r="I27" i="1"/>
  <c r="H27" i="1"/>
  <c r="D27" i="3" s="1"/>
  <c r="E27" i="1"/>
  <c r="D27" i="1"/>
  <c r="B27" i="3" s="1"/>
  <c r="I26" i="1"/>
  <c r="H26" i="1"/>
  <c r="D26" i="3" s="1"/>
  <c r="E26" i="1"/>
  <c r="D26" i="1"/>
  <c r="B26" i="3" s="1"/>
  <c r="I25" i="1"/>
  <c r="H25" i="1"/>
  <c r="D25" i="3" s="1"/>
  <c r="E25" i="1"/>
  <c r="D25" i="1"/>
  <c r="B25" i="3" s="1"/>
  <c r="I24" i="1"/>
  <c r="H24" i="1"/>
  <c r="D24" i="3" s="1"/>
  <c r="E24" i="1"/>
  <c r="D24" i="1"/>
  <c r="B24" i="3" s="1"/>
  <c r="I23" i="1"/>
  <c r="H23" i="1"/>
  <c r="D23" i="3" s="1"/>
  <c r="E23" i="1"/>
  <c r="D23" i="1"/>
  <c r="B23" i="3" s="1"/>
  <c r="I22" i="1"/>
  <c r="H22" i="1"/>
  <c r="D22" i="3" s="1"/>
  <c r="E22" i="1"/>
  <c r="D22" i="1"/>
  <c r="B22" i="3" s="1"/>
  <c r="I21" i="1"/>
  <c r="H21" i="1"/>
  <c r="D21" i="3" s="1"/>
  <c r="E21" i="1"/>
  <c r="D21" i="1"/>
  <c r="B21" i="3" s="1"/>
  <c r="I20" i="1"/>
  <c r="H20" i="1"/>
  <c r="D20" i="3" s="1"/>
  <c r="E20" i="1"/>
  <c r="D20" i="1"/>
  <c r="B20" i="3" s="1"/>
  <c r="I19" i="1"/>
  <c r="H19" i="1"/>
  <c r="D19" i="3" s="1"/>
  <c r="E19" i="1"/>
  <c r="D19" i="1"/>
  <c r="B19" i="3" s="1"/>
  <c r="I18" i="1"/>
  <c r="H18" i="1"/>
  <c r="D18" i="3" s="1"/>
  <c r="E18" i="1"/>
  <c r="D18" i="1"/>
  <c r="B18" i="3" s="1"/>
  <c r="I17" i="1"/>
  <c r="H17" i="1"/>
  <c r="D17" i="3" s="1"/>
  <c r="E17" i="1"/>
  <c r="D17" i="1"/>
  <c r="B17" i="3" s="1"/>
  <c r="I16" i="1"/>
  <c r="H16" i="1"/>
  <c r="D16" i="3" s="1"/>
  <c r="E16" i="1"/>
  <c r="D16" i="1"/>
  <c r="B16" i="3" s="1"/>
  <c r="I15" i="1"/>
  <c r="H15" i="1"/>
  <c r="D15" i="3" s="1"/>
  <c r="E15" i="1"/>
  <c r="D15" i="1"/>
  <c r="B15" i="3" s="1"/>
  <c r="I14" i="1"/>
  <c r="H14" i="1"/>
  <c r="D14" i="3" s="1"/>
  <c r="E14" i="1"/>
  <c r="D14" i="1"/>
  <c r="B14" i="3" s="1"/>
  <c r="I13" i="1"/>
  <c r="H13" i="1"/>
  <c r="D13" i="3" s="1"/>
  <c r="E13" i="1"/>
  <c r="D13" i="1"/>
  <c r="B13" i="3" s="1"/>
  <c r="I12" i="1"/>
  <c r="H12" i="1"/>
  <c r="D12" i="3" s="1"/>
  <c r="E12" i="1"/>
  <c r="D12" i="1"/>
  <c r="B12" i="3" s="1"/>
  <c r="I11" i="1"/>
  <c r="H11" i="1"/>
  <c r="D11" i="3" s="1"/>
  <c r="E11" i="1"/>
  <c r="D11" i="1"/>
  <c r="B11" i="3" s="1"/>
  <c r="I10" i="1"/>
  <c r="H10" i="1"/>
  <c r="D10" i="3" s="1"/>
  <c r="E10" i="1"/>
  <c r="D10" i="1"/>
  <c r="B10" i="3" s="1"/>
  <c r="I9" i="1"/>
  <c r="H9" i="1"/>
  <c r="D9" i="3" s="1"/>
  <c r="E9" i="1"/>
  <c r="D9" i="1"/>
  <c r="B9" i="3" s="1"/>
  <c r="I8" i="1"/>
  <c r="H8" i="1"/>
  <c r="D8" i="3" s="1"/>
  <c r="E8" i="1"/>
  <c r="D8" i="1"/>
  <c r="B8" i="3" s="1"/>
  <c r="I15" i="2" l="1"/>
  <c r="I27" i="2"/>
  <c r="H34" i="2"/>
  <c r="E34" i="3" s="1"/>
  <c r="H33" i="2"/>
  <c r="E33" i="3" s="1"/>
  <c r="H40" i="2"/>
  <c r="E40" i="3" s="1"/>
  <c r="E22" i="2"/>
  <c r="E23" i="2"/>
  <c r="E41" i="2"/>
  <c r="E43" i="2"/>
  <c r="D13" i="2"/>
  <c r="C13" i="3" s="1"/>
  <c r="D28" i="2"/>
  <c r="C28" i="3" s="1"/>
  <c r="D32" i="2"/>
  <c r="C32" i="3" s="1"/>
  <c r="I32" i="2"/>
  <c r="H17" i="2"/>
  <c r="E17" i="3" s="1"/>
  <c r="H18" i="2"/>
  <c r="E18" i="3" s="1"/>
  <c r="E11" i="2"/>
  <c r="E27" i="2"/>
  <c r="E31" i="2"/>
  <c r="E40" i="2"/>
  <c r="D46" i="2"/>
  <c r="C46" i="3" s="1"/>
  <c r="E30" i="2"/>
  <c r="E39" i="2"/>
  <c r="D12" i="2"/>
  <c r="C12" i="3" s="1"/>
  <c r="D21" i="2"/>
  <c r="C21" i="3" s="1"/>
  <c r="D24" i="2"/>
  <c r="C24" i="3" s="1"/>
  <c r="D29" i="2"/>
  <c r="C29" i="3" s="1"/>
  <c r="D16" i="2"/>
  <c r="C16" i="3" s="1"/>
  <c r="D33" i="2"/>
  <c r="C33" i="3" s="1"/>
  <c r="D9" i="2"/>
  <c r="C9" i="3" s="1"/>
  <c r="D36" i="2"/>
  <c r="C36" i="3" s="1"/>
  <c r="D43" i="2"/>
  <c r="C43" i="3" s="1"/>
  <c r="I9" i="2"/>
  <c r="I13" i="2"/>
  <c r="I25" i="2"/>
  <c r="I29" i="2"/>
  <c r="I37" i="2"/>
  <c r="I42" i="2"/>
  <c r="I46" i="2"/>
  <c r="I12" i="2"/>
  <c r="I20" i="2"/>
  <c r="I28" i="2"/>
  <c r="I36" i="2"/>
  <c r="I41" i="2"/>
  <c r="I44" i="2"/>
  <c r="I21" i="2"/>
  <c r="I8" i="2"/>
  <c r="I16" i="2"/>
  <c r="I24" i="2"/>
  <c r="H46" i="2"/>
  <c r="E46" i="3" s="1"/>
  <c r="H44" i="2"/>
  <c r="E44" i="3" s="1"/>
  <c r="I17" i="2"/>
  <c r="I33" i="2"/>
  <c r="H21" i="2"/>
  <c r="E21" i="3" s="1"/>
  <c r="H22" i="2"/>
  <c r="E22" i="3" s="1"/>
  <c r="H37" i="2"/>
  <c r="E37" i="3" s="1"/>
  <c r="H38" i="2"/>
  <c r="E38" i="3" s="1"/>
  <c r="H9" i="2"/>
  <c r="E9" i="3" s="1"/>
  <c r="H10" i="2"/>
  <c r="E10" i="3" s="1"/>
  <c r="H25" i="2"/>
  <c r="E25" i="3" s="1"/>
  <c r="H26" i="2"/>
  <c r="E26" i="3" s="1"/>
  <c r="H13" i="2"/>
  <c r="E13" i="3" s="1"/>
  <c r="H14" i="2"/>
  <c r="E14" i="3" s="1"/>
  <c r="H29" i="2"/>
  <c r="E29" i="3" s="1"/>
  <c r="H30" i="2"/>
  <c r="E30" i="3" s="1"/>
  <c r="E44" i="2"/>
  <c r="D44" i="2"/>
  <c r="C44" i="3" s="1"/>
  <c r="E12" i="2"/>
  <c r="E20" i="2"/>
  <c r="E28" i="2"/>
  <c r="E36" i="2"/>
  <c r="D41" i="2"/>
  <c r="C41" i="3" s="1"/>
  <c r="E8" i="2"/>
  <c r="E16" i="2"/>
  <c r="E24" i="2"/>
  <c r="E32" i="2"/>
  <c r="H45" i="2"/>
  <c r="E45" i="3" s="1"/>
  <c r="D10" i="2"/>
  <c r="C10" i="3" s="1"/>
  <c r="H11" i="2"/>
  <c r="E11" i="3" s="1"/>
  <c r="D14" i="2"/>
  <c r="C14" i="3" s="1"/>
  <c r="D18" i="2"/>
  <c r="C18" i="3" s="1"/>
  <c r="H19" i="2"/>
  <c r="E19" i="3" s="1"/>
  <c r="E21" i="2"/>
  <c r="H23" i="2"/>
  <c r="E23" i="3" s="1"/>
  <c r="D26" i="2"/>
  <c r="C26" i="3" s="1"/>
  <c r="E29" i="2"/>
  <c r="H31" i="2"/>
  <c r="E31" i="3" s="1"/>
  <c r="D34" i="2"/>
  <c r="C34" i="3" s="1"/>
  <c r="I34" i="2"/>
  <c r="H35" i="2"/>
  <c r="E35" i="3" s="1"/>
  <c r="E37" i="2"/>
  <c r="D38" i="2"/>
  <c r="C38" i="3" s="1"/>
  <c r="I38" i="2"/>
  <c r="I39" i="2"/>
  <c r="H39" i="2"/>
  <c r="E39" i="3" s="1"/>
  <c r="I45" i="2"/>
  <c r="H45" i="1"/>
  <c r="D45" i="3" s="1"/>
  <c r="H8" i="2"/>
  <c r="E8" i="3" s="1"/>
  <c r="E10" i="2"/>
  <c r="D11" i="2"/>
  <c r="C11" i="3" s="1"/>
  <c r="I11" i="2"/>
  <c r="H12" i="2"/>
  <c r="E12" i="3" s="1"/>
  <c r="E14" i="2"/>
  <c r="D15" i="2"/>
  <c r="C15" i="3" s="1"/>
  <c r="H16" i="2"/>
  <c r="E16" i="3" s="1"/>
  <c r="E18" i="2"/>
  <c r="D19" i="2"/>
  <c r="C19" i="3" s="1"/>
  <c r="I19" i="2"/>
  <c r="H20" i="2"/>
  <c r="E20" i="3" s="1"/>
  <c r="D23" i="2"/>
  <c r="C23" i="3" s="1"/>
  <c r="I23" i="2"/>
  <c r="H24" i="2"/>
  <c r="E24" i="3" s="1"/>
  <c r="E26" i="2"/>
  <c r="D27" i="2"/>
  <c r="C27" i="3" s="1"/>
  <c r="H28" i="2"/>
  <c r="E28" i="3" s="1"/>
  <c r="D31" i="2"/>
  <c r="C31" i="3" s="1"/>
  <c r="I31" i="2"/>
  <c r="H32" i="2"/>
  <c r="E32" i="3" s="1"/>
  <c r="E34" i="2"/>
  <c r="D35" i="2"/>
  <c r="C35" i="3" s="1"/>
  <c r="I35" i="2"/>
  <c r="H36" i="2"/>
  <c r="E36" i="3" s="1"/>
  <c r="E38" i="2"/>
  <c r="D39" i="2"/>
  <c r="C39" i="3" s="1"/>
  <c r="H41" i="2"/>
  <c r="E41" i="3" s="1"/>
  <c r="H42" i="2"/>
  <c r="E42" i="3" s="1"/>
  <c r="I43" i="2"/>
  <c r="H43" i="2"/>
  <c r="E43" i="3" s="1"/>
  <c r="E9" i="2"/>
  <c r="I10" i="2"/>
  <c r="E13" i="2"/>
  <c r="I14" i="2"/>
  <c r="H15" i="2"/>
  <c r="E15" i="3" s="1"/>
  <c r="E17" i="2"/>
  <c r="I18" i="2"/>
  <c r="D22" i="2"/>
  <c r="C22" i="3" s="1"/>
  <c r="I22" i="2"/>
  <c r="E25" i="2"/>
  <c r="I26" i="2"/>
  <c r="H27" i="2"/>
  <c r="E27" i="3" s="1"/>
  <c r="D30" i="2"/>
  <c r="C30" i="3" s="1"/>
  <c r="I30" i="2"/>
  <c r="E33" i="2"/>
  <c r="I45" i="1"/>
  <c r="E42" i="2"/>
  <c r="D42" i="2"/>
  <c r="C42" i="3" s="1"/>
</calcChain>
</file>

<file path=xl/sharedStrings.xml><?xml version="1.0" encoding="utf-8"?>
<sst xmlns="http://schemas.openxmlformats.org/spreadsheetml/2006/main" count="446" uniqueCount="234">
  <si>
    <t xml:space="preserve">SEKTÖREL BAZDA İHRACAT RAKAMLARI -1000 $   </t>
  </si>
  <si>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</si>
  <si>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</si>
  <si>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</si>
  <si>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</si>
  <si>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</si>
  <si>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</si>
  <si>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</si>
  <si>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</si>
  <si>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</si>
  <si>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</si>
  <si>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</si>
  <si>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</si>
  <si>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</si>
  <si>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</si>
  <si>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 xml:space="preserve">   C. AĞAÇ VE ORMAN ÜRÜNLERİ</t>
  </si>
  <si>
    <t xml:space="preserve">     Ağaç Mamulleri ve Orman Ürünleri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</si>
  <si>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</si>
  <si>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</si>
  <si>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</si>
  <si>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</si>
  <si>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</si>
  <si>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</si>
  <si>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</si>
  <si>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</si>
  <si>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</si>
  <si>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</si>
  <si>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</si>
  <si>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</si>
  <si>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</si>
  <si>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</si>
  <si>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</si>
  <si>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</si>
  <si>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</si>
  <si>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</si>
  <si>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</si>
  <si>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</si>
  <si>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</si>
  <si>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</si>
  <si>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 xml:space="preserve">SEKTÖREL BAZDA İHRACAT KAYIT RAKAMLARI - 1000 TL   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</si>
  <si>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</si>
  <si>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</si>
  <si>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</si>
  <si>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</si>
  <si>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</si>
  <si>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 GENEL SEKRETERLİKLERİ BAZINDA İHRACAT RAKAMLARI (1000 $)</t>
  </si>
  <si>
    <t>İHRACATÇI  BİRLİKLERİ 
GENEL SEKRETERLİKLERİ</t>
  </si>
  <si>
    <t>AKİB</t>
  </si>
  <si>
    <t>DAİB</t>
  </si>
  <si>
    <t>DENİB</t>
  </si>
  <si>
    <t>DKİB</t>
  </si>
  <si>
    <t>EİB</t>
  </si>
  <si>
    <t>GAİB</t>
  </si>
  <si>
    <t>İİB</t>
  </si>
  <si>
    <t>İMMİB</t>
  </si>
  <si>
    <t>İTKİB</t>
  </si>
  <si>
    <t>KİB</t>
  </si>
  <si>
    <t>OAİB</t>
  </si>
  <si>
    <t>UİB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</si>
  <si>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</si>
  <si>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</si>
  <si>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</si>
  <si>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</si>
  <si>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</si>
  <si>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</si>
  <si>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</si>
  <si>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</si>
  <si>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</si>
  <si>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</si>
  <si>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</si>
  <si>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</si>
  <si>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 xml:space="preserve">ALMANYA </t>
  </si>
  <si>
    <t>IRAK</t>
  </si>
  <si>
    <t>BİRLEŞİK KRALLIK</t>
  </si>
  <si>
    <t xml:space="preserve">RUSYA FEDERASYONU </t>
  </si>
  <si>
    <t>İTALYA</t>
  </si>
  <si>
    <t>FRANSA</t>
  </si>
  <si>
    <t>BİRLEŞİK DEVLETLER</t>
  </si>
  <si>
    <t>İSPANYA</t>
  </si>
  <si>
    <t>ÇİN HALK CUMHURİYETİ</t>
  </si>
  <si>
    <t>BİRLEŞİK ARAP EMİRLİKLERİ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</si>
  <si>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</si>
  <si>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</si>
  <si>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</si>
  <si>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</si>
  <si>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</si>
  <si>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</si>
  <si>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</si>
  <si>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</si>
  <si>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Hububat,Bakliyat,Yağlı Tohumlar ve Mamulleri</t>
  </si>
  <si>
    <t>Meyve Sebze Mamulleri</t>
  </si>
  <si>
    <t>Kuru Meyve ve Mamulleri</t>
  </si>
  <si>
    <t>Fındık ve Mamulleri</t>
  </si>
  <si>
    <t>Zeytin ve Zeytinyağı</t>
  </si>
  <si>
    <t>Tütün</t>
  </si>
  <si>
    <t>Su Ürünleri ve Hayvansal Mamuller</t>
  </si>
  <si>
    <t>Ağaç Mamulleri ve Orman Ürünleri</t>
  </si>
  <si>
    <t>Tekstil ve Hammaddeleri</t>
  </si>
  <si>
    <t>Deri ve Deri Mamulleri</t>
  </si>
  <si>
    <t>Halı</t>
  </si>
  <si>
    <t>Hazırgiyim ve Konfeksiyon</t>
  </si>
  <si>
    <t>Otomotiv Endüstrisi</t>
  </si>
  <si>
    <t>Gemi ve Yat</t>
  </si>
  <si>
    <t>Makine ve Aksamları</t>
  </si>
  <si>
    <t>Demir ve Demir Dışı Metaller</t>
  </si>
  <si>
    <t>Çelik</t>
  </si>
  <si>
    <t>Mücevher</t>
  </si>
  <si>
    <t>Savunma ve Havacılık Sanayii</t>
  </si>
  <si>
    <t>Diğer Sanayi Ürünleri</t>
  </si>
  <si>
    <t>Madencilik Ürünleri</t>
  </si>
  <si>
    <t>(*) Toplam satırında, son ay verileri için İhracatçı Birlikleri kayıtları, önceki dönemler için TÜİK kayıtları esas alınmıştır.</t>
  </si>
  <si>
    <t>Tablo 1</t>
  </si>
  <si>
    <t>En yüksek ihracat artışı elde edilen ilk 10 ülke*</t>
  </si>
  <si>
    <t>ÜLKE (Bin$)</t>
  </si>
  <si>
    <t>Değ. %</t>
  </si>
  <si>
    <t>* 10 milyon dolar ve üstünde ihracat yapılan ülkeler arasında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</si>
  <si>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</si>
  <si>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</si>
  <si>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</si>
  <si>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</si>
  <si>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</si>
  <si>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</si>
  <si>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</si>
  <si>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İklimlendirme Sanayii</t>
  </si>
  <si>
    <t>Tablo 5</t>
  </si>
  <si>
    <t>En fazla ihracat yapan ilk 10 il</t>
  </si>
  <si>
    <t>İL (Bin$)</t>
  </si>
  <si>
    <t>İSTANBUL</t>
  </si>
  <si>
    <t>BURSA</t>
  </si>
  <si>
    <t>KOCAELI</t>
  </si>
  <si>
    <t>İZMIR</t>
  </si>
  <si>
    <t>ANKARA</t>
  </si>
  <si>
    <t>GAZIANTEP</t>
  </si>
  <si>
    <t>MANISA</t>
  </si>
  <si>
    <t>DENIZLI</t>
  </si>
  <si>
    <t>Tablo 6</t>
  </si>
  <si>
    <t>İhracatını en yüksek oranlı artıran ilk 10 il</t>
  </si>
  <si>
    <t xml:space="preserve">Kimyevi Maddeler ve Mamulleri  </t>
  </si>
  <si>
    <t xml:space="preserve">Hububat, Bakliyat, Yağlı Tohumlar ve Mamulleri </t>
  </si>
  <si>
    <t xml:space="preserve">Demir ve Demir Dışı Metaller </t>
  </si>
  <si>
    <t>Yaş Meyve Sebze</t>
  </si>
  <si>
    <t>Çimento, Cam, Seramik ve Toprak Ürünleri</t>
  </si>
  <si>
    <t>Elektrik-Elektronik ve Hizmet</t>
  </si>
  <si>
    <t>Kimyevi Maddeler ve Mamulleri</t>
  </si>
  <si>
    <t>Süs Bitkileri ve Mamulleri</t>
  </si>
  <si>
    <t>Genel Toplam</t>
  </si>
  <si>
    <t>İlk 20 Ülke Toplam</t>
  </si>
  <si>
    <t>20.</t>
  </si>
  <si>
    <t xml:space="preserve">SUUDİ ARABİSTAN </t>
  </si>
  <si>
    <t>19.</t>
  </si>
  <si>
    <t xml:space="preserve">AZERBAYCAN-NAHÇİVAN </t>
  </si>
  <si>
    <t>18.</t>
  </si>
  <si>
    <t>17.</t>
  </si>
  <si>
    <t xml:space="preserve">ROMANYA </t>
  </si>
  <si>
    <t>16.</t>
  </si>
  <si>
    <t>15.</t>
  </si>
  <si>
    <t>BELÇİKA</t>
  </si>
  <si>
    <t>14.</t>
  </si>
  <si>
    <t xml:space="preserve">MISIR </t>
  </si>
  <si>
    <t>13.</t>
  </si>
  <si>
    <t>İRAN (İSLAM CUM.)</t>
  </si>
  <si>
    <t>12.</t>
  </si>
  <si>
    <t>11.</t>
  </si>
  <si>
    <t>İSRAİL</t>
  </si>
  <si>
    <t>10.</t>
  </si>
  <si>
    <t>HOLLANDA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</si>
  <si>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</si>
  <si>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</si>
  <si>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</si>
  <si>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</si>
  <si>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</si>
  <si>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</si>
  <si>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</si>
  <si>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</si>
  <si>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</si>
  <si>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</si>
  <si>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</si>
  <si>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</si>
  <si>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</si>
  <si>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2014 YILI İHRACATIMIZDA İLK 20 ÜLKE (1000 $)</t>
  </si>
  <si>
    <t>SON 12 AYLIK</t>
  </si>
  <si>
    <t>Değişim    ('14/'13)</t>
  </si>
  <si>
    <t xml:space="preserve"> Pay(14)  (%)</t>
  </si>
  <si>
    <t>2012-2013</t>
  </si>
  <si>
    <t>2013-2014</t>
  </si>
  <si>
    <t xml:space="preserve">* Son 12 aylık dönem için ilk 11 ay TUİK, son ay TİM rakamı kullanılmıştır. </t>
  </si>
  <si>
    <t>SON 12 AYLIK
(2014/2013)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</si>
  <si>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</si>
  <si>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</si>
  <si>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</si>
  <si>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</si>
  <si>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Hazırgiyim ve Konfeksiyon </t>
  </si>
  <si>
    <t>SAKARYA</t>
  </si>
  <si>
    <t xml:space="preserve">* Aylar bazında toplam ihracat grafiğinde 2013 yılı için TUİK rakamları kullanılmıştır. </t>
  </si>
  <si>
    <t>Elektrik Elektronik ve Hizmet</t>
  </si>
  <si>
    <t>ADIYAMAN</t>
  </si>
  <si>
    <t xml:space="preserve">Fındık ve Mamulleri </t>
  </si>
  <si>
    <t>ARDAHAN</t>
  </si>
  <si>
    <t>AĞRI</t>
  </si>
  <si>
    <t>KIRIKKALE</t>
  </si>
  <si>
    <t>BAİB</t>
  </si>
  <si>
    <t>*Sıralamada külümatif toplam baz alınmaktadır.</t>
  </si>
  <si>
    <t xml:space="preserve">Halı </t>
  </si>
  <si>
    <t>ERZINCAN</t>
  </si>
  <si>
    <t>VAN</t>
  </si>
  <si>
    <t>HAKKARI</t>
  </si>
  <si>
    <t xml:space="preserve">KOLOMBİYA </t>
  </si>
  <si>
    <t>TEMMUZ 2014 İHRACAT RAKAMLARI</t>
  </si>
  <si>
    <t>OCAK-TEMMUZ</t>
  </si>
  <si>
    <t>Ocak-Temmuz dönemi için ilk 6 ay TUİK, son ay TİM rakamı kullanılmıştır.</t>
  </si>
  <si>
    <t>2013 - TEMMUZ</t>
  </si>
  <si>
    <t>2014 - TEMMUZ</t>
  </si>
  <si>
    <t>TEMMUZ 2014 İHRACAT RAKAMLARI - TL</t>
  </si>
  <si>
    <t>TEMMUZ (2014/2013)</t>
  </si>
  <si>
    <t>OCAK-TEMMUZ
(2014/2013)</t>
  </si>
  <si>
    <t>OCAK- TEMMUZ</t>
  </si>
  <si>
    <r>
      <t>* 2014 yılı Temmuz</t>
    </r>
    <r>
      <rPr>
        <i/>
        <sz val="10"/>
        <color indexed="8"/>
        <rFont val="Arial"/>
        <family val="2"/>
        <charset val="162"/>
      </rPr>
      <t xml:space="preserve"> ayı için TİM rakamı kullanılmıştır. </t>
    </r>
  </si>
  <si>
    <t xml:space="preserve">* Temmuz 2014 için TİM rakamı kullanılmıştır. </t>
  </si>
  <si>
    <t>LİBYA</t>
  </si>
  <si>
    <t xml:space="preserve">POLONYA </t>
  </si>
  <si>
    <t>PERU</t>
  </si>
  <si>
    <t xml:space="preserve">MALEZYA </t>
  </si>
  <si>
    <t>NORVEÇ</t>
  </si>
  <si>
    <t>ANGOLA</t>
  </si>
  <si>
    <t>GANA</t>
  </si>
  <si>
    <t>İRLANDA</t>
  </si>
  <si>
    <t>KUVEYT</t>
  </si>
  <si>
    <t>SINGAPUR</t>
  </si>
  <si>
    <t>GÜNEY AFRİKA CUMHURİYETİ</t>
  </si>
  <si>
    <t>Süs Bitkileri ve Mam.</t>
  </si>
  <si>
    <t>HATAY</t>
  </si>
  <si>
    <t>BITLIS</t>
  </si>
  <si>
    <t>RIZE</t>
  </si>
  <si>
    <t>GIRESUN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</si>
</sst>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\ _T_L_-;\-* #,##0.00\ _T_L_-;_-* &quot;-&quot;??\ _T_L_-;_-@_-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</numFmts>
  <fonts count="75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b/>
      <sz val="16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i/>
      <sz val="12"/>
      <name val="Arial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0"/>
      <color indexed="18"/>
      <name val="Arial Tur"/>
      <family val="2"/>
      <charset val="162"/>
    </font>
    <font>
      <sz val="9.5"/>
      <color indexed="18"/>
      <name val="Arial Tur"/>
      <family val="2"/>
      <charset val="162"/>
    </font>
    <font>
      <sz val="9.5"/>
      <color indexed="18"/>
      <name val="Arial"/>
      <family val="2"/>
      <charset val="162"/>
    </font>
    <font>
      <b/>
      <sz val="11"/>
      <name val="Arial"/>
      <family val="2"/>
      <charset val="162"/>
    </font>
    <font>
      <b/>
      <sz val="12"/>
      <color indexed="18"/>
      <name val="Arial Tur"/>
      <family val="2"/>
      <charset val="162"/>
    </font>
    <font>
      <b/>
      <sz val="10"/>
      <color indexed="60"/>
      <name val="Arial"/>
      <family val="2"/>
      <charset val="162"/>
    </font>
    <font>
      <b/>
      <sz val="11"/>
      <color indexed="10"/>
      <name val="Arial Tur"/>
      <family val="2"/>
      <charset val="162"/>
    </font>
    <font>
      <sz val="10"/>
      <color indexed="60"/>
      <name val="Arial"/>
      <family val="2"/>
      <charset val="162"/>
    </font>
    <font>
      <sz val="10"/>
      <color indexed="12"/>
      <name val="Arial Tur"/>
      <family val="2"/>
      <charset val="162"/>
    </font>
    <font>
      <sz val="11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b/>
      <sz val="15"/>
      <name val="Arial"/>
      <family val="2"/>
      <charset val="16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i/>
      <sz val="9"/>
      <name val="Arial"/>
      <family val="2"/>
      <charset val="162"/>
    </font>
  </fonts>
  <fills count="4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7">
    <xf numFmtId="0" fontId="0" fillId="0" borderId="0"/>
    <xf numFmtId="164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0" fontId="53" fillId="27" borderId="0" applyNumberFormat="0" applyBorder="0" applyAlignment="0" applyProtection="0"/>
    <xf numFmtId="0" fontId="53" fillId="28" borderId="0" applyNumberFormat="0" applyBorder="0" applyAlignment="0" applyProtection="0"/>
    <xf numFmtId="0" fontId="53" fillId="29" borderId="0" applyNumberFormat="0" applyBorder="0" applyAlignment="0" applyProtection="0"/>
    <xf numFmtId="0" fontId="53" fillId="27" borderId="0" applyNumberFormat="0" applyBorder="0" applyAlignment="0" applyProtection="0"/>
    <xf numFmtId="0" fontId="53" fillId="30" borderId="0" applyNumberFormat="0" applyBorder="0" applyAlignment="0" applyProtection="0"/>
    <xf numFmtId="0" fontId="53" fillId="29" borderId="0" applyNumberFormat="0" applyBorder="0" applyAlignment="0" applyProtection="0"/>
    <xf numFmtId="0" fontId="53" fillId="31" borderId="0" applyNumberFormat="0" applyBorder="0" applyAlignment="0" applyProtection="0"/>
    <xf numFmtId="0" fontId="53" fillId="28" borderId="0" applyNumberFormat="0" applyBorder="0" applyAlignment="0" applyProtection="0"/>
    <xf numFmtId="0" fontId="53" fillId="32" borderId="0" applyNumberFormat="0" applyBorder="0" applyAlignment="0" applyProtection="0"/>
    <xf numFmtId="0" fontId="53" fillId="31" borderId="0" applyNumberFormat="0" applyBorder="0" applyAlignment="0" applyProtection="0"/>
    <xf numFmtId="0" fontId="53" fillId="33" borderId="0" applyNumberFormat="0" applyBorder="0" applyAlignment="0" applyProtection="0"/>
    <xf numFmtId="0" fontId="53" fillId="32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32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3" fillId="5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3" fillId="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3" fillId="11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3" fillId="14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3" fillId="17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3" fillId="20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3" fillId="6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3" fillId="9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3" fillId="1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3" fillId="15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3" fillId="18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3" fillId="21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14" fillId="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14" fillId="10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14" fillId="13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14" fillId="16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14" fillId="19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14" fillId="22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8" fillId="0" borderId="27" applyNumberFormat="0" applyFill="0" applyAlignment="0" applyProtection="0"/>
    <xf numFmtId="0" fontId="59" fillId="0" borderId="28" applyNumberFormat="0" applyFill="0" applyAlignment="0" applyProtection="0"/>
    <xf numFmtId="0" fontId="60" fillId="0" borderId="29" applyNumberFormat="0" applyFill="0" applyAlignment="0" applyProtection="0"/>
    <xf numFmtId="0" fontId="61" fillId="0" borderId="30" applyNumberFormat="0" applyFill="0" applyAlignment="0" applyProtection="0"/>
    <xf numFmtId="0" fontId="61" fillId="0" borderId="0" applyNumberFormat="0" applyFill="0" applyBorder="0" applyAlignment="0" applyProtection="0"/>
    <xf numFmtId="0" fontId="62" fillId="40" borderId="31" applyNumberFormat="0" applyAlignment="0" applyProtection="0"/>
    <xf numFmtId="0" fontId="62" fillId="40" borderId="31" applyNumberFormat="0" applyAlignment="0" applyProtection="0"/>
    <xf numFmtId="0" fontId="63" fillId="41" borderId="32" applyNumberFormat="0" applyAlignment="0" applyProtection="0"/>
    <xf numFmtId="0" fontId="63" fillId="41" borderId="32" applyNumberFormat="0" applyAlignment="0" applyProtection="0"/>
    <xf numFmtId="165" fontId="27" fillId="0" borderId="0" applyFont="0" applyFill="0" applyBorder="0" applyAlignment="0" applyProtection="0"/>
    <xf numFmtId="0" fontId="27" fillId="0" borderId="0"/>
    <xf numFmtId="0" fontId="64" fillId="40" borderId="33" applyNumberFormat="0" applyAlignment="0" applyProtection="0"/>
    <xf numFmtId="0" fontId="12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5" fillId="32" borderId="31" applyNumberFormat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5" fillId="0" borderId="1" applyNumberFormat="0" applyFill="0" applyAlignment="0" applyProtection="0"/>
    <xf numFmtId="0" fontId="59" fillId="0" borderId="28" applyNumberFormat="0" applyFill="0" applyAlignment="0" applyProtection="0"/>
    <xf numFmtId="0" fontId="6" fillId="0" borderId="2" applyNumberFormat="0" applyFill="0" applyAlignment="0" applyProtection="0"/>
    <xf numFmtId="0" fontId="60" fillId="0" borderId="29" applyNumberFormat="0" applyFill="0" applyAlignment="0" applyProtection="0"/>
    <xf numFmtId="0" fontId="7" fillId="0" borderId="3" applyNumberFormat="0" applyFill="0" applyAlignment="0" applyProtection="0"/>
    <xf numFmtId="0" fontId="61" fillId="0" borderId="30" applyNumberFormat="0" applyFill="0" applyAlignment="0" applyProtection="0"/>
    <xf numFmtId="0" fontId="7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8" fillId="2" borderId="4" applyNumberFormat="0" applyAlignment="0" applyProtection="0"/>
    <xf numFmtId="0" fontId="65" fillId="32" borderId="31" applyNumberFormat="0" applyAlignment="0" applyProtection="0"/>
    <xf numFmtId="0" fontId="65" fillId="32" borderId="31" applyNumberFormat="0" applyAlignment="0" applyProtection="0"/>
    <xf numFmtId="0" fontId="10" fillId="0" borderId="6" applyNumberFormat="0" applyFill="0" applyAlignment="0" applyProtection="0"/>
    <xf numFmtId="0" fontId="58" fillId="0" borderId="27" applyNumberFormat="0" applyFill="0" applyAlignment="0" applyProtection="0"/>
    <xf numFmtId="0" fontId="58" fillId="0" borderId="27" applyNumberFormat="0" applyFill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27" fillId="0" borderId="0"/>
    <xf numFmtId="0" fontId="53" fillId="0" borderId="0"/>
    <xf numFmtId="0" fontId="53" fillId="0" borderId="0"/>
    <xf numFmtId="0" fontId="27" fillId="0" borderId="0"/>
    <xf numFmtId="0" fontId="3" fillId="0" borderId="0"/>
    <xf numFmtId="0" fontId="53" fillId="0" borderId="0"/>
    <xf numFmtId="0" fontId="53" fillId="0" borderId="0"/>
    <xf numFmtId="0" fontId="27" fillId="29" borderId="34" applyNumberFormat="0" applyFont="0" applyAlignment="0" applyProtection="0"/>
    <xf numFmtId="0" fontId="3" fillId="4" borderId="7" applyNumberFormat="0" applyFont="0" applyAlignment="0" applyProtection="0"/>
    <xf numFmtId="0" fontId="3" fillId="4" borderId="7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4" borderId="7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4" borderId="7" applyNumberFormat="0" applyFont="0" applyAlignment="0" applyProtection="0"/>
    <xf numFmtId="0" fontId="53" fillId="29" borderId="34" applyNumberFormat="0" applyFont="0" applyAlignment="0" applyProtection="0"/>
    <xf numFmtId="0" fontId="53" fillId="4" borderId="7" applyNumberFormat="0" applyFont="0" applyAlignment="0" applyProtection="0"/>
    <xf numFmtId="0" fontId="53" fillId="29" borderId="34" applyNumberFormat="0" applyFont="0" applyAlignment="0" applyProtection="0"/>
    <xf numFmtId="0" fontId="53" fillId="4" borderId="7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4" borderId="7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27" fillId="29" borderId="34" applyNumberFormat="0" applyFont="0" applyAlignment="0" applyProtection="0"/>
    <xf numFmtId="0" fontId="9" fillId="3" borderId="5" applyNumberFormat="0" applyAlignment="0" applyProtection="0"/>
    <xf numFmtId="0" fontId="64" fillId="40" borderId="33" applyNumberFormat="0" applyAlignment="0" applyProtection="0"/>
    <xf numFmtId="0" fontId="64" fillId="40" borderId="33" applyNumberFormat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68" fillId="0" borderId="35" applyNumberFormat="0" applyFill="0" applyAlignment="0" applyProtection="0"/>
    <xf numFmtId="0" fontId="13" fillId="0" borderId="8" applyNumberFormat="0" applyFill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0" fontId="69" fillId="0" borderId="0" applyNumberFormat="0" applyFill="0" applyBorder="0" applyAlignment="0" applyProtection="0"/>
    <xf numFmtId="165" fontId="27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9" fontId="27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1" fillId="5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1" fillId="8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1" fillId="11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1" fillId="14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1" fillId="17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1" fillId="20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1" fillId="6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1" fillId="9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1" fillId="12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1" fillId="15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1" fillId="18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1" fillId="21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62" fillId="40" borderId="31" applyNumberFormat="0" applyAlignment="0" applyProtection="0"/>
    <xf numFmtId="0" fontId="62" fillId="40" borderId="31" applyNumberFormat="0" applyAlignment="0" applyProtection="0"/>
    <xf numFmtId="0" fontId="62" fillId="40" borderId="31" applyNumberFormat="0" applyAlignment="0" applyProtection="0"/>
    <xf numFmtId="0" fontId="63" fillId="41" borderId="32" applyNumberFormat="0" applyAlignment="0" applyProtection="0"/>
    <xf numFmtId="0" fontId="63" fillId="41" borderId="32" applyNumberFormat="0" applyAlignment="0" applyProtection="0"/>
    <xf numFmtId="0" fontId="63" fillId="41" borderId="32" applyNumberFormat="0" applyAlignment="0" applyProtection="0"/>
    <xf numFmtId="165" fontId="15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2" fillId="40" borderId="31" applyNumberFormat="0" applyAlignment="0" applyProtection="0"/>
    <xf numFmtId="0" fontId="65" fillId="32" borderId="31" applyNumberFormat="0" applyAlignment="0" applyProtection="0"/>
    <xf numFmtId="0" fontId="65" fillId="32" borderId="31" applyNumberFormat="0" applyAlignment="0" applyProtection="0"/>
    <xf numFmtId="0" fontId="65" fillId="32" borderId="31" applyNumberFormat="0" applyAlignment="0" applyProtection="0"/>
    <xf numFmtId="0" fontId="63" fillId="41" borderId="32" applyNumberFormat="0" applyAlignment="0" applyProtection="0"/>
    <xf numFmtId="0" fontId="66" fillId="42" borderId="0" applyNumberFormat="0" applyBorder="0" applyAlignment="0" applyProtection="0"/>
    <xf numFmtId="0" fontId="57" fillId="39" borderId="0" applyNumberFormat="0" applyBorder="0" applyAlignment="0" applyProtection="0"/>
    <xf numFmtId="0" fontId="58" fillId="0" borderId="27" applyNumberFormat="0" applyFill="0" applyAlignment="0" applyProtection="0"/>
    <xf numFmtId="0" fontId="58" fillId="0" borderId="27" applyNumberFormat="0" applyFill="0" applyAlignment="0" applyProtection="0"/>
    <xf numFmtId="0" fontId="58" fillId="0" borderId="27" applyNumberFormat="0" applyFill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15" fillId="0" borderId="0"/>
    <xf numFmtId="0" fontId="53" fillId="0" borderId="0"/>
    <xf numFmtId="0" fontId="53" fillId="0" borderId="0"/>
    <xf numFmtId="0" fontId="15" fillId="0" borderId="0"/>
    <xf numFmtId="0" fontId="53" fillId="0" borderId="0"/>
    <xf numFmtId="0" fontId="53" fillId="0" borderId="0"/>
    <xf numFmtId="0" fontId="53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1" fillId="4" borderId="7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1" fillId="4" borderId="7" applyNumberFormat="0" applyFont="0" applyAlignment="0" applyProtection="0"/>
    <xf numFmtId="0" fontId="15" fillId="29" borderId="34" applyNumberFormat="0" applyFont="0" applyAlignment="0" applyProtection="0"/>
    <xf numFmtId="0" fontId="67" fillId="32" borderId="0" applyNumberFormat="0" applyBorder="0" applyAlignment="0" applyProtection="0"/>
    <xf numFmtId="0" fontId="64" fillId="40" borderId="33" applyNumberFormat="0" applyAlignment="0" applyProtection="0"/>
    <xf numFmtId="0" fontId="64" fillId="40" borderId="33" applyNumberFormat="0" applyAlignment="0" applyProtection="0"/>
    <xf numFmtId="0" fontId="64" fillId="40" borderId="33" applyNumberFormat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165" fontId="15" fillId="0" borderId="0" applyFont="0" applyFill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</cellStyleXfs>
  <cellXfs count="157">
    <xf numFmtId="0" fontId="0" fillId="0" borderId="0" xfId="0"/>
    <xf numFmtId="0" fontId="16" fillId="0" borderId="0" xfId="3" applyFont="1" applyFill="1" applyBorder="1"/>
    <xf numFmtId="0" fontId="17" fillId="0" borderId="0" xfId="3" applyFont="1" applyFill="1" applyBorder="1"/>
    <xf numFmtId="0" fontId="16" fillId="0" borderId="0" xfId="3" applyFont="1" applyFill="1"/>
    <xf numFmtId="0" fontId="16" fillId="0" borderId="9" xfId="3" applyFont="1" applyFill="1" applyBorder="1" applyAlignment="1">
      <alignment wrapText="1"/>
    </xf>
    <xf numFmtId="0" fontId="19" fillId="0" borderId="9" xfId="3" applyFont="1" applyFill="1" applyBorder="1" applyAlignment="1">
      <alignment wrapText="1"/>
    </xf>
    <xf numFmtId="0" fontId="20" fillId="0" borderId="9" xfId="3" applyFont="1" applyFill="1" applyBorder="1" applyAlignment="1">
      <alignment horizontal="center"/>
    </xf>
    <xf numFmtId="1" fontId="20" fillId="0" borderId="9" xfId="3" applyNumberFormat="1" applyFont="1" applyFill="1" applyBorder="1" applyAlignment="1">
      <alignment horizontal="center"/>
    </xf>
    <xf numFmtId="2" fontId="21" fillId="0" borderId="9" xfId="3" applyNumberFormat="1" applyFont="1" applyFill="1" applyBorder="1" applyAlignment="1">
      <alignment horizontal="center" wrapText="1"/>
    </xf>
    <xf numFmtId="3" fontId="20" fillId="0" borderId="9" xfId="3" applyNumberFormat="1" applyFont="1" applyFill="1" applyBorder="1" applyAlignment="1">
      <alignment horizontal="center"/>
    </xf>
    <xf numFmtId="0" fontId="20" fillId="0" borderId="9" xfId="3" applyFont="1" applyFill="1" applyBorder="1"/>
    <xf numFmtId="166" fontId="20" fillId="0" borderId="9" xfId="3" applyNumberFormat="1" applyFont="1" applyFill="1" applyBorder="1" applyAlignment="1">
      <alignment horizontal="center"/>
    </xf>
    <xf numFmtId="0" fontId="16" fillId="0" borderId="9" xfId="3" applyFont="1" applyFill="1" applyBorder="1"/>
    <xf numFmtId="3" fontId="23" fillId="0" borderId="9" xfId="3" applyNumberFormat="1" applyFont="1" applyFill="1" applyBorder="1" applyAlignment="1">
      <alignment horizontal="center"/>
    </xf>
    <xf numFmtId="166" fontId="23" fillId="0" borderId="9" xfId="3" applyNumberFormat="1" applyFont="1" applyFill="1" applyBorder="1" applyAlignment="1">
      <alignment horizontal="center"/>
    </xf>
    <xf numFmtId="0" fontId="16" fillId="0" borderId="9" xfId="0" applyFont="1" applyFill="1" applyBorder="1"/>
    <xf numFmtId="3" fontId="25" fillId="0" borderId="9" xfId="3" applyNumberFormat="1" applyFont="1" applyFill="1" applyBorder="1" applyAlignment="1">
      <alignment horizontal="center"/>
    </xf>
    <xf numFmtId="166" fontId="25" fillId="0" borderId="9" xfId="3" applyNumberFormat="1" applyFont="1" applyFill="1" applyBorder="1" applyAlignment="1">
      <alignment horizontal="center"/>
    </xf>
    <xf numFmtId="0" fontId="28" fillId="0" borderId="9" xfId="3" applyFont="1" applyFill="1" applyBorder="1"/>
    <xf numFmtId="0" fontId="30" fillId="0" borderId="0" xfId="3" applyFont="1" applyFill="1" applyBorder="1"/>
    <xf numFmtId="168" fontId="16" fillId="0" borderId="0" xfId="2" applyNumberFormat="1" applyFont="1" applyFill="1" applyBorder="1"/>
    <xf numFmtId="0" fontId="16" fillId="0" borderId="0" xfId="0" applyFont="1" applyFill="1" applyBorder="1"/>
    <xf numFmtId="0" fontId="30" fillId="0" borderId="0" xfId="0" applyFont="1" applyFill="1"/>
    <xf numFmtId="0" fontId="16" fillId="0" borderId="0" xfId="0" applyFont="1" applyFill="1"/>
    <xf numFmtId="3" fontId="16" fillId="0" borderId="0" xfId="0" applyNumberFormat="1" applyFont="1" applyFill="1" applyBorder="1"/>
    <xf numFmtId="3" fontId="16" fillId="0" borderId="0" xfId="0" applyNumberFormat="1" applyFont="1" applyFill="1"/>
    <xf numFmtId="0" fontId="31" fillId="0" borderId="0" xfId="0" applyFont="1" applyFill="1" applyBorder="1"/>
    <xf numFmtId="0" fontId="30" fillId="0" borderId="0" xfId="0" applyFont="1" applyFill="1" applyBorder="1"/>
    <xf numFmtId="0" fontId="19" fillId="0" borderId="0" xfId="0" applyFont="1" applyFill="1" applyBorder="1"/>
    <xf numFmtId="3" fontId="19" fillId="0" borderId="0" xfId="0" applyNumberFormat="1" applyFont="1" applyFill="1" applyBorder="1" applyAlignment="1">
      <alignment horizontal="center"/>
    </xf>
    <xf numFmtId="2" fontId="19" fillId="0" borderId="0" xfId="0" applyNumberFormat="1" applyFont="1" applyFill="1" applyBorder="1" applyAlignment="1">
      <alignment horizontal="center"/>
    </xf>
    <xf numFmtId="1" fontId="19" fillId="0" borderId="0" xfId="0" applyNumberFormat="1" applyFont="1" applyFill="1" applyBorder="1" applyAlignment="1">
      <alignment horizontal="center"/>
    </xf>
    <xf numFmtId="0" fontId="33" fillId="0" borderId="0" xfId="0" applyFont="1" applyFill="1" applyBorder="1"/>
    <xf numFmtId="0" fontId="23" fillId="0" borderId="0" xfId="3" applyFont="1" applyFill="1" applyBorder="1"/>
    <xf numFmtId="164" fontId="16" fillId="0" borderId="0" xfId="1" applyFont="1" applyFill="1" applyBorder="1"/>
    <xf numFmtId="3" fontId="24" fillId="0" borderId="9" xfId="0" applyNumberFormat="1" applyFont="1" applyFill="1" applyBorder="1" applyAlignment="1">
      <alignment horizontal="right"/>
    </xf>
    <xf numFmtId="3" fontId="24" fillId="0" borderId="9" xfId="0" applyNumberFormat="1" applyFont="1" applyFill="1" applyBorder="1" applyAlignment="1">
      <alignment horizontal="center"/>
    </xf>
    <xf numFmtId="0" fontId="38" fillId="0" borderId="0" xfId="0" applyFont="1"/>
    <xf numFmtId="0" fontId="40" fillId="0" borderId="0" xfId="0" applyFont="1"/>
    <xf numFmtId="0" fontId="44" fillId="0" borderId="0" xfId="0" applyFont="1"/>
    <xf numFmtId="49" fontId="45" fillId="26" borderId="14" xfId="0" applyNumberFormat="1" applyFont="1" applyFill="1" applyBorder="1" applyAlignment="1">
      <alignment horizontal="center"/>
    </xf>
    <xf numFmtId="49" fontId="45" fillId="26" borderId="15" xfId="0" applyNumberFormat="1" applyFont="1" applyFill="1" applyBorder="1" applyAlignment="1">
      <alignment horizontal="center"/>
    </xf>
    <xf numFmtId="0" fontId="45" fillId="26" borderId="16" xfId="0" applyFont="1" applyFill="1" applyBorder="1" applyAlignment="1">
      <alignment horizontal="center"/>
    </xf>
    <xf numFmtId="0" fontId="46" fillId="0" borderId="0" xfId="0" applyFont="1"/>
    <xf numFmtId="0" fontId="47" fillId="26" borderId="17" xfId="0" applyFont="1" applyFill="1" applyBorder="1"/>
    <xf numFmtId="3" fontId="47" fillId="26" borderId="18" xfId="0" applyNumberFormat="1" applyFont="1" applyFill="1" applyBorder="1"/>
    <xf numFmtId="3" fontId="47" fillId="26" borderId="19" xfId="0" applyNumberFormat="1" applyFont="1" applyFill="1" applyBorder="1"/>
    <xf numFmtId="0" fontId="48" fillId="0" borderId="0" xfId="0" applyFont="1"/>
    <xf numFmtId="0" fontId="49" fillId="26" borderId="17" xfId="0" applyFont="1" applyFill="1" applyBorder="1"/>
    <xf numFmtId="3" fontId="49" fillId="26" borderId="0" xfId="0" applyNumberFormat="1" applyFont="1" applyFill="1" applyBorder="1"/>
    <xf numFmtId="3" fontId="47" fillId="26" borderId="20" xfId="0" applyNumberFormat="1" applyFont="1" applyFill="1" applyBorder="1"/>
    <xf numFmtId="3" fontId="50" fillId="26" borderId="0" xfId="0" applyNumberFormat="1" applyFont="1" applyFill="1" applyBorder="1"/>
    <xf numFmtId="3" fontId="47" fillId="26" borderId="0" xfId="0" applyNumberFormat="1" applyFont="1" applyFill="1" applyBorder="1"/>
    <xf numFmtId="0" fontId="51" fillId="26" borderId="21" xfId="0" applyFont="1" applyFill="1" applyBorder="1" applyAlignment="1">
      <alignment horizontal="center"/>
    </xf>
    <xf numFmtId="3" fontId="51" fillId="26" borderId="22" xfId="0" applyNumberFormat="1" applyFont="1" applyFill="1" applyBorder="1"/>
    <xf numFmtId="3" fontId="51" fillId="26" borderId="23" xfId="0" applyNumberFormat="1" applyFont="1" applyFill="1" applyBorder="1"/>
    <xf numFmtId="0" fontId="52" fillId="0" borderId="0" xfId="0" applyFont="1"/>
    <xf numFmtId="0" fontId="51" fillId="26" borderId="24" xfId="0" applyFont="1" applyFill="1" applyBorder="1" applyAlignment="1">
      <alignment horizontal="center"/>
    </xf>
    <xf numFmtId="3" fontId="51" fillId="26" borderId="25" xfId="0" applyNumberFormat="1" applyFont="1" applyFill="1" applyBorder="1"/>
    <xf numFmtId="3" fontId="51" fillId="26" borderId="26" xfId="0" applyNumberFormat="1" applyFont="1" applyFill="1" applyBorder="1"/>
    <xf numFmtId="0" fontId="31" fillId="0" borderId="0" xfId="3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166" fontId="20" fillId="24" borderId="9" xfId="3" applyNumberFormat="1" applyFont="1" applyFill="1" applyBorder="1" applyAlignment="1">
      <alignment horizontal="center"/>
    </xf>
    <xf numFmtId="0" fontId="22" fillId="24" borderId="9" xfId="3" applyFont="1" applyFill="1" applyBorder="1"/>
    <xf numFmtId="3" fontId="20" fillId="24" borderId="9" xfId="3" applyNumberFormat="1" applyFont="1" applyFill="1" applyBorder="1" applyAlignment="1">
      <alignment horizontal="center"/>
    </xf>
    <xf numFmtId="0" fontId="20" fillId="24" borderId="9" xfId="3" applyFont="1" applyFill="1" applyBorder="1"/>
    <xf numFmtId="0" fontId="21" fillId="24" borderId="9" xfId="3" applyFont="1" applyFill="1" applyBorder="1"/>
    <xf numFmtId="3" fontId="24" fillId="24" borderId="9" xfId="3" applyNumberFormat="1" applyFont="1" applyFill="1" applyBorder="1" applyAlignment="1">
      <alignment horizontal="center"/>
    </xf>
    <xf numFmtId="166" fontId="24" fillId="24" borderId="9" xfId="3" applyNumberFormat="1" applyFont="1" applyFill="1" applyBorder="1" applyAlignment="1">
      <alignment horizontal="center"/>
    </xf>
    <xf numFmtId="3" fontId="26" fillId="24" borderId="9" xfId="3" applyNumberFormat="1" applyFont="1" applyFill="1" applyBorder="1" applyAlignment="1">
      <alignment horizontal="center"/>
    </xf>
    <xf numFmtId="167" fontId="26" fillId="24" borderId="9" xfId="3" applyNumberFormat="1" applyFont="1" applyFill="1" applyBorder="1" applyAlignment="1">
      <alignment horizontal="center"/>
    </xf>
    <xf numFmtId="3" fontId="28" fillId="24" borderId="9" xfId="3" applyNumberFormat="1" applyFont="1" applyFill="1" applyBorder="1" applyAlignment="1">
      <alignment horizontal="center"/>
    </xf>
    <xf numFmtId="166" fontId="28" fillId="24" borderId="9" xfId="3" applyNumberFormat="1" applyFont="1" applyFill="1" applyBorder="1" applyAlignment="1">
      <alignment horizontal="center"/>
    </xf>
    <xf numFmtId="3" fontId="29" fillId="24" borderId="9" xfId="3" applyNumberFormat="1" applyFont="1" applyFill="1" applyBorder="1" applyAlignment="1">
      <alignment horizontal="center"/>
    </xf>
    <xf numFmtId="166" fontId="29" fillId="24" borderId="9" xfId="3" applyNumberFormat="1" applyFont="1" applyFill="1" applyBorder="1" applyAlignment="1">
      <alignment horizontal="center"/>
    </xf>
    <xf numFmtId="49" fontId="41" fillId="43" borderId="9" xfId="0" applyNumberFormat="1" applyFont="1" applyFill="1" applyBorder="1" applyAlignment="1">
      <alignment horizontal="left"/>
    </xf>
    <xf numFmtId="3" fontId="41" fillId="43" borderId="9" xfId="0" applyNumberFormat="1" applyFont="1" applyFill="1" applyBorder="1" applyAlignment="1">
      <alignment horizontal="right"/>
    </xf>
    <xf numFmtId="49" fontId="41" fillId="43" borderId="9" xfId="0" applyNumberFormat="1" applyFont="1" applyFill="1" applyBorder="1" applyAlignment="1">
      <alignment horizontal="right"/>
    </xf>
    <xf numFmtId="49" fontId="42" fillId="0" borderId="9" xfId="0" applyNumberFormat="1" applyFont="1" applyFill="1" applyBorder="1"/>
    <xf numFmtId="3" fontId="43" fillId="0" borderId="9" xfId="0" applyNumberFormat="1" applyFont="1" applyFill="1" applyBorder="1"/>
    <xf numFmtId="168" fontId="43" fillId="0" borderId="9" xfId="171" applyNumberFormat="1" applyFont="1" applyFill="1" applyBorder="1"/>
    <xf numFmtId="49" fontId="42" fillId="0" borderId="36" xfId="0" applyNumberFormat="1" applyFont="1" applyFill="1" applyBorder="1"/>
    <xf numFmtId="3" fontId="0" fillId="0" borderId="0" xfId="0" applyNumberFormat="1"/>
    <xf numFmtId="49" fontId="42" fillId="0" borderId="0" xfId="0" applyNumberFormat="1" applyFont="1" applyFill="1" applyBorder="1"/>
    <xf numFmtId="168" fontId="43" fillId="0" borderId="9" xfId="2" applyNumberFormat="1" applyFont="1" applyFill="1" applyBorder="1"/>
    <xf numFmtId="0" fontId="15" fillId="0" borderId="0" xfId="0" applyFont="1"/>
    <xf numFmtId="0" fontId="0" fillId="0" borderId="0" xfId="0" applyAlignment="1">
      <alignment horizontal="center"/>
    </xf>
    <xf numFmtId="3" fontId="38" fillId="0" borderId="0" xfId="0" applyNumberFormat="1" applyFont="1" applyBorder="1" applyAlignment="1">
      <alignment horizontal="center"/>
    </xf>
    <xf numFmtId="0" fontId="38" fillId="0" borderId="0" xfId="0" applyFont="1" applyBorder="1" applyAlignment="1">
      <alignment horizontal="center"/>
    </xf>
    <xf numFmtId="0" fontId="16" fillId="0" borderId="9" xfId="0" applyFont="1" applyFill="1" applyBorder="1" applyAlignment="1">
      <alignment wrapText="1"/>
    </xf>
    <xf numFmtId="0" fontId="19" fillId="0" borderId="9" xfId="0" applyFont="1" applyFill="1" applyBorder="1" applyAlignment="1">
      <alignment wrapText="1"/>
    </xf>
    <xf numFmtId="0" fontId="22" fillId="23" borderId="9" xfId="0" applyFont="1" applyFill="1" applyBorder="1"/>
    <xf numFmtId="3" fontId="20" fillId="23" borderId="9" xfId="0" applyNumberFormat="1" applyFont="1" applyFill="1" applyBorder="1" applyAlignment="1">
      <alignment horizontal="center"/>
    </xf>
    <xf numFmtId="4" fontId="20" fillId="23" borderId="9" xfId="0" applyNumberFormat="1" applyFont="1" applyFill="1" applyBorder="1" applyAlignment="1">
      <alignment horizontal="center"/>
    </xf>
    <xf numFmtId="0" fontId="20" fillId="0" borderId="9" xfId="0" applyFont="1" applyFill="1" applyBorder="1"/>
    <xf numFmtId="3" fontId="20" fillId="0" borderId="9" xfId="0" applyNumberFormat="1" applyFont="1" applyFill="1" applyBorder="1" applyAlignment="1">
      <alignment horizontal="center"/>
    </xf>
    <xf numFmtId="2" fontId="20" fillId="0" borderId="9" xfId="0" applyNumberFormat="1" applyFont="1" applyFill="1" applyBorder="1" applyAlignment="1">
      <alignment horizontal="center"/>
    </xf>
    <xf numFmtId="3" fontId="23" fillId="0" borderId="9" xfId="0" applyNumberFormat="1" applyFont="1" applyFill="1" applyBorder="1" applyAlignment="1">
      <alignment horizontal="center"/>
    </xf>
    <xf numFmtId="2" fontId="23" fillId="0" borderId="9" xfId="0" applyNumberFormat="1" applyFont="1" applyFill="1" applyBorder="1" applyAlignment="1">
      <alignment horizontal="center"/>
    </xf>
    <xf numFmtId="2" fontId="20" fillId="23" borderId="9" xfId="0" applyNumberFormat="1" applyFont="1" applyFill="1" applyBorder="1" applyAlignment="1">
      <alignment horizontal="center"/>
    </xf>
    <xf numFmtId="0" fontId="32" fillId="0" borderId="9" xfId="0" applyFont="1" applyFill="1" applyBorder="1"/>
    <xf numFmtId="0" fontId="31" fillId="23" borderId="9" xfId="3" applyFont="1" applyFill="1" applyBorder="1"/>
    <xf numFmtId="0" fontId="24" fillId="0" borderId="9" xfId="0" applyFont="1" applyFill="1" applyBorder="1"/>
    <xf numFmtId="3" fontId="24" fillId="24" borderId="9" xfId="0" applyNumberFormat="1" applyFont="1" applyFill="1" applyBorder="1" applyAlignment="1">
      <alignment horizontal="center"/>
    </xf>
    <xf numFmtId="2" fontId="24" fillId="24" borderId="9" xfId="0" applyNumberFormat="1" applyFont="1" applyFill="1" applyBorder="1" applyAlignment="1">
      <alignment horizontal="center"/>
    </xf>
    <xf numFmtId="1" fontId="24" fillId="24" borderId="9" xfId="0" applyNumberFormat="1" applyFont="1" applyFill="1" applyBorder="1" applyAlignment="1">
      <alignment horizontal="center"/>
    </xf>
    <xf numFmtId="2" fontId="21" fillId="0" borderId="9" xfId="0" applyNumberFormat="1" applyFont="1" applyFill="1" applyBorder="1" applyAlignment="1">
      <alignment horizontal="center" wrapText="1"/>
    </xf>
    <xf numFmtId="0" fontId="30" fillId="0" borderId="9" xfId="0" applyFont="1" applyFill="1" applyBorder="1"/>
    <xf numFmtId="2" fontId="30" fillId="0" borderId="9" xfId="0" applyNumberFormat="1" applyFont="1" applyFill="1" applyBorder="1" applyAlignment="1">
      <alignment horizontal="center"/>
    </xf>
    <xf numFmtId="2" fontId="23" fillId="25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Border="1"/>
    <xf numFmtId="0" fontId="0" fillId="0" borderId="9" xfId="0" applyBorder="1" applyAlignment="1">
      <alignment wrapText="1"/>
    </xf>
    <xf numFmtId="0" fontId="35" fillId="0" borderId="9" xfId="0" applyFont="1" applyBorder="1" applyAlignment="1">
      <alignment wrapText="1"/>
    </xf>
    <xf numFmtId="1" fontId="21" fillId="0" borderId="9" xfId="3" applyNumberFormat="1" applyFont="1" applyFill="1" applyBorder="1" applyAlignment="1">
      <alignment horizontal="center" wrapText="1"/>
    </xf>
    <xf numFmtId="0" fontId="25" fillId="0" borderId="9" xfId="0" applyFont="1" applyBorder="1"/>
    <xf numFmtId="169" fontId="36" fillId="0" borderId="9" xfId="1" applyNumberFormat="1" applyFont="1" applyFill="1" applyBorder="1" applyAlignment="1">
      <alignment horizontal="center"/>
    </xf>
    <xf numFmtId="169" fontId="26" fillId="0" borderId="9" xfId="0" applyNumberFormat="1" applyFont="1" applyFill="1" applyBorder="1"/>
    <xf numFmtId="0" fontId="25" fillId="0" borderId="9" xfId="0" applyFont="1" applyBorder="1" applyAlignment="1">
      <alignment wrapText="1"/>
    </xf>
    <xf numFmtId="0" fontId="37" fillId="0" borderId="9" xfId="0" applyFont="1" applyBorder="1" applyAlignment="1">
      <alignment horizontal="center"/>
    </xf>
    <xf numFmtId="3" fontId="20" fillId="0" borderId="9" xfId="0" applyNumberFormat="1" applyFont="1" applyFill="1" applyBorder="1" applyAlignment="1">
      <alignment horizontal="right"/>
    </xf>
    <xf numFmtId="167" fontId="20" fillId="0" borderId="9" xfId="0" applyNumberFormat="1" applyFont="1" applyFill="1" applyBorder="1" applyAlignment="1">
      <alignment horizontal="center"/>
    </xf>
    <xf numFmtId="1" fontId="25" fillId="0" borderId="9" xfId="0" applyNumberFormat="1" applyFont="1" applyFill="1" applyBorder="1" applyAlignment="1">
      <alignment horizontal="center"/>
    </xf>
    <xf numFmtId="49" fontId="72" fillId="44" borderId="10" xfId="0" applyNumberFormat="1" applyFont="1" applyFill="1" applyBorder="1"/>
    <xf numFmtId="49" fontId="72" fillId="44" borderId="9" xfId="0" applyNumberFormat="1" applyFont="1" applyFill="1" applyBorder="1"/>
    <xf numFmtId="4" fontId="73" fillId="44" borderId="9" xfId="0" applyNumberFormat="1" applyFont="1" applyFill="1" applyBorder="1"/>
    <xf numFmtId="4" fontId="73" fillId="44" borderId="12" xfId="0" applyNumberFormat="1" applyFont="1" applyFill="1" applyBorder="1"/>
    <xf numFmtId="0" fontId="39" fillId="0" borderId="0" xfId="3" applyFont="1" applyFill="1" applyBorder="1"/>
    <xf numFmtId="3" fontId="21" fillId="24" borderId="9" xfId="0" applyNumberFormat="1" applyFont="1" applyFill="1" applyBorder="1" applyAlignment="1">
      <alignment horizontal="center"/>
    </xf>
    <xf numFmtId="2" fontId="21" fillId="24" borderId="9" xfId="0" applyNumberFormat="1" applyFont="1" applyFill="1" applyBorder="1" applyAlignment="1">
      <alignment horizontal="center"/>
    </xf>
    <xf numFmtId="1" fontId="21" fillId="24" borderId="9" xfId="0" applyNumberFormat="1" applyFont="1" applyFill="1" applyBorder="1" applyAlignment="1">
      <alignment horizontal="center"/>
    </xf>
    <xf numFmtId="49" fontId="71" fillId="45" borderId="9" xfId="0" applyNumberFormat="1" applyFont="1" applyFill="1" applyBorder="1" applyAlignment="1">
      <alignment horizontal="center"/>
    </xf>
    <xf numFmtId="0" fontId="71" fillId="45" borderId="9" xfId="0" applyFont="1" applyFill="1" applyBorder="1" applyAlignment="1">
      <alignment horizontal="center"/>
    </xf>
    <xf numFmtId="3" fontId="73" fillId="44" borderId="9" xfId="0" applyNumberFormat="1" applyFont="1" applyFill="1" applyBorder="1"/>
    <xf numFmtId="4" fontId="73" fillId="44" borderId="13" xfId="0" applyNumberFormat="1" applyFont="1" applyFill="1" applyBorder="1"/>
    <xf numFmtId="168" fontId="43" fillId="0" borderId="0" xfId="171" applyNumberFormat="1" applyFont="1" applyFill="1" applyBorder="1"/>
    <xf numFmtId="49" fontId="74" fillId="0" borderId="0" xfId="0" applyNumberFormat="1" applyFont="1" applyFill="1" applyBorder="1"/>
    <xf numFmtId="9" fontId="16" fillId="0" borderId="0" xfId="2" applyFont="1" applyFill="1" applyBorder="1"/>
    <xf numFmtId="0" fontId="19" fillId="0" borderId="9" xfId="3" applyFont="1" applyFill="1" applyBorder="1" applyAlignment="1">
      <alignment horizontal="center" vertical="center"/>
    </xf>
    <xf numFmtId="0" fontId="18" fillId="0" borderId="10" xfId="3" applyFont="1" applyFill="1" applyBorder="1" applyAlignment="1">
      <alignment horizontal="center" vertical="center"/>
    </xf>
    <xf numFmtId="0" fontId="18" fillId="0" borderId="11" xfId="3" applyFont="1" applyFill="1" applyBorder="1" applyAlignment="1">
      <alignment horizontal="center" vertical="center"/>
    </xf>
    <xf numFmtId="0" fontId="18" fillId="0" borderId="12" xfId="3" applyFont="1" applyFill="1" applyBorder="1" applyAlignment="1">
      <alignment horizontal="center" vertical="center"/>
    </xf>
    <xf numFmtId="0" fontId="25" fillId="0" borderId="9" xfId="3" applyFont="1" applyFill="1" applyBorder="1" applyAlignment="1">
      <alignment horizontal="center"/>
    </xf>
    <xf numFmtId="0" fontId="70" fillId="46" borderId="9" xfId="3" applyFont="1" applyFill="1" applyBorder="1" applyAlignment="1">
      <alignment horizontal="center"/>
    </xf>
    <xf numFmtId="0" fontId="18" fillId="0" borderId="10" xfId="0" applyFont="1" applyFill="1" applyBorder="1" applyAlignment="1">
      <alignment horizontal="center" vertical="center"/>
    </xf>
    <xf numFmtId="0" fontId="18" fillId="0" borderId="11" xfId="0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9" fillId="0" borderId="9" xfId="0" applyFont="1" applyFill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 wrapText="1"/>
    </xf>
    <xf numFmtId="0" fontId="34" fillId="0" borderId="11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8" fillId="0" borderId="0" xfId="0" applyFont="1" applyBorder="1" applyAlignment="1">
      <alignment horizontal="center" vertical="center"/>
    </xf>
    <xf numFmtId="3" fontId="38" fillId="0" borderId="0" xfId="0" applyNumberFormat="1" applyFont="1" applyBorder="1" applyAlignment="1">
      <alignment horizontal="center"/>
    </xf>
    <xf numFmtId="0" fontId="38" fillId="0" borderId="0" xfId="0" applyFont="1" applyBorder="1" applyAlignment="1">
      <alignment horizontal="center"/>
    </xf>
  </cellXfs>
  <cellStyles count="337">
    <cellStyle name="%20 - Vurgu1 2" xfId="4"/>
    <cellStyle name="%20 - Vurgu2 2" xfId="5"/>
    <cellStyle name="%20 - Vurgu3 2" xfId="6"/>
    <cellStyle name="%20 - Vurgu4 2" xfId="7"/>
    <cellStyle name="%20 - Vurgu5 2" xfId="8"/>
    <cellStyle name="%20 - Vurgu6 2" xfId="9"/>
    <cellStyle name="%40 - Vurgu1 2" xfId="10"/>
    <cellStyle name="%40 - Vurgu2 2" xfId="11"/>
    <cellStyle name="%40 - Vurgu3 2" xfId="12"/>
    <cellStyle name="%40 - Vurgu4 2" xfId="13"/>
    <cellStyle name="%40 - Vurgu5 2" xfId="14"/>
    <cellStyle name="%40 - Vurgu6 2" xfId="15"/>
    <cellStyle name="%60 - Vurgu1 2" xfId="16"/>
    <cellStyle name="%60 - Vurgu2 2" xfId="17"/>
    <cellStyle name="%60 - Vurgu3 2" xfId="18"/>
    <cellStyle name="%60 - Vurgu4 2" xfId="19"/>
    <cellStyle name="%60 - Vurgu5 2" xfId="20"/>
    <cellStyle name="%60 - Vurgu6 2" xfId="21"/>
    <cellStyle name="20% - Accent1" xfId="22"/>
    <cellStyle name="20% - Accent1 2" xfId="23"/>
    <cellStyle name="20% - Accent1 2 2" xfId="24"/>
    <cellStyle name="20% - Accent1 2 2 2" xfId="172"/>
    <cellStyle name="20% - Accent1 2 3" xfId="173"/>
    <cellStyle name="20% - Accent1 3" xfId="174"/>
    <cellStyle name="20% - Accent1 4" xfId="175"/>
    <cellStyle name="20% - Accent2" xfId="25"/>
    <cellStyle name="20% - Accent2 2" xfId="26"/>
    <cellStyle name="20% - Accent2 2 2" xfId="27"/>
    <cellStyle name="20% - Accent2 2 2 2" xfId="176"/>
    <cellStyle name="20% - Accent2 2 3" xfId="177"/>
    <cellStyle name="20% - Accent2 3" xfId="178"/>
    <cellStyle name="20% - Accent2 4" xfId="179"/>
    <cellStyle name="20% - Accent3" xfId="28"/>
    <cellStyle name="20% - Accent3 2" xfId="29"/>
    <cellStyle name="20% - Accent3 2 2" xfId="30"/>
    <cellStyle name="20% - Accent3 2 2 2" xfId="180"/>
    <cellStyle name="20% - Accent3 2 3" xfId="181"/>
    <cellStyle name="20% - Accent3 3" xfId="182"/>
    <cellStyle name="20% - Accent3 4" xfId="183"/>
    <cellStyle name="20% - Accent4" xfId="31"/>
    <cellStyle name="20% - Accent4 2" xfId="32"/>
    <cellStyle name="20% - Accent4 2 2" xfId="33"/>
    <cellStyle name="20% - Accent4 2 2 2" xfId="184"/>
    <cellStyle name="20% - Accent4 2 3" xfId="185"/>
    <cellStyle name="20% - Accent4 3" xfId="186"/>
    <cellStyle name="20% - Accent4 4" xfId="187"/>
    <cellStyle name="20% - Accent5" xfId="34"/>
    <cellStyle name="20% - Accent5 2" xfId="35"/>
    <cellStyle name="20% - Accent5 2 2" xfId="36"/>
    <cellStyle name="20% - Accent5 2 2 2" xfId="188"/>
    <cellStyle name="20% - Accent5 2 3" xfId="189"/>
    <cellStyle name="20% - Accent5 3" xfId="190"/>
    <cellStyle name="20% - Accent5 4" xfId="191"/>
    <cellStyle name="20% - Accent6" xfId="37"/>
    <cellStyle name="20% - Accent6 2" xfId="38"/>
    <cellStyle name="20% - Accent6 2 2" xfId="39"/>
    <cellStyle name="20% - Accent6 2 2 2" xfId="192"/>
    <cellStyle name="20% - Accent6 2 3" xfId="193"/>
    <cellStyle name="20% - Accent6 3" xfId="194"/>
    <cellStyle name="20% - Accent6 4" xfId="195"/>
    <cellStyle name="40% - Accent1" xfId="40"/>
    <cellStyle name="40% - Accent1 2" xfId="41"/>
    <cellStyle name="40% - Accent1 2 2" xfId="42"/>
    <cellStyle name="40% - Accent1 2 2 2" xfId="196"/>
    <cellStyle name="40% - Accent1 2 3" xfId="197"/>
    <cellStyle name="40% - Accent1 3" xfId="198"/>
    <cellStyle name="40% - Accent1 4" xfId="199"/>
    <cellStyle name="40% - Accent2" xfId="43"/>
    <cellStyle name="40% - Accent2 2" xfId="44"/>
    <cellStyle name="40% - Accent2 2 2" xfId="45"/>
    <cellStyle name="40% - Accent2 2 2 2" xfId="200"/>
    <cellStyle name="40% - Accent2 2 3" xfId="201"/>
    <cellStyle name="40% - Accent2 3" xfId="202"/>
    <cellStyle name="40% - Accent2 4" xfId="203"/>
    <cellStyle name="40% - Accent3" xfId="46"/>
    <cellStyle name="40% - Accent3 2" xfId="47"/>
    <cellStyle name="40% - Accent3 2 2" xfId="48"/>
    <cellStyle name="40% - Accent3 2 2 2" xfId="204"/>
    <cellStyle name="40% - Accent3 2 3" xfId="205"/>
    <cellStyle name="40% - Accent3 3" xfId="206"/>
    <cellStyle name="40% - Accent3 4" xfId="207"/>
    <cellStyle name="40% - Accent4" xfId="49"/>
    <cellStyle name="40% - Accent4 2" xfId="50"/>
    <cellStyle name="40% - Accent4 2 2" xfId="51"/>
    <cellStyle name="40% - Accent4 2 2 2" xfId="208"/>
    <cellStyle name="40% - Accent4 2 3" xfId="209"/>
    <cellStyle name="40% - Accent4 3" xfId="210"/>
    <cellStyle name="40% - Accent4 4" xfId="211"/>
    <cellStyle name="40% - Accent5" xfId="52"/>
    <cellStyle name="40% - Accent5 2" xfId="53"/>
    <cellStyle name="40% - Accent5 2 2" xfId="54"/>
    <cellStyle name="40% - Accent5 2 2 2" xfId="212"/>
    <cellStyle name="40% - Accent5 2 3" xfId="213"/>
    <cellStyle name="40% - Accent5 3" xfId="214"/>
    <cellStyle name="40% - Accent5 4" xfId="215"/>
    <cellStyle name="40% - Accent6" xfId="55"/>
    <cellStyle name="40% - Accent6 2" xfId="56"/>
    <cellStyle name="40% - Accent6 2 2" xfId="57"/>
    <cellStyle name="40% - Accent6 2 2 2" xfId="216"/>
    <cellStyle name="40% - Accent6 2 3" xfId="217"/>
    <cellStyle name="40% - Accent6 3" xfId="218"/>
    <cellStyle name="40% - Accent6 4" xfId="219"/>
    <cellStyle name="60% - Accent1" xfId="58"/>
    <cellStyle name="60% - Accent1 2" xfId="59"/>
    <cellStyle name="60% - Accent1 2 2" xfId="60"/>
    <cellStyle name="60% - Accent1 2 2 2" xfId="220"/>
    <cellStyle name="60% - Accent1 2 3" xfId="221"/>
    <cellStyle name="60% - Accent1 3" xfId="222"/>
    <cellStyle name="60% - Accent2" xfId="61"/>
    <cellStyle name="60% - Accent2 2" xfId="62"/>
    <cellStyle name="60% - Accent2 2 2" xfId="63"/>
    <cellStyle name="60% - Accent2 2 2 2" xfId="223"/>
    <cellStyle name="60% - Accent2 2 3" xfId="224"/>
    <cellStyle name="60% - Accent2 3" xfId="225"/>
    <cellStyle name="60% - Accent3" xfId="64"/>
    <cellStyle name="60% - Accent3 2" xfId="65"/>
    <cellStyle name="60% - Accent3 2 2" xfId="66"/>
    <cellStyle name="60% - Accent3 2 2 2" xfId="226"/>
    <cellStyle name="60% - Accent3 2 3" xfId="227"/>
    <cellStyle name="60% - Accent3 3" xfId="228"/>
    <cellStyle name="60% - Accent4" xfId="67"/>
    <cellStyle name="60% - Accent4 2" xfId="68"/>
    <cellStyle name="60% - Accent4 2 2" xfId="69"/>
    <cellStyle name="60% - Accent4 2 2 2" xfId="229"/>
    <cellStyle name="60% - Accent4 2 3" xfId="230"/>
    <cellStyle name="60% - Accent4 3" xfId="231"/>
    <cellStyle name="60% - Accent5" xfId="70"/>
    <cellStyle name="60% - Accent5 2" xfId="71"/>
    <cellStyle name="60% - Accent5 2 2" xfId="72"/>
    <cellStyle name="60% - Accent5 2 2 2" xfId="232"/>
    <cellStyle name="60% - Accent5 2 3" xfId="233"/>
    <cellStyle name="60% - Accent5 3" xfId="234"/>
    <cellStyle name="60% - Accent6" xfId="73"/>
    <cellStyle name="60% - Accent6 2" xfId="74"/>
    <cellStyle name="60% - Accent6 2 2" xfId="75"/>
    <cellStyle name="60% - Accent6 2 2 2" xfId="235"/>
    <cellStyle name="60% - Accent6 2 3" xfId="236"/>
    <cellStyle name="60% - Accent6 3" xfId="237"/>
    <cellStyle name="Accent1 2" xfId="76"/>
    <cellStyle name="Accent1 2 2" xfId="77"/>
    <cellStyle name="Accent1 2 2 2" xfId="238"/>
    <cellStyle name="Accent1 2 3" xfId="239"/>
    <cellStyle name="Accent1 3" xfId="240"/>
    <cellStyle name="Accent2 2" xfId="78"/>
    <cellStyle name="Accent2 2 2" xfId="79"/>
    <cellStyle name="Accent2 2 2 2" xfId="241"/>
    <cellStyle name="Accent2 2 3" xfId="242"/>
    <cellStyle name="Accent2 3" xfId="243"/>
    <cellStyle name="Accent3 2" xfId="80"/>
    <cellStyle name="Accent3 2 2" xfId="81"/>
    <cellStyle name="Accent3 2 2 2" xfId="244"/>
    <cellStyle name="Accent3 2 3" xfId="245"/>
    <cellStyle name="Accent3 3" xfId="246"/>
    <cellStyle name="Accent4 2" xfId="82"/>
    <cellStyle name="Accent4 2 2" xfId="83"/>
    <cellStyle name="Accent4 2 2 2" xfId="247"/>
    <cellStyle name="Accent4 2 3" xfId="248"/>
    <cellStyle name="Accent4 3" xfId="249"/>
    <cellStyle name="Accent5 2" xfId="84"/>
    <cellStyle name="Accent5 2 2" xfId="85"/>
    <cellStyle name="Accent5 2 2 2" xfId="250"/>
    <cellStyle name="Accent5 2 3" xfId="251"/>
    <cellStyle name="Accent5 3" xfId="252"/>
    <cellStyle name="Accent6 2" xfId="86"/>
    <cellStyle name="Accent6 2 2" xfId="87"/>
    <cellStyle name="Accent6 2 2 2" xfId="253"/>
    <cellStyle name="Accent6 2 3" xfId="254"/>
    <cellStyle name="Accent6 3" xfId="255"/>
    <cellStyle name="Açıklama Metni 2" xfId="88"/>
    <cellStyle name="Ana Başlık 2" xfId="89"/>
    <cellStyle name="Bad 2" xfId="90"/>
    <cellStyle name="Bad 2 2" xfId="91"/>
    <cellStyle name="Bad 2 2 2" xfId="256"/>
    <cellStyle name="Bad 2 3" xfId="257"/>
    <cellStyle name="Bad 3" xfId="258"/>
    <cellStyle name="Bağlı Hücre 2" xfId="92"/>
    <cellStyle name="Başlık 1 2" xfId="93"/>
    <cellStyle name="Başlık 2 2" xfId="94"/>
    <cellStyle name="Başlık 3 2" xfId="95"/>
    <cellStyle name="Başlık 4 2" xfId="96"/>
    <cellStyle name="Calculation 2" xfId="97"/>
    <cellStyle name="Calculation 2 2" xfId="98"/>
    <cellStyle name="Calculation 2 2 2" xfId="259"/>
    <cellStyle name="Calculation 2 3" xfId="260"/>
    <cellStyle name="Calculation 3" xfId="261"/>
    <cellStyle name="Check Cell 2" xfId="99"/>
    <cellStyle name="Check Cell 2 2" xfId="100"/>
    <cellStyle name="Check Cell 2 2 2" xfId="262"/>
    <cellStyle name="Check Cell 2 3" xfId="263"/>
    <cellStyle name="Check Cell 3" xfId="264"/>
    <cellStyle name="Comma" xfId="1" builtinId="3"/>
    <cellStyle name="Comma 2" xfId="101"/>
    <cellStyle name="Comma 2 2" xfId="102"/>
    <cellStyle name="Comma 2 3" xfId="265"/>
    <cellStyle name="Çıkış 2" xfId="103"/>
    <cellStyle name="Explanatory Text" xfId="104"/>
    <cellStyle name="Explanatory Text 2" xfId="105"/>
    <cellStyle name="Explanatory Text 2 2" xfId="106"/>
    <cellStyle name="Explanatory Text 2 2 2" xfId="266"/>
    <cellStyle name="Explanatory Text 2 3" xfId="267"/>
    <cellStyle name="Explanatory Text 3" xfId="268"/>
    <cellStyle name="Giriş 2" xfId="107"/>
    <cellStyle name="Good 2" xfId="108"/>
    <cellStyle name="Good 2 2" xfId="109"/>
    <cellStyle name="Good 2 2 2" xfId="269"/>
    <cellStyle name="Good 2 3" xfId="270"/>
    <cellStyle name="Good 3" xfId="271"/>
    <cellStyle name="Heading 1" xfId="110"/>
    <cellStyle name="Heading 1 2" xfId="111"/>
    <cellStyle name="Heading 2" xfId="112"/>
    <cellStyle name="Heading 2 2" xfId="113"/>
    <cellStyle name="Heading 3" xfId="114"/>
    <cellStyle name="Heading 3 2" xfId="115"/>
    <cellStyle name="Heading 4" xfId="116"/>
    <cellStyle name="Heading 4 2" xfId="117"/>
    <cellStyle name="Hesaplama 2" xfId="272"/>
    <cellStyle name="Input" xfId="118"/>
    <cellStyle name="Input 2" xfId="119"/>
    <cellStyle name="Input 2 2" xfId="120"/>
    <cellStyle name="Input 2 2 2" xfId="273"/>
    <cellStyle name="Input 2 3" xfId="274"/>
    <cellStyle name="Input 3" xfId="275"/>
    <cellStyle name="İşaretli Hücre 2" xfId="276"/>
    <cellStyle name="İyi 2" xfId="277"/>
    <cellStyle name="Kötü 2" xfId="278"/>
    <cellStyle name="Linked Cell" xfId="121"/>
    <cellStyle name="Linked Cell 2" xfId="122"/>
    <cellStyle name="Linked Cell 2 2" xfId="123"/>
    <cellStyle name="Linked Cell 2 2 2" xfId="279"/>
    <cellStyle name="Linked Cell 2 3" xfId="280"/>
    <cellStyle name="Linked Cell 3" xfId="281"/>
    <cellStyle name="Neutral 2" xfId="124"/>
    <cellStyle name="Neutral 2 2" xfId="125"/>
    <cellStyle name="Neutral 2 2 2" xfId="282"/>
    <cellStyle name="Neutral 2 3" xfId="283"/>
    <cellStyle name="Neutral 3" xfId="284"/>
    <cellStyle name="Normal" xfId="0" builtinId="0"/>
    <cellStyle name="Normal 2 2" xfId="126"/>
    <cellStyle name="Normal 2 2 2" xfId="285"/>
    <cellStyle name="Normal 2 3" xfId="127"/>
    <cellStyle name="Normal 2 3 2" xfId="128"/>
    <cellStyle name="Normal 2 3 2 2" xfId="286"/>
    <cellStyle name="Normal 2 3 3" xfId="287"/>
    <cellStyle name="Normal 3" xfId="129"/>
    <cellStyle name="Normal 3 2" xfId="288"/>
    <cellStyle name="Normal 4" xfId="130"/>
    <cellStyle name="Normal 4 2" xfId="131"/>
    <cellStyle name="Normal 4 2 2" xfId="132"/>
    <cellStyle name="Normal 4 2 2 2" xfId="289"/>
    <cellStyle name="Normal 4 2 3" xfId="290"/>
    <cellStyle name="Normal 4 3" xfId="291"/>
    <cellStyle name="Normal 4 4" xfId="292"/>
    <cellStyle name="Normal 5" xfId="293"/>
    <cellStyle name="Normal 5 2" xfId="294"/>
    <cellStyle name="Normal 5 3" xfId="295"/>
    <cellStyle name="Normal_MAYIS_2009_İHRACAT_RAKAMLARI" xfId="3"/>
    <cellStyle name="Not 2" xfId="133"/>
    <cellStyle name="Not 3" xfId="296"/>
    <cellStyle name="Note 2" xfId="134"/>
    <cellStyle name="Note 2 2" xfId="135"/>
    <cellStyle name="Note 2 2 2" xfId="136"/>
    <cellStyle name="Note 2 2 2 2" xfId="137"/>
    <cellStyle name="Note 2 2 2 2 2" xfId="297"/>
    <cellStyle name="Note 2 2 2 3" xfId="298"/>
    <cellStyle name="Note 2 2 3" xfId="138"/>
    <cellStyle name="Note 2 2 3 2" xfId="139"/>
    <cellStyle name="Note 2 2 3 2 2" xfId="140"/>
    <cellStyle name="Note 2 2 3 2 2 2" xfId="299"/>
    <cellStyle name="Note 2 2 3 2 3" xfId="300"/>
    <cellStyle name="Note 2 2 3 3" xfId="141"/>
    <cellStyle name="Note 2 2 3 3 2" xfId="142"/>
    <cellStyle name="Note 2 2 3 3 2 2" xfId="301"/>
    <cellStyle name="Note 2 2 3 3 3" xfId="302"/>
    <cellStyle name="Note 2 2 3 4" xfId="303"/>
    <cellStyle name="Note 2 2 4" xfId="143"/>
    <cellStyle name="Note 2 2 4 2" xfId="144"/>
    <cellStyle name="Note 2 2 4 2 2" xfId="304"/>
    <cellStyle name="Note 2 2 4 3" xfId="305"/>
    <cellStyle name="Note 2 2 5" xfId="306"/>
    <cellStyle name="Note 2 2 6" xfId="307"/>
    <cellStyle name="Note 2 3" xfId="145"/>
    <cellStyle name="Note 2 3 2" xfId="146"/>
    <cellStyle name="Note 2 3 2 2" xfId="147"/>
    <cellStyle name="Note 2 3 2 2 2" xfId="308"/>
    <cellStyle name="Note 2 3 2 3" xfId="309"/>
    <cellStyle name="Note 2 3 3" xfId="148"/>
    <cellStyle name="Note 2 3 3 2" xfId="149"/>
    <cellStyle name="Note 2 3 3 2 2" xfId="310"/>
    <cellStyle name="Note 2 3 3 3" xfId="311"/>
    <cellStyle name="Note 2 3 4" xfId="312"/>
    <cellStyle name="Note 2 4" xfId="150"/>
    <cellStyle name="Note 2 4 2" xfId="151"/>
    <cellStyle name="Note 2 4 2 2" xfId="313"/>
    <cellStyle name="Note 2 4 3" xfId="314"/>
    <cellStyle name="Note 2 5" xfId="315"/>
    <cellStyle name="Note 3" xfId="152"/>
    <cellStyle name="Note 3 2" xfId="316"/>
    <cellStyle name="Nötr 2" xfId="317"/>
    <cellStyle name="Output" xfId="153"/>
    <cellStyle name="Output 2" xfId="154"/>
    <cellStyle name="Output 2 2" xfId="155"/>
    <cellStyle name="Output 2 2 2" xfId="318"/>
    <cellStyle name="Output 2 3" xfId="319"/>
    <cellStyle name="Output 3" xfId="320"/>
    <cellStyle name="Percent" xfId="2" builtinId="5"/>
    <cellStyle name="Percent 2" xfId="156"/>
    <cellStyle name="Percent 2 2" xfId="157"/>
    <cellStyle name="Percent 2 2 2" xfId="321"/>
    <cellStyle name="Percent 2 3" xfId="322"/>
    <cellStyle name="Percent 3" xfId="158"/>
    <cellStyle name="Percent 3 2" xfId="323"/>
    <cellStyle name="Title" xfId="159"/>
    <cellStyle name="Title 2" xfId="160"/>
    <cellStyle name="Toplam 2" xfId="161"/>
    <cellStyle name="Total" xfId="162"/>
    <cellStyle name="Total 2" xfId="163"/>
    <cellStyle name="Total 2 2" xfId="164"/>
    <cellStyle name="Total 2 2 2" xfId="324"/>
    <cellStyle name="Total 2 3" xfId="325"/>
    <cellStyle name="Total 3" xfId="326"/>
    <cellStyle name="Uyarı Metni 2" xfId="165"/>
    <cellStyle name="Virgül 2" xfId="166"/>
    <cellStyle name="Virgül 3" xfId="327"/>
    <cellStyle name="Vurgu1 2" xfId="328"/>
    <cellStyle name="Vurgu2 2" xfId="329"/>
    <cellStyle name="Vurgu3 2" xfId="330"/>
    <cellStyle name="Vurgu4 2" xfId="331"/>
    <cellStyle name="Vurgu5 2" xfId="332"/>
    <cellStyle name="Vurgu6 2" xfId="333"/>
    <cellStyle name="Warning Text" xfId="167"/>
    <cellStyle name="Warning Text 2" xfId="168"/>
    <cellStyle name="Warning Text 2 2" xfId="169"/>
    <cellStyle name="Warning Text 2 2 2" xfId="334"/>
    <cellStyle name="Warning Text 2 3" xfId="335"/>
    <cellStyle name="Warning Text 3" xfId="336"/>
    <cellStyle name="Yüzde 2" xfId="170"/>
    <cellStyle name="Yüzde 3" xfId="1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SANAYİ SEKTÖRÜ İHRACATI, </a:t>
            </a:r>
            <a:r>
              <a:rPr lang="en-US" sz="900" b="1" i="0" u="none" strike="noStrike" baseline="0"/>
              <a:t>20</a:t>
            </a:r>
            <a:r>
              <a:rPr lang="tr-TR" sz="900" b="1" i="0" u="none" strike="noStrike" baseline="0"/>
              <a:t>13</a:t>
            </a:r>
            <a:r>
              <a:rPr lang="en-US" sz="900" b="1" i="0" u="none" strike="noStrike" baseline="0"/>
              <a:t>-20</a:t>
            </a:r>
            <a:r>
              <a:rPr lang="tr-TR" sz="900" b="1" i="0" u="none" strike="noStrike" baseline="0"/>
              <a:t>14</a:t>
            </a:r>
            <a:endParaRPr lang="en-US"/>
          </a:p>
        </c:rich>
      </c:tx>
      <c:layout>
        <c:manualLayout>
          <c:xMode val="edge"/>
          <c:yMode val="edge"/>
          <c:x val="0.12890922959572904"/>
          <c:y val="4.14937759336099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5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İHR'!$C$25:$N$25</c:f>
              <c:numCache>
                <c:formatCode>#,##0</c:formatCode>
                <c:ptCount val="12"/>
                <c:pt idx="0">
                  <c:v>8872275.8019999992</c:v>
                </c:pt>
                <c:pt idx="1">
                  <c:v>9579932.7469999995</c:v>
                </c:pt>
                <c:pt idx="2">
                  <c:v>10385181.25</c:v>
                </c:pt>
                <c:pt idx="3">
                  <c:v>9708642.9020000007</c:v>
                </c:pt>
                <c:pt idx="4">
                  <c:v>10399010.051000001</c:v>
                </c:pt>
                <c:pt idx="5">
                  <c:v>9681921.6150000002</c:v>
                </c:pt>
                <c:pt idx="6">
                  <c:v>10421305.331</c:v>
                </c:pt>
                <c:pt idx="7">
                  <c:v>8713015.0620000008</c:v>
                </c:pt>
                <c:pt idx="8">
                  <c:v>10212701.324999999</c:v>
                </c:pt>
                <c:pt idx="9">
                  <c:v>9606697.1429999992</c:v>
                </c:pt>
                <c:pt idx="10">
                  <c:v>11061207.078</c:v>
                </c:pt>
                <c:pt idx="11">
                  <c:v>10380762.988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'2002-2014 AYLIK İHR'!$A$24</c:f>
              <c:strCache>
                <c:ptCount val="1"/>
                <c:pt idx="0">
                  <c:v>2014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İHR'!$C$24:$N$24</c:f>
              <c:numCache>
                <c:formatCode>#,##0</c:formatCode>
                <c:ptCount val="12"/>
                <c:pt idx="0">
                  <c:v>9649942.0429999996</c:v>
                </c:pt>
                <c:pt idx="1">
                  <c:v>9937390.3369999994</c:v>
                </c:pt>
                <c:pt idx="2">
                  <c:v>10724898.27</c:v>
                </c:pt>
                <c:pt idx="3">
                  <c:v>10858929.067</c:v>
                </c:pt>
                <c:pt idx="4">
                  <c:v>11112549.41</c:v>
                </c:pt>
                <c:pt idx="5">
                  <c:v>10456704.169</c:v>
                </c:pt>
                <c:pt idx="6">
                  <c:v>10597287.597999999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13408"/>
        <c:axId val="42619968"/>
      </c:lineChart>
      <c:catAx>
        <c:axId val="45713408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42619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261996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45713408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1441647597254004E-2"/>
          <c:y val="0.82572788359961469"/>
          <c:w val="0.14144927536231974"/>
          <c:h val="0.156379041831389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11" r="0.75000000000000211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KURU MEYVE VE MAMULLERİ İHRACATI (Bin $)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796256474100901"/>
          <c:y val="0.16176308539944928"/>
          <c:w val="0.70522703142599985"/>
          <c:h val="0.57210299125832409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İHR'!$C$10:$N$10</c:f>
              <c:numCache>
                <c:formatCode>#,##0</c:formatCode>
                <c:ptCount val="12"/>
                <c:pt idx="0">
                  <c:v>116058.65700000001</c:v>
                </c:pt>
                <c:pt idx="1">
                  <c:v>111650.12</c:v>
                </c:pt>
                <c:pt idx="2">
                  <c:v>105105.683</c:v>
                </c:pt>
                <c:pt idx="3">
                  <c:v>110911.075</c:v>
                </c:pt>
                <c:pt idx="4">
                  <c:v>109073.537</c:v>
                </c:pt>
                <c:pt idx="5">
                  <c:v>102385.435</c:v>
                </c:pt>
                <c:pt idx="6">
                  <c:v>88547.153999999995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İHR'!$C$11:$N$11</c:f>
              <c:numCache>
                <c:formatCode>#,##0</c:formatCode>
                <c:ptCount val="12"/>
                <c:pt idx="0">
                  <c:v>106856.598</c:v>
                </c:pt>
                <c:pt idx="1">
                  <c:v>108712.61599999999</c:v>
                </c:pt>
                <c:pt idx="2">
                  <c:v>113139.69100000001</c:v>
                </c:pt>
                <c:pt idx="3">
                  <c:v>104112.96400000001</c:v>
                </c:pt>
                <c:pt idx="4">
                  <c:v>112100.792</c:v>
                </c:pt>
                <c:pt idx="5">
                  <c:v>96319.293000000005</c:v>
                </c:pt>
                <c:pt idx="6">
                  <c:v>96080.379000000001</c:v>
                </c:pt>
                <c:pt idx="7">
                  <c:v>94981.24</c:v>
                </c:pt>
                <c:pt idx="8">
                  <c:v>156917.41099999999</c:v>
                </c:pt>
                <c:pt idx="9">
                  <c:v>152872.73199999999</c:v>
                </c:pt>
                <c:pt idx="10">
                  <c:v>165845.66699999999</c:v>
                </c:pt>
                <c:pt idx="11">
                  <c:v>130314.31299999999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49152"/>
        <c:axId val="89989120"/>
      </c:lineChart>
      <c:catAx>
        <c:axId val="8964915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89989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9989120"/>
        <c:scaling>
          <c:orientation val="minMax"/>
          <c:max val="2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8964915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3388090349075959E-2"/>
          <c:y val="0.80056354525932039"/>
          <c:w val="0.13240246406570841"/>
          <c:h val="0.166696600941411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11" r="0.75000000000000211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99"/>
          <c:w val="0.79032335866951164"/>
          <c:h val="0.55597116220259191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İHR'!$C$12:$N$12</c:f>
              <c:numCache>
                <c:formatCode>#,##0</c:formatCode>
                <c:ptCount val="12"/>
                <c:pt idx="0">
                  <c:v>154065.81899999999</c:v>
                </c:pt>
                <c:pt idx="1">
                  <c:v>182963.59</c:v>
                </c:pt>
                <c:pt idx="2">
                  <c:v>154659.389</c:v>
                </c:pt>
                <c:pt idx="3">
                  <c:v>149195.52600000001</c:v>
                </c:pt>
                <c:pt idx="4">
                  <c:v>142116.70800000001</c:v>
                </c:pt>
                <c:pt idx="5">
                  <c:v>138673.52100000001</c:v>
                </c:pt>
                <c:pt idx="6">
                  <c:v>158490.23300000001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'2002-2014 AYLIK İHR'!$C$13:$N$13</c:f>
              <c:numCache>
                <c:formatCode>#,##0</c:formatCode>
                <c:ptCount val="12"/>
                <c:pt idx="0">
                  <c:v>178057.44399999999</c:v>
                </c:pt>
                <c:pt idx="1">
                  <c:v>133840.92199999999</c:v>
                </c:pt>
                <c:pt idx="2">
                  <c:v>135662.81400000001</c:v>
                </c:pt>
                <c:pt idx="3">
                  <c:v>133846.01300000001</c:v>
                </c:pt>
                <c:pt idx="4">
                  <c:v>105052.59600000001</c:v>
                </c:pt>
                <c:pt idx="5">
                  <c:v>106164.20699999999</c:v>
                </c:pt>
                <c:pt idx="6">
                  <c:v>133857.603</c:v>
                </c:pt>
                <c:pt idx="7">
                  <c:v>86744.865000000005</c:v>
                </c:pt>
                <c:pt idx="8">
                  <c:v>205906.03</c:v>
                </c:pt>
                <c:pt idx="9">
                  <c:v>182093.005</c:v>
                </c:pt>
                <c:pt idx="10">
                  <c:v>203533.86600000001</c:v>
                </c:pt>
                <c:pt idx="11">
                  <c:v>167025.70000000001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50176"/>
        <c:axId val="89990848"/>
      </c:lineChart>
      <c:catAx>
        <c:axId val="8965017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89990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999084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89650176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87811101970462624"/>
          <c:w val="0.13709698586063898"/>
          <c:h val="0.1106969091550124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11" r="0.75000000000000211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ZEYTİN VE ZEYTİNYAĞI (Bin $)</a:t>
            </a:r>
          </a:p>
        </c:rich>
      </c:tx>
      <c:layout>
        <c:manualLayout>
          <c:xMode val="edge"/>
          <c:yMode val="edge"/>
          <c:x val="0.26156941649899379"/>
          <c:y val="3.717472118959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5861214374225563"/>
          <c:w val="0.81891348088531157"/>
          <c:h val="0.58736059479553615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İHR'!$C$14:$N$14</c:f>
              <c:numCache>
                <c:formatCode>#,##0</c:formatCode>
                <c:ptCount val="12"/>
                <c:pt idx="0">
                  <c:v>24433.781999999999</c:v>
                </c:pt>
                <c:pt idx="1">
                  <c:v>23262.338</c:v>
                </c:pt>
                <c:pt idx="2">
                  <c:v>22845.744999999999</c:v>
                </c:pt>
                <c:pt idx="3">
                  <c:v>19989.73</c:v>
                </c:pt>
                <c:pt idx="4">
                  <c:v>19755.835999999999</c:v>
                </c:pt>
                <c:pt idx="5">
                  <c:v>19273.120999999999</c:v>
                </c:pt>
                <c:pt idx="6">
                  <c:v>14872.441999999999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İHR'!$C$15:$N$15</c:f>
              <c:numCache>
                <c:formatCode>#,##0</c:formatCode>
                <c:ptCount val="12"/>
                <c:pt idx="0">
                  <c:v>44842.038</c:v>
                </c:pt>
                <c:pt idx="1">
                  <c:v>52403.663</c:v>
                </c:pt>
                <c:pt idx="2">
                  <c:v>62002.927000000003</c:v>
                </c:pt>
                <c:pt idx="3">
                  <c:v>38388.413</c:v>
                </c:pt>
                <c:pt idx="4">
                  <c:v>38035.659</c:v>
                </c:pt>
                <c:pt idx="5">
                  <c:v>36239.686999999998</c:v>
                </c:pt>
                <c:pt idx="6">
                  <c:v>32745.501</c:v>
                </c:pt>
                <c:pt idx="7">
                  <c:v>28125.712</c:v>
                </c:pt>
                <c:pt idx="8">
                  <c:v>30890.239000000001</c:v>
                </c:pt>
                <c:pt idx="9">
                  <c:v>23072.368999999999</c:v>
                </c:pt>
                <c:pt idx="10">
                  <c:v>25941.348000000002</c:v>
                </c:pt>
                <c:pt idx="11">
                  <c:v>26880.234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50688"/>
        <c:axId val="89992576"/>
      </c:lineChart>
      <c:catAx>
        <c:axId val="89650688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89992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999257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89650688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60362173038228E-2"/>
          <c:y val="0.87856257744733557"/>
          <c:w val="0.13682092555331987"/>
          <c:h val="0.110285006195786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11" r="0.75000000000000211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TÜTÜN İHRACATI (Bin $)</a:t>
            </a:r>
          </a:p>
        </c:rich>
      </c:tx>
      <c:layout>
        <c:manualLayout>
          <c:xMode val="edge"/>
          <c:yMode val="edge"/>
          <c:x val="0.27868852459016391"/>
          <c:y val="4.01606425702810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20218579235007"/>
          <c:y val="0.14993390886380195"/>
          <c:w val="0.78688524590163733"/>
          <c:h val="0.52610648102754942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İHR'!$C$16:$N$16</c:f>
              <c:numCache>
                <c:formatCode>#,##0</c:formatCode>
                <c:ptCount val="12"/>
                <c:pt idx="0">
                  <c:v>109576.344</c:v>
                </c:pt>
                <c:pt idx="1">
                  <c:v>69920.358999999997</c:v>
                </c:pt>
                <c:pt idx="2">
                  <c:v>121384.389</c:v>
                </c:pt>
                <c:pt idx="3">
                  <c:v>48540.42</c:v>
                </c:pt>
                <c:pt idx="4">
                  <c:v>86381.493000000002</c:v>
                </c:pt>
                <c:pt idx="5">
                  <c:v>91684.592999999993</c:v>
                </c:pt>
                <c:pt idx="6">
                  <c:v>68872.547999999995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İHR'!$C$17:$N$17</c:f>
              <c:numCache>
                <c:formatCode>#,##0</c:formatCode>
                <c:ptCount val="12"/>
                <c:pt idx="0">
                  <c:v>66631.066999999995</c:v>
                </c:pt>
                <c:pt idx="1">
                  <c:v>101106.59600000001</c:v>
                </c:pt>
                <c:pt idx="2">
                  <c:v>93632.384000000005</c:v>
                </c:pt>
                <c:pt idx="3">
                  <c:v>104726.342</c:v>
                </c:pt>
                <c:pt idx="4">
                  <c:v>80015.084000000003</c:v>
                </c:pt>
                <c:pt idx="5">
                  <c:v>76117.297000000006</c:v>
                </c:pt>
                <c:pt idx="6">
                  <c:v>90331.686000000002</c:v>
                </c:pt>
                <c:pt idx="7">
                  <c:v>49399.682999999997</c:v>
                </c:pt>
                <c:pt idx="8">
                  <c:v>52908.788999999997</c:v>
                </c:pt>
                <c:pt idx="9">
                  <c:v>50115.951999999997</c:v>
                </c:pt>
                <c:pt idx="10">
                  <c:v>51936.654000000002</c:v>
                </c:pt>
                <c:pt idx="11">
                  <c:v>89628.297999999995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51200"/>
        <c:axId val="89994304"/>
      </c:lineChart>
      <c:catAx>
        <c:axId val="8965120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89994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9994304"/>
        <c:scaling>
          <c:orientation val="minMax"/>
          <c:max val="1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89651200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45901639344263E-2"/>
          <c:y val="0.82329654576310496"/>
          <c:w val="0.13934426229508196"/>
          <c:h val="0.164659477806238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11" r="0.75000000000000211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61202185792382"/>
          <c:y val="0.16354556803995007"/>
          <c:w val="0.83811475409836067"/>
          <c:h val="0.49438202247191032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İHR'!$C$18:$N$18</c:f>
              <c:numCache>
                <c:formatCode>#,##0</c:formatCode>
                <c:ptCount val="12"/>
                <c:pt idx="0">
                  <c:v>7358.7259999999997</c:v>
                </c:pt>
                <c:pt idx="1">
                  <c:v>9166.9879999999994</c:v>
                </c:pt>
                <c:pt idx="2">
                  <c:v>10167.101000000001</c:v>
                </c:pt>
                <c:pt idx="3">
                  <c:v>13321.003000000001</c:v>
                </c:pt>
                <c:pt idx="4">
                  <c:v>8226.5259999999998</c:v>
                </c:pt>
                <c:pt idx="5">
                  <c:v>3831.8580000000002</c:v>
                </c:pt>
                <c:pt idx="6">
                  <c:v>3654.413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İHR'!$C$19:$N$19</c:f>
              <c:numCache>
                <c:formatCode>#,##0</c:formatCode>
                <c:ptCount val="12"/>
                <c:pt idx="0">
                  <c:v>5248.2349999999997</c:v>
                </c:pt>
                <c:pt idx="1">
                  <c:v>8969.8040000000001</c:v>
                </c:pt>
                <c:pt idx="2">
                  <c:v>9241.5139999999992</c:v>
                </c:pt>
                <c:pt idx="3">
                  <c:v>10435.252</c:v>
                </c:pt>
                <c:pt idx="4">
                  <c:v>7212.4260000000004</c:v>
                </c:pt>
                <c:pt idx="5">
                  <c:v>3794.241</c:v>
                </c:pt>
                <c:pt idx="6">
                  <c:v>3556.596</c:v>
                </c:pt>
                <c:pt idx="7">
                  <c:v>5171.8289999999997</c:v>
                </c:pt>
                <c:pt idx="8">
                  <c:v>5359.9139999999998</c:v>
                </c:pt>
                <c:pt idx="9">
                  <c:v>4636.9650000000001</c:v>
                </c:pt>
                <c:pt idx="10">
                  <c:v>6415.26</c:v>
                </c:pt>
                <c:pt idx="11">
                  <c:v>6939.5990000000002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51712"/>
        <c:axId val="89996032"/>
      </c:lineChart>
      <c:catAx>
        <c:axId val="8965171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89996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9996032"/>
        <c:scaling>
          <c:orientation val="minMax"/>
          <c:max val="2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89651712"/>
        <c:crosses val="autoZero"/>
        <c:crossBetween val="between"/>
        <c:majorUnit val="2000"/>
        <c:minorUnit val="4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45901639344263E-2"/>
          <c:y val="0.82771850147944992"/>
          <c:w val="0.13934426229508196"/>
          <c:h val="0.161049082347853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11" r="0.75000000000000211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2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/>
          </a:p>
        </c:rich>
      </c:tx>
      <c:layout>
        <c:manualLayout>
          <c:xMode val="edge"/>
          <c:yMode val="edge"/>
          <c:x val="0.15488021902806295"/>
          <c:y val="4.24469413233459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89754617428491"/>
          <c:y val="0.21348393248596781"/>
          <c:w val="0.8069823286126061"/>
          <c:h val="0.49438383069928893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İHR'!$C$20:$N$20</c:f>
              <c:numCache>
                <c:formatCode>#,##0</c:formatCode>
                <c:ptCount val="12"/>
                <c:pt idx="0">
                  <c:v>209570.804</c:v>
                </c:pt>
                <c:pt idx="1">
                  <c:v>185771.81700000001</c:v>
                </c:pt>
                <c:pt idx="2">
                  <c:v>193840.94899999999</c:v>
                </c:pt>
                <c:pt idx="3">
                  <c:v>204208.511</c:v>
                </c:pt>
                <c:pt idx="4">
                  <c:v>186649.56299999999</c:v>
                </c:pt>
                <c:pt idx="5">
                  <c:v>158184.55900000001</c:v>
                </c:pt>
                <c:pt idx="6">
                  <c:v>177720.71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İHR'!$C$21:$N$21</c:f>
              <c:numCache>
                <c:formatCode>#,##0</c:formatCode>
                <c:ptCount val="12"/>
                <c:pt idx="0">
                  <c:v>171195.693</c:v>
                </c:pt>
                <c:pt idx="1">
                  <c:v>148748.24900000001</c:v>
                </c:pt>
                <c:pt idx="2">
                  <c:v>145990.75099999999</c:v>
                </c:pt>
                <c:pt idx="3">
                  <c:v>154505.486</c:v>
                </c:pt>
                <c:pt idx="4">
                  <c:v>164850.53</c:v>
                </c:pt>
                <c:pt idx="5">
                  <c:v>157449.19200000001</c:v>
                </c:pt>
                <c:pt idx="6">
                  <c:v>164865.72700000001</c:v>
                </c:pt>
                <c:pt idx="7">
                  <c:v>158340.29500000001</c:v>
                </c:pt>
                <c:pt idx="8">
                  <c:v>171162.84</c:v>
                </c:pt>
                <c:pt idx="9">
                  <c:v>172493.79199999999</c:v>
                </c:pt>
                <c:pt idx="10">
                  <c:v>193388.829</c:v>
                </c:pt>
                <c:pt idx="11">
                  <c:v>185162.50700000001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49664"/>
        <c:axId val="126370368"/>
      </c:lineChart>
      <c:catAx>
        <c:axId val="89649664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6370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6370368"/>
        <c:scaling>
          <c:orientation val="minMax"/>
          <c:max val="2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89649664"/>
        <c:crosses val="autoZero"/>
        <c:crossBetween val="between"/>
        <c:majorUnit val="25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66940451745378E-2"/>
          <c:y val="0.84769353269043812"/>
          <c:w val="0.13963060572253932"/>
          <c:h val="0.141074051136866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11" r="0.75000000000000211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20597733925234"/>
          <c:y val="0.15808823529411789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İHR'!$C$22:$N$22</c:f>
              <c:numCache>
                <c:formatCode>#,##0</c:formatCode>
                <c:ptCount val="12"/>
                <c:pt idx="0">
                  <c:v>361414.94</c:v>
                </c:pt>
                <c:pt idx="1">
                  <c:v>344101.29200000002</c:v>
                </c:pt>
                <c:pt idx="2">
                  <c:v>369890.70299999998</c:v>
                </c:pt>
                <c:pt idx="3">
                  <c:v>394725.478</c:v>
                </c:pt>
                <c:pt idx="4">
                  <c:v>416752.49699999997</c:v>
                </c:pt>
                <c:pt idx="5">
                  <c:v>384554.897</c:v>
                </c:pt>
                <c:pt idx="6">
                  <c:v>374642.54300000001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'2002-2014 AYLIK İHR'!$C$23:$N$23</c:f>
              <c:numCache>
                <c:formatCode>#,##0</c:formatCode>
                <c:ptCount val="12"/>
                <c:pt idx="0">
                  <c:v>308442.913</c:v>
                </c:pt>
                <c:pt idx="1">
                  <c:v>312886.18400000001</c:v>
                </c:pt>
                <c:pt idx="2">
                  <c:v>361373.55900000001</c:v>
                </c:pt>
                <c:pt idx="3">
                  <c:v>361138.326</c:v>
                </c:pt>
                <c:pt idx="4">
                  <c:v>381482.92</c:v>
                </c:pt>
                <c:pt idx="5">
                  <c:v>354145.40100000001</c:v>
                </c:pt>
                <c:pt idx="6">
                  <c:v>389802.72200000001</c:v>
                </c:pt>
                <c:pt idx="7">
                  <c:v>330581.54700000002</c:v>
                </c:pt>
                <c:pt idx="8">
                  <c:v>402117.24800000002</c:v>
                </c:pt>
                <c:pt idx="9">
                  <c:v>363788.886</c:v>
                </c:pt>
                <c:pt idx="10">
                  <c:v>450887.61900000001</c:v>
                </c:pt>
                <c:pt idx="11">
                  <c:v>439903.06800000003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52224"/>
        <c:axId val="126372096"/>
      </c:lineChart>
      <c:catAx>
        <c:axId val="89652224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6372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6372096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89652224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88065843621401E-2"/>
          <c:y val="0.87009803921568774"/>
          <c:w val="0.13991791149563157"/>
          <c:h val="0.118872549019607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11" r="0.75000000000000211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TEKSTİL VE HAMMADDELERİ İHRACATI (Bin $)</a:t>
            </a:r>
          </a:p>
        </c:rich>
      </c:tx>
      <c:layout>
        <c:manualLayout>
          <c:xMode val="edge"/>
          <c:yMode val="edge"/>
          <c:x val="0.17959205099362591"/>
          <c:y val="5.18518518518518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96"/>
          <c:y val="0.20740815758158906"/>
          <c:w val="0.7938783421141028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İHR'!$C$26:$N$26</c:f>
              <c:numCache>
                <c:formatCode>#,##0</c:formatCode>
                <c:ptCount val="12"/>
                <c:pt idx="0">
                  <c:v>767918.70499999996</c:v>
                </c:pt>
                <c:pt idx="1">
                  <c:v>715930.848</c:v>
                </c:pt>
                <c:pt idx="2">
                  <c:v>770537.03700000001</c:v>
                </c:pt>
                <c:pt idx="3">
                  <c:v>790804.41799999995</c:v>
                </c:pt>
                <c:pt idx="4">
                  <c:v>768962.42</c:v>
                </c:pt>
                <c:pt idx="5">
                  <c:v>707044.73600000003</c:v>
                </c:pt>
                <c:pt idx="6">
                  <c:v>704360.7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'2002-2014 AYLIK İHR'!$C$27:$N$27</c:f>
              <c:numCache>
                <c:formatCode>#,##0</c:formatCode>
                <c:ptCount val="12"/>
                <c:pt idx="0">
                  <c:v>682155.86699999997</c:v>
                </c:pt>
                <c:pt idx="1">
                  <c:v>649400.50800000003</c:v>
                </c:pt>
                <c:pt idx="2">
                  <c:v>733948.37699999998</c:v>
                </c:pt>
                <c:pt idx="3">
                  <c:v>700825.505</c:v>
                </c:pt>
                <c:pt idx="4">
                  <c:v>748576.304</c:v>
                </c:pt>
                <c:pt idx="5">
                  <c:v>644671.53200000001</c:v>
                </c:pt>
                <c:pt idx="6">
                  <c:v>675793.60199999996</c:v>
                </c:pt>
                <c:pt idx="7">
                  <c:v>615575.12100000004</c:v>
                </c:pt>
                <c:pt idx="8">
                  <c:v>753895.30099999998</c:v>
                </c:pt>
                <c:pt idx="9">
                  <c:v>707932.25300000003</c:v>
                </c:pt>
                <c:pt idx="10">
                  <c:v>813464.28500000003</c:v>
                </c:pt>
                <c:pt idx="11">
                  <c:v>661704.61100000003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86112"/>
        <c:axId val="126374400"/>
      </c:lineChart>
      <c:catAx>
        <c:axId val="12578611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6374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637440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5786112"/>
        <c:crosses val="autoZero"/>
        <c:crossBetween val="between"/>
        <c:majorUnit val="10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114E-2"/>
          <c:y val="0.82963274035190049"/>
          <c:w val="0.13877572446301337"/>
          <c:h val="0.159259648099543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11" r="0.75000000000000211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95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163283405695371"/>
          <c:y val="0.19629700628257479"/>
          <c:w val="0.77142934015200504"/>
          <c:h val="0.48889065715660263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İHR'!$C$28:$N$28</c:f>
              <c:numCache>
                <c:formatCode>#,##0</c:formatCode>
                <c:ptCount val="12"/>
                <c:pt idx="0">
                  <c:v>123813.751</c:v>
                </c:pt>
                <c:pt idx="1">
                  <c:v>144842.40700000001</c:v>
                </c:pt>
                <c:pt idx="2">
                  <c:v>143842.60699999999</c:v>
                </c:pt>
                <c:pt idx="3">
                  <c:v>154781.22899999999</c:v>
                </c:pt>
                <c:pt idx="4">
                  <c:v>166306.42300000001</c:v>
                </c:pt>
                <c:pt idx="5">
                  <c:v>149579.43700000001</c:v>
                </c:pt>
                <c:pt idx="6">
                  <c:v>169095.10399999999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İHR'!$C$29:$N$29</c:f>
              <c:numCache>
                <c:formatCode>#,##0</c:formatCode>
                <c:ptCount val="12"/>
                <c:pt idx="0">
                  <c:v>115044.90399999999</c:v>
                </c:pt>
                <c:pt idx="1">
                  <c:v>129821.348</c:v>
                </c:pt>
                <c:pt idx="2">
                  <c:v>153555.92800000001</c:v>
                </c:pt>
                <c:pt idx="3">
                  <c:v>145413.28</c:v>
                </c:pt>
                <c:pt idx="4">
                  <c:v>155588.93799999999</c:v>
                </c:pt>
                <c:pt idx="5">
                  <c:v>146139.55900000001</c:v>
                </c:pt>
                <c:pt idx="6">
                  <c:v>183364.62299999999</c:v>
                </c:pt>
                <c:pt idx="7">
                  <c:v>178226.11300000001</c:v>
                </c:pt>
                <c:pt idx="8">
                  <c:v>175967.51800000001</c:v>
                </c:pt>
                <c:pt idx="9">
                  <c:v>161918.951</c:v>
                </c:pt>
                <c:pt idx="10">
                  <c:v>176429.89600000001</c:v>
                </c:pt>
                <c:pt idx="11">
                  <c:v>220803.97399999999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13920"/>
        <c:axId val="126376128"/>
      </c:lineChart>
      <c:catAx>
        <c:axId val="4571392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6376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637612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45713920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114E-2"/>
          <c:y val="0.82592903664820261"/>
          <c:w val="0.13877572446301337"/>
          <c:h val="0.159259648099543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11" r="0.75000000000000211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HALI İHRACATI (Bin $)</a:t>
            </a:r>
          </a:p>
        </c:rich>
      </c:tx>
      <c:layout>
        <c:manualLayout>
          <c:xMode val="edge"/>
          <c:yMode val="edge"/>
          <c:x val="0.32040837752424034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979610749771653"/>
          <c:y val="0.19403020425862189"/>
          <c:w val="0.77142934015200504"/>
          <c:h val="0.50746361113793126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İHR'!$C$30:$N$30</c:f>
              <c:numCache>
                <c:formatCode>#,##0</c:formatCode>
                <c:ptCount val="12"/>
                <c:pt idx="0">
                  <c:v>178356.88</c:v>
                </c:pt>
                <c:pt idx="1">
                  <c:v>177087.66699999999</c:v>
                </c:pt>
                <c:pt idx="2">
                  <c:v>190945.766</c:v>
                </c:pt>
                <c:pt idx="3">
                  <c:v>203972.473</c:v>
                </c:pt>
                <c:pt idx="4">
                  <c:v>194899.90900000001</c:v>
                </c:pt>
                <c:pt idx="5">
                  <c:v>200606.255</c:v>
                </c:pt>
                <c:pt idx="6">
                  <c:v>181673.10200000001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'2002-2014 AYLIK İHR'!$C$31:$N$31</c:f>
              <c:numCache>
                <c:formatCode>#,##0</c:formatCode>
                <c:ptCount val="12"/>
                <c:pt idx="0">
                  <c:v>165972.05499999999</c:v>
                </c:pt>
                <c:pt idx="1">
                  <c:v>161550.14600000001</c:v>
                </c:pt>
                <c:pt idx="2">
                  <c:v>169936.27600000001</c:v>
                </c:pt>
                <c:pt idx="3">
                  <c:v>190079.05799999999</c:v>
                </c:pt>
                <c:pt idx="4">
                  <c:v>192843.37700000001</c:v>
                </c:pt>
                <c:pt idx="5">
                  <c:v>183761.035</c:v>
                </c:pt>
                <c:pt idx="6">
                  <c:v>178911.50899999999</c:v>
                </c:pt>
                <c:pt idx="7">
                  <c:v>144298.25700000001</c:v>
                </c:pt>
                <c:pt idx="8">
                  <c:v>182023.92499999999</c:v>
                </c:pt>
                <c:pt idx="9">
                  <c:v>193554.00099999999</c:v>
                </c:pt>
                <c:pt idx="10">
                  <c:v>229928.223</c:v>
                </c:pt>
                <c:pt idx="11">
                  <c:v>202542.54399999999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87136"/>
        <c:axId val="126222336"/>
      </c:lineChart>
      <c:catAx>
        <c:axId val="12578713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6222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622233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5787136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114E-2"/>
          <c:y val="0.82835977592353183"/>
          <c:w val="0.13877572446301337"/>
          <c:h val="0.1604481529361074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11" r="0.750000000000002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İHRACATI, </a:t>
            </a:r>
            <a:r>
              <a:rPr lang="en-US" sz="1000" b="1" i="0" u="none" strike="noStrike" baseline="0"/>
              <a:t>20</a:t>
            </a:r>
            <a:r>
              <a:rPr lang="tr-TR" sz="1000" b="1" i="0" u="none" strike="noStrike" baseline="0"/>
              <a:t>13</a:t>
            </a:r>
            <a:r>
              <a:rPr lang="en-US" sz="1000" b="1" i="0" u="none" strike="noStrike" baseline="0"/>
              <a:t>-20</a:t>
            </a:r>
            <a:r>
              <a:rPr lang="tr-TR" sz="1000" b="1" i="0" u="none" strike="noStrike" baseline="0"/>
              <a:t>14</a:t>
            </a:r>
            <a:endParaRPr lang="en-US"/>
          </a:p>
        </c:rich>
      </c:tx>
      <c:layout>
        <c:manualLayout>
          <c:xMode val="edge"/>
          <c:yMode val="edge"/>
          <c:x val="0.12614702978641429"/>
          <c:y val="3.74531835205994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17"/>
        </c:manualLayout>
      </c:layout>
      <c:lineChart>
        <c:grouping val="standard"/>
        <c:varyColors val="0"/>
        <c:ser>
          <c:idx val="0"/>
          <c:order val="0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İHR'!$C$59:$N$59</c:f>
              <c:numCache>
                <c:formatCode>#,##0</c:formatCode>
                <c:ptCount val="12"/>
                <c:pt idx="0">
                  <c:v>394546.73300000001</c:v>
                </c:pt>
                <c:pt idx="1">
                  <c:v>398684.74200000003</c:v>
                </c:pt>
                <c:pt idx="2">
                  <c:v>369661.43300000002</c:v>
                </c:pt>
                <c:pt idx="3">
                  <c:v>401154.97700000001</c:v>
                </c:pt>
                <c:pt idx="4">
                  <c:v>507825.64299999998</c:v>
                </c:pt>
                <c:pt idx="5">
                  <c:v>431230.647</c:v>
                </c:pt>
                <c:pt idx="6">
                  <c:v>445474.46</c:v>
                </c:pt>
                <c:pt idx="7">
                  <c:v>400043.06199999998</c:v>
                </c:pt>
                <c:pt idx="8">
                  <c:v>441657.783</c:v>
                </c:pt>
                <c:pt idx="9">
                  <c:v>384744.09899999999</c:v>
                </c:pt>
                <c:pt idx="10">
                  <c:v>439724.03399999999</c:v>
                </c:pt>
                <c:pt idx="11">
                  <c:v>420788.446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'2002-2014 AYLIK İHR'!$A$58</c:f>
              <c:strCache>
                <c:ptCount val="1"/>
                <c:pt idx="0">
                  <c:v>2014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İHR'!$C$58:$N$58</c:f>
              <c:numCache>
                <c:formatCode>#,##0</c:formatCode>
                <c:ptCount val="12"/>
                <c:pt idx="0">
                  <c:v>401008.86200000002</c:v>
                </c:pt>
                <c:pt idx="1">
                  <c:v>327055.84600000002</c:v>
                </c:pt>
                <c:pt idx="2">
                  <c:v>363321.41600000003</c:v>
                </c:pt>
                <c:pt idx="3">
                  <c:v>412279.34100000001</c:v>
                </c:pt>
                <c:pt idx="4">
                  <c:v>464844.60600000003</c:v>
                </c:pt>
                <c:pt idx="5">
                  <c:v>403601.391</c:v>
                </c:pt>
                <c:pt idx="6">
                  <c:v>405610.27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14432"/>
        <c:axId val="42622272"/>
      </c:lineChart>
      <c:catAx>
        <c:axId val="4571443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42622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2622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4571443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1743119266055051E-3"/>
          <c:y val="0.8352091381835739"/>
          <c:w val="0.14788990825688073"/>
          <c:h val="0.151088304973114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11" r="0.75000000000000211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79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41"/>
          <c:y val="0.16279151152617571"/>
          <c:w val="0.77366410603159508"/>
          <c:h val="0.51162984356015451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İHR'!$C$32:$N$32</c:f>
              <c:numCache>
                <c:formatCode>#,##0</c:formatCode>
                <c:ptCount val="12"/>
                <c:pt idx="0">
                  <c:v>1394280.9939999999</c:v>
                </c:pt>
                <c:pt idx="1">
                  <c:v>1444414.4739999999</c:v>
                </c:pt>
                <c:pt idx="2">
                  <c:v>1460490.182</c:v>
                </c:pt>
                <c:pt idx="3">
                  <c:v>1482981.459</c:v>
                </c:pt>
                <c:pt idx="4">
                  <c:v>1587811.1710000001</c:v>
                </c:pt>
                <c:pt idx="5">
                  <c:v>1525286.1189999999</c:v>
                </c:pt>
                <c:pt idx="6">
                  <c:v>1581090.689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İHR'!$C$33:$N$33</c:f>
              <c:numCache>
                <c:formatCode>#,##0</c:formatCode>
                <c:ptCount val="12"/>
                <c:pt idx="0">
                  <c:v>1315967.932</c:v>
                </c:pt>
                <c:pt idx="1">
                  <c:v>1429457.66</c:v>
                </c:pt>
                <c:pt idx="2">
                  <c:v>1452101.21</c:v>
                </c:pt>
                <c:pt idx="3">
                  <c:v>1420981.699</c:v>
                </c:pt>
                <c:pt idx="4">
                  <c:v>1568761.0930000001</c:v>
                </c:pt>
                <c:pt idx="5">
                  <c:v>1328721.923</c:v>
                </c:pt>
                <c:pt idx="6">
                  <c:v>1529671.388</c:v>
                </c:pt>
                <c:pt idx="7">
                  <c:v>1424471.7420000001</c:v>
                </c:pt>
                <c:pt idx="8">
                  <c:v>1401860.1270000001</c:v>
                </c:pt>
                <c:pt idx="9">
                  <c:v>1394147.844</c:v>
                </c:pt>
                <c:pt idx="10">
                  <c:v>1566560.8940000001</c:v>
                </c:pt>
                <c:pt idx="11">
                  <c:v>1598646.037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52736"/>
        <c:axId val="126223488"/>
      </c:lineChart>
      <c:catAx>
        <c:axId val="8965273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6223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6223488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89652736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88065843621401E-2"/>
          <c:y val="0.84238051638893985"/>
          <c:w val="0.13991791149563157"/>
          <c:h val="0.145995645893100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11" r="0.75000000000000211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64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96"/>
          <c:y val="0.17537345384913924"/>
          <c:w val="0.78571506867333862"/>
          <c:h val="0.56343386236638282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İHR'!$C$42:$N$42</c:f>
              <c:numCache>
                <c:formatCode>#,##0</c:formatCode>
                <c:ptCount val="12"/>
                <c:pt idx="0">
                  <c:v>477337.08199999999</c:v>
                </c:pt>
                <c:pt idx="1">
                  <c:v>471702.34499999997</c:v>
                </c:pt>
                <c:pt idx="2">
                  <c:v>503718.80300000001</c:v>
                </c:pt>
                <c:pt idx="3">
                  <c:v>525200.26399999997</c:v>
                </c:pt>
                <c:pt idx="4">
                  <c:v>544869.10600000003</c:v>
                </c:pt>
                <c:pt idx="5">
                  <c:v>500446.88400000002</c:v>
                </c:pt>
                <c:pt idx="6">
                  <c:v>516068.46399999998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İHR'!$C$43:$N$43</c:f>
              <c:numCache>
                <c:formatCode>#,##0</c:formatCode>
                <c:ptCount val="12"/>
                <c:pt idx="0">
                  <c:v>430048.80300000001</c:v>
                </c:pt>
                <c:pt idx="1">
                  <c:v>435630.61499999999</c:v>
                </c:pt>
                <c:pt idx="2">
                  <c:v>512147.93400000001</c:v>
                </c:pt>
                <c:pt idx="3">
                  <c:v>501862.07699999999</c:v>
                </c:pt>
                <c:pt idx="4">
                  <c:v>518926.19799999997</c:v>
                </c:pt>
                <c:pt idx="5">
                  <c:v>465383.56099999999</c:v>
                </c:pt>
                <c:pt idx="6">
                  <c:v>509307.17300000001</c:v>
                </c:pt>
                <c:pt idx="7">
                  <c:v>386713.90399999998</c:v>
                </c:pt>
                <c:pt idx="8">
                  <c:v>480637.946</c:v>
                </c:pt>
                <c:pt idx="9">
                  <c:v>450455.80099999998</c:v>
                </c:pt>
                <c:pt idx="10">
                  <c:v>533237.61199999996</c:v>
                </c:pt>
                <c:pt idx="11">
                  <c:v>570362.60800000001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551040"/>
        <c:axId val="126225216"/>
      </c:lineChart>
      <c:catAx>
        <c:axId val="12655104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6225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6225216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6551040"/>
        <c:crosses val="autoZero"/>
        <c:crossBetween val="between"/>
        <c:majorUnit val="10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7619047619047623E-3"/>
          <c:y val="0.82835977592353172"/>
          <c:w val="0.13877572446301337"/>
          <c:h val="0.1604481529361074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11" r="0.75000000000000211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2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2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(Bin $)</a:t>
            </a:r>
            <a:endParaRPr lang="tr-TR"/>
          </a:p>
        </c:rich>
      </c:tx>
      <c:layout>
        <c:manualLayout>
          <c:xMode val="edge"/>
          <c:yMode val="edge"/>
          <c:x val="0.2714287856875055"/>
          <c:y val="2.496878901373273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231313942900029"/>
          <c:y val="0.17603074896536824"/>
          <c:w val="0.78367425031315174"/>
          <c:h val="0.54307314735906542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İHR'!$C$36:$N$36</c:f>
              <c:numCache>
                <c:formatCode>#,##0</c:formatCode>
                <c:ptCount val="12"/>
                <c:pt idx="0">
                  <c:v>1585995.3489999999</c:v>
                </c:pt>
                <c:pt idx="1">
                  <c:v>1831572.4539999999</c:v>
                </c:pt>
                <c:pt idx="2">
                  <c:v>2126536.2319999998</c:v>
                </c:pt>
                <c:pt idx="3">
                  <c:v>2090041.5930000001</c:v>
                </c:pt>
                <c:pt idx="4">
                  <c:v>2050366.531</c:v>
                </c:pt>
                <c:pt idx="5">
                  <c:v>2030174.868</c:v>
                </c:pt>
                <c:pt idx="6">
                  <c:v>1994291.1850000001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İHR'!$C$37:$N$37</c:f>
              <c:numCache>
                <c:formatCode>#,##0</c:formatCode>
                <c:ptCount val="12"/>
                <c:pt idx="0">
                  <c:v>1485459.331</c:v>
                </c:pt>
                <c:pt idx="1">
                  <c:v>1783951.888</c:v>
                </c:pt>
                <c:pt idx="2">
                  <c:v>1863298.6769999999</c:v>
                </c:pt>
                <c:pt idx="3">
                  <c:v>1766370.9979999999</c:v>
                </c:pt>
                <c:pt idx="4">
                  <c:v>1843125.4669999999</c:v>
                </c:pt>
                <c:pt idx="5">
                  <c:v>1800469.2890000001</c:v>
                </c:pt>
                <c:pt idx="6">
                  <c:v>1952618.523</c:v>
                </c:pt>
                <c:pt idx="7">
                  <c:v>1263006.966</c:v>
                </c:pt>
                <c:pt idx="8">
                  <c:v>1955643.449</c:v>
                </c:pt>
                <c:pt idx="9">
                  <c:v>1749427.5109999999</c:v>
                </c:pt>
                <c:pt idx="10">
                  <c:v>2075518.764</c:v>
                </c:pt>
                <c:pt idx="11">
                  <c:v>1764237.3189999999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551552"/>
        <c:axId val="126227520"/>
      </c:lineChart>
      <c:catAx>
        <c:axId val="12655155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6227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6227520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6551552"/>
        <c:crosses val="autoZero"/>
        <c:crossBetween val="between"/>
        <c:majorUnit val="50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114E-2"/>
          <c:y val="0.82771850147944992"/>
          <c:w val="0.13877572446301337"/>
          <c:h val="0.161049082347853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11" r="0.75000000000000211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ELEKTRİK ELEKTRONİK </a:t>
            </a:r>
            <a:r>
              <a:rPr lang="tr-TR" baseline="0"/>
              <a:t>VE HİZMET </a:t>
            </a:r>
            <a:r>
              <a:rPr lang="en-US"/>
              <a:t>İHRACATI </a:t>
            </a:r>
            <a:r>
              <a:rPr lang="tr-TR"/>
              <a:t> </a:t>
            </a:r>
            <a:r>
              <a:rPr lang="en-US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836440432564131"/>
          <c:y val="0.18909090909090964"/>
          <c:w val="0.74233277082688442"/>
          <c:h val="0.53818181818181865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İHR'!$C$40:$N$40</c:f>
              <c:numCache>
                <c:formatCode>#,##0</c:formatCode>
                <c:ptCount val="12"/>
                <c:pt idx="0">
                  <c:v>902952.549</c:v>
                </c:pt>
                <c:pt idx="1">
                  <c:v>921039.59299999999</c:v>
                </c:pt>
                <c:pt idx="2">
                  <c:v>1056899.21</c:v>
                </c:pt>
                <c:pt idx="3">
                  <c:v>1081094.9580000001</c:v>
                </c:pt>
                <c:pt idx="4">
                  <c:v>1065885.219</c:v>
                </c:pt>
                <c:pt idx="5">
                  <c:v>973593.72400000005</c:v>
                </c:pt>
                <c:pt idx="6">
                  <c:v>987843.26899999997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İHR'!$C$41:$N$41</c:f>
              <c:numCache>
                <c:formatCode>#,##0</c:formatCode>
                <c:ptCount val="12"/>
                <c:pt idx="0">
                  <c:v>830058.37800000003</c:v>
                </c:pt>
                <c:pt idx="1">
                  <c:v>838430.94499999995</c:v>
                </c:pt>
                <c:pt idx="2">
                  <c:v>909497.10199999996</c:v>
                </c:pt>
                <c:pt idx="3">
                  <c:v>916379.54500000004</c:v>
                </c:pt>
                <c:pt idx="4">
                  <c:v>1026564.0060000001</c:v>
                </c:pt>
                <c:pt idx="5">
                  <c:v>920031.07299999997</c:v>
                </c:pt>
                <c:pt idx="6">
                  <c:v>1038661.943</c:v>
                </c:pt>
                <c:pt idx="7">
                  <c:v>884232.304</c:v>
                </c:pt>
                <c:pt idx="8">
                  <c:v>1034178.557</c:v>
                </c:pt>
                <c:pt idx="9">
                  <c:v>1054293.102</c:v>
                </c:pt>
                <c:pt idx="10">
                  <c:v>1128514.0330000001</c:v>
                </c:pt>
                <c:pt idx="11">
                  <c:v>1113658.422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552064"/>
        <c:axId val="126228672"/>
      </c:lineChart>
      <c:catAx>
        <c:axId val="126552064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6228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6228672"/>
        <c:scaling>
          <c:orientation val="minMax"/>
          <c:max val="1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6552064"/>
        <c:crosses val="autoZero"/>
        <c:crossBetween val="between"/>
        <c:majorUnit val="25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24948875255619E-2"/>
          <c:y val="0.83272727272727365"/>
          <c:w val="0.13905951940056568"/>
          <c:h val="0.156363636363636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11" r="0.75000000000000211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3670791209"/>
          <c:y val="2.78884462151394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96"/>
          <c:y val="0.18326693227091695"/>
          <c:w val="0.7938783421141028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İHR'!$C$34:$N$34</c:f>
              <c:numCache>
                <c:formatCode>#,##0</c:formatCode>
                <c:ptCount val="12"/>
                <c:pt idx="0">
                  <c:v>1586822.909</c:v>
                </c:pt>
                <c:pt idx="1">
                  <c:v>1485413.071</c:v>
                </c:pt>
                <c:pt idx="2">
                  <c:v>1599786.9</c:v>
                </c:pt>
                <c:pt idx="3">
                  <c:v>1545303.777</c:v>
                </c:pt>
                <c:pt idx="4">
                  <c:v>1614871.058</c:v>
                </c:pt>
                <c:pt idx="5">
                  <c:v>1599751.6669999999</c:v>
                </c:pt>
                <c:pt idx="6">
                  <c:v>1727268.584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'2002-2014 AYLIK İHR'!$C$35:$N$35</c:f>
              <c:numCache>
                <c:formatCode>#,##0</c:formatCode>
                <c:ptCount val="12"/>
                <c:pt idx="0">
                  <c:v>1392631.8389999999</c:v>
                </c:pt>
                <c:pt idx="1">
                  <c:v>1389492.503</c:v>
                </c:pt>
                <c:pt idx="2">
                  <c:v>1509882.693</c:v>
                </c:pt>
                <c:pt idx="3">
                  <c:v>1316507.372</c:v>
                </c:pt>
                <c:pt idx="4">
                  <c:v>1364077.875</c:v>
                </c:pt>
                <c:pt idx="5">
                  <c:v>1442883.8759999999</c:v>
                </c:pt>
                <c:pt idx="6">
                  <c:v>1619796.1470000001</c:v>
                </c:pt>
                <c:pt idx="7">
                  <c:v>1397333.618</c:v>
                </c:pt>
                <c:pt idx="8">
                  <c:v>1514553.273</c:v>
                </c:pt>
                <c:pt idx="9">
                  <c:v>1334124.8130000001</c:v>
                </c:pt>
                <c:pt idx="10">
                  <c:v>1657213.7830000001</c:v>
                </c:pt>
                <c:pt idx="11">
                  <c:v>1421298.514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553600"/>
        <c:axId val="126672896"/>
      </c:lineChart>
      <c:catAx>
        <c:axId val="12655360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6672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6672896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6553600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5646258503401362E-2"/>
          <c:y val="0.80345285524568399"/>
          <c:w val="0.12653082650382988"/>
          <c:h val="0.155378486055777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11" r="0.75000000000000211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
(Bin $)</a:t>
            </a:r>
          </a:p>
        </c:rich>
      </c:tx>
      <c:layout>
        <c:manualLayout>
          <c:xMode val="edge"/>
          <c:yMode val="edge"/>
          <c:x val="0.2714287856875055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21"/>
          <c:y val="0.21019939671720186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İHR'!$C$44:$N$44</c:f>
              <c:numCache>
                <c:formatCode>#,##0</c:formatCode>
                <c:ptCount val="12"/>
                <c:pt idx="0">
                  <c:v>591744.85800000001</c:v>
                </c:pt>
                <c:pt idx="1">
                  <c:v>567905.86300000001</c:v>
                </c:pt>
                <c:pt idx="2">
                  <c:v>600001.71600000001</c:v>
                </c:pt>
                <c:pt idx="3">
                  <c:v>648992.85100000002</c:v>
                </c:pt>
                <c:pt idx="4">
                  <c:v>650940.69700000004</c:v>
                </c:pt>
                <c:pt idx="5">
                  <c:v>593966.33200000005</c:v>
                </c:pt>
                <c:pt idx="6">
                  <c:v>586954.13800000004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İHR'!$C$45:$N$45</c:f>
              <c:numCache>
                <c:formatCode>#,##0</c:formatCode>
                <c:ptCount val="12"/>
                <c:pt idx="0">
                  <c:v>519503.43900000001</c:v>
                </c:pt>
                <c:pt idx="1">
                  <c:v>545252.58400000003</c:v>
                </c:pt>
                <c:pt idx="2">
                  <c:v>593049.04099999997</c:v>
                </c:pt>
                <c:pt idx="3">
                  <c:v>558747.25399999996</c:v>
                </c:pt>
                <c:pt idx="4">
                  <c:v>617249.64</c:v>
                </c:pt>
                <c:pt idx="5">
                  <c:v>553130.973</c:v>
                </c:pt>
                <c:pt idx="6">
                  <c:v>584798.78399999999</c:v>
                </c:pt>
                <c:pt idx="7">
                  <c:v>506318.26400000002</c:v>
                </c:pt>
                <c:pt idx="8">
                  <c:v>593124.01699999999</c:v>
                </c:pt>
                <c:pt idx="9">
                  <c:v>534887.56400000001</c:v>
                </c:pt>
                <c:pt idx="10">
                  <c:v>651406.50300000003</c:v>
                </c:pt>
                <c:pt idx="11">
                  <c:v>572444.38699999999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083520"/>
        <c:axId val="126674624"/>
      </c:lineChart>
      <c:catAx>
        <c:axId val="12708352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6674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667462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7083520"/>
        <c:crosses val="autoZero"/>
        <c:crossBetween val="between"/>
        <c:majorUnit val="10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114E-2"/>
          <c:y val="0.85572296000313375"/>
          <c:w val="0.13877572446301337"/>
          <c:h val="0.1256222822893406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11" r="0.75000000000000211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2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2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(Bin $)</a:t>
            </a:r>
            <a:endParaRPr lang="tr-TR"/>
          </a:p>
        </c:rich>
      </c:tx>
      <c:layout>
        <c:manualLayout>
          <c:xMode val="edge"/>
          <c:yMode val="edge"/>
          <c:x val="0.14693898976913694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87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İHR'!$C$48:$N$48</c:f>
              <c:numCache>
                <c:formatCode>#,##0</c:formatCode>
                <c:ptCount val="12"/>
                <c:pt idx="0">
                  <c:v>243600.06299999999</c:v>
                </c:pt>
                <c:pt idx="1">
                  <c:v>245731.55100000001</c:v>
                </c:pt>
                <c:pt idx="2">
                  <c:v>272044.85399999999</c:v>
                </c:pt>
                <c:pt idx="3">
                  <c:v>308254.40100000001</c:v>
                </c:pt>
                <c:pt idx="4">
                  <c:v>289604.97200000001</c:v>
                </c:pt>
                <c:pt idx="5">
                  <c:v>278139.59899999999</c:v>
                </c:pt>
                <c:pt idx="6">
                  <c:v>266550.68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İHR'!$C$49:$N$49</c:f>
              <c:numCache>
                <c:formatCode>#,##0</c:formatCode>
                <c:ptCount val="12"/>
                <c:pt idx="0">
                  <c:v>232432.56899999999</c:v>
                </c:pt>
                <c:pt idx="1">
                  <c:v>236027.054</c:v>
                </c:pt>
                <c:pt idx="2">
                  <c:v>286631.21799999999</c:v>
                </c:pt>
                <c:pt idx="3">
                  <c:v>290672.978</c:v>
                </c:pt>
                <c:pt idx="4">
                  <c:v>298359.03000000003</c:v>
                </c:pt>
                <c:pt idx="5">
                  <c:v>263835.68599999999</c:v>
                </c:pt>
                <c:pt idx="6">
                  <c:v>277557.41899999999</c:v>
                </c:pt>
                <c:pt idx="7">
                  <c:v>250243.50399999999</c:v>
                </c:pt>
                <c:pt idx="8">
                  <c:v>264069.68400000001</c:v>
                </c:pt>
                <c:pt idx="9">
                  <c:v>241292.655</c:v>
                </c:pt>
                <c:pt idx="10">
                  <c:v>263702.67499999999</c:v>
                </c:pt>
                <c:pt idx="11">
                  <c:v>247834.45199999999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084032"/>
        <c:axId val="126676928"/>
      </c:lineChart>
      <c:catAx>
        <c:axId val="12708403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6676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667692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7084032"/>
        <c:crosses val="autoZero"/>
        <c:crossBetween val="between"/>
        <c:majorUnit val="4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114E-2"/>
          <c:y val="0.85945430328671601"/>
          <c:w val="0.13877572446301337"/>
          <c:h val="0.1256222822893406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11" r="0.75000000000000211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MÜCEVHER İHRACATI (1000 $)</a:t>
            </a:r>
          </a:p>
        </c:rich>
      </c:tx>
      <c:layout>
        <c:manualLayout>
          <c:xMode val="edge"/>
          <c:yMode val="edge"/>
          <c:x val="0.1947795380999062"/>
          <c:y val="4.07407407407407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'2002-2014 AYLIK İHR'!$A$50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İHR'!$C$50:$N$50</c:f>
              <c:numCache>
                <c:formatCode>#,##0</c:formatCode>
                <c:ptCount val="12"/>
                <c:pt idx="0">
                  <c:v>194226.76699999999</c:v>
                </c:pt>
                <c:pt idx="1">
                  <c:v>181390.087</c:v>
                </c:pt>
                <c:pt idx="2">
                  <c:v>212140.59299999999</c:v>
                </c:pt>
                <c:pt idx="3">
                  <c:v>209066.37100000001</c:v>
                </c:pt>
                <c:pt idx="4">
                  <c:v>203702.76800000001</c:v>
                </c:pt>
                <c:pt idx="5">
                  <c:v>148818.56599999999</c:v>
                </c:pt>
                <c:pt idx="6">
                  <c:v>124065.766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İHR'!$C$51:$N$51</c:f>
              <c:numCache>
                <c:formatCode>#,##0</c:formatCode>
                <c:ptCount val="12"/>
                <c:pt idx="0">
                  <c:v>154170.08499999999</c:v>
                </c:pt>
                <c:pt idx="1">
                  <c:v>192587.215</c:v>
                </c:pt>
                <c:pt idx="2">
                  <c:v>191244.978</c:v>
                </c:pt>
                <c:pt idx="3">
                  <c:v>165840.55600000001</c:v>
                </c:pt>
                <c:pt idx="4">
                  <c:v>192942.12100000001</c:v>
                </c:pt>
                <c:pt idx="5">
                  <c:v>168991.027</c:v>
                </c:pt>
                <c:pt idx="6">
                  <c:v>173444.18</c:v>
                </c:pt>
                <c:pt idx="7">
                  <c:v>187327.40599999999</c:v>
                </c:pt>
                <c:pt idx="8">
                  <c:v>204095.255</c:v>
                </c:pt>
                <c:pt idx="9">
                  <c:v>193811.158</c:v>
                </c:pt>
                <c:pt idx="10">
                  <c:v>239873.45199999999</c:v>
                </c:pt>
                <c:pt idx="11">
                  <c:v>189189.448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084544"/>
        <c:axId val="126678080"/>
      </c:lineChart>
      <c:catAx>
        <c:axId val="127084544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6678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6678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7084544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40160642570331E-2"/>
          <c:y val="0.84691669096918465"/>
          <c:w val="0.14859458832706238"/>
          <c:h val="0.1419760863225432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11" r="0.75000000000000211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 
(Bin $)</a:t>
            </a:r>
          </a:p>
        </c:rich>
      </c:tx>
      <c:layout>
        <c:manualLayout>
          <c:xMode val="edge"/>
          <c:yMode val="edge"/>
          <c:x val="0.42566191446028512"/>
          <c:y val="3.69003690036900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44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'2002-2014 AYLIK İHR'!$A$56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İHR'!$C$46:$N$46</c:f>
              <c:numCache>
                <c:formatCode>#,##0</c:formatCode>
                <c:ptCount val="12"/>
                <c:pt idx="0">
                  <c:v>1105543.254</c:v>
                </c:pt>
                <c:pt idx="1">
                  <c:v>1189107.7779999999</c:v>
                </c:pt>
                <c:pt idx="2">
                  <c:v>1173050.6640000001</c:v>
                </c:pt>
                <c:pt idx="3">
                  <c:v>1202458.949</c:v>
                </c:pt>
                <c:pt idx="4">
                  <c:v>1277842.2080000001</c:v>
                </c:pt>
                <c:pt idx="5">
                  <c:v>1067678.3959999999</c:v>
                </c:pt>
                <c:pt idx="6">
                  <c:v>1060142.8799999999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'2002-2014 AYLIK İHR'!$A$47</c:f>
              <c:strCache>
                <c:ptCount val="1"/>
                <c:pt idx="0">
                  <c:v>2013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İHR'!$C$47:$N$47</c:f>
              <c:numCache>
                <c:formatCode>#,##0</c:formatCode>
                <c:ptCount val="12"/>
                <c:pt idx="0">
                  <c:v>1144613.557</c:v>
                </c:pt>
                <c:pt idx="1">
                  <c:v>1224777.6399999999</c:v>
                </c:pt>
                <c:pt idx="2">
                  <c:v>1449849.35</c:v>
                </c:pt>
                <c:pt idx="3">
                  <c:v>1224394.159</c:v>
                </c:pt>
                <c:pt idx="4">
                  <c:v>1262968.138</c:v>
                </c:pt>
                <c:pt idx="5">
                  <c:v>1111722.7590000001</c:v>
                </c:pt>
                <c:pt idx="6">
                  <c:v>1092640.2779999999</c:v>
                </c:pt>
                <c:pt idx="7">
                  <c:v>927133.15700000001</c:v>
                </c:pt>
                <c:pt idx="8">
                  <c:v>1018041.534</c:v>
                </c:pt>
                <c:pt idx="9">
                  <c:v>1044197.044</c:v>
                </c:pt>
                <c:pt idx="10">
                  <c:v>1131232.4129999999</c:v>
                </c:pt>
                <c:pt idx="11">
                  <c:v>1189408.621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85088"/>
        <c:axId val="126679808"/>
      </c:lineChart>
      <c:catAx>
        <c:axId val="125785088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6679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6679808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5785088"/>
        <c:crosses val="autoZero"/>
        <c:crossBetween val="between"/>
        <c:majorUnit val="25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7522063815342939E-3"/>
          <c:y val="0.84994004900679021"/>
          <c:w val="0.13849287169042837"/>
          <c:h val="0.1389917773193479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11" r="0.75000000000000211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501"/>
        </c:manualLayout>
      </c:layout>
      <c:lineChart>
        <c:grouping val="standard"/>
        <c:varyColors val="0"/>
        <c:ser>
          <c:idx val="1"/>
          <c:order val="0"/>
          <c:tx>
            <c:strRef>
              <c:f>'2002-2014 AYLIK İHR'!$A$60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İHR'!$C$60:$N$60</c:f>
              <c:numCache>
                <c:formatCode>#,##0</c:formatCode>
                <c:ptCount val="12"/>
                <c:pt idx="0">
                  <c:v>401008.86200000002</c:v>
                </c:pt>
                <c:pt idx="1">
                  <c:v>327055.84600000002</c:v>
                </c:pt>
                <c:pt idx="2">
                  <c:v>363321.41600000003</c:v>
                </c:pt>
                <c:pt idx="3">
                  <c:v>412279.34100000001</c:v>
                </c:pt>
                <c:pt idx="4">
                  <c:v>464844.60600000003</c:v>
                </c:pt>
                <c:pt idx="5">
                  <c:v>403601.391</c:v>
                </c:pt>
                <c:pt idx="6">
                  <c:v>405610.27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'2002-2014 AYLIK İHR'!$A$61</c:f>
              <c:strCache>
                <c:ptCount val="1"/>
                <c:pt idx="0">
                  <c:v>2013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İHR'!$C$61:$N$61</c:f>
              <c:numCache>
                <c:formatCode>#,##0</c:formatCode>
                <c:ptCount val="12"/>
                <c:pt idx="0">
                  <c:v>394546.73300000001</c:v>
                </c:pt>
                <c:pt idx="1">
                  <c:v>398684.74200000003</c:v>
                </c:pt>
                <c:pt idx="2">
                  <c:v>369661.43300000002</c:v>
                </c:pt>
                <c:pt idx="3">
                  <c:v>401154.97700000001</c:v>
                </c:pt>
                <c:pt idx="4">
                  <c:v>507825.64299999998</c:v>
                </c:pt>
                <c:pt idx="5">
                  <c:v>431230.647</c:v>
                </c:pt>
                <c:pt idx="6">
                  <c:v>445474.46</c:v>
                </c:pt>
                <c:pt idx="7">
                  <c:v>400043.06199999998</c:v>
                </c:pt>
                <c:pt idx="8">
                  <c:v>441657.783</c:v>
                </c:pt>
                <c:pt idx="9">
                  <c:v>384744.09899999999</c:v>
                </c:pt>
                <c:pt idx="10">
                  <c:v>439724.03399999999</c:v>
                </c:pt>
                <c:pt idx="11">
                  <c:v>420788.446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085056"/>
        <c:axId val="135308416"/>
      </c:lineChart>
      <c:catAx>
        <c:axId val="12708505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35308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308416"/>
        <c:scaling>
          <c:orientation val="minMax"/>
          <c:max val="5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7085056"/>
        <c:crosses val="autoZero"/>
        <c:crossBetween val="between"/>
        <c:majorUnit val="5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00000000000005E-2"/>
          <c:y val="0.86620472440944885"/>
          <c:w val="0.14800000000000021"/>
          <c:h val="0.1225631278848765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11" r="0.7500000000000021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AYLAR BAZINDA TOPLAM İHRACAT, 2013-2014
</a:t>
            </a:r>
          </a:p>
        </c:rich>
      </c:tx>
      <c:layout>
        <c:manualLayout>
          <c:xMode val="edge"/>
          <c:yMode val="edge"/>
          <c:x val="0.16475972540045766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812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İHR'!$C$74:$N$74</c:f>
              <c:numCache>
                <c:formatCode>#,##0</c:formatCode>
                <c:ptCount val="12"/>
                <c:pt idx="0">
                  <c:v>11481559</c:v>
                </c:pt>
                <c:pt idx="1">
                  <c:v>12386204</c:v>
                </c:pt>
                <c:pt idx="2">
                  <c:v>13122243</c:v>
                </c:pt>
                <c:pt idx="3">
                  <c:v>12468957</c:v>
                </c:pt>
                <c:pt idx="4">
                  <c:v>13276668</c:v>
                </c:pt>
                <c:pt idx="5">
                  <c:v>12393547</c:v>
                </c:pt>
                <c:pt idx="6">
                  <c:v>13060662</c:v>
                </c:pt>
                <c:pt idx="7">
                  <c:v>11116764</c:v>
                </c:pt>
                <c:pt idx="8">
                  <c:v>13059044</c:v>
                </c:pt>
                <c:pt idx="9">
                  <c:v>12054431</c:v>
                </c:pt>
                <c:pt idx="10">
                  <c:v>14196127</c:v>
                </c:pt>
                <c:pt idx="11">
                  <c:v>13180277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'2002-2014 AYLIK İHR'!$A$75</c:f>
              <c:strCache>
                <c:ptCount val="1"/>
                <c:pt idx="0">
                  <c:v>2014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İHR'!$C$75:$N$75</c:f>
              <c:numCache>
                <c:formatCode>#,##0</c:formatCode>
                <c:ptCount val="12"/>
                <c:pt idx="0">
                  <c:v>12403116.278000001</c:v>
                </c:pt>
                <c:pt idx="1">
                  <c:v>13057945.187000001</c:v>
                </c:pt>
                <c:pt idx="2">
                  <c:v>14688895.596000001</c:v>
                </c:pt>
                <c:pt idx="3">
                  <c:v>13381117.875</c:v>
                </c:pt>
                <c:pt idx="4">
                  <c:v>13718228.958000001</c:v>
                </c:pt>
                <c:pt idx="5">
                  <c:v>12923249.093</c:v>
                </c:pt>
                <c:pt idx="6">
                  <c:v>12538870.045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14944"/>
        <c:axId val="85296832"/>
      </c:lineChart>
      <c:catAx>
        <c:axId val="45714944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85296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5296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45714944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8306636155606407E-2"/>
          <c:y val="0.84615692269235576"/>
          <c:w val="0.14144927536231974"/>
          <c:h val="0.13804889773393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11" r="0.75000000000000211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GEMİ</a:t>
            </a:r>
            <a:r>
              <a:rPr lang="tr-TR" baseline="0"/>
              <a:t> VE YAT</a:t>
            </a:r>
            <a:r>
              <a:rPr lang="en-US"/>
              <a:t> İHRACATI (Bin $)</a:t>
            </a:r>
          </a:p>
        </c:rich>
      </c:tx>
      <c:layout>
        <c:manualLayout>
          <c:xMode val="edge"/>
          <c:yMode val="edge"/>
          <c:x val="0.314000000000001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523"/>
        </c:manualLayout>
      </c:layout>
      <c:lineChart>
        <c:grouping val="standard"/>
        <c:varyColors val="0"/>
        <c:ser>
          <c:idx val="1"/>
          <c:order val="0"/>
          <c:tx>
            <c:strRef>
              <c:f>'2002-2014 AYLIK İHR'!$A$38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İHR'!$C$38:$N$38</c:f>
              <c:numCache>
                <c:formatCode>#,##0</c:formatCode>
                <c:ptCount val="12"/>
                <c:pt idx="0">
                  <c:v>54471.324000000001</c:v>
                </c:pt>
                <c:pt idx="1">
                  <c:v>89236.716</c:v>
                </c:pt>
                <c:pt idx="2">
                  <c:v>97135.554999999993</c:v>
                </c:pt>
                <c:pt idx="3">
                  <c:v>76354.088000000003</c:v>
                </c:pt>
                <c:pt idx="4">
                  <c:v>131971.46799999999</c:v>
                </c:pt>
                <c:pt idx="5">
                  <c:v>113595.982</c:v>
                </c:pt>
                <c:pt idx="6">
                  <c:v>122443.44500000001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'2002-2014 AYLIK İHR'!$A$39</c:f>
              <c:strCache>
                <c:ptCount val="1"/>
                <c:pt idx="0">
                  <c:v>2013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İHR'!$C$39:$N$39</c:f>
              <c:numCache>
                <c:formatCode>#,##0</c:formatCode>
                <c:ptCount val="12"/>
                <c:pt idx="0">
                  <c:v>48952.629000000001</c:v>
                </c:pt>
                <c:pt idx="1">
                  <c:v>162402.31299999999</c:v>
                </c:pt>
                <c:pt idx="2">
                  <c:v>92520.589000000007</c:v>
                </c:pt>
                <c:pt idx="3">
                  <c:v>29250.645</c:v>
                </c:pt>
                <c:pt idx="4">
                  <c:v>90162.293000000005</c:v>
                </c:pt>
                <c:pt idx="5">
                  <c:v>137339.94200000001</c:v>
                </c:pt>
                <c:pt idx="6">
                  <c:v>132087.47899999999</c:v>
                </c:pt>
                <c:pt idx="7">
                  <c:v>139231.01</c:v>
                </c:pt>
                <c:pt idx="8">
                  <c:v>129271.49400000001</c:v>
                </c:pt>
                <c:pt idx="9">
                  <c:v>47933.184999999998</c:v>
                </c:pt>
                <c:pt idx="10">
                  <c:v>58766.616999999998</c:v>
                </c:pt>
                <c:pt idx="11">
                  <c:v>95673.191999999995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085568"/>
        <c:axId val="135310720"/>
      </c:lineChart>
      <c:catAx>
        <c:axId val="127085568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35310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310720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7085568"/>
        <c:crosses val="autoZero"/>
        <c:crossBetween val="between"/>
        <c:majorUnit val="5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00000000000005E-2"/>
          <c:y val="0.85019041159181086"/>
          <c:w val="0.14800000000000021"/>
          <c:h val="0.138577565444768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SAVUNMA</a:t>
            </a:r>
            <a:r>
              <a:rPr lang="tr-TR" baseline="0"/>
              <a:t> VE HAVACILIK SANAYİİ</a:t>
            </a:r>
            <a:r>
              <a:rPr lang="en-US"/>
              <a:t> İHRACATI (Bin $)</a:t>
            </a:r>
          </a:p>
        </c:rich>
      </c:tx>
      <c:layout>
        <c:manualLayout>
          <c:xMode val="edge"/>
          <c:yMode val="edge"/>
          <c:x val="0.23400000000000001"/>
          <c:y val="4.74406991260924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501"/>
        </c:manualLayout>
      </c:layout>
      <c:lineChart>
        <c:grouping val="standard"/>
        <c:varyColors val="0"/>
        <c:ser>
          <c:idx val="1"/>
          <c:order val="0"/>
          <c:tx>
            <c:strRef>
              <c:f>'2002-2014 AYLIK İHR'!$A$52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İHR'!$C$52:$N$52</c:f>
              <c:numCache>
                <c:formatCode>#,##0</c:formatCode>
                <c:ptCount val="12"/>
                <c:pt idx="0">
                  <c:v>106122.356</c:v>
                </c:pt>
                <c:pt idx="1">
                  <c:v>107443.261</c:v>
                </c:pt>
                <c:pt idx="2">
                  <c:v>107438.48699999999</c:v>
                </c:pt>
                <c:pt idx="3">
                  <c:v>133746.18900000001</c:v>
                </c:pt>
                <c:pt idx="4">
                  <c:v>142827.799</c:v>
                </c:pt>
                <c:pt idx="5">
                  <c:v>180261.736</c:v>
                </c:pt>
                <c:pt idx="6">
                  <c:v>174827.016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'2002-2014 AYLIK İHR'!$A$53</c:f>
              <c:strCache>
                <c:ptCount val="1"/>
                <c:pt idx="0">
                  <c:v>2013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İHR'!$C$53:$N$53</c:f>
              <c:numCache>
                <c:formatCode>#,##0</c:formatCode>
                <c:ptCount val="12"/>
                <c:pt idx="0">
                  <c:v>72558.025999999998</c:v>
                </c:pt>
                <c:pt idx="1">
                  <c:v>90844.455000000002</c:v>
                </c:pt>
                <c:pt idx="2">
                  <c:v>106723.235</c:v>
                </c:pt>
                <c:pt idx="3">
                  <c:v>113262.235</c:v>
                </c:pt>
                <c:pt idx="4">
                  <c:v>126939.52800000001</c:v>
                </c:pt>
                <c:pt idx="5">
                  <c:v>171486.93799999999</c:v>
                </c:pt>
                <c:pt idx="6">
                  <c:v>99144.585000000006</c:v>
                </c:pt>
                <c:pt idx="7">
                  <c:v>90827.187000000005</c:v>
                </c:pt>
                <c:pt idx="8">
                  <c:v>114505.41800000001</c:v>
                </c:pt>
                <c:pt idx="9">
                  <c:v>129968.928</c:v>
                </c:pt>
                <c:pt idx="10">
                  <c:v>109259.065</c:v>
                </c:pt>
                <c:pt idx="11">
                  <c:v>163409.96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086080"/>
        <c:axId val="135313024"/>
      </c:lineChart>
      <c:catAx>
        <c:axId val="12708608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35313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31302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7086080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00000000000005E-2"/>
          <c:y val="0.86517168500004915"/>
          <c:w val="0.13578666666666669"/>
          <c:h val="0.1188011049180650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11" r="0.75000000000000211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İKLİMLENDİRME</a:t>
            </a:r>
            <a:r>
              <a:rPr lang="tr-TR" baseline="0"/>
              <a:t> SANAYİ </a:t>
            </a:r>
          </a:p>
          <a:p>
            <a:pPr>
              <a:defRPr sz="10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İHRACATI (Bin $)</a:t>
            </a:r>
          </a:p>
        </c:rich>
      </c:tx>
      <c:layout>
        <c:manualLayout>
          <c:xMode val="edge"/>
          <c:yMode val="edge"/>
          <c:x val="0.29000000000000031"/>
          <c:y val="4.74406991260924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'2002-2014 AYLIK İHR'!$A$54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İHR'!$C$54:$N$54</c:f>
              <c:numCache>
                <c:formatCode>#,##0</c:formatCode>
                <c:ptCount val="12"/>
                <c:pt idx="0">
                  <c:v>329794.63900000002</c:v>
                </c:pt>
                <c:pt idx="1">
                  <c:v>355785.22399999999</c:v>
                </c:pt>
                <c:pt idx="2">
                  <c:v>399146.11700000003</c:v>
                </c:pt>
                <c:pt idx="3">
                  <c:v>393845.32699999999</c:v>
                </c:pt>
                <c:pt idx="4">
                  <c:v>411049.52299999999</c:v>
                </c:pt>
                <c:pt idx="5">
                  <c:v>376282.402</c:v>
                </c:pt>
                <c:pt idx="6">
                  <c:v>392494.777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'2002-2014 AYLIK İHR'!$A$55</c:f>
              <c:strCache>
                <c:ptCount val="1"/>
                <c:pt idx="0">
                  <c:v>2013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İHR'!$C$55:$N$55</c:f>
              <c:numCache>
                <c:formatCode>#,##0</c:formatCode>
                <c:ptCount val="12"/>
                <c:pt idx="0">
                  <c:v>275661.76899999997</c:v>
                </c:pt>
                <c:pt idx="1">
                  <c:v>301532.522</c:v>
                </c:pt>
                <c:pt idx="2">
                  <c:v>348675.75300000003</c:v>
                </c:pt>
                <c:pt idx="3">
                  <c:v>357872.46</c:v>
                </c:pt>
                <c:pt idx="4">
                  <c:v>379190.42099999997</c:v>
                </c:pt>
                <c:pt idx="5">
                  <c:v>335219.63699999999</c:v>
                </c:pt>
                <c:pt idx="6">
                  <c:v>364870.49099999998</c:v>
                </c:pt>
                <c:pt idx="7">
                  <c:v>311691.00099999999</c:v>
                </c:pt>
                <c:pt idx="8">
                  <c:v>382215.22100000002</c:v>
                </c:pt>
                <c:pt idx="9">
                  <c:v>362202.20699999999</c:v>
                </c:pt>
                <c:pt idx="10">
                  <c:v>419098.26</c:v>
                </c:pt>
                <c:pt idx="11">
                  <c:v>361084.95899999997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91008"/>
        <c:axId val="136593984"/>
      </c:lineChart>
      <c:catAx>
        <c:axId val="136491008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36593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6593984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36491008"/>
        <c:crosses val="autoZero"/>
        <c:crossBetween val="between"/>
        <c:majorUnit val="5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00000000000005E-2"/>
          <c:y val="0.85518416939455599"/>
          <c:w val="0.13578666666666669"/>
          <c:h val="0.1287886205235579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11" r="0.750000000000002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TARIM İHRACATI, </a:t>
            </a:r>
            <a:r>
              <a:rPr lang="en-US" sz="1075" b="1" i="0" u="none" strike="noStrike" baseline="0"/>
              <a:t>20</a:t>
            </a:r>
            <a:r>
              <a:rPr lang="tr-TR" sz="1075" b="1" i="0" u="none" strike="noStrike" baseline="0"/>
              <a:t>13</a:t>
            </a:r>
            <a:r>
              <a:rPr lang="en-US" sz="1075" b="1" i="0" u="none" strike="noStrike" baseline="0"/>
              <a:t>-20</a:t>
            </a:r>
            <a:r>
              <a:rPr lang="tr-TR" sz="1075" b="1" i="0" u="none" strike="noStrike" baseline="0"/>
              <a:t>14</a:t>
            </a:r>
          </a:p>
        </c:rich>
      </c:tx>
      <c:layout>
        <c:manualLayout>
          <c:xMode val="edge"/>
          <c:yMode val="edge"/>
          <c:x val="0.14942552870546374"/>
          <c:y val="3.9525691699604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801"/>
          <c:y val="0.18972368631825576"/>
          <c:w val="0.75402468126949218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İHR'!$C$3:$N$3</c:f>
              <c:numCache>
                <c:formatCode>#,##0</c:formatCode>
                <c:ptCount val="12"/>
                <c:pt idx="0">
                  <c:v>1699667.9369999999</c:v>
                </c:pt>
                <c:pt idx="1">
                  <c:v>1613307.2549999999</c:v>
                </c:pt>
                <c:pt idx="2">
                  <c:v>1721276.5919999999</c:v>
                </c:pt>
                <c:pt idx="3">
                  <c:v>1687304.6569999999</c:v>
                </c:pt>
                <c:pt idx="4">
                  <c:v>1769600.5919999999</c:v>
                </c:pt>
                <c:pt idx="5">
                  <c:v>1650179.2560000001</c:v>
                </c:pt>
                <c:pt idx="6">
                  <c:v>1686787.97</c:v>
                </c:pt>
                <c:pt idx="7">
                  <c:v>1408589.82</c:v>
                </c:pt>
                <c:pt idx="8">
                  <c:v>1831276.5290000001</c:v>
                </c:pt>
                <c:pt idx="9">
                  <c:v>1822592.645</c:v>
                </c:pt>
                <c:pt idx="10">
                  <c:v>2251712.6140000001</c:v>
                </c:pt>
                <c:pt idx="11">
                  <c:v>2201138.196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'2002-2014 AYLIK İHR'!$A$2</c:f>
              <c:strCache>
                <c:ptCount val="1"/>
                <c:pt idx="0">
                  <c:v>2014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İHR'!$C$2:$N$2</c:f>
              <c:numCache>
                <c:formatCode>#,##0</c:formatCode>
                <c:ptCount val="12"/>
                <c:pt idx="0">
                  <c:v>1927410.4129999999</c:v>
                </c:pt>
                <c:pt idx="1">
                  <c:v>1795858.129</c:v>
                </c:pt>
                <c:pt idx="2">
                  <c:v>1888356.4669999999</c:v>
                </c:pt>
                <c:pt idx="3">
                  <c:v>1850061.2590000001</c:v>
                </c:pt>
                <c:pt idx="4">
                  <c:v>1809673.8259999999</c:v>
                </c:pt>
                <c:pt idx="5">
                  <c:v>1671855.6459999999</c:v>
                </c:pt>
                <c:pt idx="6">
                  <c:v>1535972.1769999999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98304"/>
        <c:axId val="85299136"/>
      </c:lineChart>
      <c:catAx>
        <c:axId val="89698304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85299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529913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89698304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1494252873563218E-2"/>
          <c:y val="0.82608861639331044"/>
          <c:w val="0.14681992337164751"/>
          <c:h val="0.1570495782888798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11" r="0.75000000000000211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2007-2013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32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'2002-2014 AYLIK İHR'!$C$70:$N$70</c:f>
              <c:numCache>
                <c:formatCode>#,##0</c:formatCode>
                <c:ptCount val="12"/>
                <c:pt idx="0">
                  <c:v>7884493.5240000021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7561696.282999998</c:v>
                </c:pt>
                <c:pt idx="4">
                  <c:v>7346407.5280000027</c:v>
                </c:pt>
                <c:pt idx="5">
                  <c:v>8329692.782999998</c:v>
                </c:pt>
                <c:pt idx="6">
                  <c:v>9055733.6709999945</c:v>
                </c:pt>
                <c:pt idx="7">
                  <c:v>7839908.8419999983</c:v>
                </c:pt>
                <c:pt idx="8">
                  <c:v>8480708.3870000001</c:v>
                </c:pt>
                <c:pt idx="9">
                  <c:v>10095768.030000005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'2002-2014 AYLIK İHR'!$A$71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'2002-2014 AYLIK İHR'!$C$71:$N$71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'2002-2014 AYLIK İHR'!$A$72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'2002-2014 AYLIK İHR'!$C$72:$N$72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'2002-2014 AYLIK İHR'!$A$73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'2002-2014 AYLIK İHR'!$C$73:$N$73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'2002-2014 AYLIK İHR'!$A$74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'2002-2014 AYLIK İHR'!$C$74:$N$74</c:f>
              <c:numCache>
                <c:formatCode>#,##0</c:formatCode>
                <c:ptCount val="12"/>
                <c:pt idx="0">
                  <c:v>11481559</c:v>
                </c:pt>
                <c:pt idx="1">
                  <c:v>12386204</c:v>
                </c:pt>
                <c:pt idx="2">
                  <c:v>13122243</c:v>
                </c:pt>
                <c:pt idx="3">
                  <c:v>12468957</c:v>
                </c:pt>
                <c:pt idx="4">
                  <c:v>13276668</c:v>
                </c:pt>
                <c:pt idx="5">
                  <c:v>12393547</c:v>
                </c:pt>
                <c:pt idx="6">
                  <c:v>13060662</c:v>
                </c:pt>
                <c:pt idx="7">
                  <c:v>11116764</c:v>
                </c:pt>
                <c:pt idx="8">
                  <c:v>13059044</c:v>
                </c:pt>
                <c:pt idx="9">
                  <c:v>12054431</c:v>
                </c:pt>
                <c:pt idx="10">
                  <c:v>14196127</c:v>
                </c:pt>
                <c:pt idx="11">
                  <c:v>13180277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'2002-2014 AYLIK İHR'!$A$75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'2002-2014 AYLIK İHR'!$C$75:$N$75</c:f>
              <c:numCache>
                <c:formatCode>#,##0</c:formatCode>
                <c:ptCount val="12"/>
                <c:pt idx="0">
                  <c:v>12403116.278000001</c:v>
                </c:pt>
                <c:pt idx="1">
                  <c:v>13057945.187000001</c:v>
                </c:pt>
                <c:pt idx="2">
                  <c:v>14688895.596000001</c:v>
                </c:pt>
                <c:pt idx="3">
                  <c:v>13381117.875</c:v>
                </c:pt>
                <c:pt idx="4">
                  <c:v>13718228.958000001</c:v>
                </c:pt>
                <c:pt idx="5">
                  <c:v>12923249.093</c:v>
                </c:pt>
                <c:pt idx="6">
                  <c:v>12538870.045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701376"/>
        <c:axId val="85302016"/>
      </c:lineChart>
      <c:catAx>
        <c:axId val="8970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85302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5302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89701376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753"/>
          <c:w val="8.6666666666666906E-2"/>
          <c:h val="0.3438117394416608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11" r="0.75000000000000211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2002-2013 (1000 $)</a:t>
            </a:r>
          </a:p>
        </c:rich>
      </c:tx>
      <c:layout>
        <c:manualLayout>
          <c:xMode val="edge"/>
          <c:yMode val="edge"/>
          <c:x val="0.19840230689799696"/>
          <c:y val="3.29113924050635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0.13417721518987338"/>
          <c:w val="0.83355580161074405"/>
          <c:h val="0.751898734177215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'2002-2014 AYLIK İHR'!$A$63:$A$75</c:f>
              <c:strCache>
                <c:ptCount val="1"/>
                <c:pt idx="0">
                  <c:v>2002 2003 2004 2005 2006 2007 2008 2009 2010 2011 2012 2013 2014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0"/>
              <c:layout>
                <c:manualLayout>
                  <c:x val="-1.5151515151515159E-2"/>
                  <c:y val="1.687737134124058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3.0302897743842625E-2"/>
                  <c:y val="1.687763713080168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'2002-2014 AYLIK İHR'!$A$63:$A$75</c:f>
              <c:numCache>
                <c:formatCode>General</c:formatCode>
                <c:ptCount val="13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</c:numCache>
            </c:numRef>
          </c:cat>
          <c:val>
            <c:numRef>
              <c:f>'2002-2014 AYLIK İHR'!$O$63:$O$75</c:f>
              <c:numCache>
                <c:formatCode>#,##0</c:formatCode>
                <c:ptCount val="13"/>
                <c:pt idx="0">
                  <c:v>36059089.028999999</c:v>
                </c:pt>
                <c:pt idx="1">
                  <c:v>47252836.302000016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85534675.518000007</c:v>
                </c:pt>
                <c:pt idx="5">
                  <c:v>107271749.904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151796483</c:v>
                </c:pt>
                <c:pt idx="12">
                  <c:v>92711423.032000005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554560"/>
        <c:axId val="57574528"/>
      </c:barChart>
      <c:catAx>
        <c:axId val="8755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57574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7574528"/>
        <c:scaling>
          <c:orientation val="minMax"/>
          <c:max val="160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87554560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11" r="0.75000000000000211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      (Bin $)</a:t>
            </a:r>
          </a:p>
        </c:rich>
      </c:tx>
      <c:layout>
        <c:manualLayout>
          <c:xMode val="edge"/>
          <c:yMode val="edge"/>
          <c:x val="0.15337444782592449"/>
          <c:y val="3.9370078740157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504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İHR'!$C$4:$N$4</c:f>
              <c:numCache>
                <c:formatCode>#,##0</c:formatCode>
                <c:ptCount val="12"/>
                <c:pt idx="0">
                  <c:v>614060.13899999997</c:v>
                </c:pt>
                <c:pt idx="1">
                  <c:v>556283.59699999995</c:v>
                </c:pt>
                <c:pt idx="2">
                  <c:v>598307.63399999996</c:v>
                </c:pt>
                <c:pt idx="3">
                  <c:v>610750.23</c:v>
                </c:pt>
                <c:pt idx="4">
                  <c:v>543234.13699999999</c:v>
                </c:pt>
                <c:pt idx="5">
                  <c:v>496987.99400000001</c:v>
                </c:pt>
                <c:pt idx="6">
                  <c:v>446302.43099999998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'2002-2014 AYLIK İHR'!$C$5:$N$5</c:f>
              <c:numCache>
                <c:formatCode>#,##0</c:formatCode>
                <c:ptCount val="12"/>
                <c:pt idx="0">
                  <c:v>500356.07299999997</c:v>
                </c:pt>
                <c:pt idx="1">
                  <c:v>471153.27600000001</c:v>
                </c:pt>
                <c:pt idx="2">
                  <c:v>532314.25</c:v>
                </c:pt>
                <c:pt idx="3">
                  <c:v>519233.696</c:v>
                </c:pt>
                <c:pt idx="4">
                  <c:v>586423.34199999995</c:v>
                </c:pt>
                <c:pt idx="5">
                  <c:v>541613.93799999997</c:v>
                </c:pt>
                <c:pt idx="6">
                  <c:v>550415.77099999995</c:v>
                </c:pt>
                <c:pt idx="7">
                  <c:v>452060.28600000002</c:v>
                </c:pt>
                <c:pt idx="8">
                  <c:v>552548.78899999999</c:v>
                </c:pt>
                <c:pt idx="9">
                  <c:v>533746.576</c:v>
                </c:pt>
                <c:pt idx="10">
                  <c:v>672663.61699999997</c:v>
                </c:pt>
                <c:pt idx="11">
                  <c:v>672114.03300000005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937408"/>
        <c:axId val="57576256"/>
      </c:lineChart>
      <c:catAx>
        <c:axId val="89937408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57576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7576256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89937408"/>
        <c:crosses val="autoZero"/>
        <c:crossBetween val="between"/>
        <c:majorUnit val="10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044989775051137E-2"/>
          <c:y val="0.87795275590551181"/>
          <c:w val="0.13905930470347649"/>
          <c:h val="0.1102362204724411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11" r="0.75000000000000211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YAŞ MEYVE VE SEBZE İHRACATI (Bin $)</a:t>
            </a:r>
          </a:p>
        </c:rich>
      </c:tx>
      <c:layout>
        <c:manualLayout>
          <c:xMode val="edge"/>
          <c:yMode val="edge"/>
          <c:x val="0.20612266323852313"/>
          <c:y val="3.77358490566039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İHR'!$C$6:$N$6</c:f>
              <c:numCache>
                <c:formatCode>#,##0</c:formatCode>
                <c:ptCount val="12"/>
                <c:pt idx="0">
                  <c:v>219372.68599999999</c:v>
                </c:pt>
                <c:pt idx="1">
                  <c:v>200389.75200000001</c:v>
                </c:pt>
                <c:pt idx="2">
                  <c:v>192354.005</c:v>
                </c:pt>
                <c:pt idx="3">
                  <c:v>177392.704</c:v>
                </c:pt>
                <c:pt idx="4">
                  <c:v>188140.842</c:v>
                </c:pt>
                <c:pt idx="5">
                  <c:v>167877.913</c:v>
                </c:pt>
                <c:pt idx="6">
                  <c:v>94886.008000000002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İHR'!$C$7:$N$7</c:f>
              <c:numCache>
                <c:formatCode>#,##0</c:formatCode>
                <c:ptCount val="12"/>
                <c:pt idx="0">
                  <c:v>223131.927</c:v>
                </c:pt>
                <c:pt idx="1">
                  <c:v>181369.864</c:v>
                </c:pt>
                <c:pt idx="2">
                  <c:v>172416.70600000001</c:v>
                </c:pt>
                <c:pt idx="3">
                  <c:v>160129.84099999999</c:v>
                </c:pt>
                <c:pt idx="4">
                  <c:v>181562.63200000001</c:v>
                </c:pt>
                <c:pt idx="5">
                  <c:v>178000.41899999999</c:v>
                </c:pt>
                <c:pt idx="6">
                  <c:v>115847.71400000001</c:v>
                </c:pt>
                <c:pt idx="7">
                  <c:v>95304.603000000003</c:v>
                </c:pt>
                <c:pt idx="8">
                  <c:v>126573.58199999999</c:v>
                </c:pt>
                <c:pt idx="9">
                  <c:v>217579.89199999999</c:v>
                </c:pt>
                <c:pt idx="10">
                  <c:v>335705.39899999998</c:v>
                </c:pt>
                <c:pt idx="11">
                  <c:v>363333.53200000001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938432"/>
        <c:axId val="57577984"/>
      </c:lineChart>
      <c:catAx>
        <c:axId val="8993843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57577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757798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8993843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114E-2"/>
          <c:y val="0.87673114445599964"/>
          <c:w val="0.13673490813648351"/>
          <c:h val="0.111950081711484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11" r="0.75000000000000211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251"/>
          <c:y val="3.89105058365758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33286636716424"/>
          <c:y val="0.14785992217898833"/>
          <c:w val="0.83435749448311225"/>
          <c:h val="0.57587548638132513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İHR'!$C$8:$N$8</c:f>
              <c:numCache>
                <c:formatCode>#,##0</c:formatCode>
                <c:ptCount val="12"/>
                <c:pt idx="0">
                  <c:v>111498.515</c:v>
                </c:pt>
                <c:pt idx="1">
                  <c:v>112348.27499999999</c:v>
                </c:pt>
                <c:pt idx="2">
                  <c:v>119800.86900000001</c:v>
                </c:pt>
                <c:pt idx="3">
                  <c:v>121026.583</c:v>
                </c:pt>
                <c:pt idx="4">
                  <c:v>109342.686</c:v>
                </c:pt>
                <c:pt idx="5">
                  <c:v>108401.755</c:v>
                </c:pt>
                <c:pt idx="6">
                  <c:v>107983.696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İHR'!$C$9:$N$9</c:f>
              <c:numCache>
                <c:formatCode>#,##0</c:formatCode>
                <c:ptCount val="12"/>
                <c:pt idx="0">
                  <c:v>94905.948000000004</c:v>
                </c:pt>
                <c:pt idx="1">
                  <c:v>94116.08</c:v>
                </c:pt>
                <c:pt idx="2">
                  <c:v>95501.997000000003</c:v>
                </c:pt>
                <c:pt idx="3">
                  <c:v>100788.325</c:v>
                </c:pt>
                <c:pt idx="4">
                  <c:v>112864.61</c:v>
                </c:pt>
                <c:pt idx="5">
                  <c:v>100335.58100000001</c:v>
                </c:pt>
                <c:pt idx="6">
                  <c:v>109284.27</c:v>
                </c:pt>
                <c:pt idx="7">
                  <c:v>107879.761</c:v>
                </c:pt>
                <c:pt idx="8">
                  <c:v>126891.68799999999</c:v>
                </c:pt>
                <c:pt idx="9">
                  <c:v>122192.47500000001</c:v>
                </c:pt>
                <c:pt idx="10">
                  <c:v>145394.356</c:v>
                </c:pt>
                <c:pt idx="11">
                  <c:v>119836.91099999999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938944"/>
        <c:axId val="57579712"/>
      </c:lineChart>
      <c:catAx>
        <c:axId val="89938944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57579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757971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89938944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24948875255619E-2"/>
          <c:y val="0.86770428015564205"/>
          <c:w val="0.13701452962551405"/>
          <c:h val="0.1206225680933852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11" r="0.750000000000002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66675</xdr:rowOff>
    </xdr:from>
    <xdr:to>
      <xdr:col>6</xdr:col>
      <xdr:colOff>114300</xdr:colOff>
      <xdr:row>16</xdr:row>
      <xdr:rowOff>95250</xdr:rowOff>
    </xdr:to>
    <xdr:graphicFrame macro="">
      <xdr:nvGraphicFramePr>
        <xdr:cNvPr id="2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83</xdr:row>
      <xdr:rowOff>19050</xdr:rowOff>
    </xdr:from>
    <xdr:to>
      <xdr:col>6</xdr:col>
      <xdr:colOff>219075</xdr:colOff>
      <xdr:row>98</xdr:row>
      <xdr:rowOff>142875</xdr:rowOff>
    </xdr:to>
    <xdr:graphicFrame macro="">
      <xdr:nvGraphicFramePr>
        <xdr:cNvPr id="3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152400</xdr:colOff>
      <xdr:row>48</xdr:row>
      <xdr:rowOff>76200</xdr:rowOff>
    </xdr:to>
    <xdr:graphicFrame macro="">
      <xdr:nvGraphicFramePr>
        <xdr:cNvPr id="4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66</xdr:row>
      <xdr:rowOff>19050</xdr:rowOff>
    </xdr:from>
    <xdr:to>
      <xdr:col>6</xdr:col>
      <xdr:colOff>295275</xdr:colOff>
      <xdr:row>82</xdr:row>
      <xdr:rowOff>47625</xdr:rowOff>
    </xdr:to>
    <xdr:graphicFrame macro="">
      <xdr:nvGraphicFramePr>
        <xdr:cNvPr id="5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28575</xdr:colOff>
      <xdr:row>18</xdr:row>
      <xdr:rowOff>19050</xdr:rowOff>
    </xdr:from>
    <xdr:to>
      <xdr:col>6</xdr:col>
      <xdr:colOff>161925</xdr:colOff>
      <xdr:row>32</xdr:row>
      <xdr:rowOff>57150</xdr:rowOff>
    </xdr:to>
    <xdr:graphicFrame macro="">
      <xdr:nvGraphicFramePr>
        <xdr:cNvPr id="6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133350</xdr:colOff>
      <xdr:row>133</xdr:row>
      <xdr:rowOff>38100</xdr:rowOff>
    </xdr:from>
    <xdr:to>
      <xdr:col>6</xdr:col>
      <xdr:colOff>266700</xdr:colOff>
      <xdr:row>149</xdr:row>
      <xdr:rowOff>0</xdr:rowOff>
    </xdr:to>
    <xdr:graphicFrame macro="">
      <xdr:nvGraphicFramePr>
        <xdr:cNvPr id="8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133350</xdr:colOff>
      <xdr:row>149</xdr:row>
      <xdr:rowOff>133350</xdr:rowOff>
    </xdr:from>
    <xdr:to>
      <xdr:col>6</xdr:col>
      <xdr:colOff>342900</xdr:colOff>
      <xdr:row>165</xdr:row>
      <xdr:rowOff>114300</xdr:rowOff>
    </xdr:to>
    <xdr:graphicFrame macro="">
      <xdr:nvGraphicFramePr>
        <xdr:cNvPr id="9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133350</xdr:colOff>
      <xdr:row>116</xdr:row>
      <xdr:rowOff>66675</xdr:rowOff>
    </xdr:from>
    <xdr:to>
      <xdr:col>6</xdr:col>
      <xdr:colOff>276225</xdr:colOff>
      <xdr:row>132</xdr:row>
      <xdr:rowOff>57150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95250</xdr:colOff>
      <xdr:row>199</xdr:row>
      <xdr:rowOff>66675</xdr:rowOff>
    </xdr:from>
    <xdr:to>
      <xdr:col>6</xdr:col>
      <xdr:colOff>323850</xdr:colOff>
      <xdr:row>216</xdr:row>
      <xdr:rowOff>76200</xdr:rowOff>
    </xdr:to>
    <xdr:graphicFrame macro="">
      <xdr:nvGraphicFramePr>
        <xdr:cNvPr id="1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47625</xdr:colOff>
      <xdr:row>49</xdr:row>
      <xdr:rowOff>114300</xdr:rowOff>
    </xdr:from>
    <xdr:to>
      <xdr:col>6</xdr:col>
      <xdr:colOff>276225</xdr:colOff>
      <xdr:row>65</xdr:row>
      <xdr:rowOff>66675</xdr:rowOff>
    </xdr:to>
    <xdr:graphicFrame macro="">
      <xdr:nvGraphicFramePr>
        <xdr:cNvPr id="1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152400</xdr:colOff>
      <xdr:row>166</xdr:row>
      <xdr:rowOff>47625</xdr:rowOff>
    </xdr:from>
    <xdr:to>
      <xdr:col>6</xdr:col>
      <xdr:colOff>381000</xdr:colOff>
      <xdr:row>182</xdr:row>
      <xdr:rowOff>0</xdr:rowOff>
    </xdr:to>
    <xdr:graphicFrame macro="">
      <xdr:nvGraphicFramePr>
        <xdr:cNvPr id="1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85725</xdr:colOff>
      <xdr:row>182</xdr:row>
      <xdr:rowOff>114300</xdr:rowOff>
    </xdr:from>
    <xdr:to>
      <xdr:col>6</xdr:col>
      <xdr:colOff>314325</xdr:colOff>
      <xdr:row>198</xdr:row>
      <xdr:rowOff>66675</xdr:rowOff>
    </xdr:to>
    <xdr:graphicFrame macro="">
      <xdr:nvGraphicFramePr>
        <xdr:cNvPr id="1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8</xdr:col>
      <xdr:colOff>504825</xdr:colOff>
      <xdr:row>52</xdr:row>
      <xdr:rowOff>38100</xdr:rowOff>
    </xdr:to>
    <xdr:graphicFrame macro="">
      <xdr:nvGraphicFramePr>
        <xdr:cNvPr id="2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8</xdr:col>
      <xdr:colOff>495300</xdr:colOff>
      <xdr:row>68</xdr:row>
      <xdr:rowOff>85725</xdr:rowOff>
    </xdr:to>
    <xdr:graphicFrame macro="">
      <xdr:nvGraphicFramePr>
        <xdr:cNvPr id="3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8</xdr:col>
      <xdr:colOff>523875</xdr:colOff>
      <xdr:row>19</xdr:row>
      <xdr:rowOff>152400</xdr:rowOff>
    </xdr:to>
    <xdr:graphicFrame macro="">
      <xdr:nvGraphicFramePr>
        <xdr:cNvPr id="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8</xdr:col>
      <xdr:colOff>504825</xdr:colOff>
      <xdr:row>37</xdr:row>
      <xdr:rowOff>114300</xdr:rowOff>
    </xdr:to>
    <xdr:graphicFrame macro="">
      <xdr:nvGraphicFramePr>
        <xdr:cNvPr id="5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0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23</xdr:row>
      <xdr:rowOff>28575</xdr:rowOff>
    </xdr:from>
    <xdr:to>
      <xdr:col>12</xdr:col>
      <xdr:colOff>266700</xdr:colOff>
      <xdr:row>46</xdr:row>
      <xdr:rowOff>66675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18</xdr:row>
      <xdr:rowOff>66675</xdr:rowOff>
    </xdr:from>
    <xdr:to>
      <xdr:col>7</xdr:col>
      <xdr:colOff>323850</xdr:colOff>
      <xdr:row>34</xdr:row>
      <xdr:rowOff>0</xdr:rowOff>
    </xdr:to>
    <xdr:graphicFrame macro="">
      <xdr:nvGraphicFramePr>
        <xdr:cNvPr id="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34</xdr:row>
      <xdr:rowOff>95250</xdr:rowOff>
    </xdr:from>
    <xdr:to>
      <xdr:col>7</xdr:col>
      <xdr:colOff>314325</xdr:colOff>
      <xdr:row>49</xdr:row>
      <xdr:rowOff>114300</xdr:rowOff>
    </xdr:to>
    <xdr:graphicFrame macro="">
      <xdr:nvGraphicFramePr>
        <xdr:cNvPr id="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</xdr:colOff>
      <xdr:row>50</xdr:row>
      <xdr:rowOff>9525</xdr:rowOff>
    </xdr:from>
    <xdr:to>
      <xdr:col>7</xdr:col>
      <xdr:colOff>323850</xdr:colOff>
      <xdr:row>64</xdr:row>
      <xdr:rowOff>47625</xdr:rowOff>
    </xdr:to>
    <xdr:graphicFrame macro="">
      <xdr:nvGraphicFramePr>
        <xdr:cNvPr id="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6</xdr:col>
      <xdr:colOff>447675</xdr:colOff>
      <xdr:row>32</xdr:row>
      <xdr:rowOff>133350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33</xdr:row>
      <xdr:rowOff>0</xdr:rowOff>
    </xdr:from>
    <xdr:to>
      <xdr:col>6</xdr:col>
      <xdr:colOff>400050</xdr:colOff>
      <xdr:row>47</xdr:row>
      <xdr:rowOff>104775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49</xdr:row>
      <xdr:rowOff>19050</xdr:rowOff>
    </xdr:from>
    <xdr:to>
      <xdr:col>6</xdr:col>
      <xdr:colOff>428625</xdr:colOff>
      <xdr:row>64</xdr:row>
      <xdr:rowOff>133350</xdr:rowOff>
    </xdr:to>
    <xdr:graphicFrame macro="">
      <xdr:nvGraphicFramePr>
        <xdr:cNvPr id="5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3</xdr:row>
      <xdr:rowOff>28575</xdr:rowOff>
    </xdr:from>
    <xdr:to>
      <xdr:col>7</xdr:col>
      <xdr:colOff>419100</xdr:colOff>
      <xdr:row>18</xdr:row>
      <xdr:rowOff>142875</xdr:rowOff>
    </xdr:to>
    <xdr:graphicFrame macro="">
      <xdr:nvGraphicFramePr>
        <xdr:cNvPr id="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22</xdr:row>
      <xdr:rowOff>9525</xdr:rowOff>
    </xdr:from>
    <xdr:to>
      <xdr:col>7</xdr:col>
      <xdr:colOff>419100</xdr:colOff>
      <xdr:row>38</xdr:row>
      <xdr:rowOff>9525</xdr:rowOff>
    </xdr:to>
    <xdr:graphicFrame macro="">
      <xdr:nvGraphicFramePr>
        <xdr:cNvPr id="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showGridLines="0" tabSelected="1" zoomScale="70" zoomScaleNormal="70" workbookViewId="0">
      <pane xSplit="1" ySplit="7" topLeftCell="B17" activePane="bottomRight" state="frozen"/>
      <selection activeCell="B16" sqref="B16"/>
      <selection pane="topRight" activeCell="B16" sqref="B16"/>
      <selection pane="bottomLeft" activeCell="B16" sqref="B16"/>
      <selection pane="bottomRight" activeCell="A5" sqref="A5:M5"/>
    </sheetView>
  </sheetViews>
  <sheetFormatPr defaultColWidth="9.140625" defaultRowHeight="12.75" x14ac:dyDescent="0.2"/>
  <cols>
    <col min="1" max="1" width="49.28515625" style="1" bestFit="1" customWidth="1"/>
    <col min="2" max="2" width="17.85546875" style="1" customWidth="1"/>
    <col min="3" max="3" width="17" style="1" bestFit="1" customWidth="1"/>
    <col min="4" max="4" width="9.42578125" style="1" bestFit="1" customWidth="1"/>
    <col min="5" max="5" width="13.5703125" style="1" bestFit="1" customWidth="1"/>
    <col min="6" max="7" width="16.85546875" style="1" bestFit="1" customWidth="1"/>
    <col min="8" max="8" width="9.5703125" style="1" bestFit="1" customWidth="1"/>
    <col min="9" max="9" width="13.85546875" style="1" bestFit="1" customWidth="1"/>
    <col min="10" max="11" width="18.7109375" style="1" bestFit="1" customWidth="1"/>
    <col min="12" max="13" width="9.42578125" style="1" bestFit="1" customWidth="1"/>
    <col min="14" max="16384" width="9.140625" style="1"/>
  </cols>
  <sheetData>
    <row r="1" spans="1:13" ht="26.25" x14ac:dyDescent="0.4">
      <c r="B1" s="2" t="s">
        <v>207</v>
      </c>
      <c r="D1" s="3"/>
    </row>
    <row r="2" spans="1:13" x14ac:dyDescent="0.2">
      <c r="D2" s="3"/>
    </row>
    <row r="3" spans="1:13" x14ac:dyDescent="0.2">
      <c r="D3" s="3"/>
    </row>
    <row r="4" spans="1:13" x14ac:dyDescent="0.2">
      <c r="B4" s="3"/>
      <c r="C4" s="3"/>
      <c r="D4" s="3"/>
      <c r="E4" s="3"/>
      <c r="F4" s="3"/>
      <c r="G4" s="3"/>
      <c r="H4" s="3"/>
      <c r="I4" s="3"/>
    </row>
    <row r="5" spans="1:13" ht="26.25" x14ac:dyDescent="0.2">
      <c r="A5" s="142" t="s">
        <v>0</v>
      </c>
      <c r="B5" s="143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4"/>
    </row>
    <row r="6" spans="1:13" ht="18" x14ac:dyDescent="0.2">
      <c r="A6" s="4"/>
      <c r="B6" s="141" t="s">
        <v>1</v>
      </c>
      <c r="C6" s="141"/>
      <c r="D6" s="141"/>
      <c r="E6" s="141"/>
      <c r="F6" s="141" t="s">
        <v>208</v>
      </c>
      <c r="G6" s="141"/>
      <c r="H6" s="141"/>
      <c r="I6" s="141"/>
      <c r="J6" s="141" t="s">
        <v>180</v>
      </c>
      <c r="K6" s="141"/>
      <c r="L6" s="141"/>
      <c r="M6" s="141"/>
    </row>
    <row r="7" spans="1:13" ht="30" x14ac:dyDescent="0.25">
      <c r="A7" s="5" t="s">
        <v>2</v>
      </c>
      <c r="B7" s="6">
        <v>2013</v>
      </c>
      <c r="C7" s="7">
        <v>2014</v>
      </c>
      <c r="D7" s="8" t="s">
        <v>181</v>
      </c>
      <c r="E7" s="8" t="s">
        <v>182</v>
      </c>
      <c r="F7" s="6">
        <v>2013</v>
      </c>
      <c r="G7" s="7">
        <v>2014</v>
      </c>
      <c r="H7" s="8" t="s">
        <v>181</v>
      </c>
      <c r="I7" s="8" t="s">
        <v>182</v>
      </c>
      <c r="J7" s="6" t="s">
        <v>183</v>
      </c>
      <c r="K7" s="6" t="s">
        <v>184</v>
      </c>
      <c r="L7" s="8" t="s">
        <v>181</v>
      </c>
      <c r="M7" s="8" t="s">
        <v>182</v>
      </c>
    </row>
    <row r="8" spans="1:13" ht="16.5" x14ac:dyDescent="0.25">
      <c r="A8" s="65" t="s">
        <v>3</v>
      </c>
      <c r="B8" s="66">
        <v>1686787.9698999999</v>
      </c>
      <c r="C8" s="66">
        <v>1535972.1767500001</v>
      </c>
      <c r="D8" s="64">
        <f t="shared" ref="D8:D44" si="0">(C8-B8)/B8*100</f>
        <v>-8.9410047878715204</v>
      </c>
      <c r="E8" s="64">
        <f>C8/C$44*100</f>
        <v>12.24968574700425</v>
      </c>
      <c r="F8" s="66">
        <v>11827661.750229999</v>
      </c>
      <c r="G8" s="66">
        <v>12479187.916549999</v>
      </c>
      <c r="H8" s="64">
        <f t="shared" ref="H8:H45" si="1">(G8-F8)/F8*100</f>
        <v>5.5084950861680699</v>
      </c>
      <c r="I8" s="64">
        <f>G8/G$46*100</f>
        <v>13.460248487656932</v>
      </c>
      <c r="J8" s="66">
        <v>20299196.472999997</v>
      </c>
      <c r="K8" s="66">
        <v>21992818.794000007</v>
      </c>
      <c r="L8" s="64">
        <f t="shared" ref="L8:L45" si="2">(K8-J8)/J8*100</f>
        <v>8.3432973480142447</v>
      </c>
      <c r="M8" s="64">
        <f>K8/K$46*100</f>
        <v>14.069111473040541</v>
      </c>
    </row>
    <row r="9" spans="1:13" ht="15.75" x14ac:dyDescent="0.25">
      <c r="A9" s="10" t="s">
        <v>4</v>
      </c>
      <c r="B9" s="66">
        <v>1132119.52122</v>
      </c>
      <c r="C9" s="66">
        <v>983608.92422000004</v>
      </c>
      <c r="D9" s="64">
        <f t="shared" si="0"/>
        <v>-13.117925644455037</v>
      </c>
      <c r="E9" s="64">
        <f t="shared" ref="E9:E46" si="3">C9/C$44*100</f>
        <v>7.844478176120659</v>
      </c>
      <c r="F9" s="66">
        <v>8250784.0975599997</v>
      </c>
      <c r="G9" s="66">
        <v>8517158.6542700008</v>
      </c>
      <c r="H9" s="64">
        <f t="shared" si="1"/>
        <v>3.2284756643768668</v>
      </c>
      <c r="I9" s="64">
        <f t="shared" ref="I9:I46" si="4">G9/G$46*100</f>
        <v>9.1867413698636078</v>
      </c>
      <c r="J9" s="66">
        <v>14279373.229</v>
      </c>
      <c r="K9" s="66">
        <v>15162975.756999999</v>
      </c>
      <c r="L9" s="64">
        <f t="shared" si="2"/>
        <v>6.18796437231215</v>
      </c>
      <c r="M9" s="64">
        <f t="shared" ref="M9:M46" si="5">K9/K$46*100</f>
        <v>9.6999660746736112</v>
      </c>
    </row>
    <row r="10" spans="1:13" ht="14.25" x14ac:dyDescent="0.2">
      <c r="A10" s="12" t="s">
        <v>5</v>
      </c>
      <c r="B10" s="13">
        <v>550415.77084000001</v>
      </c>
      <c r="C10" s="13">
        <v>446302.43086999998</v>
      </c>
      <c r="D10" s="14">
        <f t="shared" si="0"/>
        <v>-18.915399137475781</v>
      </c>
      <c r="E10" s="14">
        <f t="shared" si="3"/>
        <v>3.5593512753919017</v>
      </c>
      <c r="F10" s="13">
        <v>3701510.34418</v>
      </c>
      <c r="G10" s="13">
        <v>3865926.1625700002</v>
      </c>
      <c r="H10" s="14">
        <f t="shared" si="1"/>
        <v>4.4418575960085116</v>
      </c>
      <c r="I10" s="14">
        <f t="shared" si="4"/>
        <v>4.1698488019493007</v>
      </c>
      <c r="J10" s="13">
        <v>6222547.0369999995</v>
      </c>
      <c r="K10" s="13">
        <v>6749058.1409999998</v>
      </c>
      <c r="L10" s="14">
        <f t="shared" si="2"/>
        <v>8.461343897752851</v>
      </c>
      <c r="M10" s="14">
        <f t="shared" si="5"/>
        <v>4.3174661789904594</v>
      </c>
    </row>
    <row r="11" spans="1:13" ht="14.25" x14ac:dyDescent="0.2">
      <c r="A11" s="12" t="s">
        <v>6</v>
      </c>
      <c r="B11" s="13">
        <v>115847.71448</v>
      </c>
      <c r="C11" s="13">
        <v>94886.007620000004</v>
      </c>
      <c r="D11" s="14">
        <f t="shared" si="0"/>
        <v>-18.09419111467998</v>
      </c>
      <c r="E11" s="14">
        <f t="shared" si="3"/>
        <v>0.75673491533696857</v>
      </c>
      <c r="F11" s="13">
        <v>1212459.10298</v>
      </c>
      <c r="G11" s="13">
        <v>1240413.90934</v>
      </c>
      <c r="H11" s="14">
        <f t="shared" si="1"/>
        <v>2.3056288077092502</v>
      </c>
      <c r="I11" s="14">
        <f t="shared" si="4"/>
        <v>1.3379299645868474</v>
      </c>
      <c r="J11" s="13">
        <v>2178316.4849999999</v>
      </c>
      <c r="K11" s="13">
        <v>2378925.0130000003</v>
      </c>
      <c r="L11" s="14">
        <f t="shared" si="2"/>
        <v>9.2093380085676753</v>
      </c>
      <c r="M11" s="14">
        <f t="shared" si="5"/>
        <v>1.5218313535612997</v>
      </c>
    </row>
    <row r="12" spans="1:13" ht="14.25" x14ac:dyDescent="0.2">
      <c r="A12" s="12" t="s">
        <v>7</v>
      </c>
      <c r="B12" s="13">
        <v>109284.27026999999</v>
      </c>
      <c r="C12" s="13">
        <v>107983.69590999999</v>
      </c>
      <c r="D12" s="14">
        <f t="shared" si="0"/>
        <v>-1.190083766663558</v>
      </c>
      <c r="E12" s="14">
        <f t="shared" si="3"/>
        <v>0.86119160276486306</v>
      </c>
      <c r="F12" s="13">
        <v>707796.81238000002</v>
      </c>
      <c r="G12" s="13">
        <v>790402.37867000001</v>
      </c>
      <c r="H12" s="14">
        <f t="shared" si="1"/>
        <v>11.6708022479269</v>
      </c>
      <c r="I12" s="14">
        <f t="shared" si="4"/>
        <v>0.852540445201868</v>
      </c>
      <c r="J12" s="13">
        <v>1293608.2249999999</v>
      </c>
      <c r="K12" s="13">
        <v>1412597.5700000003</v>
      </c>
      <c r="L12" s="14">
        <f t="shared" si="2"/>
        <v>9.1982520441998936</v>
      </c>
      <c r="M12" s="14">
        <f t="shared" si="5"/>
        <v>0.9036582743226228</v>
      </c>
    </row>
    <row r="13" spans="1:13" ht="14.25" x14ac:dyDescent="0.2">
      <c r="A13" s="12" t="s">
        <v>8</v>
      </c>
      <c r="B13" s="13">
        <v>96080.379319999993</v>
      </c>
      <c r="C13" s="13">
        <v>88547.154150000002</v>
      </c>
      <c r="D13" s="14">
        <f t="shared" si="0"/>
        <v>-7.840544784810068</v>
      </c>
      <c r="E13" s="14">
        <f t="shared" si="3"/>
        <v>0.70618128931484447</v>
      </c>
      <c r="F13" s="13">
        <v>737322.33265999996</v>
      </c>
      <c r="G13" s="13">
        <v>743731.66093000001</v>
      </c>
      <c r="H13" s="14">
        <f t="shared" si="1"/>
        <v>0.86927087192347086</v>
      </c>
      <c r="I13" s="14">
        <f t="shared" si="4"/>
        <v>0.80220067453100752</v>
      </c>
      <c r="J13" s="13">
        <v>1437769.6939999999</v>
      </c>
      <c r="K13" s="13">
        <v>1444663.0240000002</v>
      </c>
      <c r="L13" s="14">
        <f t="shared" si="2"/>
        <v>0.47944604958409337</v>
      </c>
      <c r="M13" s="14">
        <f t="shared" si="5"/>
        <v>0.92417099035894679</v>
      </c>
    </row>
    <row r="14" spans="1:13" ht="14.25" x14ac:dyDescent="0.2">
      <c r="A14" s="12" t="s">
        <v>9</v>
      </c>
      <c r="B14" s="13">
        <v>133857.60264999999</v>
      </c>
      <c r="C14" s="13">
        <v>158490.23337999999</v>
      </c>
      <c r="D14" s="14">
        <f t="shared" si="0"/>
        <v>18.402115563362816</v>
      </c>
      <c r="E14" s="14">
        <f t="shared" si="3"/>
        <v>1.2639913549621289</v>
      </c>
      <c r="F14" s="13">
        <v>926481.60005999997</v>
      </c>
      <c r="G14" s="13">
        <v>1080164.7878699999</v>
      </c>
      <c r="H14" s="14">
        <f t="shared" si="1"/>
        <v>16.587829461486038</v>
      </c>
      <c r="I14" s="14">
        <f t="shared" si="4"/>
        <v>1.1650827401248856</v>
      </c>
      <c r="J14" s="13">
        <v>1781543.2169999997</v>
      </c>
      <c r="K14" s="13">
        <v>1923789.4090000002</v>
      </c>
      <c r="L14" s="14">
        <f t="shared" si="2"/>
        <v>7.9844367873114868</v>
      </c>
      <c r="M14" s="14">
        <f t="shared" si="5"/>
        <v>1.230674789775462</v>
      </c>
    </row>
    <row r="15" spans="1:13" ht="14.25" x14ac:dyDescent="0.2">
      <c r="A15" s="12" t="s">
        <v>10</v>
      </c>
      <c r="B15" s="13">
        <v>32745.501199999999</v>
      </c>
      <c r="C15" s="13">
        <v>14872.441919999999</v>
      </c>
      <c r="D15" s="14">
        <f t="shared" si="0"/>
        <v>-54.581724588170303</v>
      </c>
      <c r="E15" s="14">
        <f t="shared" si="3"/>
        <v>0.11861070308972477</v>
      </c>
      <c r="F15" s="13">
        <v>304657.88825999998</v>
      </c>
      <c r="G15" s="13">
        <v>144432.99408999999</v>
      </c>
      <c r="H15" s="14">
        <f t="shared" si="1"/>
        <v>-52.591743179569818</v>
      </c>
      <c r="I15" s="14">
        <f t="shared" si="4"/>
        <v>0.15578770055136348</v>
      </c>
      <c r="J15" s="13">
        <v>395070.75499999995</v>
      </c>
      <c r="K15" s="13">
        <v>279342.89600000001</v>
      </c>
      <c r="L15" s="14">
        <f t="shared" si="2"/>
        <v>-29.29294500677479</v>
      </c>
      <c r="M15" s="14">
        <f t="shared" si="5"/>
        <v>0.17869952823410554</v>
      </c>
    </row>
    <row r="16" spans="1:13" ht="14.25" x14ac:dyDescent="0.2">
      <c r="A16" s="12" t="s">
        <v>11</v>
      </c>
      <c r="B16" s="13">
        <v>90331.686390000003</v>
      </c>
      <c r="C16" s="13">
        <v>68872.547839999999</v>
      </c>
      <c r="D16" s="14">
        <f t="shared" si="0"/>
        <v>-23.755937044451763</v>
      </c>
      <c r="E16" s="14">
        <f t="shared" si="3"/>
        <v>0.54927236339700602</v>
      </c>
      <c r="F16" s="13">
        <v>612097.94830000005</v>
      </c>
      <c r="G16" s="13">
        <v>596360.14590999996</v>
      </c>
      <c r="H16" s="14">
        <f t="shared" si="1"/>
        <v>-2.5711248393674913</v>
      </c>
      <c r="I16" s="14">
        <f t="shared" si="4"/>
        <v>0.64324343905730152</v>
      </c>
      <c r="J16" s="13">
        <v>893180.82899999991</v>
      </c>
      <c r="K16" s="13">
        <v>890349.522</v>
      </c>
      <c r="L16" s="14">
        <f t="shared" si="2"/>
        <v>-0.31699146556580582</v>
      </c>
      <c r="M16" s="14">
        <f t="shared" si="5"/>
        <v>0.56956894849712358</v>
      </c>
    </row>
    <row r="17" spans="1:13" ht="14.25" x14ac:dyDescent="0.2">
      <c r="A17" s="12" t="s">
        <v>12</v>
      </c>
      <c r="B17" s="13">
        <v>3556.5960700000001</v>
      </c>
      <c r="C17" s="13">
        <v>3654.4125300000001</v>
      </c>
      <c r="D17" s="14">
        <f t="shared" si="0"/>
        <v>2.7502830817669999</v>
      </c>
      <c r="E17" s="14">
        <f t="shared" si="3"/>
        <v>2.9144671863220156E-2</v>
      </c>
      <c r="F17" s="13">
        <v>48458.068740000002</v>
      </c>
      <c r="G17" s="13">
        <v>55726.614889999997</v>
      </c>
      <c r="H17" s="14">
        <f t="shared" si="1"/>
        <v>14.999661230824351</v>
      </c>
      <c r="I17" s="14">
        <f t="shared" si="4"/>
        <v>6.0107603861031839E-2</v>
      </c>
      <c r="J17" s="13">
        <v>77336.985000000001</v>
      </c>
      <c r="K17" s="13">
        <v>84250.182000000001</v>
      </c>
      <c r="L17" s="14">
        <f t="shared" si="2"/>
        <v>8.9390567785904764</v>
      </c>
      <c r="M17" s="14">
        <f t="shared" si="5"/>
        <v>5.3896010933592989E-2</v>
      </c>
    </row>
    <row r="18" spans="1:13" ht="15.75" x14ac:dyDescent="0.25">
      <c r="A18" s="10" t="s">
        <v>13</v>
      </c>
      <c r="B18" s="66">
        <v>164865.72665</v>
      </c>
      <c r="C18" s="66">
        <v>177720.70955</v>
      </c>
      <c r="D18" s="64">
        <f t="shared" si="0"/>
        <v>7.797243951916311</v>
      </c>
      <c r="E18" s="64">
        <f t="shared" si="3"/>
        <v>1.4173582540593486</v>
      </c>
      <c r="F18" s="66">
        <v>1107605.62785</v>
      </c>
      <c r="G18" s="66">
        <v>1315946.9120700001</v>
      </c>
      <c r="H18" s="64">
        <f t="shared" si="1"/>
        <v>18.810060095524822</v>
      </c>
      <c r="I18" s="64">
        <f t="shared" si="4"/>
        <v>1.4194010500904419</v>
      </c>
      <c r="J18" s="66">
        <v>1864174.43</v>
      </c>
      <c r="K18" s="66">
        <v>2196495.176</v>
      </c>
      <c r="L18" s="64">
        <f t="shared" si="2"/>
        <v>17.826698009155724</v>
      </c>
      <c r="M18" s="64">
        <f t="shared" si="5"/>
        <v>1.4051284544558045</v>
      </c>
    </row>
    <row r="19" spans="1:13" ht="14.25" x14ac:dyDescent="0.2">
      <c r="A19" s="12" t="s">
        <v>14</v>
      </c>
      <c r="B19" s="13">
        <v>164865.72665</v>
      </c>
      <c r="C19" s="13">
        <v>177720.70955</v>
      </c>
      <c r="D19" s="14">
        <f t="shared" si="0"/>
        <v>7.797243951916311</v>
      </c>
      <c r="E19" s="14">
        <f t="shared" si="3"/>
        <v>1.4173582540593486</v>
      </c>
      <c r="F19" s="13">
        <v>1107605.62785</v>
      </c>
      <c r="G19" s="13">
        <v>1315946.9120700001</v>
      </c>
      <c r="H19" s="14">
        <f t="shared" si="1"/>
        <v>18.810060095524822</v>
      </c>
      <c r="I19" s="14">
        <f t="shared" si="4"/>
        <v>1.4194010500904419</v>
      </c>
      <c r="J19" s="13">
        <v>1864174.43</v>
      </c>
      <c r="K19" s="13">
        <v>2196495.176</v>
      </c>
      <c r="L19" s="14">
        <f t="shared" si="2"/>
        <v>17.826698009155724</v>
      </c>
      <c r="M19" s="14">
        <f t="shared" si="5"/>
        <v>1.4051284544558045</v>
      </c>
    </row>
    <row r="20" spans="1:13" ht="15.75" x14ac:dyDescent="0.25">
      <c r="A20" s="10" t="s">
        <v>15</v>
      </c>
      <c r="B20" s="9">
        <v>389802.72203</v>
      </c>
      <c r="C20" s="9">
        <v>374642.54298000003</v>
      </c>
      <c r="D20" s="11">
        <f t="shared" si="0"/>
        <v>-3.8891927103662502</v>
      </c>
      <c r="E20" s="11">
        <f t="shared" si="3"/>
        <v>2.9878493168242435</v>
      </c>
      <c r="F20" s="9">
        <v>2469272.0248199999</v>
      </c>
      <c r="G20" s="9">
        <v>2646082.3502099998</v>
      </c>
      <c r="H20" s="11">
        <f t="shared" si="1"/>
        <v>7.1604231373774487</v>
      </c>
      <c r="I20" s="11">
        <f t="shared" si="4"/>
        <v>2.8541060677028827</v>
      </c>
      <c r="J20" s="9">
        <v>4155648.8139999998</v>
      </c>
      <c r="K20" s="9">
        <v>4633347.8609999996</v>
      </c>
      <c r="L20" s="11">
        <f t="shared" si="2"/>
        <v>11.49517363908797</v>
      </c>
      <c r="M20" s="11">
        <f t="shared" si="5"/>
        <v>2.9640169439111199</v>
      </c>
    </row>
    <row r="21" spans="1:13" ht="14.25" x14ac:dyDescent="0.2">
      <c r="A21" s="12" t="s">
        <v>16</v>
      </c>
      <c r="B21" s="13">
        <v>389802.72203</v>
      </c>
      <c r="C21" s="13">
        <v>374642.54298000003</v>
      </c>
      <c r="D21" s="14">
        <f t="shared" si="0"/>
        <v>-3.8891927103662502</v>
      </c>
      <c r="E21" s="14">
        <f t="shared" si="3"/>
        <v>2.9878493168242435</v>
      </c>
      <c r="F21" s="13">
        <v>2469272.0248199999</v>
      </c>
      <c r="G21" s="13">
        <v>2646082.3502099998</v>
      </c>
      <c r="H21" s="14">
        <f t="shared" si="1"/>
        <v>7.1604231373774487</v>
      </c>
      <c r="I21" s="14">
        <f t="shared" si="4"/>
        <v>2.8541060677028827</v>
      </c>
      <c r="J21" s="13">
        <v>4155648.8139999998</v>
      </c>
      <c r="K21" s="13">
        <v>4633347.8609999996</v>
      </c>
      <c r="L21" s="14">
        <f t="shared" si="2"/>
        <v>11.49517363908797</v>
      </c>
      <c r="M21" s="14">
        <f t="shared" si="5"/>
        <v>2.9640169439111199</v>
      </c>
    </row>
    <row r="22" spans="1:13" ht="16.5" x14ac:dyDescent="0.25">
      <c r="A22" s="65" t="s">
        <v>17</v>
      </c>
      <c r="B22" s="66">
        <v>10421301.65271</v>
      </c>
      <c r="C22" s="66">
        <v>10597287.597890001</v>
      </c>
      <c r="D22" s="64">
        <f t="shared" si="0"/>
        <v>1.6887136659578088</v>
      </c>
      <c r="E22" s="64">
        <f t="shared" si="3"/>
        <v>84.515491107041669</v>
      </c>
      <c r="F22" s="66">
        <v>69048000.229819998</v>
      </c>
      <c r="G22" s="66">
        <v>73337700.894950002</v>
      </c>
      <c r="H22" s="64">
        <f t="shared" si="1"/>
        <v>6.2126356315202829</v>
      </c>
      <c r="I22" s="64">
        <f t="shared" si="4"/>
        <v>79.103198394050082</v>
      </c>
      <c r="J22" s="66">
        <v>116656989.25199999</v>
      </c>
      <c r="K22" s="66">
        <v>123311830.77399999</v>
      </c>
      <c r="L22" s="64">
        <f t="shared" si="2"/>
        <v>5.7046230703111585</v>
      </c>
      <c r="M22" s="64">
        <f t="shared" si="5"/>
        <v>78.884289883633386</v>
      </c>
    </row>
    <row r="23" spans="1:13" ht="15.75" x14ac:dyDescent="0.25">
      <c r="A23" s="10" t="s">
        <v>18</v>
      </c>
      <c r="B23" s="66">
        <v>1038070.49576</v>
      </c>
      <c r="C23" s="66">
        <v>1055128.90591</v>
      </c>
      <c r="D23" s="64">
        <f t="shared" si="0"/>
        <v>1.6432805112634552</v>
      </c>
      <c r="E23" s="64">
        <f t="shared" si="3"/>
        <v>8.4148643547217272</v>
      </c>
      <c r="F23" s="66">
        <v>7107317.9819400003</v>
      </c>
      <c r="G23" s="66">
        <v>7605361.8742699996</v>
      </c>
      <c r="H23" s="64">
        <f t="shared" si="1"/>
        <v>7.0074800873627732</v>
      </c>
      <c r="I23" s="64">
        <f t="shared" si="4"/>
        <v>8.2032630128489732</v>
      </c>
      <c r="J23" s="66">
        <v>12103262.969000001</v>
      </c>
      <c r="K23" s="66">
        <v>13023609.159</v>
      </c>
      <c r="L23" s="64">
        <f t="shared" si="2"/>
        <v>7.6041162813472329</v>
      </c>
      <c r="M23" s="64">
        <f t="shared" si="5"/>
        <v>8.331383564587501</v>
      </c>
    </row>
    <row r="24" spans="1:13" ht="14.25" x14ac:dyDescent="0.2">
      <c r="A24" s="12" t="s">
        <v>19</v>
      </c>
      <c r="B24" s="13">
        <v>675793.60169000004</v>
      </c>
      <c r="C24" s="13">
        <v>704360.70016999997</v>
      </c>
      <c r="D24" s="14">
        <f t="shared" si="0"/>
        <v>4.2271928009617685</v>
      </c>
      <c r="E24" s="14">
        <f t="shared" si="3"/>
        <v>5.6174176591394964</v>
      </c>
      <c r="F24" s="13">
        <v>4835347.9827300003</v>
      </c>
      <c r="G24" s="13">
        <v>5225558.8643500004</v>
      </c>
      <c r="H24" s="14">
        <f t="shared" si="1"/>
        <v>8.0699648301152891</v>
      </c>
      <c r="I24" s="14">
        <f t="shared" si="4"/>
        <v>5.6363700323598334</v>
      </c>
      <c r="J24" s="13">
        <v>8189377.8169999998</v>
      </c>
      <c r="K24" s="13">
        <v>8778105.4049999993</v>
      </c>
      <c r="L24" s="14">
        <f t="shared" si="2"/>
        <v>7.1889171699696606</v>
      </c>
      <c r="M24" s="14">
        <f t="shared" si="5"/>
        <v>5.6154758797329558</v>
      </c>
    </row>
    <row r="25" spans="1:13" ht="14.25" x14ac:dyDescent="0.2">
      <c r="A25" s="12" t="s">
        <v>20</v>
      </c>
      <c r="B25" s="13">
        <v>183365.38475999999</v>
      </c>
      <c r="C25" s="13">
        <v>169095.10422000001</v>
      </c>
      <c r="D25" s="14">
        <f t="shared" si="0"/>
        <v>-7.782428814837548</v>
      </c>
      <c r="E25" s="14">
        <f t="shared" si="3"/>
        <v>1.3485673239438334</v>
      </c>
      <c r="F25" s="13">
        <v>1028916.54364</v>
      </c>
      <c r="G25" s="13">
        <v>1052260.95903</v>
      </c>
      <c r="H25" s="14">
        <f t="shared" si="1"/>
        <v>2.2688346819086411</v>
      </c>
      <c r="I25" s="14">
        <f t="shared" si="4"/>
        <v>1.134985231179986</v>
      </c>
      <c r="J25" s="13">
        <v>1767436.7849999999</v>
      </c>
      <c r="K25" s="13">
        <v>1965614.7520000001</v>
      </c>
      <c r="L25" s="14">
        <f t="shared" si="2"/>
        <v>11.212732963459295</v>
      </c>
      <c r="M25" s="14">
        <f t="shared" si="5"/>
        <v>1.2574310422857444</v>
      </c>
    </row>
    <row r="26" spans="1:13" ht="14.25" x14ac:dyDescent="0.2">
      <c r="A26" s="12" t="s">
        <v>21</v>
      </c>
      <c r="B26" s="13">
        <v>178911.50930999999</v>
      </c>
      <c r="C26" s="13">
        <v>181673.10152</v>
      </c>
      <c r="D26" s="14">
        <f t="shared" si="0"/>
        <v>1.5435520166648371</v>
      </c>
      <c r="E26" s="14">
        <f t="shared" si="3"/>
        <v>1.4488793716383963</v>
      </c>
      <c r="F26" s="13">
        <v>1243053.45557</v>
      </c>
      <c r="G26" s="13">
        <v>1327542.0508900001</v>
      </c>
      <c r="H26" s="14">
        <f t="shared" si="1"/>
        <v>6.7968593741013317</v>
      </c>
      <c r="I26" s="14">
        <f t="shared" si="4"/>
        <v>1.4319077493091541</v>
      </c>
      <c r="J26" s="13">
        <v>2146448.3659999999</v>
      </c>
      <c r="K26" s="13">
        <v>2279889.0019999999</v>
      </c>
      <c r="L26" s="14">
        <f t="shared" si="2"/>
        <v>6.2168109009150019</v>
      </c>
      <c r="M26" s="14">
        <f t="shared" si="5"/>
        <v>1.4584766425688005</v>
      </c>
    </row>
    <row r="27" spans="1:13" ht="15.75" x14ac:dyDescent="0.25">
      <c r="A27" s="10" t="s">
        <v>22</v>
      </c>
      <c r="B27" s="66">
        <v>1529671.38787</v>
      </c>
      <c r="C27" s="66">
        <v>1581090.6887099999</v>
      </c>
      <c r="D27" s="64">
        <f t="shared" si="0"/>
        <v>3.3614605887084696</v>
      </c>
      <c r="E27" s="64">
        <f t="shared" si="3"/>
        <v>12.60951491660021</v>
      </c>
      <c r="F27" s="66">
        <v>10045641.277620001</v>
      </c>
      <c r="G27" s="66">
        <v>10476355.087130001</v>
      </c>
      <c r="H27" s="64">
        <f t="shared" si="1"/>
        <v>4.2875690820212542</v>
      </c>
      <c r="I27" s="64">
        <f t="shared" si="4"/>
        <v>11.299961476714701</v>
      </c>
      <c r="J27" s="66">
        <v>17586954.649999999</v>
      </c>
      <c r="K27" s="66">
        <v>17861999.543000001</v>
      </c>
      <c r="L27" s="64">
        <f t="shared" si="2"/>
        <v>1.5639142675562818</v>
      </c>
      <c r="M27" s="64">
        <f t="shared" si="5"/>
        <v>11.426569056733443</v>
      </c>
    </row>
    <row r="28" spans="1:13" ht="14.25" x14ac:dyDescent="0.2">
      <c r="A28" s="12" t="s">
        <v>23</v>
      </c>
      <c r="B28" s="13">
        <v>1529671.38787</v>
      </c>
      <c r="C28" s="13">
        <v>1581090.6887099999</v>
      </c>
      <c r="D28" s="14">
        <f t="shared" si="0"/>
        <v>3.3614605887084696</v>
      </c>
      <c r="E28" s="14">
        <f t="shared" si="3"/>
        <v>12.60951491660021</v>
      </c>
      <c r="F28" s="13">
        <v>10045641.277620001</v>
      </c>
      <c r="G28" s="13">
        <v>10476355.087130001</v>
      </c>
      <c r="H28" s="14">
        <f t="shared" si="1"/>
        <v>4.2875690820212542</v>
      </c>
      <c r="I28" s="14">
        <f t="shared" si="4"/>
        <v>11.299961476714701</v>
      </c>
      <c r="J28" s="13">
        <v>17586954.649999999</v>
      </c>
      <c r="K28" s="13">
        <v>17861999.543000001</v>
      </c>
      <c r="L28" s="14">
        <f t="shared" si="2"/>
        <v>1.5639142675562818</v>
      </c>
      <c r="M28" s="14">
        <f t="shared" si="5"/>
        <v>11.426569056733443</v>
      </c>
    </row>
    <row r="29" spans="1:13" ht="15.75" x14ac:dyDescent="0.25">
      <c r="A29" s="10" t="s">
        <v>24</v>
      </c>
      <c r="B29" s="66">
        <v>7853559.76908</v>
      </c>
      <c r="C29" s="66">
        <v>7961068.0032700002</v>
      </c>
      <c r="D29" s="64">
        <f t="shared" si="0"/>
        <v>1.368910880557215</v>
      </c>
      <c r="E29" s="64">
        <f t="shared" si="3"/>
        <v>63.491111835719714</v>
      </c>
      <c r="F29" s="66">
        <v>51895040.970260002</v>
      </c>
      <c r="G29" s="66">
        <v>55255983.93355</v>
      </c>
      <c r="H29" s="64">
        <f t="shared" si="1"/>
        <v>6.4764241446809656</v>
      </c>
      <c r="I29" s="64">
        <f t="shared" si="4"/>
        <v>59.599973904486404</v>
      </c>
      <c r="J29" s="66">
        <v>86966771.631999999</v>
      </c>
      <c r="K29" s="66">
        <v>92426222.075000018</v>
      </c>
      <c r="L29" s="64">
        <f t="shared" si="2"/>
        <v>6.2776280417786348</v>
      </c>
      <c r="M29" s="64">
        <f t="shared" si="5"/>
        <v>59.126337264231601</v>
      </c>
    </row>
    <row r="30" spans="1:13" ht="14.25" x14ac:dyDescent="0.2">
      <c r="A30" s="12" t="s">
        <v>25</v>
      </c>
      <c r="B30" s="13">
        <v>1619796.14723</v>
      </c>
      <c r="C30" s="13">
        <v>1727268.58375</v>
      </c>
      <c r="D30" s="14">
        <f t="shared" si="0"/>
        <v>6.6349359272021804</v>
      </c>
      <c r="E30" s="14">
        <f t="shared" si="3"/>
        <v>13.775312907282187</v>
      </c>
      <c r="F30" s="13">
        <v>10035251.08451</v>
      </c>
      <c r="G30" s="13">
        <v>11159217.96453</v>
      </c>
      <c r="H30" s="14">
        <f t="shared" si="1"/>
        <v>11.20018692661222</v>
      </c>
      <c r="I30" s="14">
        <f t="shared" si="4"/>
        <v>12.036508123360719</v>
      </c>
      <c r="J30" s="13">
        <v>16770807.251999998</v>
      </c>
      <c r="K30" s="13">
        <v>18484078.106000002</v>
      </c>
      <c r="L30" s="14">
        <f t="shared" si="2"/>
        <v>10.215792407939626</v>
      </c>
      <c r="M30" s="14">
        <f t="shared" si="5"/>
        <v>11.824521348789048</v>
      </c>
    </row>
    <row r="31" spans="1:13" ht="14.25" x14ac:dyDescent="0.2">
      <c r="A31" s="12" t="s">
        <v>26</v>
      </c>
      <c r="B31" s="13">
        <v>1952618.52327</v>
      </c>
      <c r="C31" s="13">
        <v>1994291.18457</v>
      </c>
      <c r="D31" s="14">
        <f t="shared" si="0"/>
        <v>2.1341936893137685</v>
      </c>
      <c r="E31" s="14">
        <f t="shared" si="3"/>
        <v>15.904871630353476</v>
      </c>
      <c r="F31" s="13">
        <v>12495294.172529999</v>
      </c>
      <c r="G31" s="13">
        <v>13708978.212130001</v>
      </c>
      <c r="H31" s="14">
        <f t="shared" si="1"/>
        <v>9.7131289815344903</v>
      </c>
      <c r="I31" s="14">
        <f t="shared" si="4"/>
        <v>14.786719655244909</v>
      </c>
      <c r="J31" s="13">
        <v>20087065.325999998</v>
      </c>
      <c r="K31" s="13">
        <v>22516811.662999999</v>
      </c>
      <c r="L31" s="14">
        <f t="shared" si="2"/>
        <v>12.096074252593892</v>
      </c>
      <c r="M31" s="14">
        <f t="shared" si="5"/>
        <v>14.404316985080246</v>
      </c>
    </row>
    <row r="32" spans="1:13" ht="14.25" x14ac:dyDescent="0.2">
      <c r="A32" s="12" t="s">
        <v>27</v>
      </c>
      <c r="B32" s="13">
        <v>132087.47928</v>
      </c>
      <c r="C32" s="13">
        <v>122443.44491999999</v>
      </c>
      <c r="D32" s="14">
        <f t="shared" si="0"/>
        <v>-7.3012479400538126</v>
      </c>
      <c r="E32" s="14">
        <f t="shared" si="3"/>
        <v>0.97651099723973167</v>
      </c>
      <c r="F32" s="13">
        <v>692715.89011000004</v>
      </c>
      <c r="G32" s="13">
        <v>685208.57750000001</v>
      </c>
      <c r="H32" s="14">
        <f t="shared" si="1"/>
        <v>-1.0837505992258811</v>
      </c>
      <c r="I32" s="14">
        <f t="shared" si="4"/>
        <v>0.7390767556911465</v>
      </c>
      <c r="J32" s="13">
        <v>981792.01300000027</v>
      </c>
      <c r="K32" s="13">
        <v>1156084.0759999999</v>
      </c>
      <c r="L32" s="14">
        <f t="shared" si="2"/>
        <v>17.752442543041909</v>
      </c>
      <c r="M32" s="14">
        <f t="shared" si="5"/>
        <v>0.73956303145135915</v>
      </c>
    </row>
    <row r="33" spans="1:13" ht="14.25" x14ac:dyDescent="0.2">
      <c r="A33" s="12" t="s">
        <v>187</v>
      </c>
      <c r="B33" s="13">
        <v>1038657.50313</v>
      </c>
      <c r="C33" s="13">
        <v>987843.26875000005</v>
      </c>
      <c r="D33" s="14">
        <f t="shared" si="0"/>
        <v>-4.8922993601712736</v>
      </c>
      <c r="E33" s="14">
        <f t="shared" si="3"/>
        <v>7.8782479218375361</v>
      </c>
      <c r="F33" s="13">
        <v>6479519.3345499998</v>
      </c>
      <c r="G33" s="13">
        <v>6989308.5224700002</v>
      </c>
      <c r="H33" s="14">
        <f t="shared" si="1"/>
        <v>7.8677006981321878</v>
      </c>
      <c r="I33" s="14">
        <f t="shared" si="4"/>
        <v>7.5387781719816669</v>
      </c>
      <c r="J33" s="13">
        <v>11453374.58</v>
      </c>
      <c r="K33" s="13">
        <v>12203911.992999999</v>
      </c>
      <c r="L33" s="14">
        <f t="shared" si="2"/>
        <v>6.5529805888877055</v>
      </c>
      <c r="M33" s="14">
        <f t="shared" si="5"/>
        <v>7.8070119089752765</v>
      </c>
    </row>
    <row r="34" spans="1:13" ht="14.25" x14ac:dyDescent="0.2">
      <c r="A34" s="12" t="s">
        <v>28</v>
      </c>
      <c r="B34" s="13">
        <v>509307.17297000001</v>
      </c>
      <c r="C34" s="13">
        <v>516068.46427</v>
      </c>
      <c r="D34" s="14">
        <f t="shared" si="0"/>
        <v>1.3275468437979856</v>
      </c>
      <c r="E34" s="14">
        <f t="shared" si="3"/>
        <v>4.1157493650847083</v>
      </c>
      <c r="F34" s="13">
        <v>3373291.3615000001</v>
      </c>
      <c r="G34" s="13">
        <v>3539342.9480099999</v>
      </c>
      <c r="H34" s="14">
        <f t="shared" si="1"/>
        <v>4.9225391083965464</v>
      </c>
      <c r="I34" s="14">
        <f t="shared" si="4"/>
        <v>3.8175910068691006</v>
      </c>
      <c r="J34" s="13">
        <v>5588077.3209999995</v>
      </c>
      <c r="K34" s="13">
        <v>5960745.7189999986</v>
      </c>
      <c r="L34" s="14">
        <f t="shared" si="2"/>
        <v>6.6689914364554497</v>
      </c>
      <c r="M34" s="14">
        <f t="shared" si="5"/>
        <v>3.8131717797783691</v>
      </c>
    </row>
    <row r="35" spans="1:13" ht="14.25" x14ac:dyDescent="0.2">
      <c r="A35" s="12" t="s">
        <v>29</v>
      </c>
      <c r="B35" s="13">
        <v>584798.78376999998</v>
      </c>
      <c r="C35" s="13">
        <v>586954.13847000001</v>
      </c>
      <c r="D35" s="14">
        <f t="shared" si="0"/>
        <v>0.36856347171332715</v>
      </c>
      <c r="E35" s="14">
        <f t="shared" si="3"/>
        <v>4.6810768144085895</v>
      </c>
      <c r="F35" s="13">
        <v>3971667.2332700002</v>
      </c>
      <c r="G35" s="13">
        <v>4240506.4558699997</v>
      </c>
      <c r="H35" s="14">
        <f t="shared" si="1"/>
        <v>6.7689261665221547</v>
      </c>
      <c r="I35" s="14">
        <f t="shared" si="4"/>
        <v>4.573877001549592</v>
      </c>
      <c r="J35" s="13">
        <v>6656726.3250000011</v>
      </c>
      <c r="K35" s="13">
        <v>7098678.7020000005</v>
      </c>
      <c r="L35" s="14">
        <f t="shared" si="2"/>
        <v>6.6391850201232252</v>
      </c>
      <c r="M35" s="14">
        <f t="shared" si="5"/>
        <v>4.5411233050755389</v>
      </c>
    </row>
    <row r="36" spans="1:13" ht="14.25" x14ac:dyDescent="0.2">
      <c r="A36" s="12" t="s">
        <v>30</v>
      </c>
      <c r="B36" s="13">
        <v>1092640.27764</v>
      </c>
      <c r="C36" s="13">
        <v>1060142.88023</v>
      </c>
      <c r="D36" s="14">
        <f t="shared" si="0"/>
        <v>-2.9742082618619268</v>
      </c>
      <c r="E36" s="14">
        <f t="shared" si="3"/>
        <v>8.4548518041646652</v>
      </c>
      <c r="F36" s="13">
        <v>8510958.1470500007</v>
      </c>
      <c r="G36" s="13">
        <v>8075824.1293799998</v>
      </c>
      <c r="H36" s="14">
        <f t="shared" si="1"/>
        <v>-5.1126325632422889</v>
      </c>
      <c r="I36" s="14">
        <f t="shared" si="4"/>
        <v>8.7107110054740193</v>
      </c>
      <c r="J36" s="13">
        <v>14703116.170000002</v>
      </c>
      <c r="K36" s="13">
        <v>13385831.489</v>
      </c>
      <c r="L36" s="14">
        <f t="shared" si="2"/>
        <v>-8.9592210642242485</v>
      </c>
      <c r="M36" s="14">
        <f t="shared" si="5"/>
        <v>8.5631022172317355</v>
      </c>
    </row>
    <row r="37" spans="1:13" ht="14.25" x14ac:dyDescent="0.2">
      <c r="A37" s="15" t="s">
        <v>188</v>
      </c>
      <c r="B37" s="13">
        <v>277557.41918999999</v>
      </c>
      <c r="C37" s="13">
        <v>266550.68031999998</v>
      </c>
      <c r="D37" s="14">
        <f t="shared" si="0"/>
        <v>-3.9655718453216395</v>
      </c>
      <c r="E37" s="14">
        <f t="shared" si="3"/>
        <v>2.1257950625635837</v>
      </c>
      <c r="F37" s="13">
        <v>1885515.9539399999</v>
      </c>
      <c r="G37" s="13">
        <v>1903926.1203699999</v>
      </c>
      <c r="H37" s="14">
        <f t="shared" si="1"/>
        <v>0.97639939834663536</v>
      </c>
      <c r="I37" s="14">
        <f t="shared" si="4"/>
        <v>2.0536046779401138</v>
      </c>
      <c r="J37" s="13">
        <v>3148847.8109999998</v>
      </c>
      <c r="K37" s="13">
        <v>3170963.9</v>
      </c>
      <c r="L37" s="14">
        <f t="shared" si="2"/>
        <v>0.70235496687839616</v>
      </c>
      <c r="M37" s="14">
        <f t="shared" si="5"/>
        <v>2.0285096241623388</v>
      </c>
    </row>
    <row r="38" spans="1:13" ht="14.25" x14ac:dyDescent="0.2">
      <c r="A38" s="12" t="s">
        <v>31</v>
      </c>
      <c r="B38" s="13">
        <v>173444.17950999999</v>
      </c>
      <c r="C38" s="13">
        <v>124065.76558000001</v>
      </c>
      <c r="D38" s="14">
        <f t="shared" si="0"/>
        <v>-28.469340435349146</v>
      </c>
      <c r="E38" s="14">
        <f t="shared" si="3"/>
        <v>0.98944932943525499</v>
      </c>
      <c r="F38" s="13">
        <v>1239220.1598</v>
      </c>
      <c r="G38" s="13">
        <v>1273410.9176</v>
      </c>
      <c r="H38" s="14">
        <f t="shared" si="1"/>
        <v>2.7590543560490599</v>
      </c>
      <c r="I38" s="14">
        <f t="shared" si="4"/>
        <v>1.3735210570120071</v>
      </c>
      <c r="J38" s="13">
        <v>2168502.5530000003</v>
      </c>
      <c r="K38" s="13">
        <v>2287687.2069999999</v>
      </c>
      <c r="L38" s="14">
        <f t="shared" si="2"/>
        <v>5.4961731004242731</v>
      </c>
      <c r="M38" s="14">
        <f t="shared" si="5"/>
        <v>1.4634652625570921</v>
      </c>
    </row>
    <row r="39" spans="1:13" ht="14.25" x14ac:dyDescent="0.2">
      <c r="A39" s="12" t="s">
        <v>189</v>
      </c>
      <c r="B39" s="13">
        <v>99144.584640000001</v>
      </c>
      <c r="C39" s="13">
        <v>174827.01626999999</v>
      </c>
      <c r="D39" s="14">
        <f>(C39-B39)/B39*100</f>
        <v>76.335416507928784</v>
      </c>
      <c r="E39" s="14">
        <f t="shared" si="3"/>
        <v>1.3942804705781262</v>
      </c>
      <c r="F39" s="13">
        <v>780959.00176000001</v>
      </c>
      <c r="G39" s="13">
        <v>952666.84446000005</v>
      </c>
      <c r="H39" s="14">
        <f t="shared" si="1"/>
        <v>21.986793456894979</v>
      </c>
      <c r="I39" s="14">
        <f t="shared" si="4"/>
        <v>1.0275614517654208</v>
      </c>
      <c r="J39" s="13">
        <v>1325644.1779999998</v>
      </c>
      <c r="K39" s="13">
        <v>1560637.402</v>
      </c>
      <c r="L39" s="14">
        <f t="shared" si="2"/>
        <v>17.726719424403505</v>
      </c>
      <c r="M39" s="14">
        <f t="shared" si="5"/>
        <v>0.99836140984913424</v>
      </c>
    </row>
    <row r="40" spans="1:13" ht="14.25" x14ac:dyDescent="0.2">
      <c r="A40" s="12" t="s">
        <v>32</v>
      </c>
      <c r="B40" s="13">
        <v>364870.49138999998</v>
      </c>
      <c r="C40" s="13">
        <v>392494.77668000001</v>
      </c>
      <c r="D40" s="14">
        <f>(C40-B40)/B40*100</f>
        <v>7.5709836618366584</v>
      </c>
      <c r="E40" s="14">
        <f t="shared" si="3"/>
        <v>3.1302244561772219</v>
      </c>
      <c r="F40" s="13">
        <v>2363023.0529399998</v>
      </c>
      <c r="G40" s="13">
        <v>2658398.0089699998</v>
      </c>
      <c r="H40" s="14">
        <f t="shared" si="1"/>
        <v>12.499876193019093</v>
      </c>
      <c r="I40" s="14">
        <f t="shared" si="4"/>
        <v>2.8673899310686179</v>
      </c>
      <c r="J40" s="13">
        <v>3982671.6489999997</v>
      </c>
      <c r="K40" s="13">
        <v>4494577.8039999995</v>
      </c>
      <c r="L40" s="14">
        <f t="shared" si="2"/>
        <v>12.853335652928685</v>
      </c>
      <c r="M40" s="14">
        <f t="shared" si="5"/>
        <v>2.8752438121293116</v>
      </c>
    </row>
    <row r="41" spans="1:13" ht="14.25" x14ac:dyDescent="0.2">
      <c r="A41" s="12" t="s">
        <v>33</v>
      </c>
      <c r="B41" s="13">
        <v>8637.2070600000006</v>
      </c>
      <c r="C41" s="13">
        <v>8117.7994600000002</v>
      </c>
      <c r="D41" s="14">
        <f t="shared" si="0"/>
        <v>-6.0136059769302372</v>
      </c>
      <c r="E41" s="14">
        <f t="shared" si="3"/>
        <v>6.474107659463553E-2</v>
      </c>
      <c r="F41" s="13">
        <v>67625.578299999994</v>
      </c>
      <c r="G41" s="13">
        <v>69195.232260000004</v>
      </c>
      <c r="H41" s="14">
        <f t="shared" si="1"/>
        <v>2.3210950641142403</v>
      </c>
      <c r="I41" s="14">
        <f t="shared" si="4"/>
        <v>7.4635066529090785E-2</v>
      </c>
      <c r="J41" s="13">
        <v>100146.45499999997</v>
      </c>
      <c r="K41" s="13">
        <v>106214.01499999998</v>
      </c>
      <c r="L41" s="14">
        <f t="shared" si="2"/>
        <v>6.0586867503198336</v>
      </c>
      <c r="M41" s="14">
        <f t="shared" si="5"/>
        <v>6.7946579791849093E-2</v>
      </c>
    </row>
    <row r="42" spans="1:13" ht="15.75" x14ac:dyDescent="0.25">
      <c r="A42" s="67" t="s">
        <v>34</v>
      </c>
      <c r="B42" s="66">
        <v>445448.03197000001</v>
      </c>
      <c r="C42" s="66">
        <v>405610.27046000003</v>
      </c>
      <c r="D42" s="64">
        <f t="shared" si="0"/>
        <v>-8.9433017211495898</v>
      </c>
      <c r="E42" s="64">
        <f t="shared" si="3"/>
        <v>3.2348231459540995</v>
      </c>
      <c r="F42" s="66">
        <v>2948552.20523</v>
      </c>
      <c r="G42" s="66">
        <v>2777721.7337500001</v>
      </c>
      <c r="H42" s="64">
        <f t="shared" si="1"/>
        <v>-5.7937068632188016</v>
      </c>
      <c r="I42" s="64">
        <f t="shared" si="4"/>
        <v>2.9960943785656813</v>
      </c>
      <c r="J42" s="66">
        <v>4820491.2489999998</v>
      </c>
      <c r="K42" s="66">
        <v>4864022.6730000004</v>
      </c>
      <c r="L42" s="64">
        <f t="shared" si="2"/>
        <v>0.90304953896620144</v>
      </c>
      <c r="M42" s="64">
        <f t="shared" si="5"/>
        <v>3.1115828232306035</v>
      </c>
    </row>
    <row r="43" spans="1:13" ht="14.25" x14ac:dyDescent="0.2">
      <c r="A43" s="12" t="s">
        <v>35</v>
      </c>
      <c r="B43" s="13">
        <v>445448.03197000001</v>
      </c>
      <c r="C43" s="13">
        <v>405610.27046000003</v>
      </c>
      <c r="D43" s="14">
        <f t="shared" si="0"/>
        <v>-8.9433017211495898</v>
      </c>
      <c r="E43" s="14">
        <f t="shared" si="3"/>
        <v>3.2348231459540995</v>
      </c>
      <c r="F43" s="13">
        <v>2948552.20523</v>
      </c>
      <c r="G43" s="13">
        <v>2777721.7337500001</v>
      </c>
      <c r="H43" s="14">
        <f t="shared" si="1"/>
        <v>-5.7937068632188016</v>
      </c>
      <c r="I43" s="14">
        <f t="shared" si="4"/>
        <v>2.9960943785656813</v>
      </c>
      <c r="J43" s="13">
        <v>4820491.2489999998</v>
      </c>
      <c r="K43" s="13">
        <v>4864022.6730000004</v>
      </c>
      <c r="L43" s="14">
        <f t="shared" si="2"/>
        <v>0.90304953896620144</v>
      </c>
      <c r="M43" s="14">
        <f t="shared" si="5"/>
        <v>3.1115828232306035</v>
      </c>
    </row>
    <row r="44" spans="1:13" ht="15.75" x14ac:dyDescent="0.25">
      <c r="A44" s="10" t="s">
        <v>36</v>
      </c>
      <c r="B44" s="9">
        <v>12553537.654580001</v>
      </c>
      <c r="C44" s="9">
        <v>12538870.0451</v>
      </c>
      <c r="D44" s="11">
        <f t="shared" si="0"/>
        <v>-0.11684044676163248</v>
      </c>
      <c r="E44" s="11">
        <f t="shared" si="3"/>
        <v>100</v>
      </c>
      <c r="F44" s="16">
        <v>83824214.185279995</v>
      </c>
      <c r="G44" s="16">
        <v>88594610.545249999</v>
      </c>
      <c r="H44" s="17">
        <f t="shared" si="1"/>
        <v>5.6909526755906192</v>
      </c>
      <c r="I44" s="17">
        <f t="shared" si="4"/>
        <v>95.559541260272681</v>
      </c>
      <c r="J44" s="16">
        <v>141776676.96899998</v>
      </c>
      <c r="K44" s="16">
        <v>150168672.24399996</v>
      </c>
      <c r="L44" s="17">
        <f t="shared" si="2"/>
        <v>5.9191648826942949</v>
      </c>
      <c r="M44" s="17">
        <f t="shared" si="5"/>
        <v>96.064984181823647</v>
      </c>
    </row>
    <row r="45" spans="1:13" ht="15.75" x14ac:dyDescent="0.25">
      <c r="A45" s="68" t="s">
        <v>37</v>
      </c>
      <c r="B45" s="69"/>
      <c r="C45" s="69"/>
      <c r="D45" s="70"/>
      <c r="E45" s="70"/>
      <c r="F45" s="71">
        <f>(F46-F44)</f>
        <v>3863979.4807200134</v>
      </c>
      <c r="G45" s="71">
        <f>(G46-G44)</f>
        <v>4116812.4867500067</v>
      </c>
      <c r="H45" s="72">
        <f t="shared" si="1"/>
        <v>6.5433320050364356</v>
      </c>
      <c r="I45" s="72">
        <f t="shared" si="4"/>
        <v>4.4404587397273145</v>
      </c>
      <c r="J45" s="71">
        <f>(J46-J44)</f>
        <v>11244861.312000036</v>
      </c>
      <c r="K45" s="71">
        <f>(K46-K44)</f>
        <v>6151212.1790000498</v>
      </c>
      <c r="L45" s="72">
        <f t="shared" si="2"/>
        <v>-45.297571856793475</v>
      </c>
      <c r="M45" s="72">
        <f t="shared" si="5"/>
        <v>3.9350158181763573</v>
      </c>
    </row>
    <row r="46" spans="1:13" s="19" customFormat="1" ht="22.5" customHeight="1" x14ac:dyDescent="0.3">
      <c r="A46" s="18" t="s">
        <v>38</v>
      </c>
      <c r="B46" s="73">
        <v>12553537.654580001</v>
      </c>
      <c r="C46" s="73">
        <v>12538870.0451</v>
      </c>
      <c r="D46" s="74">
        <f>(C46-B46)/B46*100</f>
        <v>-0.11684044676163248</v>
      </c>
      <c r="E46" s="74">
        <f t="shared" si="3"/>
        <v>100</v>
      </c>
      <c r="F46" s="75">
        <v>87688193.666000009</v>
      </c>
      <c r="G46" s="75">
        <v>92711423.032000005</v>
      </c>
      <c r="H46" s="76">
        <f>(G46-F46)/F46*100</f>
        <v>5.7285127632269726</v>
      </c>
      <c r="I46" s="76">
        <f t="shared" si="4"/>
        <v>100</v>
      </c>
      <c r="J46" s="75">
        <v>153021538.28100002</v>
      </c>
      <c r="K46" s="75">
        <v>156319884.42300001</v>
      </c>
      <c r="L46" s="76">
        <f>(K46-J46)/J46*100</f>
        <v>2.1554783588327906</v>
      </c>
      <c r="M46" s="76">
        <f t="shared" si="5"/>
        <v>100</v>
      </c>
    </row>
    <row r="47" spans="1:13" ht="20.25" hidden="1" customHeight="1" x14ac:dyDescent="0.2"/>
    <row r="49" spans="1:7" x14ac:dyDescent="0.2">
      <c r="A49" s="1" t="s">
        <v>185</v>
      </c>
    </row>
    <row r="50" spans="1:7" x14ac:dyDescent="0.2">
      <c r="A50" s="1" t="s">
        <v>209</v>
      </c>
      <c r="G50" s="20"/>
    </row>
    <row r="60" spans="1:7" x14ac:dyDescent="0.2">
      <c r="C60" s="140"/>
    </row>
  </sheetData>
  <mergeCells count="4">
    <mergeCell ref="B6:E6"/>
    <mergeCell ref="F6:I6"/>
    <mergeCell ref="J6:M6"/>
    <mergeCell ref="A5:M5"/>
  </mergeCells>
  <printOptions horizontalCentered="1" verticalCentered="1"/>
  <pageMargins left="0.11811023622047245" right="0" top="0.19685039370078741" bottom="0.19685039370078741" header="0.39370078740157483" footer="0.35433070866141736"/>
  <pageSetup paperSize="9" scale="65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A76"/>
  <sheetViews>
    <sheetView showGridLines="0" workbookViewId="0">
      <selection activeCell="I62" sqref="I62"/>
    </sheetView>
  </sheetViews>
  <sheetFormatPr defaultColWidth="9.140625" defaultRowHeight="12.75" x14ac:dyDescent="0.2"/>
  <cols>
    <col min="4" max="4" width="18.5703125" customWidth="1"/>
    <col min="7" max="7" width="8" customWidth="1"/>
    <col min="8" max="8" width="10.42578125" bestFit="1" customWidth="1"/>
    <col min="11" max="11" width="9" customWidth="1"/>
    <col min="12" max="12" width="9.42578125" customWidth="1"/>
  </cols>
  <sheetData>
    <row r="12" ht="12.75" customHeight="1" x14ac:dyDescent="0.2"/>
    <row r="14" ht="12.75" customHeight="1" x14ac:dyDescent="0.2"/>
    <row r="25" ht="12.75" customHeight="1" x14ac:dyDescent="0.2"/>
    <row r="29" ht="12.75" customHeight="1" x14ac:dyDescent="0.2"/>
    <row r="43" ht="12.75" customHeight="1" x14ac:dyDescent="0.2"/>
    <row r="45" ht="12.75" customHeight="1" x14ac:dyDescent="0.2"/>
    <row r="59" spans="1:1" ht="12.75" customHeight="1" x14ac:dyDescent="0.2"/>
    <row r="61" spans="1:1" ht="12.75" customHeight="1" x14ac:dyDescent="0.2">
      <c r="A61" s="38"/>
    </row>
    <row r="76" ht="12.75" customHeight="1" x14ac:dyDescent="0.2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6"/>
  <sheetViews>
    <sheetView showGridLines="0" workbookViewId="0">
      <selection activeCell="I9" sqref="I9"/>
    </sheetView>
  </sheetViews>
  <sheetFormatPr defaultColWidth="9.140625" defaultRowHeight="12.75" x14ac:dyDescent="0.2"/>
  <cols>
    <col min="1" max="1" width="2.42578125" customWidth="1"/>
    <col min="5" max="5" width="20.5703125" customWidth="1"/>
    <col min="7" max="7" width="6.5703125" customWidth="1"/>
    <col min="8" max="8" width="8.5703125" customWidth="1"/>
    <col min="10" max="10" width="9" customWidth="1"/>
    <col min="11" max="11" width="9.42578125" customWidth="1"/>
  </cols>
  <sheetData>
    <row r="2" spans="3:3" ht="15" x14ac:dyDescent="0.25">
      <c r="C2" s="39" t="s">
        <v>82</v>
      </c>
    </row>
    <row r="14" spans="3:3" ht="12.75" customHeight="1" x14ac:dyDescent="0.2"/>
    <row r="16" spans="3:3" ht="12.75" customHeight="1" x14ac:dyDescent="0.2"/>
    <row r="21" spans="3:3" ht="15" x14ac:dyDescent="0.25">
      <c r="C21" s="39" t="s">
        <v>83</v>
      </c>
    </row>
    <row r="34" ht="12.75" customHeight="1" x14ac:dyDescent="0.2"/>
    <row r="50" spans="2:2" ht="12.75" customHeight="1" x14ac:dyDescent="0.2"/>
    <row r="51" spans="2:2" x14ac:dyDescent="0.2">
      <c r="B51" s="38"/>
    </row>
    <row r="66" ht="12.75" customHeight="1" x14ac:dyDescent="0.2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showGridLines="0" topLeftCell="A39" workbookViewId="0">
      <selection activeCell="T5" sqref="T5:V9"/>
    </sheetView>
  </sheetViews>
  <sheetFormatPr defaultColWidth="9.140625" defaultRowHeight="12.75" x14ac:dyDescent="0.2"/>
  <cols>
    <col min="4" max="4" width="17.42578125" customWidth="1"/>
  </cols>
  <sheetData>
    <row r="1" spans="2:2" ht="15" x14ac:dyDescent="0.25">
      <c r="B1" s="39" t="s">
        <v>17</v>
      </c>
    </row>
    <row r="2" spans="2:2" ht="15" x14ac:dyDescent="0.25">
      <c r="B2" s="39" t="s">
        <v>84</v>
      </c>
    </row>
    <row r="11" spans="2:2" ht="12.75" customHeight="1" x14ac:dyDescent="0.2"/>
    <row r="14" spans="2:2" ht="12.75" customHeight="1" x14ac:dyDescent="0.2"/>
    <row r="25" ht="12.75" customHeight="1" x14ac:dyDescent="0.2"/>
    <row r="31" ht="12.75" customHeight="1" x14ac:dyDescent="0.2"/>
    <row r="40" spans="1:1" ht="12.75" customHeight="1" x14ac:dyDescent="0.2"/>
    <row r="45" spans="1:1" x14ac:dyDescent="0.2">
      <c r="A45" s="38"/>
    </row>
    <row r="47" spans="1:1" ht="12.75" customHeight="1" x14ac:dyDescent="0.2"/>
    <row r="54" ht="12.75" customHeight="1" x14ac:dyDescent="0.2"/>
    <row r="69" ht="12.75" customHeight="1" x14ac:dyDescent="0.2"/>
    <row r="71" ht="12.75" customHeight="1" x14ac:dyDescent="0.2"/>
    <row r="82" ht="12.75" customHeight="1" x14ac:dyDescent="0.2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"/>
  <sheetViews>
    <sheetView showGridLines="0" topLeftCell="A190" workbookViewId="0">
      <selection activeCell="I62" sqref="I62"/>
    </sheetView>
  </sheetViews>
  <sheetFormatPr defaultColWidth="9.140625" defaultRowHeight="12.75" x14ac:dyDescent="0.2"/>
  <cols>
    <col min="4" max="4" width="22.28515625" customWidth="1"/>
    <col min="9" max="9" width="17.85546875" customWidth="1"/>
  </cols>
  <sheetData>
    <row r="1" spans="2:2" ht="15" x14ac:dyDescent="0.25">
      <c r="B1" s="39" t="s">
        <v>85</v>
      </c>
    </row>
    <row r="10" spans="2:2" ht="12.75" customHeight="1" x14ac:dyDescent="0.2"/>
    <row r="13" spans="2:2" ht="12.75" customHeight="1" x14ac:dyDescent="0.2"/>
    <row r="18" spans="2:2" ht="15" x14ac:dyDescent="0.25">
      <c r="B18" s="39" t="s">
        <v>86</v>
      </c>
    </row>
    <row r="19" spans="2:2" ht="15" x14ac:dyDescent="0.25">
      <c r="B19" s="39"/>
    </row>
    <row r="20" spans="2:2" ht="15" x14ac:dyDescent="0.25">
      <c r="B20" s="39"/>
    </row>
    <row r="21" spans="2:2" ht="15" x14ac:dyDescent="0.25">
      <c r="B21" s="39"/>
    </row>
    <row r="26" spans="2:2" ht="12.75" customHeight="1" x14ac:dyDescent="0.2"/>
    <row r="29" spans="2:2" ht="12.75" customHeight="1" x14ac:dyDescent="0.2"/>
    <row r="40" ht="12.75" customHeight="1" x14ac:dyDescent="0.2"/>
    <row r="42" ht="12.75" customHeight="1" x14ac:dyDescent="0.2"/>
    <row r="44" ht="12.75" customHeight="1" x14ac:dyDescent="0.2"/>
    <row r="51" spans="1:1" x14ac:dyDescent="0.2">
      <c r="A51" s="38"/>
    </row>
    <row r="53" spans="1:1" ht="12.75" customHeight="1" x14ac:dyDescent="0.2"/>
    <row r="54" spans="1:1" ht="12.75" customHeight="1" x14ac:dyDescent="0.2"/>
    <row r="57" spans="1:1" ht="12.75" customHeight="1" x14ac:dyDescent="0.2"/>
    <row r="64" spans="1:1" ht="12.75" customHeight="1" x14ac:dyDescent="0.2"/>
    <row r="67" ht="12.75" customHeight="1" x14ac:dyDescent="0.2"/>
    <row r="69" ht="12.75" customHeight="1" x14ac:dyDescent="0.2"/>
    <row r="77" ht="12.75" customHeight="1" x14ac:dyDescent="0.2"/>
    <row r="96" ht="12.75" customHeight="1" x14ac:dyDescent="0.2"/>
    <row r="114" ht="12.75" customHeight="1" x14ac:dyDescent="0.2"/>
    <row r="127" ht="12.75" customHeight="1" x14ac:dyDescent="0.2"/>
    <row r="147" ht="12.75" customHeight="1" x14ac:dyDescent="0.2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showGridLines="0" topLeftCell="A50" zoomScale="90" zoomScaleNormal="90" workbookViewId="0">
      <selection activeCell="I75" sqref="I75"/>
    </sheetView>
  </sheetViews>
  <sheetFormatPr defaultColWidth="9.140625" defaultRowHeight="12.75" x14ac:dyDescent="0.2"/>
  <cols>
    <col min="1" max="1" width="7" customWidth="1"/>
    <col min="2" max="2" width="40.28515625" customWidth="1"/>
    <col min="3" max="4" width="11" style="61" bestFit="1" customWidth="1"/>
    <col min="5" max="5" width="12.28515625" style="62" bestFit="1" customWidth="1"/>
    <col min="6" max="6" width="11" style="62" bestFit="1" customWidth="1"/>
    <col min="7" max="7" width="12.28515625" style="62" bestFit="1" customWidth="1"/>
    <col min="8" max="8" width="11.42578125" style="62" bestFit="1" customWidth="1"/>
    <col min="9" max="9" width="12.28515625" style="62" bestFit="1" customWidth="1"/>
    <col min="10" max="10" width="12.7109375" style="62" bestFit="1" customWidth="1"/>
    <col min="11" max="11" width="12.28515625" style="62" bestFit="1" customWidth="1"/>
    <col min="12" max="12" width="11" style="62" customWidth="1"/>
    <col min="13" max="13" width="12.28515625" style="62" bestFit="1" customWidth="1"/>
    <col min="14" max="14" width="11" style="62" bestFit="1" customWidth="1"/>
    <col min="15" max="15" width="13.5703125" style="61" bestFit="1" customWidth="1"/>
  </cols>
  <sheetData>
    <row r="1" spans="1:15" ht="16.5" thickBot="1" x14ac:dyDescent="0.3">
      <c r="B1" s="40" t="s">
        <v>87</v>
      </c>
      <c r="C1" s="41" t="s">
        <v>61</v>
      </c>
      <c r="D1" s="41" t="s">
        <v>62</v>
      </c>
      <c r="E1" s="41" t="s">
        <v>63</v>
      </c>
      <c r="F1" s="41" t="s">
        <v>64</v>
      </c>
      <c r="G1" s="41" t="s">
        <v>65</v>
      </c>
      <c r="H1" s="41" t="s">
        <v>66</v>
      </c>
      <c r="I1" s="41" t="s">
        <v>1</v>
      </c>
      <c r="J1" s="41" t="s">
        <v>88</v>
      </c>
      <c r="K1" s="41" t="s">
        <v>67</v>
      </c>
      <c r="L1" s="41" t="s">
        <v>68</v>
      </c>
      <c r="M1" s="41" t="s">
        <v>69</v>
      </c>
      <c r="N1" s="41" t="s">
        <v>70</v>
      </c>
      <c r="O1" s="42" t="s">
        <v>59</v>
      </c>
    </row>
    <row r="2" spans="1:15" s="87" customFormat="1" ht="15.75" thickTop="1" x14ac:dyDescent="0.25">
      <c r="A2" s="43">
        <v>2014</v>
      </c>
      <c r="B2" s="44" t="s">
        <v>3</v>
      </c>
      <c r="C2" s="45">
        <v>1927410.4129999999</v>
      </c>
      <c r="D2" s="45">
        <v>1795858.129</v>
      </c>
      <c r="E2" s="45">
        <v>1888356.4669999999</v>
      </c>
      <c r="F2" s="45">
        <v>1850061.2590000001</v>
      </c>
      <c r="G2" s="45">
        <v>1809673.8259999999</v>
      </c>
      <c r="H2" s="45">
        <v>1671855.6459999999</v>
      </c>
      <c r="I2" s="45">
        <v>1535972.1769999999</v>
      </c>
      <c r="J2" s="45"/>
      <c r="K2" s="45"/>
      <c r="L2" s="45"/>
      <c r="M2" s="45"/>
      <c r="N2" s="45"/>
      <c r="O2" s="46">
        <f t="shared" ref="O2:O33" si="0">SUM(C2:N2)</f>
        <v>12479187.916999998</v>
      </c>
    </row>
    <row r="3" spans="1:15" ht="15" x14ac:dyDescent="0.25">
      <c r="A3" s="47">
        <v>2013</v>
      </c>
      <c r="B3" s="44" t="s">
        <v>3</v>
      </c>
      <c r="C3" s="52">
        <v>1699667.9369999999</v>
      </c>
      <c r="D3" s="52">
        <v>1613307.2549999999</v>
      </c>
      <c r="E3" s="52">
        <v>1721276.5919999999</v>
      </c>
      <c r="F3" s="52">
        <v>1687304.6569999999</v>
      </c>
      <c r="G3" s="52">
        <v>1769600.5919999999</v>
      </c>
      <c r="H3" s="52">
        <v>1650179.2560000001</v>
      </c>
      <c r="I3" s="52">
        <v>1686787.97</v>
      </c>
      <c r="J3" s="52">
        <v>1408589.82</v>
      </c>
      <c r="K3" s="52">
        <v>1831276.5290000001</v>
      </c>
      <c r="L3" s="52">
        <v>1822592.645</v>
      </c>
      <c r="M3" s="52">
        <v>2251712.6140000001</v>
      </c>
      <c r="N3" s="52">
        <v>2201138.196</v>
      </c>
      <c r="O3" s="50">
        <f t="shared" si="0"/>
        <v>21343434.063000001</v>
      </c>
    </row>
    <row r="4" spans="1:15" s="87" customFormat="1" ht="15" x14ac:dyDescent="0.25">
      <c r="A4" s="43">
        <v>2014</v>
      </c>
      <c r="B4" s="48" t="s">
        <v>89</v>
      </c>
      <c r="C4" s="49">
        <v>614060.13899999997</v>
      </c>
      <c r="D4" s="49">
        <v>556283.59699999995</v>
      </c>
      <c r="E4" s="49">
        <v>598307.63399999996</v>
      </c>
      <c r="F4" s="49">
        <v>610750.23</v>
      </c>
      <c r="G4" s="49">
        <v>543234.13699999999</v>
      </c>
      <c r="H4" s="49">
        <v>496987.99400000001</v>
      </c>
      <c r="I4" s="49">
        <v>446302.43099999998</v>
      </c>
      <c r="J4" s="49"/>
      <c r="K4" s="49"/>
      <c r="L4" s="49"/>
      <c r="M4" s="49"/>
      <c r="N4" s="49"/>
      <c r="O4" s="50">
        <f t="shared" si="0"/>
        <v>3865926.162</v>
      </c>
    </row>
    <row r="5" spans="1:15" ht="15" x14ac:dyDescent="0.25">
      <c r="A5" s="47">
        <v>2013</v>
      </c>
      <c r="B5" s="48" t="s">
        <v>89</v>
      </c>
      <c r="C5" s="49">
        <v>500356.07299999997</v>
      </c>
      <c r="D5" s="49">
        <v>471153.27600000001</v>
      </c>
      <c r="E5" s="49">
        <v>532314.25</v>
      </c>
      <c r="F5" s="49">
        <v>519233.696</v>
      </c>
      <c r="G5" s="49">
        <v>586423.34199999995</v>
      </c>
      <c r="H5" s="49">
        <v>541613.93799999997</v>
      </c>
      <c r="I5" s="49">
        <v>550415.77099999995</v>
      </c>
      <c r="J5" s="49">
        <v>452060.28600000002</v>
      </c>
      <c r="K5" s="49">
        <v>552548.78899999999</v>
      </c>
      <c r="L5" s="49">
        <v>533746.576</v>
      </c>
      <c r="M5" s="49">
        <v>672663.61699999997</v>
      </c>
      <c r="N5" s="49">
        <v>672114.03300000005</v>
      </c>
      <c r="O5" s="50">
        <f t="shared" si="0"/>
        <v>6584643.6469999999</v>
      </c>
    </row>
    <row r="6" spans="1:15" s="87" customFormat="1" ht="15" x14ac:dyDescent="0.25">
      <c r="A6" s="43">
        <v>2014</v>
      </c>
      <c r="B6" s="48" t="s">
        <v>140</v>
      </c>
      <c r="C6" s="49">
        <v>219372.68599999999</v>
      </c>
      <c r="D6" s="49">
        <v>200389.75200000001</v>
      </c>
      <c r="E6" s="49">
        <v>192354.005</v>
      </c>
      <c r="F6" s="49">
        <v>177392.704</v>
      </c>
      <c r="G6" s="49">
        <v>188140.842</v>
      </c>
      <c r="H6" s="49">
        <v>167877.913</v>
      </c>
      <c r="I6" s="49">
        <v>94886.008000000002</v>
      </c>
      <c r="J6" s="49"/>
      <c r="K6" s="49"/>
      <c r="L6" s="49"/>
      <c r="M6" s="49"/>
      <c r="N6" s="49"/>
      <c r="O6" s="50">
        <f t="shared" si="0"/>
        <v>1240413.9099999999</v>
      </c>
    </row>
    <row r="7" spans="1:15" ht="15" x14ac:dyDescent="0.25">
      <c r="A7" s="47">
        <v>2013</v>
      </c>
      <c r="B7" s="48" t="s">
        <v>140</v>
      </c>
      <c r="C7" s="49">
        <v>223131.927</v>
      </c>
      <c r="D7" s="49">
        <v>181369.864</v>
      </c>
      <c r="E7" s="49">
        <v>172416.70600000001</v>
      </c>
      <c r="F7" s="49">
        <v>160129.84099999999</v>
      </c>
      <c r="G7" s="49">
        <v>181562.63200000001</v>
      </c>
      <c r="H7" s="49">
        <v>178000.41899999999</v>
      </c>
      <c r="I7" s="49">
        <v>115847.71400000001</v>
      </c>
      <c r="J7" s="49">
        <v>95304.603000000003</v>
      </c>
      <c r="K7" s="49">
        <v>126573.58199999999</v>
      </c>
      <c r="L7" s="49">
        <v>217579.89199999999</v>
      </c>
      <c r="M7" s="49">
        <v>335705.39899999998</v>
      </c>
      <c r="N7" s="49">
        <v>363333.53200000001</v>
      </c>
      <c r="O7" s="50">
        <f t="shared" si="0"/>
        <v>2350956.1109999996</v>
      </c>
    </row>
    <row r="8" spans="1:15" s="87" customFormat="1" ht="15" x14ac:dyDescent="0.25">
      <c r="A8" s="43">
        <v>2014</v>
      </c>
      <c r="B8" s="48" t="s">
        <v>90</v>
      </c>
      <c r="C8" s="49">
        <v>111498.515</v>
      </c>
      <c r="D8" s="49">
        <v>112348.27499999999</v>
      </c>
      <c r="E8" s="49">
        <v>119800.86900000001</v>
      </c>
      <c r="F8" s="49">
        <v>121026.583</v>
      </c>
      <c r="G8" s="49">
        <v>109342.686</v>
      </c>
      <c r="H8" s="49">
        <v>108401.755</v>
      </c>
      <c r="I8" s="49">
        <v>107983.696</v>
      </c>
      <c r="J8" s="49"/>
      <c r="K8" s="49"/>
      <c r="L8" s="49"/>
      <c r="M8" s="49"/>
      <c r="N8" s="49"/>
      <c r="O8" s="50">
        <f t="shared" si="0"/>
        <v>790402.37899999996</v>
      </c>
    </row>
    <row r="9" spans="1:15" ht="15" x14ac:dyDescent="0.25">
      <c r="A9" s="47">
        <v>2013</v>
      </c>
      <c r="B9" s="48" t="s">
        <v>90</v>
      </c>
      <c r="C9" s="49">
        <v>94905.948000000004</v>
      </c>
      <c r="D9" s="49">
        <v>94116.08</v>
      </c>
      <c r="E9" s="49">
        <v>95501.997000000003</v>
      </c>
      <c r="F9" s="49">
        <v>100788.325</v>
      </c>
      <c r="G9" s="49">
        <v>112864.61</v>
      </c>
      <c r="H9" s="49">
        <v>100335.58100000001</v>
      </c>
      <c r="I9" s="49">
        <v>109284.27</v>
      </c>
      <c r="J9" s="49">
        <v>107879.761</v>
      </c>
      <c r="K9" s="49">
        <v>126891.68799999999</v>
      </c>
      <c r="L9" s="49">
        <v>122192.47500000001</v>
      </c>
      <c r="M9" s="49">
        <v>145394.356</v>
      </c>
      <c r="N9" s="49">
        <v>119836.91099999999</v>
      </c>
      <c r="O9" s="50">
        <f t="shared" si="0"/>
        <v>1329992.0019999999</v>
      </c>
    </row>
    <row r="10" spans="1:15" s="87" customFormat="1" ht="15" x14ac:dyDescent="0.25">
      <c r="A10" s="43">
        <v>2014</v>
      </c>
      <c r="B10" s="48" t="s">
        <v>91</v>
      </c>
      <c r="C10" s="49">
        <v>116058.65700000001</v>
      </c>
      <c r="D10" s="49">
        <v>111650.12</v>
      </c>
      <c r="E10" s="49">
        <v>105105.683</v>
      </c>
      <c r="F10" s="49">
        <v>110911.075</v>
      </c>
      <c r="G10" s="49">
        <v>109073.537</v>
      </c>
      <c r="H10" s="49">
        <v>102385.435</v>
      </c>
      <c r="I10" s="49">
        <v>88547.153999999995</v>
      </c>
      <c r="J10" s="49"/>
      <c r="K10" s="49"/>
      <c r="L10" s="49"/>
      <c r="M10" s="49"/>
      <c r="N10" s="49"/>
      <c r="O10" s="50">
        <f t="shared" si="0"/>
        <v>743731.66099999996</v>
      </c>
    </row>
    <row r="11" spans="1:15" ht="15" x14ac:dyDescent="0.25">
      <c r="A11" s="47">
        <v>2013</v>
      </c>
      <c r="B11" s="48" t="s">
        <v>91</v>
      </c>
      <c r="C11" s="49">
        <v>106856.598</v>
      </c>
      <c r="D11" s="49">
        <v>108712.61599999999</v>
      </c>
      <c r="E11" s="49">
        <v>113139.69100000001</v>
      </c>
      <c r="F11" s="49">
        <v>104112.96400000001</v>
      </c>
      <c r="G11" s="49">
        <v>112100.792</v>
      </c>
      <c r="H11" s="49">
        <v>96319.293000000005</v>
      </c>
      <c r="I11" s="49">
        <v>96080.379000000001</v>
      </c>
      <c r="J11" s="49">
        <v>94981.24</v>
      </c>
      <c r="K11" s="49">
        <v>156917.41099999999</v>
      </c>
      <c r="L11" s="49">
        <v>152872.73199999999</v>
      </c>
      <c r="M11" s="49">
        <v>165845.66699999999</v>
      </c>
      <c r="N11" s="49">
        <v>130314.31299999999</v>
      </c>
      <c r="O11" s="50">
        <f t="shared" si="0"/>
        <v>1438253.6959999998</v>
      </c>
    </row>
    <row r="12" spans="1:15" s="87" customFormat="1" ht="15" x14ac:dyDescent="0.25">
      <c r="A12" s="43">
        <v>2014</v>
      </c>
      <c r="B12" s="48" t="s">
        <v>92</v>
      </c>
      <c r="C12" s="49">
        <v>154065.81899999999</v>
      </c>
      <c r="D12" s="49">
        <v>182963.59</v>
      </c>
      <c r="E12" s="49">
        <v>154659.389</v>
      </c>
      <c r="F12" s="49">
        <v>149195.52600000001</v>
      </c>
      <c r="G12" s="49">
        <v>142116.70800000001</v>
      </c>
      <c r="H12" s="49">
        <v>138673.52100000001</v>
      </c>
      <c r="I12" s="49">
        <v>158490.23300000001</v>
      </c>
      <c r="J12" s="49"/>
      <c r="K12" s="49"/>
      <c r="L12" s="49"/>
      <c r="M12" s="49"/>
      <c r="N12" s="49"/>
      <c r="O12" s="50">
        <f t="shared" si="0"/>
        <v>1080164.7860000001</v>
      </c>
    </row>
    <row r="13" spans="1:15" ht="15" x14ac:dyDescent="0.25">
      <c r="A13" s="47">
        <v>2013</v>
      </c>
      <c r="B13" s="48" t="s">
        <v>92</v>
      </c>
      <c r="C13" s="49">
        <v>178057.44399999999</v>
      </c>
      <c r="D13" s="49">
        <v>133840.92199999999</v>
      </c>
      <c r="E13" s="49">
        <v>135662.81400000001</v>
      </c>
      <c r="F13" s="49">
        <v>133846.01300000001</v>
      </c>
      <c r="G13" s="49">
        <v>105052.59600000001</v>
      </c>
      <c r="H13" s="49">
        <v>106164.20699999999</v>
      </c>
      <c r="I13" s="49">
        <v>133857.603</v>
      </c>
      <c r="J13" s="49">
        <v>86744.865000000005</v>
      </c>
      <c r="K13" s="49">
        <v>205906.03</v>
      </c>
      <c r="L13" s="49">
        <v>182093.005</v>
      </c>
      <c r="M13" s="49">
        <v>203533.86600000001</v>
      </c>
      <c r="N13" s="49">
        <v>167025.70000000001</v>
      </c>
      <c r="O13" s="50">
        <f t="shared" si="0"/>
        <v>1771785.0649999997</v>
      </c>
    </row>
    <row r="14" spans="1:15" s="87" customFormat="1" ht="15" x14ac:dyDescent="0.25">
      <c r="A14" s="43">
        <v>2014</v>
      </c>
      <c r="B14" s="48" t="s">
        <v>93</v>
      </c>
      <c r="C14" s="49">
        <v>24433.781999999999</v>
      </c>
      <c r="D14" s="49">
        <v>23262.338</v>
      </c>
      <c r="E14" s="49">
        <v>22845.744999999999</v>
      </c>
      <c r="F14" s="49">
        <v>19989.73</v>
      </c>
      <c r="G14" s="49">
        <v>19755.835999999999</v>
      </c>
      <c r="H14" s="49">
        <v>19273.120999999999</v>
      </c>
      <c r="I14" s="49">
        <v>14872.441999999999</v>
      </c>
      <c r="J14" s="49"/>
      <c r="K14" s="49"/>
      <c r="L14" s="49"/>
      <c r="M14" s="49"/>
      <c r="N14" s="49"/>
      <c r="O14" s="50">
        <f t="shared" si="0"/>
        <v>144432.99399999998</v>
      </c>
    </row>
    <row r="15" spans="1:15" ht="15" x14ac:dyDescent="0.25">
      <c r="A15" s="47">
        <v>2013</v>
      </c>
      <c r="B15" s="48" t="s">
        <v>93</v>
      </c>
      <c r="C15" s="49">
        <v>44842.038</v>
      </c>
      <c r="D15" s="49">
        <v>52403.663</v>
      </c>
      <c r="E15" s="49">
        <v>62002.927000000003</v>
      </c>
      <c r="F15" s="49">
        <v>38388.413</v>
      </c>
      <c r="G15" s="49">
        <v>38035.659</v>
      </c>
      <c r="H15" s="49">
        <v>36239.686999999998</v>
      </c>
      <c r="I15" s="49">
        <v>32745.501</v>
      </c>
      <c r="J15" s="49">
        <v>28125.712</v>
      </c>
      <c r="K15" s="49">
        <v>30890.239000000001</v>
      </c>
      <c r="L15" s="49">
        <v>23072.368999999999</v>
      </c>
      <c r="M15" s="49">
        <v>25941.348000000002</v>
      </c>
      <c r="N15" s="49">
        <v>26880.234</v>
      </c>
      <c r="O15" s="50">
        <f t="shared" si="0"/>
        <v>439567.79</v>
      </c>
    </row>
    <row r="16" spans="1:15" ht="15" x14ac:dyDescent="0.25">
      <c r="A16" s="43">
        <v>2014</v>
      </c>
      <c r="B16" s="48" t="s">
        <v>94</v>
      </c>
      <c r="C16" s="49">
        <v>109576.344</v>
      </c>
      <c r="D16" s="49">
        <v>69920.358999999997</v>
      </c>
      <c r="E16" s="49">
        <v>121384.389</v>
      </c>
      <c r="F16" s="49">
        <v>48540.42</v>
      </c>
      <c r="G16" s="49">
        <v>86381.493000000002</v>
      </c>
      <c r="H16" s="49">
        <v>91684.592999999993</v>
      </c>
      <c r="I16" s="49">
        <v>68872.547999999995</v>
      </c>
      <c r="J16" s="49"/>
      <c r="K16" s="49"/>
      <c r="L16" s="49"/>
      <c r="M16" s="49"/>
      <c r="N16" s="49"/>
      <c r="O16" s="50">
        <f t="shared" si="0"/>
        <v>596360.14599999995</v>
      </c>
    </row>
    <row r="17" spans="1:15" ht="15" x14ac:dyDescent="0.25">
      <c r="A17" s="47">
        <v>2013</v>
      </c>
      <c r="B17" s="48" t="s">
        <v>94</v>
      </c>
      <c r="C17" s="49">
        <v>66631.066999999995</v>
      </c>
      <c r="D17" s="49">
        <v>101106.59600000001</v>
      </c>
      <c r="E17" s="49">
        <v>93632.384000000005</v>
      </c>
      <c r="F17" s="49">
        <v>104726.342</v>
      </c>
      <c r="G17" s="49">
        <v>80015.084000000003</v>
      </c>
      <c r="H17" s="49">
        <v>76117.297000000006</v>
      </c>
      <c r="I17" s="49">
        <v>90331.686000000002</v>
      </c>
      <c r="J17" s="49">
        <v>49399.682999999997</v>
      </c>
      <c r="K17" s="49">
        <v>52908.788999999997</v>
      </c>
      <c r="L17" s="49">
        <v>50115.951999999997</v>
      </c>
      <c r="M17" s="49">
        <v>51936.654000000002</v>
      </c>
      <c r="N17" s="49">
        <v>89628.297999999995</v>
      </c>
      <c r="O17" s="50">
        <f t="shared" si="0"/>
        <v>906549.83199999994</v>
      </c>
    </row>
    <row r="18" spans="1:15" ht="15" x14ac:dyDescent="0.25">
      <c r="A18" s="43">
        <v>2014</v>
      </c>
      <c r="B18" s="48" t="s">
        <v>144</v>
      </c>
      <c r="C18" s="49">
        <v>7358.7259999999997</v>
      </c>
      <c r="D18" s="49">
        <v>9166.9879999999994</v>
      </c>
      <c r="E18" s="49">
        <v>10167.101000000001</v>
      </c>
      <c r="F18" s="49">
        <v>13321.003000000001</v>
      </c>
      <c r="G18" s="49">
        <v>8226.5259999999998</v>
      </c>
      <c r="H18" s="49">
        <v>3831.8580000000002</v>
      </c>
      <c r="I18" s="49">
        <v>3654.413</v>
      </c>
      <c r="J18" s="49"/>
      <c r="K18" s="49"/>
      <c r="L18" s="49"/>
      <c r="M18" s="49"/>
      <c r="N18" s="49"/>
      <c r="O18" s="50">
        <f t="shared" si="0"/>
        <v>55726.614999999998</v>
      </c>
    </row>
    <row r="19" spans="1:15" ht="15" x14ac:dyDescent="0.25">
      <c r="A19" s="47">
        <v>2013</v>
      </c>
      <c r="B19" s="48" t="s">
        <v>144</v>
      </c>
      <c r="C19" s="49">
        <v>5248.2349999999997</v>
      </c>
      <c r="D19" s="49">
        <v>8969.8040000000001</v>
      </c>
      <c r="E19" s="49">
        <v>9241.5139999999992</v>
      </c>
      <c r="F19" s="49">
        <v>10435.252</v>
      </c>
      <c r="G19" s="49">
        <v>7212.4260000000004</v>
      </c>
      <c r="H19" s="49">
        <v>3794.241</v>
      </c>
      <c r="I19" s="49">
        <v>3556.596</v>
      </c>
      <c r="J19" s="49">
        <v>5171.8289999999997</v>
      </c>
      <c r="K19" s="49">
        <v>5359.9139999999998</v>
      </c>
      <c r="L19" s="49">
        <v>4636.9650000000001</v>
      </c>
      <c r="M19" s="49">
        <v>6415.26</v>
      </c>
      <c r="N19" s="49">
        <v>6939.5990000000002</v>
      </c>
      <c r="O19" s="50">
        <f t="shared" si="0"/>
        <v>76981.634999999995</v>
      </c>
    </row>
    <row r="20" spans="1:15" ht="15" x14ac:dyDescent="0.25">
      <c r="A20" s="43">
        <v>2014</v>
      </c>
      <c r="B20" s="48" t="s">
        <v>95</v>
      </c>
      <c r="C20" s="49">
        <v>209570.804</v>
      </c>
      <c r="D20" s="49">
        <v>185771.81700000001</v>
      </c>
      <c r="E20" s="49">
        <v>193840.94899999999</v>
      </c>
      <c r="F20" s="49">
        <v>204208.511</v>
      </c>
      <c r="G20" s="49">
        <v>186649.56299999999</v>
      </c>
      <c r="H20" s="49">
        <v>158184.55900000001</v>
      </c>
      <c r="I20" s="49">
        <v>177720.71</v>
      </c>
      <c r="J20" s="49"/>
      <c r="K20" s="49"/>
      <c r="L20" s="49"/>
      <c r="M20" s="49"/>
      <c r="N20" s="49"/>
      <c r="O20" s="50">
        <f t="shared" si="0"/>
        <v>1315946.9129999999</v>
      </c>
    </row>
    <row r="21" spans="1:15" ht="15" x14ac:dyDescent="0.25">
      <c r="A21" s="47">
        <v>2013</v>
      </c>
      <c r="B21" s="48" t="s">
        <v>95</v>
      </c>
      <c r="C21" s="49">
        <v>171195.693</v>
      </c>
      <c r="D21" s="49">
        <v>148748.24900000001</v>
      </c>
      <c r="E21" s="49">
        <v>145990.75099999999</v>
      </c>
      <c r="F21" s="49">
        <v>154505.486</v>
      </c>
      <c r="G21" s="49">
        <v>164850.53</v>
      </c>
      <c r="H21" s="49">
        <v>157449.19200000001</v>
      </c>
      <c r="I21" s="49">
        <v>164865.72700000001</v>
      </c>
      <c r="J21" s="49">
        <v>158340.29500000001</v>
      </c>
      <c r="K21" s="49">
        <v>171162.84</v>
      </c>
      <c r="L21" s="49">
        <v>172493.79199999999</v>
      </c>
      <c r="M21" s="49">
        <v>193388.829</v>
      </c>
      <c r="N21" s="49">
        <v>185162.50700000001</v>
      </c>
      <c r="O21" s="50">
        <f t="shared" si="0"/>
        <v>1988153.8909999998</v>
      </c>
    </row>
    <row r="22" spans="1:15" ht="15" x14ac:dyDescent="0.25">
      <c r="A22" s="43">
        <v>2014</v>
      </c>
      <c r="B22" s="48" t="s">
        <v>96</v>
      </c>
      <c r="C22" s="49">
        <v>361414.94</v>
      </c>
      <c r="D22" s="51">
        <v>344101.29200000002</v>
      </c>
      <c r="E22" s="49">
        <v>369890.70299999998</v>
      </c>
      <c r="F22" s="49">
        <v>394725.478</v>
      </c>
      <c r="G22" s="49">
        <v>416752.49699999997</v>
      </c>
      <c r="H22" s="49">
        <v>384554.897</v>
      </c>
      <c r="I22" s="49">
        <v>374642.54300000001</v>
      </c>
      <c r="J22" s="49"/>
      <c r="K22" s="49"/>
      <c r="L22" s="49"/>
      <c r="M22" s="49"/>
      <c r="N22" s="49"/>
      <c r="O22" s="50">
        <f t="shared" si="0"/>
        <v>2646082.35</v>
      </c>
    </row>
    <row r="23" spans="1:15" ht="15" x14ac:dyDescent="0.25">
      <c r="A23" s="47">
        <v>2013</v>
      </c>
      <c r="B23" s="48" t="s">
        <v>96</v>
      </c>
      <c r="C23" s="49">
        <v>308442.913</v>
      </c>
      <c r="D23" s="51">
        <v>312886.18400000001</v>
      </c>
      <c r="E23" s="49">
        <v>361373.55900000001</v>
      </c>
      <c r="F23" s="49">
        <v>361138.326</v>
      </c>
      <c r="G23" s="49">
        <v>381482.92</v>
      </c>
      <c r="H23" s="49">
        <v>354145.40100000001</v>
      </c>
      <c r="I23" s="49">
        <v>389802.72200000001</v>
      </c>
      <c r="J23" s="49">
        <v>330581.54700000002</v>
      </c>
      <c r="K23" s="49">
        <v>402117.24800000002</v>
      </c>
      <c r="L23" s="49">
        <v>363788.886</v>
      </c>
      <c r="M23" s="49">
        <v>450887.61900000001</v>
      </c>
      <c r="N23" s="49">
        <v>439903.06800000003</v>
      </c>
      <c r="O23" s="50">
        <f t="shared" si="0"/>
        <v>4456550.3930000002</v>
      </c>
    </row>
    <row r="24" spans="1:15" ht="15" x14ac:dyDescent="0.25">
      <c r="A24" s="43">
        <v>2014</v>
      </c>
      <c r="B24" s="44" t="s">
        <v>17</v>
      </c>
      <c r="C24" s="52">
        <v>9649942.0429999996</v>
      </c>
      <c r="D24" s="52">
        <v>9937390.3369999994</v>
      </c>
      <c r="E24" s="52">
        <v>10724898.27</v>
      </c>
      <c r="F24" s="52">
        <v>10858929.067</v>
      </c>
      <c r="G24" s="52">
        <v>11112549.41</v>
      </c>
      <c r="H24" s="52">
        <v>10456704.169</v>
      </c>
      <c r="I24" s="52">
        <v>10597287.597999999</v>
      </c>
      <c r="J24" s="52"/>
      <c r="K24" s="52"/>
      <c r="L24" s="52"/>
      <c r="M24" s="52"/>
      <c r="N24" s="52"/>
      <c r="O24" s="50">
        <f t="shared" si="0"/>
        <v>73337700.894000009</v>
      </c>
    </row>
    <row r="25" spans="1:15" ht="15" x14ac:dyDescent="0.25">
      <c r="A25" s="47">
        <v>2013</v>
      </c>
      <c r="B25" s="44" t="s">
        <v>17</v>
      </c>
      <c r="C25" s="52">
        <v>8872275.8019999992</v>
      </c>
      <c r="D25" s="52">
        <v>9579932.7469999995</v>
      </c>
      <c r="E25" s="52">
        <v>10385181.25</v>
      </c>
      <c r="F25" s="52">
        <v>9708642.9020000007</v>
      </c>
      <c r="G25" s="52">
        <v>10399010.051000001</v>
      </c>
      <c r="H25" s="52">
        <v>9681921.6150000002</v>
      </c>
      <c r="I25" s="52">
        <v>10421305.331</v>
      </c>
      <c r="J25" s="52">
        <v>8713015.0620000008</v>
      </c>
      <c r="K25" s="52">
        <v>10212701.324999999</v>
      </c>
      <c r="L25" s="52">
        <v>9606697.1429999992</v>
      </c>
      <c r="M25" s="52">
        <v>11061207.078</v>
      </c>
      <c r="N25" s="52">
        <v>10380762.988</v>
      </c>
      <c r="O25" s="50">
        <f t="shared" si="0"/>
        <v>119022653.29400001</v>
      </c>
    </row>
    <row r="26" spans="1:15" ht="15" x14ac:dyDescent="0.25">
      <c r="A26" s="43">
        <v>2014</v>
      </c>
      <c r="B26" s="48" t="s">
        <v>97</v>
      </c>
      <c r="C26" s="49">
        <v>767918.70499999996</v>
      </c>
      <c r="D26" s="49">
        <v>715930.848</v>
      </c>
      <c r="E26" s="49">
        <v>770537.03700000001</v>
      </c>
      <c r="F26" s="49">
        <v>790804.41799999995</v>
      </c>
      <c r="G26" s="49">
        <v>768962.42</v>
      </c>
      <c r="H26" s="49">
        <v>707044.73600000003</v>
      </c>
      <c r="I26" s="49">
        <v>704360.7</v>
      </c>
      <c r="J26" s="49"/>
      <c r="K26" s="49"/>
      <c r="L26" s="49"/>
      <c r="M26" s="49"/>
      <c r="N26" s="49"/>
      <c r="O26" s="50">
        <f t="shared" si="0"/>
        <v>5225558.8640000001</v>
      </c>
    </row>
    <row r="27" spans="1:15" ht="15" x14ac:dyDescent="0.25">
      <c r="A27" s="47">
        <v>2013</v>
      </c>
      <c r="B27" s="48" t="s">
        <v>97</v>
      </c>
      <c r="C27" s="49">
        <v>682155.86699999997</v>
      </c>
      <c r="D27" s="49">
        <v>649400.50800000003</v>
      </c>
      <c r="E27" s="49">
        <v>733948.37699999998</v>
      </c>
      <c r="F27" s="49">
        <v>700825.505</v>
      </c>
      <c r="G27" s="49">
        <v>748576.304</v>
      </c>
      <c r="H27" s="49">
        <v>644671.53200000001</v>
      </c>
      <c r="I27" s="49">
        <v>675793.60199999996</v>
      </c>
      <c r="J27" s="49">
        <v>615575.12100000004</v>
      </c>
      <c r="K27" s="49">
        <v>753895.30099999998</v>
      </c>
      <c r="L27" s="49">
        <v>707932.25300000003</v>
      </c>
      <c r="M27" s="49">
        <v>813464.28500000003</v>
      </c>
      <c r="N27" s="49">
        <v>661704.61100000003</v>
      </c>
      <c r="O27" s="50">
        <f t="shared" si="0"/>
        <v>8387943.2660000008</v>
      </c>
    </row>
    <row r="28" spans="1:15" ht="15" x14ac:dyDescent="0.25">
      <c r="A28" s="43">
        <v>2014</v>
      </c>
      <c r="B28" s="48" t="s">
        <v>98</v>
      </c>
      <c r="C28" s="49">
        <v>123813.751</v>
      </c>
      <c r="D28" s="49">
        <v>144842.40700000001</v>
      </c>
      <c r="E28" s="49">
        <v>143842.60699999999</v>
      </c>
      <c r="F28" s="49">
        <v>154781.22899999999</v>
      </c>
      <c r="G28" s="49">
        <v>166306.42300000001</v>
      </c>
      <c r="H28" s="49">
        <v>149579.43700000001</v>
      </c>
      <c r="I28" s="49">
        <v>169095.10399999999</v>
      </c>
      <c r="J28" s="49"/>
      <c r="K28" s="49"/>
      <c r="L28" s="49"/>
      <c r="M28" s="49"/>
      <c r="N28" s="49"/>
      <c r="O28" s="50">
        <f t="shared" si="0"/>
        <v>1052260.9579999999</v>
      </c>
    </row>
    <row r="29" spans="1:15" ht="15" x14ac:dyDescent="0.25">
      <c r="A29" s="47">
        <v>2013</v>
      </c>
      <c r="B29" s="48" t="s">
        <v>98</v>
      </c>
      <c r="C29" s="49">
        <v>115044.90399999999</v>
      </c>
      <c r="D29" s="49">
        <v>129821.348</v>
      </c>
      <c r="E29" s="49">
        <v>153555.92800000001</v>
      </c>
      <c r="F29" s="49">
        <v>145413.28</v>
      </c>
      <c r="G29" s="49">
        <v>155588.93799999999</v>
      </c>
      <c r="H29" s="49">
        <v>146139.55900000001</v>
      </c>
      <c r="I29" s="49">
        <v>183364.62299999999</v>
      </c>
      <c r="J29" s="49">
        <v>178226.11300000001</v>
      </c>
      <c r="K29" s="49">
        <v>175967.51800000001</v>
      </c>
      <c r="L29" s="49">
        <v>161918.951</v>
      </c>
      <c r="M29" s="49">
        <v>176429.89600000001</v>
      </c>
      <c r="N29" s="49">
        <v>220803.97399999999</v>
      </c>
      <c r="O29" s="50">
        <f t="shared" si="0"/>
        <v>1942275.0319999999</v>
      </c>
    </row>
    <row r="30" spans="1:15" s="87" customFormat="1" ht="15" x14ac:dyDescent="0.25">
      <c r="A30" s="43">
        <v>2014</v>
      </c>
      <c r="B30" s="48" t="s">
        <v>99</v>
      </c>
      <c r="C30" s="49">
        <v>178356.88</v>
      </c>
      <c r="D30" s="49">
        <v>177087.66699999999</v>
      </c>
      <c r="E30" s="49">
        <v>190945.766</v>
      </c>
      <c r="F30" s="49">
        <v>203972.473</v>
      </c>
      <c r="G30" s="49">
        <v>194899.90900000001</v>
      </c>
      <c r="H30" s="49">
        <v>200606.255</v>
      </c>
      <c r="I30" s="49">
        <v>181673.10200000001</v>
      </c>
      <c r="J30" s="49"/>
      <c r="K30" s="49"/>
      <c r="L30" s="49"/>
      <c r="M30" s="49"/>
      <c r="N30" s="49"/>
      <c r="O30" s="50">
        <f t="shared" si="0"/>
        <v>1327542.0520000001</v>
      </c>
    </row>
    <row r="31" spans="1:15" ht="15" x14ac:dyDescent="0.25">
      <c r="A31" s="47">
        <v>2013</v>
      </c>
      <c r="B31" s="48" t="s">
        <v>99</v>
      </c>
      <c r="C31" s="49">
        <v>165972.05499999999</v>
      </c>
      <c r="D31" s="49">
        <v>161550.14600000001</v>
      </c>
      <c r="E31" s="49">
        <v>169936.27600000001</v>
      </c>
      <c r="F31" s="49">
        <v>190079.05799999999</v>
      </c>
      <c r="G31" s="49">
        <v>192843.37700000001</v>
      </c>
      <c r="H31" s="49">
        <v>183761.035</v>
      </c>
      <c r="I31" s="49">
        <v>178911.50899999999</v>
      </c>
      <c r="J31" s="49">
        <v>144298.25700000001</v>
      </c>
      <c r="K31" s="49">
        <v>182023.92499999999</v>
      </c>
      <c r="L31" s="49">
        <v>193554.00099999999</v>
      </c>
      <c r="M31" s="49">
        <v>229928.223</v>
      </c>
      <c r="N31" s="49">
        <v>202542.54399999999</v>
      </c>
      <c r="O31" s="50">
        <f t="shared" si="0"/>
        <v>2195400.406</v>
      </c>
    </row>
    <row r="32" spans="1:15" ht="15" x14ac:dyDescent="0.25">
      <c r="A32" s="43">
        <v>2014</v>
      </c>
      <c r="B32" s="48" t="s">
        <v>143</v>
      </c>
      <c r="C32" s="49">
        <v>1394280.9939999999</v>
      </c>
      <c r="D32" s="49">
        <v>1444414.4739999999</v>
      </c>
      <c r="E32" s="49">
        <v>1460490.182</v>
      </c>
      <c r="F32" s="51">
        <v>1482981.459</v>
      </c>
      <c r="G32" s="51">
        <v>1587811.1710000001</v>
      </c>
      <c r="H32" s="51">
        <v>1525286.1189999999</v>
      </c>
      <c r="I32" s="51">
        <v>1581090.689</v>
      </c>
      <c r="J32" s="51"/>
      <c r="K32" s="51"/>
      <c r="L32" s="51"/>
      <c r="M32" s="51"/>
      <c r="N32" s="51"/>
      <c r="O32" s="50">
        <f t="shared" si="0"/>
        <v>10476355.088</v>
      </c>
    </row>
    <row r="33" spans="1:15" ht="15" x14ac:dyDescent="0.25">
      <c r="A33" s="47">
        <v>2013</v>
      </c>
      <c r="B33" s="48" t="s">
        <v>143</v>
      </c>
      <c r="C33" s="49">
        <v>1315967.932</v>
      </c>
      <c r="D33" s="49">
        <v>1429457.66</v>
      </c>
      <c r="E33" s="49">
        <v>1452101.21</v>
      </c>
      <c r="F33" s="51">
        <v>1420981.699</v>
      </c>
      <c r="G33" s="51">
        <v>1568761.0930000001</v>
      </c>
      <c r="H33" s="51">
        <v>1328721.923</v>
      </c>
      <c r="I33" s="51">
        <v>1529671.388</v>
      </c>
      <c r="J33" s="51">
        <v>1424471.7420000001</v>
      </c>
      <c r="K33" s="51">
        <v>1401860.1270000001</v>
      </c>
      <c r="L33" s="51">
        <v>1394147.844</v>
      </c>
      <c r="M33" s="51">
        <v>1566560.8940000001</v>
      </c>
      <c r="N33" s="51">
        <v>1598646.037</v>
      </c>
      <c r="O33" s="50">
        <f t="shared" si="0"/>
        <v>17431349.549000002</v>
      </c>
    </row>
    <row r="34" spans="1:15" ht="15" x14ac:dyDescent="0.25">
      <c r="A34" s="43">
        <v>2014</v>
      </c>
      <c r="B34" s="48" t="s">
        <v>100</v>
      </c>
      <c r="C34" s="49">
        <v>1586822.909</v>
      </c>
      <c r="D34" s="49">
        <v>1485413.071</v>
      </c>
      <c r="E34" s="49">
        <v>1599786.9</v>
      </c>
      <c r="F34" s="49">
        <v>1545303.777</v>
      </c>
      <c r="G34" s="49">
        <v>1614871.058</v>
      </c>
      <c r="H34" s="49">
        <v>1599751.6669999999</v>
      </c>
      <c r="I34" s="49">
        <v>1727268.584</v>
      </c>
      <c r="J34" s="49"/>
      <c r="K34" s="49"/>
      <c r="L34" s="49"/>
      <c r="M34" s="49"/>
      <c r="N34" s="49"/>
      <c r="O34" s="50">
        <f t="shared" ref="O34:O66" si="1">SUM(C34:N34)</f>
        <v>11159217.966</v>
      </c>
    </row>
    <row r="35" spans="1:15" ht="15" x14ac:dyDescent="0.25">
      <c r="A35" s="47">
        <v>2013</v>
      </c>
      <c r="B35" s="48" t="s">
        <v>100</v>
      </c>
      <c r="C35" s="49">
        <v>1392631.8389999999</v>
      </c>
      <c r="D35" s="49">
        <v>1389492.503</v>
      </c>
      <c r="E35" s="49">
        <v>1509882.693</v>
      </c>
      <c r="F35" s="49">
        <v>1316507.372</v>
      </c>
      <c r="G35" s="49">
        <v>1364077.875</v>
      </c>
      <c r="H35" s="49">
        <v>1442883.8759999999</v>
      </c>
      <c r="I35" s="49">
        <v>1619796.1470000001</v>
      </c>
      <c r="J35" s="49">
        <v>1397333.618</v>
      </c>
      <c r="K35" s="49">
        <v>1514553.273</v>
      </c>
      <c r="L35" s="49">
        <v>1334124.8130000001</v>
      </c>
      <c r="M35" s="49">
        <v>1657213.7830000001</v>
      </c>
      <c r="N35" s="49">
        <v>1421298.514</v>
      </c>
      <c r="O35" s="50">
        <f t="shared" si="1"/>
        <v>17359796.305999998</v>
      </c>
    </row>
    <row r="36" spans="1:15" ht="15" x14ac:dyDescent="0.25">
      <c r="A36" s="43">
        <v>2014</v>
      </c>
      <c r="B36" s="48" t="s">
        <v>101</v>
      </c>
      <c r="C36" s="49">
        <v>1585995.3489999999</v>
      </c>
      <c r="D36" s="49">
        <v>1831572.4539999999</v>
      </c>
      <c r="E36" s="49">
        <v>2126536.2319999998</v>
      </c>
      <c r="F36" s="49">
        <v>2090041.5930000001</v>
      </c>
      <c r="G36" s="49">
        <v>2050366.531</v>
      </c>
      <c r="H36" s="49">
        <v>2030174.868</v>
      </c>
      <c r="I36" s="49">
        <v>1994291.1850000001</v>
      </c>
      <c r="J36" s="49"/>
      <c r="K36" s="49"/>
      <c r="L36" s="49"/>
      <c r="M36" s="49"/>
      <c r="N36" s="49"/>
      <c r="O36" s="50">
        <f t="shared" si="1"/>
        <v>13708978.212000001</v>
      </c>
    </row>
    <row r="37" spans="1:15" ht="15" x14ac:dyDescent="0.25">
      <c r="A37" s="47">
        <v>2013</v>
      </c>
      <c r="B37" s="48" t="s">
        <v>101</v>
      </c>
      <c r="C37" s="49">
        <v>1485459.331</v>
      </c>
      <c r="D37" s="49">
        <v>1783951.888</v>
      </c>
      <c r="E37" s="49">
        <v>1863298.6769999999</v>
      </c>
      <c r="F37" s="49">
        <v>1766370.9979999999</v>
      </c>
      <c r="G37" s="49">
        <v>1843125.4669999999</v>
      </c>
      <c r="H37" s="49">
        <v>1800469.2890000001</v>
      </c>
      <c r="I37" s="49">
        <v>1952618.523</v>
      </c>
      <c r="J37" s="49">
        <v>1263006.966</v>
      </c>
      <c r="K37" s="49">
        <v>1955643.449</v>
      </c>
      <c r="L37" s="49">
        <v>1749427.5109999999</v>
      </c>
      <c r="M37" s="49">
        <v>2075518.764</v>
      </c>
      <c r="N37" s="49">
        <v>1764237.3189999999</v>
      </c>
      <c r="O37" s="50">
        <f t="shared" si="1"/>
        <v>21303128.181999996</v>
      </c>
    </row>
    <row r="38" spans="1:15" ht="15" x14ac:dyDescent="0.25">
      <c r="A38" s="43">
        <v>2014</v>
      </c>
      <c r="B38" s="48" t="s">
        <v>102</v>
      </c>
      <c r="C38" s="49">
        <v>54471.324000000001</v>
      </c>
      <c r="D38" s="49">
        <v>89236.716</v>
      </c>
      <c r="E38" s="49">
        <v>97135.554999999993</v>
      </c>
      <c r="F38" s="49">
        <v>76354.088000000003</v>
      </c>
      <c r="G38" s="49">
        <v>131971.46799999999</v>
      </c>
      <c r="H38" s="49">
        <v>113595.982</v>
      </c>
      <c r="I38" s="49">
        <v>122443.44500000001</v>
      </c>
      <c r="J38" s="49"/>
      <c r="K38" s="49"/>
      <c r="L38" s="49"/>
      <c r="M38" s="49"/>
      <c r="N38" s="49"/>
      <c r="O38" s="50">
        <f t="shared" si="1"/>
        <v>685208.57799999998</v>
      </c>
    </row>
    <row r="39" spans="1:15" ht="15" x14ac:dyDescent="0.25">
      <c r="A39" s="47">
        <v>2013</v>
      </c>
      <c r="B39" s="48" t="s">
        <v>102</v>
      </c>
      <c r="C39" s="49">
        <v>48952.629000000001</v>
      </c>
      <c r="D39" s="49">
        <v>162402.31299999999</v>
      </c>
      <c r="E39" s="49">
        <v>92520.589000000007</v>
      </c>
      <c r="F39" s="49">
        <v>29250.645</v>
      </c>
      <c r="G39" s="49">
        <v>90162.293000000005</v>
      </c>
      <c r="H39" s="49">
        <v>137339.94200000001</v>
      </c>
      <c r="I39" s="49">
        <v>132087.47899999999</v>
      </c>
      <c r="J39" s="49">
        <v>139231.01</v>
      </c>
      <c r="K39" s="49">
        <v>129271.49400000001</v>
      </c>
      <c r="L39" s="49">
        <v>47933.184999999998</v>
      </c>
      <c r="M39" s="49">
        <v>58766.616999999998</v>
      </c>
      <c r="N39" s="49">
        <v>95673.191999999995</v>
      </c>
      <c r="O39" s="50">
        <f t="shared" si="1"/>
        <v>1163591.388</v>
      </c>
    </row>
    <row r="40" spans="1:15" ht="15" x14ac:dyDescent="0.25">
      <c r="A40" s="43">
        <v>2014</v>
      </c>
      <c r="B40" s="48" t="s">
        <v>142</v>
      </c>
      <c r="C40" s="49">
        <v>902952.549</v>
      </c>
      <c r="D40" s="49">
        <v>921039.59299999999</v>
      </c>
      <c r="E40" s="49">
        <v>1056899.21</v>
      </c>
      <c r="F40" s="49">
        <v>1081094.9580000001</v>
      </c>
      <c r="G40" s="49">
        <v>1065885.219</v>
      </c>
      <c r="H40" s="49">
        <v>973593.72400000005</v>
      </c>
      <c r="I40" s="49">
        <v>987843.26899999997</v>
      </c>
      <c r="J40" s="49"/>
      <c r="K40" s="49"/>
      <c r="L40" s="49"/>
      <c r="M40" s="49"/>
      <c r="N40" s="49"/>
      <c r="O40" s="50">
        <f t="shared" si="1"/>
        <v>6989308.5220000008</v>
      </c>
    </row>
    <row r="41" spans="1:15" ht="15" x14ac:dyDescent="0.25">
      <c r="A41" s="47">
        <v>2013</v>
      </c>
      <c r="B41" s="48" t="s">
        <v>142</v>
      </c>
      <c r="C41" s="49">
        <v>830058.37800000003</v>
      </c>
      <c r="D41" s="49">
        <v>838430.94499999995</v>
      </c>
      <c r="E41" s="49">
        <v>909497.10199999996</v>
      </c>
      <c r="F41" s="49">
        <v>916379.54500000004</v>
      </c>
      <c r="G41" s="49">
        <v>1026564.0060000001</v>
      </c>
      <c r="H41" s="49">
        <v>920031.07299999997</v>
      </c>
      <c r="I41" s="49">
        <v>1038661.943</v>
      </c>
      <c r="J41" s="49">
        <v>884232.304</v>
      </c>
      <c r="K41" s="49">
        <v>1034178.557</v>
      </c>
      <c r="L41" s="49">
        <v>1054293.102</v>
      </c>
      <c r="M41" s="49">
        <v>1128514.0330000001</v>
      </c>
      <c r="N41" s="49">
        <v>1113658.422</v>
      </c>
      <c r="O41" s="50">
        <f t="shared" si="1"/>
        <v>11694499.41</v>
      </c>
    </row>
    <row r="42" spans="1:15" ht="15" x14ac:dyDescent="0.25">
      <c r="A42" s="43">
        <v>2014</v>
      </c>
      <c r="B42" s="48" t="s">
        <v>103</v>
      </c>
      <c r="C42" s="49">
        <v>477337.08199999999</v>
      </c>
      <c r="D42" s="49">
        <v>471702.34499999997</v>
      </c>
      <c r="E42" s="49">
        <v>503718.80300000001</v>
      </c>
      <c r="F42" s="49">
        <v>525200.26399999997</v>
      </c>
      <c r="G42" s="49">
        <v>544869.10600000003</v>
      </c>
      <c r="H42" s="49">
        <v>500446.88400000002</v>
      </c>
      <c r="I42" s="49">
        <v>516068.46399999998</v>
      </c>
      <c r="J42" s="49"/>
      <c r="K42" s="49"/>
      <c r="L42" s="49"/>
      <c r="M42" s="49"/>
      <c r="N42" s="49"/>
      <c r="O42" s="50">
        <f t="shared" si="1"/>
        <v>3539342.9480000003</v>
      </c>
    </row>
    <row r="43" spans="1:15" ht="15" x14ac:dyDescent="0.25">
      <c r="A43" s="47">
        <v>2013</v>
      </c>
      <c r="B43" s="48" t="s">
        <v>103</v>
      </c>
      <c r="C43" s="49">
        <v>430048.80300000001</v>
      </c>
      <c r="D43" s="49">
        <v>435630.61499999999</v>
      </c>
      <c r="E43" s="49">
        <v>512147.93400000001</v>
      </c>
      <c r="F43" s="49">
        <v>501862.07699999999</v>
      </c>
      <c r="G43" s="49">
        <v>518926.19799999997</v>
      </c>
      <c r="H43" s="49">
        <v>465383.56099999999</v>
      </c>
      <c r="I43" s="49">
        <v>509307.17300000001</v>
      </c>
      <c r="J43" s="49">
        <v>386713.90399999998</v>
      </c>
      <c r="K43" s="49">
        <v>480637.946</v>
      </c>
      <c r="L43" s="49">
        <v>450455.80099999998</v>
      </c>
      <c r="M43" s="49">
        <v>533237.61199999996</v>
      </c>
      <c r="N43" s="49">
        <v>570362.60800000001</v>
      </c>
      <c r="O43" s="50">
        <f t="shared" si="1"/>
        <v>5794714.2319999998</v>
      </c>
    </row>
    <row r="44" spans="1:15" ht="15" x14ac:dyDescent="0.25">
      <c r="A44" s="43">
        <v>2014</v>
      </c>
      <c r="B44" s="48" t="s">
        <v>104</v>
      </c>
      <c r="C44" s="49">
        <v>591744.85800000001</v>
      </c>
      <c r="D44" s="49">
        <v>567905.86300000001</v>
      </c>
      <c r="E44" s="49">
        <v>600001.71600000001</v>
      </c>
      <c r="F44" s="49">
        <v>648992.85100000002</v>
      </c>
      <c r="G44" s="49">
        <v>650940.69700000004</v>
      </c>
      <c r="H44" s="49">
        <v>593966.33200000005</v>
      </c>
      <c r="I44" s="49">
        <v>586954.13800000004</v>
      </c>
      <c r="J44" s="49"/>
      <c r="K44" s="49"/>
      <c r="L44" s="49"/>
      <c r="M44" s="49"/>
      <c r="N44" s="49"/>
      <c r="O44" s="50">
        <f t="shared" si="1"/>
        <v>4240506.4550000001</v>
      </c>
    </row>
    <row r="45" spans="1:15" ht="15" x14ac:dyDescent="0.25">
      <c r="A45" s="47">
        <v>2013</v>
      </c>
      <c r="B45" s="48" t="s">
        <v>104</v>
      </c>
      <c r="C45" s="49">
        <v>519503.43900000001</v>
      </c>
      <c r="D45" s="49">
        <v>545252.58400000003</v>
      </c>
      <c r="E45" s="49">
        <v>593049.04099999997</v>
      </c>
      <c r="F45" s="49">
        <v>558747.25399999996</v>
      </c>
      <c r="G45" s="49">
        <v>617249.64</v>
      </c>
      <c r="H45" s="49">
        <v>553130.973</v>
      </c>
      <c r="I45" s="49">
        <v>584798.78399999999</v>
      </c>
      <c r="J45" s="49">
        <v>506318.26400000002</v>
      </c>
      <c r="K45" s="49">
        <v>593124.01699999999</v>
      </c>
      <c r="L45" s="49">
        <v>534887.56400000001</v>
      </c>
      <c r="M45" s="49">
        <v>651406.50300000003</v>
      </c>
      <c r="N45" s="49">
        <v>572444.38699999999</v>
      </c>
      <c r="O45" s="50">
        <f t="shared" si="1"/>
        <v>6829912.4500000011</v>
      </c>
    </row>
    <row r="46" spans="1:15" ht="15" x14ac:dyDescent="0.25">
      <c r="A46" s="43">
        <v>2014</v>
      </c>
      <c r="B46" s="48" t="s">
        <v>105</v>
      </c>
      <c r="C46" s="49">
        <v>1105543.254</v>
      </c>
      <c r="D46" s="49">
        <v>1189107.7779999999</v>
      </c>
      <c r="E46" s="49">
        <v>1173050.6640000001</v>
      </c>
      <c r="F46" s="49">
        <v>1202458.949</v>
      </c>
      <c r="G46" s="49">
        <v>1277842.2080000001</v>
      </c>
      <c r="H46" s="49">
        <v>1067678.3959999999</v>
      </c>
      <c r="I46" s="49">
        <v>1060142.8799999999</v>
      </c>
      <c r="J46" s="49"/>
      <c r="K46" s="49"/>
      <c r="L46" s="49"/>
      <c r="M46" s="49"/>
      <c r="N46" s="49"/>
      <c r="O46" s="50">
        <f t="shared" si="1"/>
        <v>8075824.1289999997</v>
      </c>
    </row>
    <row r="47" spans="1:15" ht="15" x14ac:dyDescent="0.25">
      <c r="A47" s="47">
        <v>2013</v>
      </c>
      <c r="B47" s="48" t="s">
        <v>105</v>
      </c>
      <c r="C47" s="49">
        <v>1144613.557</v>
      </c>
      <c r="D47" s="49">
        <v>1224777.6399999999</v>
      </c>
      <c r="E47" s="49">
        <v>1449849.35</v>
      </c>
      <c r="F47" s="49">
        <v>1224394.159</v>
      </c>
      <c r="G47" s="49">
        <v>1262968.138</v>
      </c>
      <c r="H47" s="49">
        <v>1111722.7590000001</v>
      </c>
      <c r="I47" s="49">
        <v>1092640.2779999999</v>
      </c>
      <c r="J47" s="49">
        <v>927133.15700000001</v>
      </c>
      <c r="K47" s="49">
        <v>1018041.534</v>
      </c>
      <c r="L47" s="49">
        <v>1044197.044</v>
      </c>
      <c r="M47" s="49">
        <v>1131232.4129999999</v>
      </c>
      <c r="N47" s="49">
        <v>1189408.621</v>
      </c>
      <c r="O47" s="50">
        <f t="shared" si="1"/>
        <v>13820978.65</v>
      </c>
    </row>
    <row r="48" spans="1:15" ht="15" x14ac:dyDescent="0.25">
      <c r="A48" s="43">
        <v>2014</v>
      </c>
      <c r="B48" s="48" t="s">
        <v>141</v>
      </c>
      <c r="C48" s="49">
        <v>243600.06299999999</v>
      </c>
      <c r="D48" s="49">
        <v>245731.55100000001</v>
      </c>
      <c r="E48" s="49">
        <v>272044.85399999999</v>
      </c>
      <c r="F48" s="49">
        <v>308254.40100000001</v>
      </c>
      <c r="G48" s="49">
        <v>289604.97200000001</v>
      </c>
      <c r="H48" s="49">
        <v>278139.59899999999</v>
      </c>
      <c r="I48" s="49">
        <v>266550.68</v>
      </c>
      <c r="J48" s="49"/>
      <c r="K48" s="49"/>
      <c r="L48" s="49"/>
      <c r="M48" s="49"/>
      <c r="N48" s="49"/>
      <c r="O48" s="50">
        <f t="shared" si="1"/>
        <v>1903926.1199999999</v>
      </c>
    </row>
    <row r="49" spans="1:15" ht="15" x14ac:dyDescent="0.25">
      <c r="A49" s="47">
        <v>2013</v>
      </c>
      <c r="B49" s="48" t="s">
        <v>141</v>
      </c>
      <c r="C49" s="49">
        <v>232432.56899999999</v>
      </c>
      <c r="D49" s="49">
        <v>236027.054</v>
      </c>
      <c r="E49" s="49">
        <v>286631.21799999999</v>
      </c>
      <c r="F49" s="49">
        <v>290672.978</v>
      </c>
      <c r="G49" s="49">
        <v>298359.03000000003</v>
      </c>
      <c r="H49" s="49">
        <v>263835.68599999999</v>
      </c>
      <c r="I49" s="49">
        <v>277557.41899999999</v>
      </c>
      <c r="J49" s="49">
        <v>250243.50399999999</v>
      </c>
      <c r="K49" s="49">
        <v>264069.68400000001</v>
      </c>
      <c r="L49" s="49">
        <v>241292.655</v>
      </c>
      <c r="M49" s="49">
        <v>263702.67499999999</v>
      </c>
      <c r="N49" s="49">
        <v>247834.45199999999</v>
      </c>
      <c r="O49" s="50">
        <f t="shared" si="1"/>
        <v>3152658.9239999996</v>
      </c>
    </row>
    <row r="50" spans="1:15" ht="15" x14ac:dyDescent="0.25">
      <c r="A50" s="43">
        <v>2014</v>
      </c>
      <c r="B50" s="48" t="s">
        <v>106</v>
      </c>
      <c r="C50" s="49">
        <v>194226.76699999999</v>
      </c>
      <c r="D50" s="49">
        <v>181390.087</v>
      </c>
      <c r="E50" s="49">
        <v>212140.59299999999</v>
      </c>
      <c r="F50" s="49">
        <v>209066.37100000001</v>
      </c>
      <c r="G50" s="49">
        <v>203702.76800000001</v>
      </c>
      <c r="H50" s="49">
        <v>148818.56599999999</v>
      </c>
      <c r="I50" s="49">
        <v>124065.766</v>
      </c>
      <c r="J50" s="49"/>
      <c r="K50" s="49"/>
      <c r="L50" s="49"/>
      <c r="M50" s="49"/>
      <c r="N50" s="49"/>
      <c r="O50" s="50">
        <f t="shared" si="1"/>
        <v>1273410.9180000001</v>
      </c>
    </row>
    <row r="51" spans="1:15" ht="15" x14ac:dyDescent="0.25">
      <c r="A51" s="47">
        <v>2013</v>
      </c>
      <c r="B51" s="48" t="s">
        <v>106</v>
      </c>
      <c r="C51" s="49">
        <v>154170.08499999999</v>
      </c>
      <c r="D51" s="49">
        <v>192587.215</v>
      </c>
      <c r="E51" s="49">
        <v>191244.978</v>
      </c>
      <c r="F51" s="49">
        <v>165840.55600000001</v>
      </c>
      <c r="G51" s="49">
        <v>192942.12100000001</v>
      </c>
      <c r="H51" s="49">
        <v>168991.027</v>
      </c>
      <c r="I51" s="49">
        <v>173444.18</v>
      </c>
      <c r="J51" s="49">
        <v>187327.40599999999</v>
      </c>
      <c r="K51" s="49">
        <v>204095.255</v>
      </c>
      <c r="L51" s="49">
        <v>193811.158</v>
      </c>
      <c r="M51" s="49">
        <v>239873.45199999999</v>
      </c>
      <c r="N51" s="49">
        <v>189189.448</v>
      </c>
      <c r="O51" s="50">
        <f t="shared" si="1"/>
        <v>2253516.8810000001</v>
      </c>
    </row>
    <row r="52" spans="1:15" ht="15" x14ac:dyDescent="0.25">
      <c r="A52" s="43">
        <v>2014</v>
      </c>
      <c r="B52" s="48" t="s">
        <v>107</v>
      </c>
      <c r="C52" s="49">
        <v>106122.356</v>
      </c>
      <c r="D52" s="49">
        <v>107443.261</v>
      </c>
      <c r="E52" s="49">
        <v>107438.48699999999</v>
      </c>
      <c r="F52" s="49">
        <v>133746.18900000001</v>
      </c>
      <c r="G52" s="49">
        <v>142827.799</v>
      </c>
      <c r="H52" s="49">
        <v>180261.736</v>
      </c>
      <c r="I52" s="49">
        <v>174827.016</v>
      </c>
      <c r="J52" s="49"/>
      <c r="K52" s="49"/>
      <c r="L52" s="49"/>
      <c r="M52" s="49"/>
      <c r="N52" s="49"/>
      <c r="O52" s="50">
        <f t="shared" si="1"/>
        <v>952666.84400000004</v>
      </c>
    </row>
    <row r="53" spans="1:15" ht="15" x14ac:dyDescent="0.25">
      <c r="A53" s="47">
        <v>2013</v>
      </c>
      <c r="B53" s="48" t="s">
        <v>107</v>
      </c>
      <c r="C53" s="49">
        <v>72558.025999999998</v>
      </c>
      <c r="D53" s="49">
        <v>90844.455000000002</v>
      </c>
      <c r="E53" s="49">
        <v>106723.235</v>
      </c>
      <c r="F53" s="49">
        <v>113262.235</v>
      </c>
      <c r="G53" s="49">
        <v>126939.52800000001</v>
      </c>
      <c r="H53" s="49">
        <v>171486.93799999999</v>
      </c>
      <c r="I53" s="49">
        <v>99144.585000000006</v>
      </c>
      <c r="J53" s="49">
        <v>90827.187000000005</v>
      </c>
      <c r="K53" s="49">
        <v>114505.41800000001</v>
      </c>
      <c r="L53" s="49">
        <v>129968.928</v>
      </c>
      <c r="M53" s="49">
        <v>109259.065</v>
      </c>
      <c r="N53" s="49">
        <v>163409.96</v>
      </c>
      <c r="O53" s="50">
        <f t="shared" si="1"/>
        <v>1388929.56</v>
      </c>
    </row>
    <row r="54" spans="1:15" ht="15" x14ac:dyDescent="0.25">
      <c r="A54" s="43">
        <v>2014</v>
      </c>
      <c r="B54" s="48" t="s">
        <v>123</v>
      </c>
      <c r="C54" s="49">
        <v>329794.63900000002</v>
      </c>
      <c r="D54" s="49">
        <v>355785.22399999999</v>
      </c>
      <c r="E54" s="49">
        <v>399146.11700000003</v>
      </c>
      <c r="F54" s="49">
        <v>393845.32699999999</v>
      </c>
      <c r="G54" s="49">
        <v>411049.52299999999</v>
      </c>
      <c r="H54" s="49">
        <v>376282.402</v>
      </c>
      <c r="I54" s="49">
        <v>392494.777</v>
      </c>
      <c r="J54" s="49"/>
      <c r="K54" s="49"/>
      <c r="L54" s="49"/>
      <c r="M54" s="49"/>
      <c r="N54" s="49"/>
      <c r="O54" s="50">
        <f t="shared" si="1"/>
        <v>2658398.0089999996</v>
      </c>
    </row>
    <row r="55" spans="1:15" ht="15" x14ac:dyDescent="0.25">
      <c r="A55" s="47">
        <v>2013</v>
      </c>
      <c r="B55" s="48" t="s">
        <v>123</v>
      </c>
      <c r="C55" s="49">
        <v>275661.76899999997</v>
      </c>
      <c r="D55" s="49">
        <v>301532.522</v>
      </c>
      <c r="E55" s="49">
        <v>348675.75300000003</v>
      </c>
      <c r="F55" s="49">
        <v>357872.46</v>
      </c>
      <c r="G55" s="49">
        <v>379190.42099999997</v>
      </c>
      <c r="H55" s="49">
        <v>335219.63699999999</v>
      </c>
      <c r="I55" s="49">
        <v>364870.49099999998</v>
      </c>
      <c r="J55" s="49">
        <v>311691.00099999999</v>
      </c>
      <c r="K55" s="49">
        <v>382215.22100000002</v>
      </c>
      <c r="L55" s="49">
        <v>362202.20699999999</v>
      </c>
      <c r="M55" s="49">
        <v>419098.26</v>
      </c>
      <c r="N55" s="49">
        <v>361084.95899999997</v>
      </c>
      <c r="O55" s="50">
        <f t="shared" si="1"/>
        <v>4199314.7009999994</v>
      </c>
    </row>
    <row r="56" spans="1:15" ht="15" x14ac:dyDescent="0.25">
      <c r="A56" s="43">
        <v>2014</v>
      </c>
      <c r="B56" s="48" t="s">
        <v>108</v>
      </c>
      <c r="C56" s="49">
        <v>6960.5619999999999</v>
      </c>
      <c r="D56" s="49">
        <v>8786.9979999999996</v>
      </c>
      <c r="E56" s="49">
        <v>11183.547</v>
      </c>
      <c r="F56" s="49">
        <v>12030.722</v>
      </c>
      <c r="G56" s="49">
        <v>10638.138999999999</v>
      </c>
      <c r="H56" s="49">
        <v>11477.465</v>
      </c>
      <c r="I56" s="49">
        <v>8117.799</v>
      </c>
      <c r="J56" s="49"/>
      <c r="K56" s="49"/>
      <c r="L56" s="49"/>
      <c r="M56" s="49"/>
      <c r="N56" s="49"/>
      <c r="O56" s="50">
        <f t="shared" si="1"/>
        <v>69195.231999999989</v>
      </c>
    </row>
    <row r="57" spans="1:15" ht="15" x14ac:dyDescent="0.25">
      <c r="A57" s="47">
        <v>2013</v>
      </c>
      <c r="B57" s="48" t="s">
        <v>108</v>
      </c>
      <c r="C57" s="49">
        <v>7044.6189999999997</v>
      </c>
      <c r="D57" s="49">
        <v>8773.3520000000008</v>
      </c>
      <c r="E57" s="49">
        <v>12118.888999999999</v>
      </c>
      <c r="F57" s="49">
        <v>10183.082</v>
      </c>
      <c r="G57" s="49">
        <v>12735.623</v>
      </c>
      <c r="H57" s="49">
        <v>8132.8059999999996</v>
      </c>
      <c r="I57" s="49">
        <v>8637.2070000000003</v>
      </c>
      <c r="J57" s="49">
        <v>6385.5060000000003</v>
      </c>
      <c r="K57" s="49">
        <v>8618.6049999999996</v>
      </c>
      <c r="L57" s="49">
        <v>6550.1279999999997</v>
      </c>
      <c r="M57" s="49">
        <v>7000.6019999999999</v>
      </c>
      <c r="N57" s="49">
        <v>8463.9419999999991</v>
      </c>
      <c r="O57" s="50">
        <f t="shared" si="1"/>
        <v>104644.36099999998</v>
      </c>
    </row>
    <row r="58" spans="1:15" ht="15" x14ac:dyDescent="0.25">
      <c r="A58" s="43">
        <v>2014</v>
      </c>
      <c r="B58" s="44" t="s">
        <v>34</v>
      </c>
      <c r="C58" s="52">
        <v>401008.86200000002</v>
      </c>
      <c r="D58" s="52">
        <v>327055.84600000002</v>
      </c>
      <c r="E58" s="52">
        <v>363321.41600000003</v>
      </c>
      <c r="F58" s="52">
        <v>412279.34100000001</v>
      </c>
      <c r="G58" s="52">
        <v>464844.60600000003</v>
      </c>
      <c r="H58" s="52">
        <v>403601.391</v>
      </c>
      <c r="I58" s="52">
        <v>405610.27</v>
      </c>
      <c r="J58" s="52"/>
      <c r="K58" s="52"/>
      <c r="L58" s="52"/>
      <c r="M58" s="52"/>
      <c r="N58" s="52"/>
      <c r="O58" s="50">
        <f t="shared" si="1"/>
        <v>2777721.7319999998</v>
      </c>
    </row>
    <row r="59" spans="1:15" ht="15" x14ac:dyDescent="0.25">
      <c r="A59" s="47">
        <v>2013</v>
      </c>
      <c r="B59" s="44" t="s">
        <v>34</v>
      </c>
      <c r="C59" s="52">
        <v>394546.73300000001</v>
      </c>
      <c r="D59" s="52">
        <v>398684.74200000003</v>
      </c>
      <c r="E59" s="52">
        <v>369661.43300000002</v>
      </c>
      <c r="F59" s="52">
        <v>401154.97700000001</v>
      </c>
      <c r="G59" s="52">
        <v>507825.64299999998</v>
      </c>
      <c r="H59" s="52">
        <v>431230.647</v>
      </c>
      <c r="I59" s="52">
        <v>445474.46</v>
      </c>
      <c r="J59" s="52">
        <v>400043.06199999998</v>
      </c>
      <c r="K59" s="52">
        <v>441657.783</v>
      </c>
      <c r="L59" s="52">
        <v>384744.09899999999</v>
      </c>
      <c r="M59" s="52">
        <v>439724.03399999999</v>
      </c>
      <c r="N59" s="52">
        <v>420788.446</v>
      </c>
      <c r="O59" s="50">
        <f t="shared" si="1"/>
        <v>5035536.0590000004</v>
      </c>
    </row>
    <row r="60" spans="1:15" ht="15" x14ac:dyDescent="0.25">
      <c r="A60" s="43">
        <v>2014</v>
      </c>
      <c r="B60" s="48" t="s">
        <v>109</v>
      </c>
      <c r="C60" s="49">
        <v>401008.86200000002</v>
      </c>
      <c r="D60" s="49">
        <v>327055.84600000002</v>
      </c>
      <c r="E60" s="49">
        <v>363321.41600000003</v>
      </c>
      <c r="F60" s="49">
        <v>412279.34100000001</v>
      </c>
      <c r="G60" s="49">
        <v>464844.60600000003</v>
      </c>
      <c r="H60" s="49">
        <v>403601.391</v>
      </c>
      <c r="I60" s="49">
        <v>405610.27</v>
      </c>
      <c r="J60" s="49"/>
      <c r="K60" s="49"/>
      <c r="L60" s="49"/>
      <c r="M60" s="49"/>
      <c r="N60" s="49"/>
      <c r="O60" s="50">
        <f t="shared" si="1"/>
        <v>2777721.7319999998</v>
      </c>
    </row>
    <row r="61" spans="1:15" ht="15" x14ac:dyDescent="0.25">
      <c r="A61" s="47">
        <v>2013</v>
      </c>
      <c r="B61" s="48" t="s">
        <v>109</v>
      </c>
      <c r="C61" s="49">
        <v>394546.73300000001</v>
      </c>
      <c r="D61" s="49">
        <v>398684.74200000003</v>
      </c>
      <c r="E61" s="49">
        <v>369661.43300000002</v>
      </c>
      <c r="F61" s="49">
        <v>401154.97700000001</v>
      </c>
      <c r="G61" s="49">
        <v>507825.64299999998</v>
      </c>
      <c r="H61" s="49">
        <v>431230.647</v>
      </c>
      <c r="I61" s="49">
        <v>445474.46</v>
      </c>
      <c r="J61" s="49">
        <v>400043.06199999998</v>
      </c>
      <c r="K61" s="49">
        <v>441657.783</v>
      </c>
      <c r="L61" s="49">
        <v>384744.09899999999</v>
      </c>
      <c r="M61" s="49">
        <v>439724.03399999999</v>
      </c>
      <c r="N61" s="49">
        <v>420788.446</v>
      </c>
      <c r="O61" s="50">
        <f t="shared" si="1"/>
        <v>5035536.0590000004</v>
      </c>
    </row>
    <row r="62" spans="1:15" ht="15.75" thickBot="1" x14ac:dyDescent="0.3">
      <c r="A62" s="47"/>
      <c r="B62" s="48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50"/>
    </row>
    <row r="63" spans="1:15" s="56" customFormat="1" ht="15" customHeight="1" thickBot="1" x14ac:dyDescent="0.25">
      <c r="A63" s="47">
        <v>2002</v>
      </c>
      <c r="B63" s="53" t="s">
        <v>44</v>
      </c>
      <c r="C63" s="54">
        <v>2607319.6610000003</v>
      </c>
      <c r="D63" s="54">
        <v>2383772.9540000013</v>
      </c>
      <c r="E63" s="54">
        <v>2918943.5210000011</v>
      </c>
      <c r="F63" s="54">
        <v>2742857.9220000007</v>
      </c>
      <c r="G63" s="54">
        <v>3000325.2429999989</v>
      </c>
      <c r="H63" s="54">
        <v>2770693.8810000005</v>
      </c>
      <c r="I63" s="54">
        <v>3103851.8620000011</v>
      </c>
      <c r="J63" s="54">
        <v>2975888.9740000009</v>
      </c>
      <c r="K63" s="54">
        <v>3218206.861000001</v>
      </c>
      <c r="L63" s="54">
        <v>3501128.02</v>
      </c>
      <c r="M63" s="54">
        <v>3593604.8959999993</v>
      </c>
      <c r="N63" s="54">
        <v>3242495.2339999988</v>
      </c>
      <c r="O63" s="55">
        <f t="shared" si="1"/>
        <v>36059089.028999999</v>
      </c>
    </row>
    <row r="64" spans="1:15" s="56" customFormat="1" ht="15" customHeight="1" thickBot="1" x14ac:dyDescent="0.25">
      <c r="A64" s="47">
        <v>2003</v>
      </c>
      <c r="B64" s="53" t="s">
        <v>44</v>
      </c>
      <c r="C64" s="54">
        <v>3533705.5820000004</v>
      </c>
      <c r="D64" s="54">
        <v>2923460.39</v>
      </c>
      <c r="E64" s="54">
        <v>3908255.9910000004</v>
      </c>
      <c r="F64" s="54">
        <v>3662183.4490000019</v>
      </c>
      <c r="G64" s="54">
        <v>3860471.3</v>
      </c>
      <c r="H64" s="54">
        <v>3796113.5220000003</v>
      </c>
      <c r="I64" s="54">
        <v>4236114.2640000004</v>
      </c>
      <c r="J64" s="54">
        <v>3828726.17</v>
      </c>
      <c r="K64" s="54">
        <v>4114677.5230000005</v>
      </c>
      <c r="L64" s="54">
        <v>4824388.2590000024</v>
      </c>
      <c r="M64" s="54">
        <v>3969697.458000001</v>
      </c>
      <c r="N64" s="54">
        <v>4595042.3939999985</v>
      </c>
      <c r="O64" s="55">
        <f t="shared" si="1"/>
        <v>47252836.302000016</v>
      </c>
    </row>
    <row r="65" spans="1:15" s="56" customFormat="1" ht="15" customHeight="1" thickBot="1" x14ac:dyDescent="0.25">
      <c r="A65" s="47">
        <v>2004</v>
      </c>
      <c r="B65" s="53" t="s">
        <v>44</v>
      </c>
      <c r="C65" s="54">
        <v>4619660.84</v>
      </c>
      <c r="D65" s="54">
        <v>3664503.0430000005</v>
      </c>
      <c r="E65" s="54">
        <v>5218042.1769999983</v>
      </c>
      <c r="F65" s="54">
        <v>5072462.9939999972</v>
      </c>
      <c r="G65" s="54">
        <v>5170061.6049999986</v>
      </c>
      <c r="H65" s="54">
        <v>5284383.2859999994</v>
      </c>
      <c r="I65" s="54">
        <v>5632138.7980000004</v>
      </c>
      <c r="J65" s="54">
        <v>4707491.2839999991</v>
      </c>
      <c r="K65" s="54">
        <v>5656283.5209999988</v>
      </c>
      <c r="L65" s="54">
        <v>5867342.1210000003</v>
      </c>
      <c r="M65" s="54">
        <v>5733908.9759999998</v>
      </c>
      <c r="N65" s="54">
        <v>6540874.1749999989</v>
      </c>
      <c r="O65" s="55">
        <f t="shared" si="1"/>
        <v>63167152.819999993</v>
      </c>
    </row>
    <row r="66" spans="1:15" s="56" customFormat="1" ht="15" customHeight="1" thickBot="1" x14ac:dyDescent="0.25">
      <c r="A66" s="47">
        <v>2005</v>
      </c>
      <c r="B66" s="53" t="s">
        <v>44</v>
      </c>
      <c r="C66" s="54">
        <v>4997279.7240000004</v>
      </c>
      <c r="D66" s="54">
        <v>5651741.2519999975</v>
      </c>
      <c r="E66" s="54">
        <v>6591859.2179999994</v>
      </c>
      <c r="F66" s="54">
        <v>6128131.8779999986</v>
      </c>
      <c r="G66" s="54">
        <v>5977226.2170000002</v>
      </c>
      <c r="H66" s="54">
        <v>6038534.3669999996</v>
      </c>
      <c r="I66" s="54">
        <v>5763466.3530000011</v>
      </c>
      <c r="J66" s="54">
        <v>5552867.2119999984</v>
      </c>
      <c r="K66" s="54">
        <v>6814268.9409999987</v>
      </c>
      <c r="L66" s="54">
        <v>6772178.5690000001</v>
      </c>
      <c r="M66" s="54">
        <v>5942575.7820000006</v>
      </c>
      <c r="N66" s="54">
        <v>7246278.6300000018</v>
      </c>
      <c r="O66" s="55">
        <f t="shared" si="1"/>
        <v>73476408.142999992</v>
      </c>
    </row>
    <row r="67" spans="1:15" s="56" customFormat="1" ht="15" customHeight="1" thickBot="1" x14ac:dyDescent="0.25">
      <c r="A67" s="47">
        <v>2006</v>
      </c>
      <c r="B67" s="53" t="s">
        <v>44</v>
      </c>
      <c r="C67" s="54">
        <v>5133048.8809999982</v>
      </c>
      <c r="D67" s="54">
        <v>6058251.2790000001</v>
      </c>
      <c r="E67" s="54">
        <v>7411101.6589999972</v>
      </c>
      <c r="F67" s="54">
        <v>6456090.2610000009</v>
      </c>
      <c r="G67" s="54">
        <v>7041543.2469999986</v>
      </c>
      <c r="H67" s="54">
        <v>7815434.6219999995</v>
      </c>
      <c r="I67" s="54">
        <v>7067411.4789999994</v>
      </c>
      <c r="J67" s="54">
        <v>6811202.4100000011</v>
      </c>
      <c r="K67" s="54">
        <v>7606551.0949999997</v>
      </c>
      <c r="L67" s="54">
        <v>6888812.5490000006</v>
      </c>
      <c r="M67" s="54">
        <v>8641474.5560000036</v>
      </c>
      <c r="N67" s="54">
        <v>8603753.4799999986</v>
      </c>
      <c r="O67" s="55">
        <f t="shared" ref="O67:O75" si="2">SUM(C67:N67)</f>
        <v>85534675.518000007</v>
      </c>
    </row>
    <row r="68" spans="1:15" s="56" customFormat="1" ht="15" customHeight="1" thickBot="1" x14ac:dyDescent="0.25">
      <c r="A68" s="47">
        <v>2007</v>
      </c>
      <c r="B68" s="53" t="s">
        <v>44</v>
      </c>
      <c r="C68" s="54">
        <v>6564559.7930000005</v>
      </c>
      <c r="D68" s="54">
        <v>7656951.608</v>
      </c>
      <c r="E68" s="54">
        <v>8957851.6210000049</v>
      </c>
      <c r="F68" s="54">
        <v>8313312.004999998</v>
      </c>
      <c r="G68" s="54">
        <v>9147620.0420000013</v>
      </c>
      <c r="H68" s="54">
        <v>8980247.4370000008</v>
      </c>
      <c r="I68" s="54">
        <v>8937741.5910000019</v>
      </c>
      <c r="J68" s="54">
        <v>8736689.092000002</v>
      </c>
      <c r="K68" s="54">
        <v>9038743.8959999997</v>
      </c>
      <c r="L68" s="54">
        <v>9895216.6219999995</v>
      </c>
      <c r="M68" s="54">
        <v>11318798.219999997</v>
      </c>
      <c r="N68" s="54">
        <v>9724017.9770000037</v>
      </c>
      <c r="O68" s="55">
        <f t="shared" si="2"/>
        <v>107271749.904</v>
      </c>
    </row>
    <row r="69" spans="1:15" s="56" customFormat="1" ht="15" customHeight="1" thickBot="1" x14ac:dyDescent="0.25">
      <c r="A69" s="47">
        <v>2008</v>
      </c>
      <c r="B69" s="53" t="s">
        <v>44</v>
      </c>
      <c r="C69" s="54">
        <v>10632207.040999999</v>
      </c>
      <c r="D69" s="54">
        <v>11077899.120000005</v>
      </c>
      <c r="E69" s="54">
        <v>11428587.234000001</v>
      </c>
      <c r="F69" s="54">
        <v>11363963.502999999</v>
      </c>
      <c r="G69" s="54">
        <v>12477968.699999999</v>
      </c>
      <c r="H69" s="54">
        <v>11770634.384000003</v>
      </c>
      <c r="I69" s="54">
        <v>12595426.862999996</v>
      </c>
      <c r="J69" s="54">
        <v>11046830.085999999</v>
      </c>
      <c r="K69" s="54">
        <v>12793148.033999996</v>
      </c>
      <c r="L69" s="54">
        <v>9722708.7899999991</v>
      </c>
      <c r="M69" s="54">
        <v>9395872.8970000036</v>
      </c>
      <c r="N69" s="54">
        <v>7721948.9740000013</v>
      </c>
      <c r="O69" s="55">
        <f t="shared" si="2"/>
        <v>132027195.626</v>
      </c>
    </row>
    <row r="70" spans="1:15" s="56" customFormat="1" ht="15" customHeight="1" thickBot="1" x14ac:dyDescent="0.25">
      <c r="A70" s="47">
        <v>2009</v>
      </c>
      <c r="B70" s="53" t="s">
        <v>44</v>
      </c>
      <c r="C70" s="54">
        <v>7884493.5240000021</v>
      </c>
      <c r="D70" s="54">
        <v>8435115.8340000007</v>
      </c>
      <c r="E70" s="54">
        <v>8155485.0810000002</v>
      </c>
      <c r="F70" s="54">
        <v>7561696.282999998</v>
      </c>
      <c r="G70" s="54">
        <v>7346407.5280000027</v>
      </c>
      <c r="H70" s="54">
        <v>8329692.782999998</v>
      </c>
      <c r="I70" s="54">
        <v>9055733.6709999945</v>
      </c>
      <c r="J70" s="54">
        <v>7839908.8419999983</v>
      </c>
      <c r="K70" s="54">
        <v>8480708.3870000001</v>
      </c>
      <c r="L70" s="54">
        <v>10095768.030000005</v>
      </c>
      <c r="M70" s="54">
        <v>8903010.773</v>
      </c>
      <c r="N70" s="54">
        <v>10054591.867000001</v>
      </c>
      <c r="O70" s="55">
        <f t="shared" si="2"/>
        <v>102142612.603</v>
      </c>
    </row>
    <row r="71" spans="1:15" s="56" customFormat="1" ht="15" customHeight="1" thickBot="1" x14ac:dyDescent="0.25">
      <c r="A71" s="47">
        <v>2010</v>
      </c>
      <c r="B71" s="53" t="s">
        <v>44</v>
      </c>
      <c r="C71" s="54">
        <v>7828748.0580000002</v>
      </c>
      <c r="D71" s="54">
        <v>8263237.8140000002</v>
      </c>
      <c r="E71" s="54">
        <v>9886488.1710000001</v>
      </c>
      <c r="F71" s="54">
        <v>9396006.6539999992</v>
      </c>
      <c r="G71" s="54">
        <v>9799958.1170000006</v>
      </c>
      <c r="H71" s="54">
        <v>9542907.6439999994</v>
      </c>
      <c r="I71" s="54">
        <v>9564682.5449999999</v>
      </c>
      <c r="J71" s="54">
        <v>8523451.9729999993</v>
      </c>
      <c r="K71" s="54">
        <v>8909230.5209999997</v>
      </c>
      <c r="L71" s="54">
        <v>10963586.27</v>
      </c>
      <c r="M71" s="54">
        <v>9382369.7180000003</v>
      </c>
      <c r="N71" s="54">
        <v>11822551.698999999</v>
      </c>
      <c r="O71" s="55">
        <f t="shared" si="2"/>
        <v>113883219.18399999</v>
      </c>
    </row>
    <row r="72" spans="1:15" s="56" customFormat="1" ht="15" customHeight="1" thickBot="1" x14ac:dyDescent="0.25">
      <c r="A72" s="47">
        <v>2011</v>
      </c>
      <c r="B72" s="53" t="s">
        <v>44</v>
      </c>
      <c r="C72" s="54">
        <v>9551084.6390000004</v>
      </c>
      <c r="D72" s="54">
        <v>10059126.307</v>
      </c>
      <c r="E72" s="54">
        <v>11811085.16</v>
      </c>
      <c r="F72" s="54">
        <v>11873269.447000001</v>
      </c>
      <c r="G72" s="54">
        <v>10943364.372</v>
      </c>
      <c r="H72" s="54">
        <v>11349953.558</v>
      </c>
      <c r="I72" s="54">
        <v>11860004.271</v>
      </c>
      <c r="J72" s="54">
        <v>11245124.657</v>
      </c>
      <c r="K72" s="54">
        <v>10750626.098999999</v>
      </c>
      <c r="L72" s="54">
        <v>11907219.297</v>
      </c>
      <c r="M72" s="54">
        <v>11078524.743000001</v>
      </c>
      <c r="N72" s="54">
        <v>12477486.279999999</v>
      </c>
      <c r="O72" s="55">
        <f t="shared" si="2"/>
        <v>134906868.83000001</v>
      </c>
    </row>
    <row r="73" spans="1:15" ht="13.5" thickBot="1" x14ac:dyDescent="0.25">
      <c r="A73" s="47">
        <v>2012</v>
      </c>
      <c r="B73" s="53" t="s">
        <v>44</v>
      </c>
      <c r="C73" s="54">
        <v>10348187.165999999</v>
      </c>
      <c r="D73" s="54">
        <v>11748000.124</v>
      </c>
      <c r="E73" s="54">
        <v>13208572.977</v>
      </c>
      <c r="F73" s="54">
        <v>12630226.718</v>
      </c>
      <c r="G73" s="54">
        <v>13131530.960999999</v>
      </c>
      <c r="H73" s="54">
        <v>13231198.687999999</v>
      </c>
      <c r="I73" s="54">
        <v>12830675.307</v>
      </c>
      <c r="J73" s="54">
        <v>12831394.572000001</v>
      </c>
      <c r="K73" s="54">
        <v>12952651.721999999</v>
      </c>
      <c r="L73" s="54">
        <v>13190769.654999999</v>
      </c>
      <c r="M73" s="54">
        <v>13753052.493000001</v>
      </c>
      <c r="N73" s="54">
        <v>12605476.173</v>
      </c>
      <c r="O73" s="55">
        <f t="shared" si="2"/>
        <v>152461736.55599999</v>
      </c>
    </row>
    <row r="74" spans="1:15" ht="13.5" thickBot="1" x14ac:dyDescent="0.25">
      <c r="A74" s="47">
        <v>2013</v>
      </c>
      <c r="B74" s="57" t="s">
        <v>44</v>
      </c>
      <c r="C74" s="54">
        <v>11481559</v>
      </c>
      <c r="D74" s="54">
        <v>12386204</v>
      </c>
      <c r="E74" s="54">
        <v>13122243</v>
      </c>
      <c r="F74" s="54">
        <v>12468957</v>
      </c>
      <c r="G74" s="54">
        <v>13276668</v>
      </c>
      <c r="H74" s="54">
        <v>12393547</v>
      </c>
      <c r="I74" s="54">
        <v>13060662</v>
      </c>
      <c r="J74" s="54">
        <v>11116764</v>
      </c>
      <c r="K74" s="54">
        <v>13059044</v>
      </c>
      <c r="L74" s="54">
        <v>12054431</v>
      </c>
      <c r="M74" s="54">
        <v>14196127</v>
      </c>
      <c r="N74" s="54">
        <v>13180277</v>
      </c>
      <c r="O74" s="59">
        <f t="shared" si="2"/>
        <v>151796483</v>
      </c>
    </row>
    <row r="75" spans="1:15" ht="13.5" thickBot="1" x14ac:dyDescent="0.25">
      <c r="A75" s="47">
        <v>2014</v>
      </c>
      <c r="B75" s="57" t="s">
        <v>44</v>
      </c>
      <c r="C75" s="54">
        <v>12403116.278000001</v>
      </c>
      <c r="D75" s="54">
        <v>13057945.187000001</v>
      </c>
      <c r="E75" s="54">
        <v>14688895.596000001</v>
      </c>
      <c r="F75" s="54">
        <v>13381117.875</v>
      </c>
      <c r="G75" s="54">
        <v>13718228.958000001</v>
      </c>
      <c r="H75" s="54">
        <v>12923249.093</v>
      </c>
      <c r="I75" s="54">
        <v>12538870.045</v>
      </c>
      <c r="J75" s="54"/>
      <c r="K75" s="54"/>
      <c r="L75" s="54"/>
      <c r="M75" s="58"/>
      <c r="N75" s="58"/>
      <c r="O75" s="59">
        <f t="shared" si="2"/>
        <v>92711423.032000005</v>
      </c>
    </row>
    <row r="76" spans="1:15" x14ac:dyDescent="0.2">
      <c r="B76" s="60" t="s">
        <v>110</v>
      </c>
    </row>
    <row r="78" spans="1:15" x14ac:dyDescent="0.2">
      <c r="C78" s="63"/>
    </row>
  </sheetData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D91"/>
  <sheetViews>
    <sheetView showGridLines="0" workbookViewId="0">
      <selection activeCell="G6" sqref="G6"/>
    </sheetView>
  </sheetViews>
  <sheetFormatPr defaultColWidth="9.140625" defaultRowHeight="12.75" x14ac:dyDescent="0.2"/>
  <cols>
    <col min="1" max="1" width="29.140625" customWidth="1"/>
    <col min="2" max="3" width="14.85546875" style="84" bestFit="1" customWidth="1"/>
    <col min="4" max="4" width="9.28515625" bestFit="1" customWidth="1"/>
  </cols>
  <sheetData>
    <row r="2" spans="1:4" ht="24.6" customHeight="1" x14ac:dyDescent="0.3">
      <c r="A2" s="146" t="s">
        <v>111</v>
      </c>
      <c r="B2" s="146"/>
      <c r="C2" s="146"/>
      <c r="D2" s="146"/>
    </row>
    <row r="3" spans="1:4" ht="15.75" x14ac:dyDescent="0.25">
      <c r="A3" s="145" t="s">
        <v>112</v>
      </c>
      <c r="B3" s="145"/>
      <c r="C3" s="145"/>
      <c r="D3" s="145"/>
    </row>
    <row r="5" spans="1:4" x14ac:dyDescent="0.2">
      <c r="A5" s="77" t="s">
        <v>113</v>
      </c>
      <c r="B5" s="78" t="s">
        <v>210</v>
      </c>
      <c r="C5" s="78" t="s">
        <v>211</v>
      </c>
      <c r="D5" s="79" t="s">
        <v>114</v>
      </c>
    </row>
    <row r="6" spans="1:4" x14ac:dyDescent="0.2">
      <c r="A6" s="80" t="s">
        <v>220</v>
      </c>
      <c r="B6" s="81">
        <v>17097</v>
      </c>
      <c r="C6" s="81">
        <v>70865</v>
      </c>
      <c r="D6" s="82">
        <v>3.1448792185763583</v>
      </c>
    </row>
    <row r="7" spans="1:4" x14ac:dyDescent="0.2">
      <c r="A7" s="80" t="s">
        <v>221</v>
      </c>
      <c r="B7" s="81">
        <v>14432</v>
      </c>
      <c r="C7" s="81">
        <v>32247</v>
      </c>
      <c r="D7" s="82">
        <v>1.2344096452328159</v>
      </c>
    </row>
    <row r="8" spans="1:4" x14ac:dyDescent="0.2">
      <c r="A8" s="80" t="s">
        <v>222</v>
      </c>
      <c r="B8" s="81">
        <v>32954</v>
      </c>
      <c r="C8" s="81">
        <v>69400</v>
      </c>
      <c r="D8" s="82">
        <v>1.1059658918492443</v>
      </c>
    </row>
    <row r="9" spans="1:4" x14ac:dyDescent="0.2">
      <c r="A9" s="80" t="s">
        <v>223</v>
      </c>
      <c r="B9" s="81">
        <v>12301</v>
      </c>
      <c r="C9" s="81">
        <v>24477</v>
      </c>
      <c r="D9" s="82">
        <v>0.98983822453459069</v>
      </c>
    </row>
    <row r="10" spans="1:4" x14ac:dyDescent="0.2">
      <c r="A10" s="80" t="s">
        <v>224</v>
      </c>
      <c r="B10" s="81">
        <v>14918</v>
      </c>
      <c r="C10" s="81">
        <v>27743</v>
      </c>
      <c r="D10" s="82">
        <v>0.8596996916476739</v>
      </c>
    </row>
    <row r="11" spans="1:4" x14ac:dyDescent="0.2">
      <c r="A11" s="80" t="s">
        <v>225</v>
      </c>
      <c r="B11" s="81">
        <v>22373</v>
      </c>
      <c r="C11" s="81">
        <v>41560</v>
      </c>
      <c r="D11" s="82">
        <v>0.85759620971706974</v>
      </c>
    </row>
    <row r="12" spans="1:4" x14ac:dyDescent="0.2">
      <c r="A12" s="80" t="s">
        <v>226</v>
      </c>
      <c r="B12" s="81">
        <v>30579</v>
      </c>
      <c r="C12" s="81">
        <v>56164</v>
      </c>
      <c r="D12" s="82">
        <v>0.83668530690997089</v>
      </c>
    </row>
    <row r="13" spans="1:4" x14ac:dyDescent="0.2">
      <c r="A13" s="80" t="s">
        <v>227</v>
      </c>
      <c r="B13" s="81">
        <v>18911</v>
      </c>
      <c r="C13" s="81">
        <v>34718</v>
      </c>
      <c r="D13" s="82">
        <v>0.83586272539791651</v>
      </c>
    </row>
    <row r="14" spans="1:4" x14ac:dyDescent="0.2">
      <c r="A14" s="80" t="s">
        <v>206</v>
      </c>
      <c r="B14" s="81">
        <v>11752</v>
      </c>
      <c r="C14" s="81">
        <v>19926</v>
      </c>
      <c r="D14" s="82">
        <v>0.69554118447923763</v>
      </c>
    </row>
    <row r="15" spans="1:4" x14ac:dyDescent="0.2">
      <c r="A15" s="80" t="s">
        <v>228</v>
      </c>
      <c r="B15" s="81">
        <v>49232</v>
      </c>
      <c r="C15" s="81">
        <v>83234</v>
      </c>
      <c r="D15" s="82">
        <v>0.69064835879103026</v>
      </c>
    </row>
    <row r="16" spans="1:4" x14ac:dyDescent="0.2">
      <c r="A16" s="83" t="s">
        <v>115</v>
      </c>
      <c r="D16" s="138"/>
    </row>
    <row r="17" spans="1:4" x14ac:dyDescent="0.2">
      <c r="A17" s="85"/>
    </row>
    <row r="18" spans="1:4" ht="19.5" x14ac:dyDescent="0.3">
      <c r="A18" s="146" t="s">
        <v>116</v>
      </c>
      <c r="B18" s="146"/>
      <c r="C18" s="146"/>
      <c r="D18" s="146"/>
    </row>
    <row r="19" spans="1:4" ht="15.75" x14ac:dyDescent="0.25">
      <c r="A19" s="145" t="s">
        <v>117</v>
      </c>
      <c r="B19" s="145"/>
      <c r="C19" s="145"/>
      <c r="D19" s="145"/>
    </row>
    <row r="20" spans="1:4" x14ac:dyDescent="0.2">
      <c r="A20" s="37"/>
    </row>
    <row r="21" spans="1:4" x14ac:dyDescent="0.2">
      <c r="A21" s="77" t="s">
        <v>113</v>
      </c>
      <c r="B21" s="78" t="s">
        <v>210</v>
      </c>
      <c r="C21" s="78" t="s">
        <v>211</v>
      </c>
      <c r="D21" s="79" t="s">
        <v>114</v>
      </c>
    </row>
    <row r="22" spans="1:4" x14ac:dyDescent="0.2">
      <c r="A22" s="80" t="s">
        <v>71</v>
      </c>
      <c r="B22" s="81">
        <v>1171810</v>
      </c>
      <c r="C22" s="81">
        <v>1330780</v>
      </c>
      <c r="D22" s="82">
        <v>0.13566192471475752</v>
      </c>
    </row>
    <row r="23" spans="1:4" x14ac:dyDescent="0.2">
      <c r="A23" s="80" t="s">
        <v>73</v>
      </c>
      <c r="B23" s="81">
        <v>766453</v>
      </c>
      <c r="C23" s="81">
        <v>892243</v>
      </c>
      <c r="D23" s="82">
        <v>0.16411965247705992</v>
      </c>
    </row>
    <row r="24" spans="1:4" x14ac:dyDescent="0.2">
      <c r="A24" s="80" t="s">
        <v>75</v>
      </c>
      <c r="B24" s="81">
        <v>576304</v>
      </c>
      <c r="C24" s="81">
        <v>586913</v>
      </c>
      <c r="D24" s="82">
        <v>1.8408687081817931E-2</v>
      </c>
    </row>
    <row r="25" spans="1:4" x14ac:dyDescent="0.2">
      <c r="A25" s="80" t="s">
        <v>76</v>
      </c>
      <c r="B25" s="81">
        <v>531184</v>
      </c>
      <c r="C25" s="81">
        <v>569943</v>
      </c>
      <c r="D25" s="82">
        <v>7.2967182746468268E-2</v>
      </c>
    </row>
    <row r="26" spans="1:4" x14ac:dyDescent="0.2">
      <c r="A26" s="80" t="s">
        <v>72</v>
      </c>
      <c r="B26" s="81">
        <v>1062305</v>
      </c>
      <c r="C26" s="81">
        <v>569542</v>
      </c>
      <c r="D26" s="82">
        <v>-0.46386207350996184</v>
      </c>
    </row>
    <row r="27" spans="1:4" x14ac:dyDescent="0.2">
      <c r="A27" s="80" t="s">
        <v>74</v>
      </c>
      <c r="B27" s="81">
        <v>613343</v>
      </c>
      <c r="C27" s="81">
        <v>535981</v>
      </c>
      <c r="D27" s="82">
        <v>-0.1261317077067807</v>
      </c>
    </row>
    <row r="28" spans="1:4" x14ac:dyDescent="0.2">
      <c r="A28" s="80" t="s">
        <v>77</v>
      </c>
      <c r="B28" s="81">
        <v>480464</v>
      </c>
      <c r="C28" s="81">
        <v>510147</v>
      </c>
      <c r="D28" s="82">
        <v>6.1779862799294018E-2</v>
      </c>
    </row>
    <row r="29" spans="1:4" x14ac:dyDescent="0.2">
      <c r="A29" s="80" t="s">
        <v>78</v>
      </c>
      <c r="B29" s="81">
        <v>325931</v>
      </c>
      <c r="C29" s="81">
        <v>436807</v>
      </c>
      <c r="D29" s="82">
        <v>0.34018243125078623</v>
      </c>
    </row>
    <row r="30" spans="1:4" x14ac:dyDescent="0.2">
      <c r="A30" s="80" t="s">
        <v>160</v>
      </c>
      <c r="B30" s="81">
        <v>243049</v>
      </c>
      <c r="C30" s="81">
        <v>305994</v>
      </c>
      <c r="D30" s="82">
        <v>0.25898069936514861</v>
      </c>
    </row>
    <row r="31" spans="1:4" x14ac:dyDescent="0.2">
      <c r="A31" s="80" t="s">
        <v>165</v>
      </c>
      <c r="B31" s="81">
        <v>245908</v>
      </c>
      <c r="C31" s="81">
        <v>285731</v>
      </c>
      <c r="D31" s="82">
        <v>0.16194267774940221</v>
      </c>
    </row>
    <row r="33" spans="1:4" ht="19.5" x14ac:dyDescent="0.3">
      <c r="A33" s="146" t="s">
        <v>118</v>
      </c>
      <c r="B33" s="146"/>
      <c r="C33" s="146"/>
      <c r="D33" s="146"/>
    </row>
    <row r="34" spans="1:4" ht="15.75" x14ac:dyDescent="0.25">
      <c r="A34" s="145" t="s">
        <v>119</v>
      </c>
      <c r="B34" s="145"/>
      <c r="C34" s="145"/>
      <c r="D34" s="145"/>
    </row>
    <row r="36" spans="1:4" x14ac:dyDescent="0.2">
      <c r="A36" s="77" t="s">
        <v>120</v>
      </c>
      <c r="B36" s="78" t="s">
        <v>210</v>
      </c>
      <c r="C36" s="78" t="s">
        <v>211</v>
      </c>
      <c r="D36" s="79" t="s">
        <v>114</v>
      </c>
    </row>
    <row r="37" spans="1:4" x14ac:dyDescent="0.2">
      <c r="A37" s="80" t="s">
        <v>101</v>
      </c>
      <c r="B37" s="81">
        <v>1952618.52327</v>
      </c>
      <c r="C37" s="81">
        <v>1994291.18457</v>
      </c>
      <c r="D37" s="82">
        <v>2.1341936893137684E-2</v>
      </c>
    </row>
    <row r="38" spans="1:4" x14ac:dyDescent="0.2">
      <c r="A38" s="80" t="s">
        <v>191</v>
      </c>
      <c r="B38" s="81">
        <v>1619796.14723</v>
      </c>
      <c r="C38" s="81">
        <v>1727268.58375</v>
      </c>
      <c r="D38" s="82">
        <v>6.6349359272021805E-2</v>
      </c>
    </row>
    <row r="39" spans="1:4" x14ac:dyDescent="0.2">
      <c r="A39" s="80" t="s">
        <v>137</v>
      </c>
      <c r="B39" s="81">
        <v>1529671.38787</v>
      </c>
      <c r="C39" s="81">
        <v>1581090.6887099999</v>
      </c>
      <c r="D39" s="82">
        <v>3.3614605887084696E-2</v>
      </c>
    </row>
    <row r="40" spans="1:4" x14ac:dyDescent="0.2">
      <c r="A40" s="80" t="s">
        <v>105</v>
      </c>
      <c r="B40" s="81">
        <v>1092640.27764</v>
      </c>
      <c r="C40" s="81">
        <v>1060142.88023</v>
      </c>
      <c r="D40" s="82">
        <v>-2.974208261861927E-2</v>
      </c>
    </row>
    <row r="41" spans="1:4" x14ac:dyDescent="0.2">
      <c r="A41" s="80" t="s">
        <v>194</v>
      </c>
      <c r="B41" s="81">
        <v>1038657.50313</v>
      </c>
      <c r="C41" s="81">
        <v>987843.26875000005</v>
      </c>
      <c r="D41" s="82">
        <v>-4.892299360171274E-2</v>
      </c>
    </row>
    <row r="42" spans="1:4" x14ac:dyDescent="0.2">
      <c r="A42" s="80" t="s">
        <v>97</v>
      </c>
      <c r="B42" s="81">
        <v>675793.60169000004</v>
      </c>
      <c r="C42" s="81">
        <v>704360.70016999997</v>
      </c>
      <c r="D42" s="82">
        <v>4.2271928009617682E-2</v>
      </c>
    </row>
    <row r="43" spans="1:4" x14ac:dyDescent="0.2">
      <c r="A43" s="80" t="s">
        <v>139</v>
      </c>
      <c r="B43" s="81">
        <v>584798.78376999998</v>
      </c>
      <c r="C43" s="81">
        <v>586954.13847000001</v>
      </c>
      <c r="D43" s="82">
        <v>3.6856347171332717E-3</v>
      </c>
    </row>
    <row r="44" spans="1:4" x14ac:dyDescent="0.2">
      <c r="A44" s="80" t="s">
        <v>103</v>
      </c>
      <c r="B44" s="81">
        <v>509307.17297000001</v>
      </c>
      <c r="C44" s="81">
        <v>516068.46427</v>
      </c>
      <c r="D44" s="82">
        <v>1.3275468437979856E-2</v>
      </c>
    </row>
    <row r="45" spans="1:4" x14ac:dyDescent="0.2">
      <c r="A45" s="80" t="s">
        <v>138</v>
      </c>
      <c r="B45" s="81">
        <v>550415.77084000001</v>
      </c>
      <c r="C45" s="81">
        <v>446302.43086999998</v>
      </c>
      <c r="D45" s="82">
        <v>-0.1891539913747578</v>
      </c>
    </row>
    <row r="46" spans="1:4" x14ac:dyDescent="0.2">
      <c r="A46" s="80" t="s">
        <v>109</v>
      </c>
      <c r="B46" s="81">
        <v>445448.03197000001</v>
      </c>
      <c r="C46" s="81">
        <v>405610.27046000003</v>
      </c>
      <c r="D46" s="82">
        <v>-8.9433017211495894E-2</v>
      </c>
    </row>
    <row r="48" spans="1:4" ht="19.5" x14ac:dyDescent="0.3">
      <c r="A48" s="146" t="s">
        <v>121</v>
      </c>
      <c r="B48" s="146"/>
      <c r="C48" s="146"/>
      <c r="D48" s="146"/>
    </row>
    <row r="49" spans="1:4" ht="15.75" x14ac:dyDescent="0.25">
      <c r="A49" s="145" t="s">
        <v>122</v>
      </c>
      <c r="B49" s="145"/>
      <c r="C49" s="145"/>
      <c r="D49" s="145"/>
    </row>
    <row r="51" spans="1:4" x14ac:dyDescent="0.2">
      <c r="A51" s="77" t="s">
        <v>120</v>
      </c>
      <c r="B51" s="78" t="s">
        <v>210</v>
      </c>
      <c r="C51" s="78" t="s">
        <v>211</v>
      </c>
      <c r="D51" s="79" t="s">
        <v>114</v>
      </c>
    </row>
    <row r="52" spans="1:4" x14ac:dyDescent="0.2">
      <c r="A52" s="80" t="s">
        <v>107</v>
      </c>
      <c r="B52" s="81">
        <v>99144.584640000001</v>
      </c>
      <c r="C52" s="81">
        <v>174827.01626999999</v>
      </c>
      <c r="D52" s="82">
        <v>0.76335416507928788</v>
      </c>
    </row>
    <row r="53" spans="1:4" x14ac:dyDescent="0.2">
      <c r="A53" s="80" t="s">
        <v>196</v>
      </c>
      <c r="B53" s="81">
        <v>133857.60264999999</v>
      </c>
      <c r="C53" s="81">
        <v>158490.23337999999</v>
      </c>
      <c r="D53" s="82">
        <v>0.18402115563362817</v>
      </c>
    </row>
    <row r="54" spans="1:4" x14ac:dyDescent="0.2">
      <c r="A54" s="80" t="s">
        <v>95</v>
      </c>
      <c r="B54" s="81">
        <v>164865.72665</v>
      </c>
      <c r="C54" s="81">
        <v>177720.70955</v>
      </c>
      <c r="D54" s="82">
        <v>7.7972439519163106E-2</v>
      </c>
    </row>
    <row r="55" spans="1:4" x14ac:dyDescent="0.2">
      <c r="A55" s="80" t="s">
        <v>123</v>
      </c>
      <c r="B55" s="81">
        <v>364870.49138999998</v>
      </c>
      <c r="C55" s="81">
        <v>392494.77668000001</v>
      </c>
      <c r="D55" s="82">
        <v>7.5709836618366583E-2</v>
      </c>
    </row>
    <row r="56" spans="1:4" x14ac:dyDescent="0.2">
      <c r="A56" s="80" t="s">
        <v>191</v>
      </c>
      <c r="B56" s="81">
        <v>1619796.14723</v>
      </c>
      <c r="C56" s="81">
        <v>1727268.58375</v>
      </c>
      <c r="D56" s="82">
        <v>6.6349359272021805E-2</v>
      </c>
    </row>
    <row r="57" spans="1:4" x14ac:dyDescent="0.2">
      <c r="A57" s="80" t="s">
        <v>97</v>
      </c>
      <c r="B57" s="81">
        <v>675793.60169000004</v>
      </c>
      <c r="C57" s="81">
        <v>704360.70016999997</v>
      </c>
      <c r="D57" s="82">
        <v>4.2271928009617682E-2</v>
      </c>
    </row>
    <row r="58" spans="1:4" x14ac:dyDescent="0.2">
      <c r="A58" s="80" t="s">
        <v>137</v>
      </c>
      <c r="B58" s="81">
        <v>1529671.38787</v>
      </c>
      <c r="C58" s="81">
        <v>1581090.6887099999</v>
      </c>
      <c r="D58" s="82">
        <v>3.3614605887084696E-2</v>
      </c>
    </row>
    <row r="59" spans="1:4" x14ac:dyDescent="0.2">
      <c r="A59" s="80" t="s">
        <v>229</v>
      </c>
      <c r="B59" s="81">
        <v>3556.5960700000001</v>
      </c>
      <c r="C59" s="81">
        <v>3654.4125300000001</v>
      </c>
      <c r="D59" s="82">
        <v>2.750283081767E-2</v>
      </c>
    </row>
    <row r="60" spans="1:4" x14ac:dyDescent="0.2">
      <c r="A60" s="80" t="s">
        <v>101</v>
      </c>
      <c r="B60" s="81">
        <v>1952618.52327</v>
      </c>
      <c r="C60" s="81">
        <v>1994291.18457</v>
      </c>
      <c r="D60" s="82">
        <v>2.1341936893137684E-2</v>
      </c>
    </row>
    <row r="61" spans="1:4" x14ac:dyDescent="0.2">
      <c r="A61" s="80" t="s">
        <v>202</v>
      </c>
      <c r="B61" s="81">
        <v>178911.50930999999</v>
      </c>
      <c r="C61" s="81">
        <v>181673.10152</v>
      </c>
      <c r="D61" s="82">
        <v>1.543552016664837E-2</v>
      </c>
    </row>
    <row r="63" spans="1:4" ht="19.5" x14ac:dyDescent="0.3">
      <c r="A63" s="146" t="s">
        <v>124</v>
      </c>
      <c r="B63" s="146"/>
      <c r="C63" s="146"/>
      <c r="D63" s="146"/>
    </row>
    <row r="64" spans="1:4" ht="15.75" x14ac:dyDescent="0.25">
      <c r="A64" s="145" t="s">
        <v>125</v>
      </c>
      <c r="B64" s="145"/>
      <c r="C64" s="145"/>
      <c r="D64" s="145"/>
    </row>
    <row r="66" spans="1:4" x14ac:dyDescent="0.2">
      <c r="A66" s="77" t="s">
        <v>126</v>
      </c>
      <c r="B66" s="78" t="s">
        <v>210</v>
      </c>
      <c r="C66" s="78" t="s">
        <v>211</v>
      </c>
      <c r="D66" s="79" t="s">
        <v>114</v>
      </c>
    </row>
    <row r="67" spans="1:4" x14ac:dyDescent="0.2">
      <c r="A67" s="80" t="s">
        <v>127</v>
      </c>
      <c r="B67" s="81">
        <v>5585859</v>
      </c>
      <c r="C67" s="81">
        <v>5809642</v>
      </c>
      <c r="D67" s="82">
        <v>4.0062414751249539E-2</v>
      </c>
    </row>
    <row r="68" spans="1:4" x14ac:dyDescent="0.2">
      <c r="A68" s="80" t="s">
        <v>129</v>
      </c>
      <c r="B68" s="81">
        <v>1122547</v>
      </c>
      <c r="C68" s="81">
        <v>1113078</v>
      </c>
      <c r="D68" s="82">
        <v>-8.4352815516855872E-3</v>
      </c>
    </row>
    <row r="69" spans="1:4" x14ac:dyDescent="0.2">
      <c r="A69" s="80" t="s">
        <v>128</v>
      </c>
      <c r="B69" s="81">
        <v>1160465</v>
      </c>
      <c r="C69" s="81">
        <v>1076100</v>
      </c>
      <c r="D69" s="82">
        <v>-7.2699305881693974E-2</v>
      </c>
    </row>
    <row r="70" spans="1:4" x14ac:dyDescent="0.2">
      <c r="A70" s="80" t="s">
        <v>130</v>
      </c>
      <c r="B70" s="81">
        <v>760219</v>
      </c>
      <c r="C70" s="81">
        <v>724382</v>
      </c>
      <c r="D70" s="82">
        <v>-4.7140363500517611E-2</v>
      </c>
    </row>
    <row r="71" spans="1:4" x14ac:dyDescent="0.2">
      <c r="A71" s="80" t="s">
        <v>131</v>
      </c>
      <c r="B71" s="81">
        <v>630583</v>
      </c>
      <c r="C71" s="81">
        <v>627285</v>
      </c>
      <c r="D71" s="82">
        <v>-5.2300807348120704E-3</v>
      </c>
    </row>
    <row r="72" spans="1:4" x14ac:dyDescent="0.2">
      <c r="A72" s="80" t="s">
        <v>132</v>
      </c>
      <c r="B72" s="81">
        <v>563932</v>
      </c>
      <c r="C72" s="81">
        <v>460100</v>
      </c>
      <c r="D72" s="82">
        <v>-0.18412148982501436</v>
      </c>
    </row>
    <row r="73" spans="1:4" x14ac:dyDescent="0.2">
      <c r="A73" s="80" t="s">
        <v>133</v>
      </c>
      <c r="B73" s="81">
        <v>342339</v>
      </c>
      <c r="C73" s="81">
        <v>346366</v>
      </c>
      <c r="D73" s="82">
        <v>1.1763193793286771E-2</v>
      </c>
    </row>
    <row r="74" spans="1:4" x14ac:dyDescent="0.2">
      <c r="A74" s="80" t="s">
        <v>192</v>
      </c>
      <c r="B74" s="81">
        <v>222684</v>
      </c>
      <c r="C74" s="81">
        <v>258246</v>
      </c>
      <c r="D74" s="82">
        <v>0.15969714932370535</v>
      </c>
    </row>
    <row r="75" spans="1:4" x14ac:dyDescent="0.2">
      <c r="A75" s="80" t="s">
        <v>134</v>
      </c>
      <c r="B75" s="81">
        <v>261720</v>
      </c>
      <c r="C75" s="81">
        <v>257001</v>
      </c>
      <c r="D75" s="82">
        <v>-1.8030719853278313E-2</v>
      </c>
    </row>
    <row r="76" spans="1:4" x14ac:dyDescent="0.2">
      <c r="A76" s="80" t="s">
        <v>230</v>
      </c>
      <c r="B76" s="81">
        <v>113187</v>
      </c>
      <c r="C76" s="81">
        <v>151090</v>
      </c>
      <c r="D76" s="82">
        <v>0.33487061234947474</v>
      </c>
    </row>
    <row r="78" spans="1:4" ht="19.5" x14ac:dyDescent="0.3">
      <c r="A78" s="146" t="s">
        <v>135</v>
      </c>
      <c r="B78" s="146"/>
      <c r="C78" s="146"/>
      <c r="D78" s="146"/>
    </row>
    <row r="79" spans="1:4" ht="15.75" x14ac:dyDescent="0.25">
      <c r="A79" s="145" t="s">
        <v>136</v>
      </c>
      <c r="B79" s="145"/>
      <c r="C79" s="145"/>
      <c r="D79" s="145"/>
    </row>
    <row r="81" spans="1:4" x14ac:dyDescent="0.2">
      <c r="A81" s="77" t="s">
        <v>126</v>
      </c>
      <c r="B81" s="78" t="s">
        <v>210</v>
      </c>
      <c r="C81" s="78" t="s">
        <v>211</v>
      </c>
      <c r="D81" s="79" t="s">
        <v>114</v>
      </c>
    </row>
    <row r="82" spans="1:4" x14ac:dyDescent="0.2">
      <c r="A82" s="80" t="s">
        <v>195</v>
      </c>
      <c r="B82" s="81">
        <v>3965</v>
      </c>
      <c r="C82" s="81">
        <v>22062</v>
      </c>
      <c r="D82" s="86">
        <v>4.5641866330390917</v>
      </c>
    </row>
    <row r="83" spans="1:4" x14ac:dyDescent="0.2">
      <c r="A83" s="80" t="s">
        <v>203</v>
      </c>
      <c r="B83" s="81">
        <v>81</v>
      </c>
      <c r="C83" s="81">
        <v>389</v>
      </c>
      <c r="D83" s="86">
        <v>3.8024691358024691</v>
      </c>
    </row>
    <row r="84" spans="1:4" x14ac:dyDescent="0.2">
      <c r="A84" s="80" t="s">
        <v>204</v>
      </c>
      <c r="B84" s="81">
        <v>1276</v>
      </c>
      <c r="C84" s="81">
        <v>5106</v>
      </c>
      <c r="D84" s="86">
        <v>3.0015673981191222</v>
      </c>
    </row>
    <row r="85" spans="1:4" x14ac:dyDescent="0.2">
      <c r="A85" s="80" t="s">
        <v>197</v>
      </c>
      <c r="B85" s="81">
        <v>24</v>
      </c>
      <c r="C85" s="81">
        <v>68</v>
      </c>
      <c r="D85" s="86">
        <v>1.8333333333333333</v>
      </c>
    </row>
    <row r="86" spans="1:4" x14ac:dyDescent="0.2">
      <c r="A86" s="80" t="s">
        <v>231</v>
      </c>
      <c r="B86" s="81">
        <v>172</v>
      </c>
      <c r="C86" s="81">
        <v>467</v>
      </c>
      <c r="D86" s="86">
        <v>1.7151162790697674</v>
      </c>
    </row>
    <row r="87" spans="1:4" x14ac:dyDescent="0.2">
      <c r="A87" s="80" t="s">
        <v>232</v>
      </c>
      <c r="B87" s="81">
        <v>16277</v>
      </c>
      <c r="C87" s="81">
        <v>35549</v>
      </c>
      <c r="D87" s="86">
        <v>1.184001965964244</v>
      </c>
    </row>
    <row r="88" spans="1:4" x14ac:dyDescent="0.2">
      <c r="A88" s="80" t="s">
        <v>198</v>
      </c>
      <c r="B88" s="81">
        <v>3837</v>
      </c>
      <c r="C88" s="81">
        <v>8046</v>
      </c>
      <c r="D88" s="86">
        <v>1.0969507427677874</v>
      </c>
    </row>
    <row r="89" spans="1:4" x14ac:dyDescent="0.2">
      <c r="A89" s="80" t="s">
        <v>199</v>
      </c>
      <c r="B89" s="81">
        <v>550</v>
      </c>
      <c r="C89" s="81">
        <v>898</v>
      </c>
      <c r="D89" s="86">
        <v>0.63272727272727269</v>
      </c>
    </row>
    <row r="90" spans="1:4" x14ac:dyDescent="0.2">
      <c r="A90" s="80" t="s">
        <v>205</v>
      </c>
      <c r="B90" s="81">
        <v>36283</v>
      </c>
      <c r="C90" s="81">
        <v>56056</v>
      </c>
      <c r="D90" s="86">
        <v>0.54496596202078107</v>
      </c>
    </row>
    <row r="91" spans="1:4" x14ac:dyDescent="0.2">
      <c r="A91" s="80" t="s">
        <v>233</v>
      </c>
      <c r="B91" s="81">
        <v>7868</v>
      </c>
      <c r="C91" s="81">
        <v>11883</v>
      </c>
      <c r="D91" s="86">
        <v>0.51029486527707169</v>
      </c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showGridLines="0" zoomScale="80" zoomScaleNormal="80" workbookViewId="0">
      <selection activeCell="K9" sqref="K9"/>
    </sheetView>
  </sheetViews>
  <sheetFormatPr defaultColWidth="9.140625" defaultRowHeight="12.75" x14ac:dyDescent="0.2"/>
  <cols>
    <col min="1" max="1" width="44.7109375" style="21" customWidth="1"/>
    <col min="2" max="2" width="16" style="24" customWidth="1"/>
    <col min="3" max="3" width="16" style="21" customWidth="1"/>
    <col min="4" max="4" width="10.28515625" style="21" customWidth="1"/>
    <col min="5" max="5" width="13.85546875" style="21" bestFit="1" customWidth="1"/>
    <col min="6" max="7" width="14.85546875" style="21" bestFit="1" customWidth="1"/>
    <col min="8" max="8" width="9.5703125" style="21" bestFit="1" customWidth="1"/>
    <col min="9" max="9" width="13.85546875" style="21" bestFit="1" customWidth="1"/>
    <col min="10" max="11" width="14.140625" style="21" bestFit="1" customWidth="1"/>
    <col min="12" max="12" width="9.5703125" style="21" bestFit="1" customWidth="1"/>
    <col min="13" max="13" width="9.28515625" style="21" customWidth="1"/>
    <col min="14" max="16384" width="9.140625" style="21"/>
  </cols>
  <sheetData>
    <row r="1" spans="1:13" ht="26.25" x14ac:dyDescent="0.4">
      <c r="B1" s="2" t="s">
        <v>212</v>
      </c>
      <c r="C1" s="22"/>
      <c r="D1" s="23"/>
    </row>
    <row r="2" spans="1:13" x14ac:dyDescent="0.2">
      <c r="D2" s="23"/>
    </row>
    <row r="3" spans="1:13" x14ac:dyDescent="0.2">
      <c r="D3" s="23"/>
    </row>
    <row r="4" spans="1:13" x14ac:dyDescent="0.2">
      <c r="B4" s="25"/>
      <c r="C4" s="23"/>
      <c r="D4" s="23"/>
      <c r="E4" s="23"/>
      <c r="F4" s="23"/>
      <c r="G4" s="23"/>
      <c r="H4" s="23"/>
      <c r="I4" s="23"/>
    </row>
    <row r="5" spans="1:13" ht="26.25" x14ac:dyDescent="0.2">
      <c r="A5" s="147" t="s">
        <v>39</v>
      </c>
      <c r="B5" s="148"/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49"/>
    </row>
    <row r="6" spans="1:13" ht="18" x14ac:dyDescent="0.2">
      <c r="A6" s="91"/>
      <c r="B6" s="141" t="s">
        <v>1</v>
      </c>
      <c r="C6" s="141"/>
      <c r="D6" s="141"/>
      <c r="E6" s="141"/>
      <c r="F6" s="141" t="s">
        <v>208</v>
      </c>
      <c r="G6" s="141"/>
      <c r="H6" s="141"/>
      <c r="I6" s="141"/>
      <c r="J6" s="141" t="s">
        <v>180</v>
      </c>
      <c r="K6" s="141"/>
      <c r="L6" s="141"/>
      <c r="M6" s="141"/>
    </row>
    <row r="7" spans="1:13" ht="30" x14ac:dyDescent="0.25">
      <c r="A7" s="92" t="s">
        <v>2</v>
      </c>
      <c r="B7" s="6">
        <v>2013</v>
      </c>
      <c r="C7" s="7">
        <v>2014</v>
      </c>
      <c r="D7" s="8" t="s">
        <v>181</v>
      </c>
      <c r="E7" s="8" t="s">
        <v>182</v>
      </c>
      <c r="F7" s="6">
        <v>2013</v>
      </c>
      <c r="G7" s="7">
        <v>2014</v>
      </c>
      <c r="H7" s="8" t="s">
        <v>181</v>
      </c>
      <c r="I7" s="8" t="s">
        <v>182</v>
      </c>
      <c r="J7" s="6" t="s">
        <v>183</v>
      </c>
      <c r="K7" s="7" t="s">
        <v>184</v>
      </c>
      <c r="L7" s="8" t="s">
        <v>181</v>
      </c>
      <c r="M7" s="8" t="s">
        <v>182</v>
      </c>
    </row>
    <row r="8" spans="1:13" ht="16.5" x14ac:dyDescent="0.25">
      <c r="A8" s="93" t="s">
        <v>3</v>
      </c>
      <c r="B8" s="94">
        <f>'SEKTÖR (U S D)'!B8*1.9308</f>
        <v>3256850.2122829198</v>
      </c>
      <c r="C8" s="94">
        <f>'SEKTÖR (U S D)'!C8*2.1187</f>
        <v>3254264.2508802251</v>
      </c>
      <c r="D8" s="95">
        <f t="shared" ref="D8:D43" si="0">(C8-B8)/B8*100</f>
        <v>-7.9400685758957285E-2</v>
      </c>
      <c r="E8" s="95">
        <f t="shared" ref="E8:E43" si="1">C8/C$46*100</f>
        <v>12.24968574700425</v>
      </c>
      <c r="F8" s="94">
        <f>'SEKTÖR (U S D)'!F8*1.8376</f>
        <v>21734511.232222646</v>
      </c>
      <c r="G8" s="94">
        <f>'SEKTÖR (U S D)'!G8*2.1474</f>
        <v>26797808.13199947</v>
      </c>
      <c r="H8" s="95">
        <f t="shared" ref="H8:H43" si="2">(G8-F8)/F8*100</f>
        <v>23.296115774944131</v>
      </c>
      <c r="I8" s="95">
        <f t="shared" ref="I8:I46" si="3">G8/G$46*100</f>
        <v>13.460248487656928</v>
      </c>
      <c r="J8" s="94">
        <f>'SEKTÖR (U S D)'!J8*1.8108</f>
        <v>36757784.973308392</v>
      </c>
      <c r="K8" s="94">
        <f>'SEKTÖR (U S D)'!K8*2.0974</f>
        <v>46127738.138535611</v>
      </c>
      <c r="L8" s="95">
        <f t="shared" ref="L8:L43" si="4">(K8-J8)/J8*100</f>
        <v>25.491071271109501</v>
      </c>
      <c r="M8" s="95">
        <f t="shared" ref="M8:M46" si="5">K8/K$46*100</f>
        <v>14.069111473040541</v>
      </c>
    </row>
    <row r="9" spans="1:13" s="26" customFormat="1" ht="15.75" x14ac:dyDescent="0.25">
      <c r="A9" s="96" t="s">
        <v>4</v>
      </c>
      <c r="B9" s="97">
        <f>'SEKTÖR (U S D)'!B9*1.9308</f>
        <v>2185896.3715715762</v>
      </c>
      <c r="C9" s="97">
        <f>'SEKTÖR (U S D)'!C9*2.1187</f>
        <v>2083972.2277449141</v>
      </c>
      <c r="D9" s="98">
        <f t="shared" si="0"/>
        <v>-4.6628076770804334</v>
      </c>
      <c r="E9" s="98">
        <f t="shared" si="1"/>
        <v>7.8444781761206572</v>
      </c>
      <c r="F9" s="97">
        <f>'SEKTÖR (U S D)'!F9*1.8376</f>
        <v>15161640.857676255</v>
      </c>
      <c r="G9" s="97">
        <f>'SEKTÖR (U S D)'!G9*2.1474</f>
        <v>18289746.494179402</v>
      </c>
      <c r="H9" s="98">
        <f t="shared" si="2"/>
        <v>20.631709099740377</v>
      </c>
      <c r="I9" s="98">
        <f t="shared" si="3"/>
        <v>9.1867413698636078</v>
      </c>
      <c r="J9" s="97">
        <f>'SEKTÖR (U S D)'!J9*1.8108</f>
        <v>25857089.0430732</v>
      </c>
      <c r="K9" s="97">
        <f>'SEKTÖR (U S D)'!K9*2.0974</f>
        <v>31802825.352731798</v>
      </c>
      <c r="L9" s="98">
        <f t="shared" si="4"/>
        <v>22.994608170138893</v>
      </c>
      <c r="M9" s="98">
        <f t="shared" si="5"/>
        <v>9.6999660746736112</v>
      </c>
    </row>
    <row r="10" spans="1:13" ht="14.25" x14ac:dyDescent="0.2">
      <c r="A10" s="15" t="s">
        <v>5</v>
      </c>
      <c r="B10" s="99">
        <f>'SEKTÖR (U S D)'!B10*1.9308</f>
        <v>1062742.770337872</v>
      </c>
      <c r="C10" s="99">
        <f>'SEKTÖR (U S D)'!C10*2.1187</f>
        <v>945580.96028426895</v>
      </c>
      <c r="D10" s="100">
        <f t="shared" si="0"/>
        <v>-11.024474908105413</v>
      </c>
      <c r="E10" s="100">
        <f t="shared" si="1"/>
        <v>3.5593512753919017</v>
      </c>
      <c r="F10" s="99">
        <f>'SEKTÖR (U S D)'!F10*1.8376</f>
        <v>6801895.4084651675</v>
      </c>
      <c r="G10" s="99">
        <f>'SEKTÖR (U S D)'!G10*2.1474</f>
        <v>8301689.8415028192</v>
      </c>
      <c r="H10" s="100">
        <f t="shared" si="2"/>
        <v>22.049654441482762</v>
      </c>
      <c r="I10" s="100">
        <f t="shared" si="3"/>
        <v>4.1698488019493007</v>
      </c>
      <c r="J10" s="99">
        <f>'SEKTÖR (U S D)'!J10*1.8108</f>
        <v>11267788.174599599</v>
      </c>
      <c r="K10" s="99">
        <f>'SEKTÖR (U S D)'!K10*2.0974</f>
        <v>14155474.544933399</v>
      </c>
      <c r="L10" s="100">
        <f t="shared" si="4"/>
        <v>25.627801353626477</v>
      </c>
      <c r="M10" s="100">
        <f t="shared" si="5"/>
        <v>4.3174661789904594</v>
      </c>
    </row>
    <row r="11" spans="1:13" ht="14.25" x14ac:dyDescent="0.2">
      <c r="A11" s="15" t="s">
        <v>6</v>
      </c>
      <c r="B11" s="99">
        <f>'SEKTÖR (U S D)'!B11*1.9308</f>
        <v>223678.76711798401</v>
      </c>
      <c r="C11" s="99">
        <f>'SEKTÖR (U S D)'!C11*2.1187</f>
        <v>201034.98434449401</v>
      </c>
      <c r="D11" s="100">
        <f t="shared" si="0"/>
        <v>-10.123349241077529</v>
      </c>
      <c r="E11" s="100">
        <f t="shared" si="1"/>
        <v>0.75673491533696857</v>
      </c>
      <c r="F11" s="99">
        <f>'SEKTÖR (U S D)'!F11*1.8376</f>
        <v>2228014.8476360478</v>
      </c>
      <c r="G11" s="99">
        <f>'SEKTÖR (U S D)'!G11*2.1474</f>
        <v>2663664.8289167164</v>
      </c>
      <c r="H11" s="100">
        <f t="shared" si="2"/>
        <v>19.553279985674191</v>
      </c>
      <c r="I11" s="100">
        <f t="shared" si="3"/>
        <v>1.3379299645868477</v>
      </c>
      <c r="J11" s="99">
        <f>'SEKTÖR (U S D)'!J11*1.8108</f>
        <v>3944495.4910379997</v>
      </c>
      <c r="K11" s="99">
        <f>'SEKTÖR (U S D)'!K11*2.0974</f>
        <v>4989557.3222662006</v>
      </c>
      <c r="L11" s="100">
        <f t="shared" si="4"/>
        <v>26.494182427197838</v>
      </c>
      <c r="M11" s="100">
        <f t="shared" si="5"/>
        <v>1.5218313535612997</v>
      </c>
    </row>
    <row r="12" spans="1:13" ht="14.25" x14ac:dyDescent="0.2">
      <c r="A12" s="15" t="s">
        <v>7</v>
      </c>
      <c r="B12" s="99">
        <f>'SEKTÖR (U S D)'!B12*1.9308</f>
        <v>211006.06903731599</v>
      </c>
      <c r="C12" s="99">
        <f>'SEKTÖR (U S D)'!C12*2.1187</f>
        <v>228785.05652451699</v>
      </c>
      <c r="D12" s="100">
        <f t="shared" si="0"/>
        <v>8.4258180668996872</v>
      </c>
      <c r="E12" s="100">
        <f t="shared" si="1"/>
        <v>0.86119160276486306</v>
      </c>
      <c r="F12" s="99">
        <f>'SEKTÖR (U S D)'!F12*1.8376</f>
        <v>1300647.422429488</v>
      </c>
      <c r="G12" s="99">
        <f>'SEKTÖR (U S D)'!G12*2.1474</f>
        <v>1697310.0679559582</v>
      </c>
      <c r="H12" s="100">
        <f t="shared" si="2"/>
        <v>30.497323001305098</v>
      </c>
      <c r="I12" s="100">
        <f t="shared" si="3"/>
        <v>0.852540445201868</v>
      </c>
      <c r="J12" s="99">
        <f>'SEKTÖR (U S D)'!J12*1.8108</f>
        <v>2342465.7738299998</v>
      </c>
      <c r="K12" s="99">
        <f>'SEKTÖR (U S D)'!K12*2.0974</f>
        <v>2962782.1433180007</v>
      </c>
      <c r="L12" s="100">
        <f t="shared" si="4"/>
        <v>26.481341858573476</v>
      </c>
      <c r="M12" s="100">
        <f t="shared" si="5"/>
        <v>0.9036582743226228</v>
      </c>
    </row>
    <row r="13" spans="1:13" ht="14.25" x14ac:dyDescent="0.2">
      <c r="A13" s="15" t="s">
        <v>8</v>
      </c>
      <c r="B13" s="99">
        <f>'SEKTÖR (U S D)'!B13*1.9308</f>
        <v>185511.99639105599</v>
      </c>
      <c r="C13" s="99">
        <f>'SEKTÖR (U S D)'!C13*2.1187</f>
        <v>187604.85549760499</v>
      </c>
      <c r="D13" s="100">
        <f t="shared" si="0"/>
        <v>1.1281529751516952</v>
      </c>
      <c r="E13" s="100">
        <f t="shared" si="1"/>
        <v>0.70618128931484436</v>
      </c>
      <c r="F13" s="99">
        <f>'SEKTÖR (U S D)'!F13*1.8376</f>
        <v>1354903.5184960158</v>
      </c>
      <c r="G13" s="99">
        <f>'SEKTÖR (U S D)'!G13*2.1474</f>
        <v>1597089.3686810823</v>
      </c>
      <c r="H13" s="100">
        <f t="shared" si="2"/>
        <v>17.87476723463676</v>
      </c>
      <c r="I13" s="100">
        <f t="shared" si="3"/>
        <v>0.80220067453100774</v>
      </c>
      <c r="J13" s="99">
        <f>'SEKTÖR (U S D)'!J13*1.8108</f>
        <v>2603513.3618951999</v>
      </c>
      <c r="K13" s="99">
        <f>'SEKTÖR (U S D)'!K13*2.0974</f>
        <v>3030036.2265376002</v>
      </c>
      <c r="L13" s="100">
        <f t="shared" si="4"/>
        <v>16.382587886236834</v>
      </c>
      <c r="M13" s="100">
        <f t="shared" si="5"/>
        <v>0.92417099035894679</v>
      </c>
    </row>
    <row r="14" spans="1:13" ht="14.25" x14ac:dyDescent="0.2">
      <c r="A14" s="15" t="s">
        <v>9</v>
      </c>
      <c r="B14" s="99">
        <f>'SEKTÖR (U S D)'!B14*1.9308</f>
        <v>258452.25919661997</v>
      </c>
      <c r="C14" s="99">
        <f>'SEKTÖR (U S D)'!C14*2.1187</f>
        <v>335793.25746220601</v>
      </c>
      <c r="D14" s="100">
        <f t="shared" si="0"/>
        <v>29.924674872641816</v>
      </c>
      <c r="E14" s="100">
        <f t="shared" si="1"/>
        <v>1.2639913549621289</v>
      </c>
      <c r="F14" s="99">
        <f>'SEKTÖR (U S D)'!F14*1.8376</f>
        <v>1702502.5882702558</v>
      </c>
      <c r="G14" s="99">
        <f>'SEKTÖR (U S D)'!G14*2.1474</f>
        <v>2319545.8654720378</v>
      </c>
      <c r="H14" s="100">
        <f t="shared" si="2"/>
        <v>36.243309199823216</v>
      </c>
      <c r="I14" s="100">
        <f t="shared" si="3"/>
        <v>1.1650827401248853</v>
      </c>
      <c r="J14" s="99">
        <f>'SEKTÖR (U S D)'!J14*1.8108</f>
        <v>3226018.4573435993</v>
      </c>
      <c r="K14" s="99">
        <f>'SEKTÖR (U S D)'!K14*2.0974</f>
        <v>4034955.9064366003</v>
      </c>
      <c r="L14" s="100">
        <f t="shared" si="4"/>
        <v>25.075412921198982</v>
      </c>
      <c r="M14" s="100">
        <f t="shared" si="5"/>
        <v>1.230674789775462</v>
      </c>
    </row>
    <row r="15" spans="1:13" ht="14.25" x14ac:dyDescent="0.2">
      <c r="A15" s="15" t="s">
        <v>10</v>
      </c>
      <c r="B15" s="99">
        <f>'SEKTÖR (U S D)'!B15*1.9308</f>
        <v>63225.013716959998</v>
      </c>
      <c r="C15" s="99">
        <f>'SEKTÖR (U S D)'!C15*2.1187</f>
        <v>31510.242695903999</v>
      </c>
      <c r="D15" s="100">
        <f t="shared" si="0"/>
        <v>-50.161746366768391</v>
      </c>
      <c r="E15" s="100">
        <f t="shared" si="1"/>
        <v>0.11861070308972477</v>
      </c>
      <c r="F15" s="99">
        <f>'SEKTÖR (U S D)'!F15*1.8376</f>
        <v>559839.33546657593</v>
      </c>
      <c r="G15" s="99">
        <f>'SEKTÖR (U S D)'!G15*2.1474</f>
        <v>310155.411508866</v>
      </c>
      <c r="H15" s="100">
        <f t="shared" si="2"/>
        <v>-44.599210548437213</v>
      </c>
      <c r="I15" s="100">
        <f t="shared" si="3"/>
        <v>0.15578770055136348</v>
      </c>
      <c r="J15" s="99">
        <f>'SEKTÖR (U S D)'!J15*1.8108</f>
        <v>715394.12315399991</v>
      </c>
      <c r="K15" s="99">
        <f>'SEKTÖR (U S D)'!K15*2.0974</f>
        <v>585893.79007039999</v>
      </c>
      <c r="L15" s="100">
        <f t="shared" si="4"/>
        <v>-18.101956514915756</v>
      </c>
      <c r="M15" s="100">
        <f t="shared" si="5"/>
        <v>0.17869952823410554</v>
      </c>
    </row>
    <row r="16" spans="1:13" ht="14.25" x14ac:dyDescent="0.2">
      <c r="A16" s="15" t="s">
        <v>11</v>
      </c>
      <c r="B16" s="99">
        <f>'SEKTÖR (U S D)'!B16*1.9308</f>
        <v>174412.42008181202</v>
      </c>
      <c r="C16" s="99">
        <f>'SEKTÖR (U S D)'!C16*2.1187</f>
        <v>145920.26710860801</v>
      </c>
      <c r="D16" s="100">
        <f t="shared" si="0"/>
        <v>-16.336080285933267</v>
      </c>
      <c r="E16" s="100">
        <f t="shared" si="1"/>
        <v>0.54927236339700602</v>
      </c>
      <c r="F16" s="99">
        <f>'SEKTÖR (U S D)'!F16*1.8376</f>
        <v>1124791.1897960801</v>
      </c>
      <c r="G16" s="99">
        <f>'SEKTÖR (U S D)'!G16*2.1474</f>
        <v>1280623.777327134</v>
      </c>
      <c r="H16" s="100">
        <f t="shared" si="2"/>
        <v>13.854357052645986</v>
      </c>
      <c r="I16" s="100">
        <f t="shared" si="3"/>
        <v>0.64324343905730152</v>
      </c>
      <c r="J16" s="99">
        <f>'SEKTÖR (U S D)'!J16*1.8108</f>
        <v>1617371.8451531997</v>
      </c>
      <c r="K16" s="99">
        <f>'SEKTÖR (U S D)'!K16*2.0974</f>
        <v>1867419.0874427999</v>
      </c>
      <c r="L16" s="100">
        <f t="shared" si="4"/>
        <v>15.460096145417651</v>
      </c>
      <c r="M16" s="100">
        <f t="shared" si="5"/>
        <v>0.56956894849712358</v>
      </c>
    </row>
    <row r="17" spans="1:13" ht="14.25" x14ac:dyDescent="0.2">
      <c r="A17" s="12" t="s">
        <v>12</v>
      </c>
      <c r="B17" s="99">
        <f>'SEKTÖR (U S D)'!B17*1.9308</f>
        <v>6867.0756919560008</v>
      </c>
      <c r="C17" s="99">
        <f>'SEKTÖR (U S D)'!C17*2.1187</f>
        <v>7742.6038273109998</v>
      </c>
      <c r="D17" s="100">
        <f t="shared" si="0"/>
        <v>12.749650282442362</v>
      </c>
      <c r="E17" s="100">
        <f t="shared" si="1"/>
        <v>2.9144671863220156E-2</v>
      </c>
      <c r="F17" s="99">
        <f>'SEKTÖR (U S D)'!F17*1.8376</f>
        <v>89046.547116624002</v>
      </c>
      <c r="G17" s="99">
        <f>'SEKTÖR (U S D)'!G17*2.1474</f>
        <v>119667.332814786</v>
      </c>
      <c r="H17" s="100">
        <f t="shared" si="2"/>
        <v>34.387392537588283</v>
      </c>
      <c r="I17" s="100">
        <f t="shared" si="3"/>
        <v>6.0107603861031839E-2</v>
      </c>
      <c r="J17" s="99">
        <f>'SEKTÖR (U S D)'!J17*1.8108</f>
        <v>140041.81243799999</v>
      </c>
      <c r="K17" s="99">
        <f>'SEKTÖR (U S D)'!K17*2.0974</f>
        <v>176706.33172680001</v>
      </c>
      <c r="L17" s="100">
        <f t="shared" si="4"/>
        <v>26.181123087815156</v>
      </c>
      <c r="M17" s="100">
        <f t="shared" si="5"/>
        <v>5.3896010933592996E-2</v>
      </c>
    </row>
    <row r="18" spans="1:13" s="26" customFormat="1" ht="15.75" x14ac:dyDescent="0.25">
      <c r="A18" s="96" t="s">
        <v>13</v>
      </c>
      <c r="B18" s="97">
        <f>'SEKTÖR (U S D)'!B18*1.9308</f>
        <v>318322.74501582002</v>
      </c>
      <c r="C18" s="97">
        <f>'SEKTÖR (U S D)'!C18*2.1187</f>
        <v>376536.86732358503</v>
      </c>
      <c r="D18" s="98">
        <f t="shared" si="0"/>
        <v>18.287767122915415</v>
      </c>
      <c r="E18" s="98">
        <f t="shared" si="1"/>
        <v>1.4173582540593486</v>
      </c>
      <c r="F18" s="97">
        <f>'SEKTÖR (U S D)'!F18*1.8376</f>
        <v>2035336.10173716</v>
      </c>
      <c r="G18" s="97">
        <f>'SEKTÖR (U S D)'!G18*2.1474</f>
        <v>2825864.3989791186</v>
      </c>
      <c r="H18" s="98">
        <f t="shared" si="2"/>
        <v>38.840184506492193</v>
      </c>
      <c r="I18" s="98">
        <f t="shared" si="3"/>
        <v>1.4194010500904422</v>
      </c>
      <c r="J18" s="97">
        <f>'SEKTÖR (U S D)'!J18*1.8108</f>
        <v>3375647.0578439999</v>
      </c>
      <c r="K18" s="97">
        <f>'SEKTÖR (U S D)'!K18*2.0974</f>
        <v>4606928.9821424</v>
      </c>
      <c r="L18" s="98">
        <f t="shared" si="4"/>
        <v>36.47543428562139</v>
      </c>
      <c r="M18" s="98">
        <f t="shared" si="5"/>
        <v>1.4051284544558047</v>
      </c>
    </row>
    <row r="19" spans="1:13" ht="14.25" x14ac:dyDescent="0.2">
      <c r="A19" s="15" t="s">
        <v>14</v>
      </c>
      <c r="B19" s="99">
        <f>'SEKTÖR (U S D)'!B19*1.9308</f>
        <v>318322.74501582002</v>
      </c>
      <c r="C19" s="99">
        <f>'SEKTÖR (U S D)'!C19*2.1187</f>
        <v>376536.86732358503</v>
      </c>
      <c r="D19" s="100">
        <f t="shared" si="0"/>
        <v>18.287767122915415</v>
      </c>
      <c r="E19" s="100">
        <f t="shared" si="1"/>
        <v>1.4173582540593486</v>
      </c>
      <c r="F19" s="99">
        <f>'SEKTÖR (U S D)'!F19*1.8376</f>
        <v>2035336.10173716</v>
      </c>
      <c r="G19" s="99">
        <f>'SEKTÖR (U S D)'!G19*2.1474</f>
        <v>2825864.3989791186</v>
      </c>
      <c r="H19" s="100">
        <f t="shared" si="2"/>
        <v>38.840184506492193</v>
      </c>
      <c r="I19" s="100">
        <f t="shared" si="3"/>
        <v>1.4194010500904422</v>
      </c>
      <c r="J19" s="99">
        <f>'SEKTÖR (U S D)'!J19*1.8108</f>
        <v>3375647.0578439999</v>
      </c>
      <c r="K19" s="99">
        <f>'SEKTÖR (U S D)'!K19*2.0974</f>
        <v>4606928.9821424</v>
      </c>
      <c r="L19" s="100">
        <f t="shared" si="4"/>
        <v>36.47543428562139</v>
      </c>
      <c r="M19" s="100">
        <f t="shared" si="5"/>
        <v>1.4051284544558047</v>
      </c>
    </row>
    <row r="20" spans="1:13" s="26" customFormat="1" ht="15.75" x14ac:dyDescent="0.25">
      <c r="A20" s="96" t="s">
        <v>15</v>
      </c>
      <c r="B20" s="97">
        <f>'SEKTÖR (U S D)'!B20*1.9308</f>
        <v>752631.09569552401</v>
      </c>
      <c r="C20" s="97">
        <f>'SEKTÖR (U S D)'!C20*2.1187</f>
        <v>793755.15581172612</v>
      </c>
      <c r="D20" s="98">
        <f t="shared" si="0"/>
        <v>5.4640394678615287</v>
      </c>
      <c r="E20" s="98">
        <f t="shared" si="1"/>
        <v>2.9878493168242435</v>
      </c>
      <c r="F20" s="97">
        <f>'SEKTÖR (U S D)'!F20*1.8376</f>
        <v>4537534.2728092317</v>
      </c>
      <c r="G20" s="97">
        <f>'SEKTÖR (U S D)'!G20*2.1474</f>
        <v>5682197.2388409544</v>
      </c>
      <c r="H20" s="98">
        <f t="shared" si="2"/>
        <v>25.226541491730721</v>
      </c>
      <c r="I20" s="98">
        <f t="shared" si="3"/>
        <v>2.8541060677028827</v>
      </c>
      <c r="J20" s="97">
        <f>'SEKTÖR (U S D)'!J20*1.8108</f>
        <v>7525048.8723911997</v>
      </c>
      <c r="K20" s="97">
        <f>'SEKTÖR (U S D)'!K20*2.0974</f>
        <v>9717983.8036613986</v>
      </c>
      <c r="L20" s="98">
        <f t="shared" si="4"/>
        <v>29.141803175736186</v>
      </c>
      <c r="M20" s="98">
        <f t="shared" si="5"/>
        <v>2.9640169439111199</v>
      </c>
    </row>
    <row r="21" spans="1:13" ht="14.25" x14ac:dyDescent="0.2">
      <c r="A21" s="15" t="s">
        <v>16</v>
      </c>
      <c r="B21" s="99">
        <f>'SEKTÖR (U S D)'!B21*1.9308</f>
        <v>752631.09569552401</v>
      </c>
      <c r="C21" s="99">
        <f>'SEKTÖR (U S D)'!C21*2.1187</f>
        <v>793755.15581172612</v>
      </c>
      <c r="D21" s="100">
        <f t="shared" si="0"/>
        <v>5.4640394678615287</v>
      </c>
      <c r="E21" s="100">
        <f t="shared" si="1"/>
        <v>2.9878493168242435</v>
      </c>
      <c r="F21" s="99">
        <f>'SEKTÖR (U S D)'!F21*1.8376</f>
        <v>4537534.2728092317</v>
      </c>
      <c r="G21" s="99">
        <f>'SEKTÖR (U S D)'!G21*2.1474</f>
        <v>5682197.2388409544</v>
      </c>
      <c r="H21" s="100">
        <f t="shared" si="2"/>
        <v>25.226541491730721</v>
      </c>
      <c r="I21" s="100">
        <f t="shared" si="3"/>
        <v>2.8541060677028827</v>
      </c>
      <c r="J21" s="99">
        <f>'SEKTÖR (U S D)'!J21*1.8108</f>
        <v>7525048.8723911997</v>
      </c>
      <c r="K21" s="99">
        <f>'SEKTÖR (U S D)'!K21*2.0974</f>
        <v>9717983.8036613986</v>
      </c>
      <c r="L21" s="100">
        <f t="shared" si="4"/>
        <v>29.141803175736186</v>
      </c>
      <c r="M21" s="100">
        <f t="shared" si="5"/>
        <v>2.9640169439111199</v>
      </c>
    </row>
    <row r="22" spans="1:13" ht="16.5" x14ac:dyDescent="0.25">
      <c r="A22" s="93" t="s">
        <v>17</v>
      </c>
      <c r="B22" s="94">
        <f>'SEKTÖR (U S D)'!B22*1.9308</f>
        <v>20121449.231052469</v>
      </c>
      <c r="C22" s="94">
        <f>'SEKTÖR (U S D)'!C22*2.1187</f>
        <v>22452473.233649544</v>
      </c>
      <c r="D22" s="101">
        <f t="shared" si="0"/>
        <v>11.584771930839441</v>
      </c>
      <c r="E22" s="101">
        <f t="shared" si="1"/>
        <v>84.515491107041655</v>
      </c>
      <c r="F22" s="94">
        <f>'SEKTÖR (U S D)'!F22*1.8376</f>
        <v>126882605.22231722</v>
      </c>
      <c r="G22" s="94">
        <f>'SEKTÖR (U S D)'!G22*2.1474</f>
        <v>157485378.90181565</v>
      </c>
      <c r="H22" s="101">
        <f t="shared" si="2"/>
        <v>24.11896699778336</v>
      </c>
      <c r="I22" s="101">
        <f t="shared" si="3"/>
        <v>79.103198394050082</v>
      </c>
      <c r="J22" s="94">
        <f>'SEKTÖR (U S D)'!J22*1.8108</f>
        <v>211242476.13752156</v>
      </c>
      <c r="K22" s="94">
        <f>'SEKTÖR (U S D)'!K22*2.0974</f>
        <v>258634233.86538756</v>
      </c>
      <c r="L22" s="101">
        <f t="shared" si="4"/>
        <v>22.434767190010284</v>
      </c>
      <c r="M22" s="101">
        <f t="shared" si="5"/>
        <v>78.884289883633386</v>
      </c>
    </row>
    <row r="23" spans="1:13" s="26" customFormat="1" ht="15.75" x14ac:dyDescent="0.25">
      <c r="A23" s="96" t="s">
        <v>18</v>
      </c>
      <c r="B23" s="97">
        <f>'SEKTÖR (U S D)'!B23*1.9308</f>
        <v>2004306.5132134079</v>
      </c>
      <c r="C23" s="97">
        <f>'SEKTÖR (U S D)'!C23*2.1187</f>
        <v>2235501.6129515171</v>
      </c>
      <c r="D23" s="98">
        <f t="shared" si="0"/>
        <v>11.534917349913972</v>
      </c>
      <c r="E23" s="98">
        <f t="shared" si="1"/>
        <v>8.4148643547217272</v>
      </c>
      <c r="F23" s="97">
        <f>'SEKTÖR (U S D)'!F23*1.8376</f>
        <v>13060407.523612944</v>
      </c>
      <c r="G23" s="97">
        <f>'SEKTÖR (U S D)'!G23*2.1474</f>
        <v>16331754.088807398</v>
      </c>
      <c r="H23" s="98">
        <f t="shared" si="2"/>
        <v>25.047813854812169</v>
      </c>
      <c r="I23" s="98">
        <f t="shared" si="3"/>
        <v>8.2032630128489732</v>
      </c>
      <c r="J23" s="97">
        <f>'SEKTÖR (U S D)'!J23*1.8108</f>
        <v>21916588.584265202</v>
      </c>
      <c r="K23" s="97">
        <f>'SEKTÖR (U S D)'!K23*2.0974</f>
        <v>27315717.8500866</v>
      </c>
      <c r="L23" s="98">
        <f t="shared" si="4"/>
        <v>24.634898104979936</v>
      </c>
      <c r="M23" s="98">
        <f t="shared" si="5"/>
        <v>8.3313835645875027</v>
      </c>
    </row>
    <row r="24" spans="1:13" ht="14.25" x14ac:dyDescent="0.2">
      <c r="A24" s="15" t="s">
        <v>19</v>
      </c>
      <c r="B24" s="99">
        <f>'SEKTÖR (U S D)'!B24*1.9308</f>
        <v>1304822.2861430522</v>
      </c>
      <c r="C24" s="99">
        <f>'SEKTÖR (U S D)'!C24*2.1187</f>
        <v>1492329.0154501789</v>
      </c>
      <c r="D24" s="100">
        <f t="shared" si="0"/>
        <v>14.37028868209948</v>
      </c>
      <c r="E24" s="100">
        <f t="shared" si="1"/>
        <v>5.6174176591394964</v>
      </c>
      <c r="F24" s="99">
        <f>'SEKTÖR (U S D)'!F24*1.8376</f>
        <v>8885435.4530646484</v>
      </c>
      <c r="G24" s="99">
        <f>'SEKTÖR (U S D)'!G24*2.1474</f>
        <v>11221365.105305191</v>
      </c>
      <c r="H24" s="100">
        <f t="shared" si="2"/>
        <v>26.289422331404865</v>
      </c>
      <c r="I24" s="100">
        <f t="shared" si="3"/>
        <v>5.6363700323598325</v>
      </c>
      <c r="J24" s="99">
        <f>'SEKTÖR (U S D)'!J24*1.8108</f>
        <v>14829325.3510236</v>
      </c>
      <c r="K24" s="99">
        <f>'SEKTÖR (U S D)'!K24*2.0974</f>
        <v>18411198.276446998</v>
      </c>
      <c r="L24" s="100">
        <f t="shared" si="4"/>
        <v>24.153984356248266</v>
      </c>
      <c r="M24" s="100">
        <f t="shared" si="5"/>
        <v>5.6154758797329567</v>
      </c>
    </row>
    <row r="25" spans="1:13" ht="14.25" x14ac:dyDescent="0.2">
      <c r="A25" s="15" t="s">
        <v>20</v>
      </c>
      <c r="B25" s="99">
        <f>'SEKTÖR (U S D)'!B25*1.9308</f>
        <v>354041.884894608</v>
      </c>
      <c r="C25" s="99">
        <f>'SEKTÖR (U S D)'!C25*2.1187</f>
        <v>358261.79731091403</v>
      </c>
      <c r="D25" s="100">
        <f t="shared" si="0"/>
        <v>1.1919246270994819</v>
      </c>
      <c r="E25" s="100">
        <f t="shared" si="1"/>
        <v>1.3485673239438334</v>
      </c>
      <c r="F25" s="99">
        <f>'SEKTÖR (U S D)'!F25*1.8376</f>
        <v>1890737.0405928639</v>
      </c>
      <c r="G25" s="99">
        <f>'SEKTÖR (U S D)'!G25*2.1474</f>
        <v>2259625.1834210223</v>
      </c>
      <c r="H25" s="100">
        <f t="shared" si="2"/>
        <v>19.510282757907412</v>
      </c>
      <c r="I25" s="100">
        <f t="shared" si="3"/>
        <v>1.134985231179986</v>
      </c>
      <c r="J25" s="99">
        <f>'SEKTÖR (U S D)'!J25*1.8108</f>
        <v>3200474.5302779996</v>
      </c>
      <c r="K25" s="99">
        <f>'SEKTÖR (U S D)'!K25*2.0974</f>
        <v>4122680.3808448003</v>
      </c>
      <c r="L25" s="100">
        <f t="shared" si="4"/>
        <v>28.814659883785922</v>
      </c>
      <c r="M25" s="100">
        <f t="shared" si="5"/>
        <v>1.2574310422857444</v>
      </c>
    </row>
    <row r="26" spans="1:13" ht="14.25" x14ac:dyDescent="0.2">
      <c r="A26" s="15" t="s">
        <v>21</v>
      </c>
      <c r="B26" s="99">
        <f>'SEKTÖR (U S D)'!B26*1.9308</f>
        <v>345442.34217574802</v>
      </c>
      <c r="C26" s="99">
        <f>'SEKTÖR (U S D)'!C26*2.1187</f>
        <v>384910.80019042402</v>
      </c>
      <c r="D26" s="100">
        <f t="shared" si="0"/>
        <v>11.425483560030964</v>
      </c>
      <c r="E26" s="100">
        <f t="shared" si="1"/>
        <v>1.4488793716383963</v>
      </c>
      <c r="F26" s="99">
        <f>'SEKTÖR (U S D)'!F26*1.8376</f>
        <v>2284235.0299554318</v>
      </c>
      <c r="G26" s="99">
        <f>'SEKTÖR (U S D)'!G26*2.1474</f>
        <v>2850763.8000811865</v>
      </c>
      <c r="H26" s="100">
        <f t="shared" si="2"/>
        <v>24.801684708285396</v>
      </c>
      <c r="I26" s="100">
        <f t="shared" si="3"/>
        <v>1.4319077493091543</v>
      </c>
      <c r="J26" s="99">
        <f>'SEKTÖR (U S D)'!J26*1.8108</f>
        <v>3886788.7011527997</v>
      </c>
      <c r="K26" s="99">
        <f>'SEKTÖR (U S D)'!K26*2.0974</f>
        <v>4781839.1927947998</v>
      </c>
      <c r="L26" s="100">
        <f t="shared" si="4"/>
        <v>23.0280203134411</v>
      </c>
      <c r="M26" s="100">
        <f t="shared" si="5"/>
        <v>1.4584766425688007</v>
      </c>
    </row>
    <row r="27" spans="1:13" s="26" customFormat="1" ht="15.75" x14ac:dyDescent="0.25">
      <c r="A27" s="96" t="s">
        <v>22</v>
      </c>
      <c r="B27" s="97">
        <f>'SEKTÖR (U S D)'!B27*1.9308</f>
        <v>2953489.5156993959</v>
      </c>
      <c r="C27" s="97">
        <f>'SEKTÖR (U S D)'!C27*2.1187</f>
        <v>3349856.8421698767</v>
      </c>
      <c r="D27" s="98">
        <f t="shared" si="0"/>
        <v>13.420305857311284</v>
      </c>
      <c r="E27" s="98">
        <f t="shared" si="1"/>
        <v>12.60951491660021</v>
      </c>
      <c r="F27" s="97">
        <f>'SEKTÖR (U S D)'!F27*1.8376</f>
        <v>18459870.411754511</v>
      </c>
      <c r="G27" s="97">
        <f>'SEKTÖR (U S D)'!G27*2.1474</f>
        <v>22496924.914102964</v>
      </c>
      <c r="H27" s="98">
        <f t="shared" si="2"/>
        <v>21.869354509540962</v>
      </c>
      <c r="I27" s="98">
        <f t="shared" si="3"/>
        <v>11.299961476714699</v>
      </c>
      <c r="J27" s="97">
        <f>'SEKTÖR (U S D)'!J27*1.8108</f>
        <v>31846457.480219997</v>
      </c>
      <c r="K27" s="97">
        <f>'SEKTÖR (U S D)'!K27*2.0974</f>
        <v>37463757.841488205</v>
      </c>
      <c r="L27" s="98">
        <f t="shared" si="4"/>
        <v>17.638697694263616</v>
      </c>
      <c r="M27" s="98">
        <f t="shared" si="5"/>
        <v>11.426569056733445</v>
      </c>
    </row>
    <row r="28" spans="1:13" ht="14.25" x14ac:dyDescent="0.2">
      <c r="A28" s="15" t="s">
        <v>23</v>
      </c>
      <c r="B28" s="99">
        <f>'SEKTÖR (U S D)'!B28*1.9308</f>
        <v>2953489.5156993959</v>
      </c>
      <c r="C28" s="99">
        <f>'SEKTÖR (U S D)'!C28*2.1187</f>
        <v>3349856.8421698767</v>
      </c>
      <c r="D28" s="100">
        <f t="shared" si="0"/>
        <v>13.420305857311284</v>
      </c>
      <c r="E28" s="100">
        <f t="shared" si="1"/>
        <v>12.60951491660021</v>
      </c>
      <c r="F28" s="99">
        <f>'SEKTÖR (U S D)'!F28*1.8376</f>
        <v>18459870.411754511</v>
      </c>
      <c r="G28" s="99">
        <f>'SEKTÖR (U S D)'!G28*2.1474</f>
        <v>22496924.914102964</v>
      </c>
      <c r="H28" s="100">
        <f t="shared" si="2"/>
        <v>21.869354509540962</v>
      </c>
      <c r="I28" s="100">
        <f t="shared" si="3"/>
        <v>11.299961476714699</v>
      </c>
      <c r="J28" s="99">
        <f>'SEKTÖR (U S D)'!J28*1.8108</f>
        <v>31846457.480219997</v>
      </c>
      <c r="K28" s="99">
        <f>'SEKTÖR (U S D)'!K28*2.0974</f>
        <v>37463757.841488205</v>
      </c>
      <c r="L28" s="100">
        <f t="shared" si="4"/>
        <v>17.638697694263616</v>
      </c>
      <c r="M28" s="100">
        <f t="shared" si="5"/>
        <v>11.426569056733445</v>
      </c>
    </row>
    <row r="29" spans="1:13" s="26" customFormat="1" ht="15.75" x14ac:dyDescent="0.25">
      <c r="A29" s="96" t="s">
        <v>24</v>
      </c>
      <c r="B29" s="97">
        <f>'SEKTÖR (U S D)'!B29*1.9308</f>
        <v>15163653.202139664</v>
      </c>
      <c r="C29" s="97">
        <f>'SEKTÖR (U S D)'!C29*2.1187</f>
        <v>16867114.77852815</v>
      </c>
      <c r="D29" s="98">
        <f t="shared" si="0"/>
        <v>11.233846842053334</v>
      </c>
      <c r="E29" s="98">
        <f t="shared" si="1"/>
        <v>63.491111835719714</v>
      </c>
      <c r="F29" s="97">
        <f>'SEKTÖR (U S D)'!F29*1.8376</f>
        <v>95362327.286949769</v>
      </c>
      <c r="G29" s="97">
        <f>'SEKTÖR (U S D)'!G29*2.1474</f>
        <v>118656699.89890528</v>
      </c>
      <c r="H29" s="98">
        <f t="shared" si="2"/>
        <v>24.427227475124045</v>
      </c>
      <c r="I29" s="98">
        <f t="shared" si="3"/>
        <v>59.599973904486404</v>
      </c>
      <c r="J29" s="97">
        <f>'SEKTÖR (U S D)'!J29*1.8108</f>
        <v>157479430.07122558</v>
      </c>
      <c r="K29" s="97">
        <f>'SEKTÖR (U S D)'!K29*2.0974</f>
        <v>193854758.18010503</v>
      </c>
      <c r="L29" s="98">
        <f t="shared" si="4"/>
        <v>23.098463140505039</v>
      </c>
      <c r="M29" s="98">
        <f t="shared" si="5"/>
        <v>59.126337264231601</v>
      </c>
    </row>
    <row r="30" spans="1:13" ht="14.25" x14ac:dyDescent="0.2">
      <c r="A30" s="15" t="s">
        <v>25</v>
      </c>
      <c r="B30" s="99">
        <f>'SEKTÖR (U S D)'!B30*1.9308</f>
        <v>3127502.401071684</v>
      </c>
      <c r="C30" s="99">
        <f>'SEKTÖR (U S D)'!C30*2.1187</f>
        <v>3659563.9483911251</v>
      </c>
      <c r="D30" s="100">
        <f t="shared" si="0"/>
        <v>17.012346565653235</v>
      </c>
      <c r="E30" s="100">
        <f t="shared" si="1"/>
        <v>13.775312907282187</v>
      </c>
      <c r="F30" s="99">
        <f>'SEKTÖR (U S D)'!F30*1.8376</f>
        <v>18440777.392895576</v>
      </c>
      <c r="G30" s="99">
        <f>'SEKTÖR (U S D)'!G30*2.1474</f>
        <v>23963304.657031726</v>
      </c>
      <c r="H30" s="100">
        <f t="shared" si="2"/>
        <v>29.94736689497558</v>
      </c>
      <c r="I30" s="100">
        <f t="shared" si="3"/>
        <v>12.036508123360719</v>
      </c>
      <c r="J30" s="99">
        <f>'SEKTÖR (U S D)'!J30*1.8108</f>
        <v>30368577.771921597</v>
      </c>
      <c r="K30" s="99">
        <f>'SEKTÖR (U S D)'!K30*2.0974</f>
        <v>38768505.419524401</v>
      </c>
      <c r="L30" s="100">
        <f t="shared" si="4"/>
        <v>27.65993096775599</v>
      </c>
      <c r="M30" s="100">
        <f t="shared" si="5"/>
        <v>11.824521348789048</v>
      </c>
    </row>
    <row r="31" spans="1:13" ht="14.25" x14ac:dyDescent="0.2">
      <c r="A31" s="15" t="s">
        <v>26</v>
      </c>
      <c r="B31" s="99">
        <f>'SEKTÖR (U S D)'!B31*1.9308</f>
        <v>3770115.844729716</v>
      </c>
      <c r="C31" s="99">
        <f>'SEKTÖR (U S D)'!C31*2.1187</f>
        <v>4225304.7327484591</v>
      </c>
      <c r="D31" s="100">
        <f t="shared" si="0"/>
        <v>12.07360481124357</v>
      </c>
      <c r="E31" s="100">
        <f t="shared" si="1"/>
        <v>15.904871630353476</v>
      </c>
      <c r="F31" s="99">
        <f>'SEKTÖR (U S D)'!F31*1.8376</f>
        <v>22961352.571441125</v>
      </c>
      <c r="G31" s="99">
        <f>'SEKTÖR (U S D)'!G31*2.1474</f>
        <v>29438659.812727965</v>
      </c>
      <c r="H31" s="100">
        <f t="shared" si="2"/>
        <v>28.209606647228551</v>
      </c>
      <c r="I31" s="100">
        <f t="shared" si="3"/>
        <v>14.786719655244909</v>
      </c>
      <c r="J31" s="99">
        <f>'SEKTÖR (U S D)'!J31*1.8108</f>
        <v>36373657.892320797</v>
      </c>
      <c r="K31" s="99">
        <f>'SEKTÖR (U S D)'!K31*2.0974</f>
        <v>47226760.781976193</v>
      </c>
      <c r="L31" s="100">
        <f t="shared" si="4"/>
        <v>29.837809883692511</v>
      </c>
      <c r="M31" s="100">
        <f t="shared" si="5"/>
        <v>14.404316985080246</v>
      </c>
    </row>
    <row r="32" spans="1:13" ht="14.25" x14ac:dyDescent="0.2">
      <c r="A32" s="15" t="s">
        <v>27</v>
      </c>
      <c r="B32" s="99">
        <f>'SEKTÖR (U S D)'!B32*1.9308</f>
        <v>255034.504993824</v>
      </c>
      <c r="C32" s="99">
        <f>'SEKTÖR (U S D)'!C32*2.1187</f>
        <v>259420.92675200399</v>
      </c>
      <c r="D32" s="100">
        <f t="shared" si="0"/>
        <v>1.7199326649098765</v>
      </c>
      <c r="E32" s="100">
        <f t="shared" si="1"/>
        <v>0.97651099723973167</v>
      </c>
      <c r="F32" s="99">
        <f>'SEKTÖR (U S D)'!F32*1.8376</f>
        <v>1272934.719666136</v>
      </c>
      <c r="G32" s="99">
        <f>'SEKTÖR (U S D)'!G32*2.1474</f>
        <v>1471416.8993235002</v>
      </c>
      <c r="H32" s="100">
        <f t="shared" si="2"/>
        <v>15.592486919472348</v>
      </c>
      <c r="I32" s="100">
        <f t="shared" si="3"/>
        <v>0.7390767556911465</v>
      </c>
      <c r="J32" s="99">
        <f>'SEKTÖR (U S D)'!J32*1.8108</f>
        <v>1777828.9771404006</v>
      </c>
      <c r="K32" s="99">
        <f>'SEKTÖR (U S D)'!K32*2.0974</f>
        <v>2424770.7410023995</v>
      </c>
      <c r="L32" s="100">
        <f t="shared" si="4"/>
        <v>36.389426214808964</v>
      </c>
      <c r="M32" s="100">
        <f t="shared" si="5"/>
        <v>0.73956303145135915</v>
      </c>
    </row>
    <row r="33" spans="1:13" ht="14.25" x14ac:dyDescent="0.2">
      <c r="A33" s="15" t="s">
        <v>187</v>
      </c>
      <c r="B33" s="99">
        <f>'SEKTÖR (U S D)'!B33*1.9308</f>
        <v>2005439.9070434039</v>
      </c>
      <c r="C33" s="99">
        <f>'SEKTÖR (U S D)'!C33*2.1187</f>
        <v>2092943.5335006251</v>
      </c>
      <c r="D33" s="100">
        <f t="shared" si="0"/>
        <v>4.3633133134478541</v>
      </c>
      <c r="E33" s="100">
        <f t="shared" si="1"/>
        <v>7.8782479218375352</v>
      </c>
      <c r="F33" s="99">
        <f>'SEKTÖR (U S D)'!F33*1.8376</f>
        <v>11906764.729169078</v>
      </c>
      <c r="G33" s="99">
        <f>'SEKTÖR (U S D)'!G33*2.1474</f>
        <v>15008841.121152081</v>
      </c>
      <c r="H33" s="100">
        <f t="shared" si="2"/>
        <v>26.053058597719374</v>
      </c>
      <c r="I33" s="100">
        <f t="shared" si="3"/>
        <v>7.5387781719816678</v>
      </c>
      <c r="J33" s="99">
        <f>'SEKTÖR (U S D)'!J33*1.8108</f>
        <v>20739770.689463999</v>
      </c>
      <c r="K33" s="99">
        <f>'SEKTÖR (U S D)'!K33*2.0974</f>
        <v>25596485.014118198</v>
      </c>
      <c r="L33" s="100">
        <f t="shared" si="4"/>
        <v>23.41739644750005</v>
      </c>
      <c r="M33" s="100">
        <f t="shared" si="5"/>
        <v>7.8070119089752765</v>
      </c>
    </row>
    <row r="34" spans="1:13" ht="14.25" x14ac:dyDescent="0.2">
      <c r="A34" s="15" t="s">
        <v>28</v>
      </c>
      <c r="B34" s="99">
        <f>'SEKTÖR (U S D)'!B34*1.9308</f>
        <v>983370.28957047604</v>
      </c>
      <c r="C34" s="99">
        <f>'SEKTÖR (U S D)'!C34*2.1187</f>
        <v>1093394.255248849</v>
      </c>
      <c r="D34" s="100">
        <f t="shared" si="0"/>
        <v>11.188457374122022</v>
      </c>
      <c r="E34" s="100">
        <f t="shared" si="1"/>
        <v>4.1157493650847083</v>
      </c>
      <c r="F34" s="99">
        <f>'SEKTÖR (U S D)'!F34*1.8376</f>
        <v>6198760.2058923999</v>
      </c>
      <c r="G34" s="99">
        <f>'SEKTÖR (U S D)'!G34*2.1474</f>
        <v>7600385.0465566749</v>
      </c>
      <c r="H34" s="100">
        <f t="shared" si="2"/>
        <v>22.611373792648447</v>
      </c>
      <c r="I34" s="100">
        <f t="shared" si="3"/>
        <v>3.8175910068691006</v>
      </c>
      <c r="J34" s="99">
        <f>'SEKTÖR (U S D)'!J34*1.8108</f>
        <v>10118890.412866799</v>
      </c>
      <c r="K34" s="99">
        <f>'SEKTÖR (U S D)'!K34*2.0974</f>
        <v>12502068.071030596</v>
      </c>
      <c r="L34" s="100">
        <f t="shared" si="4"/>
        <v>23.551768631997817</v>
      </c>
      <c r="M34" s="100">
        <f t="shared" si="5"/>
        <v>3.8131717797783691</v>
      </c>
    </row>
    <row r="35" spans="1:13" ht="14.25" x14ac:dyDescent="0.2">
      <c r="A35" s="15" t="s">
        <v>29</v>
      </c>
      <c r="B35" s="99">
        <f>'SEKTÖR (U S D)'!B35*1.9308</f>
        <v>1129129.4917031161</v>
      </c>
      <c r="C35" s="99">
        <f>'SEKTÖR (U S D)'!C35*2.1187</f>
        <v>1243579.733176389</v>
      </c>
      <c r="D35" s="100">
        <f t="shared" si="0"/>
        <v>10.136148450134142</v>
      </c>
      <c r="E35" s="100">
        <f t="shared" si="1"/>
        <v>4.6810768144085895</v>
      </c>
      <c r="F35" s="99">
        <f>'SEKTÖR (U S D)'!F35*1.8376</f>
        <v>7298335.7078569522</v>
      </c>
      <c r="G35" s="99">
        <f>'SEKTÖR (U S D)'!G35*2.1474</f>
        <v>9106063.563335238</v>
      </c>
      <c r="H35" s="100">
        <f t="shared" si="2"/>
        <v>24.769042256198134</v>
      </c>
      <c r="I35" s="100">
        <f t="shared" si="3"/>
        <v>4.573877001549592</v>
      </c>
      <c r="J35" s="99">
        <f>'SEKTÖR (U S D)'!J35*1.8108</f>
        <v>12054000.029310001</v>
      </c>
      <c r="K35" s="99">
        <f>'SEKTÖR (U S D)'!K35*2.0974</f>
        <v>14888768.7095748</v>
      </c>
      <c r="L35" s="100">
        <f t="shared" si="4"/>
        <v>23.517244677052382</v>
      </c>
      <c r="M35" s="100">
        <f t="shared" si="5"/>
        <v>4.5411233050755389</v>
      </c>
    </row>
    <row r="36" spans="1:13" ht="14.25" x14ac:dyDescent="0.2">
      <c r="A36" s="15" t="s">
        <v>30</v>
      </c>
      <c r="B36" s="99">
        <f>'SEKTÖR (U S D)'!B36*1.9308</f>
        <v>2109669.848067312</v>
      </c>
      <c r="C36" s="99">
        <f>'SEKTÖR (U S D)'!C36*2.1187</f>
        <v>2246124.7203433011</v>
      </c>
      <c r="D36" s="100">
        <f t="shared" si="0"/>
        <v>6.4680676173571232</v>
      </c>
      <c r="E36" s="100">
        <f t="shared" si="1"/>
        <v>8.4548518041646652</v>
      </c>
      <c r="F36" s="99">
        <f>'SEKTÖR (U S D)'!F36*1.8376</f>
        <v>15639736.691019081</v>
      </c>
      <c r="G36" s="99">
        <f>'SEKTÖR (U S D)'!G36*2.1474</f>
        <v>17342024.735430613</v>
      </c>
      <c r="H36" s="100">
        <f t="shared" si="2"/>
        <v>10.884377902532398</v>
      </c>
      <c r="I36" s="100">
        <f t="shared" si="3"/>
        <v>8.7107110054740193</v>
      </c>
      <c r="J36" s="99">
        <f>'SEKTÖR (U S D)'!J36*1.8108</f>
        <v>26624402.760636002</v>
      </c>
      <c r="K36" s="99">
        <f>'SEKTÖR (U S D)'!K36*2.0974</f>
        <v>28075442.965028599</v>
      </c>
      <c r="L36" s="100">
        <f t="shared" si="4"/>
        <v>5.4500385133068603</v>
      </c>
      <c r="M36" s="100">
        <f t="shared" si="5"/>
        <v>8.5631022172317355</v>
      </c>
    </row>
    <row r="37" spans="1:13" ht="14.25" x14ac:dyDescent="0.2">
      <c r="A37" s="15" t="s">
        <v>188</v>
      </c>
      <c r="B37" s="99">
        <f>'SEKTÖR (U S D)'!B37*1.9308</f>
        <v>535907.86497205205</v>
      </c>
      <c r="C37" s="99">
        <f>'SEKTÖR (U S D)'!C37*2.1187</f>
        <v>564740.926393984</v>
      </c>
      <c r="D37" s="100">
        <f t="shared" si="0"/>
        <v>5.3802273313222635</v>
      </c>
      <c r="E37" s="100">
        <f t="shared" si="1"/>
        <v>2.1257950625635837</v>
      </c>
      <c r="F37" s="99">
        <f>'SEKTÖR (U S D)'!F37*1.8376</f>
        <v>3464824.1169601437</v>
      </c>
      <c r="G37" s="99">
        <f>'SEKTÖR (U S D)'!G37*2.1474</f>
        <v>4088490.9508825382</v>
      </c>
      <c r="H37" s="100">
        <f t="shared" si="2"/>
        <v>17.999956501964302</v>
      </c>
      <c r="I37" s="100">
        <f t="shared" si="3"/>
        <v>2.0536046779401138</v>
      </c>
      <c r="J37" s="99">
        <f>'SEKTÖR (U S D)'!J37*1.8108</f>
        <v>5701933.6161587993</v>
      </c>
      <c r="K37" s="99">
        <f>'SEKTÖR (U S D)'!K37*2.0974</f>
        <v>6650779.6838599993</v>
      </c>
      <c r="L37" s="100">
        <f t="shared" si="4"/>
        <v>16.640777174470259</v>
      </c>
      <c r="M37" s="100">
        <f t="shared" si="5"/>
        <v>2.0285096241623388</v>
      </c>
    </row>
    <row r="38" spans="1:13" ht="14.25" x14ac:dyDescent="0.2">
      <c r="A38" s="15" t="s">
        <v>31</v>
      </c>
      <c r="B38" s="99">
        <f>'SEKTÖR (U S D)'!B38*1.9308</f>
        <v>334886.021797908</v>
      </c>
      <c r="C38" s="99">
        <f>'SEKTÖR (U S D)'!C38*2.1187</f>
        <v>262858.13753434602</v>
      </c>
      <c r="D38" s="100">
        <f t="shared" si="0"/>
        <v>-21.508178775830867</v>
      </c>
      <c r="E38" s="100">
        <f t="shared" si="1"/>
        <v>0.98944932943525499</v>
      </c>
      <c r="F38" s="99">
        <f>'SEKTÖR (U S D)'!F38*1.8376</f>
        <v>2277190.9656484798</v>
      </c>
      <c r="G38" s="99">
        <f>'SEKTÖR (U S D)'!G38*2.1474</f>
        <v>2734522.6044542403</v>
      </c>
      <c r="H38" s="100">
        <f t="shared" si="2"/>
        <v>20.083148304407811</v>
      </c>
      <c r="I38" s="100">
        <f t="shared" si="3"/>
        <v>1.3735210570120071</v>
      </c>
      <c r="J38" s="99">
        <f>'SEKTÖR (U S D)'!J38*1.8108</f>
        <v>3926724.4229724007</v>
      </c>
      <c r="K38" s="99">
        <f>'SEKTÖR (U S D)'!K38*2.0974</f>
        <v>4798195.1479618</v>
      </c>
      <c r="L38" s="100">
        <f t="shared" si="4"/>
        <v>22.193325304191443</v>
      </c>
      <c r="M38" s="100">
        <f t="shared" si="5"/>
        <v>1.4634652625570923</v>
      </c>
    </row>
    <row r="39" spans="1:13" ht="14.25" x14ac:dyDescent="0.2">
      <c r="A39" s="15" t="s">
        <v>189</v>
      </c>
      <c r="B39" s="99">
        <f>'SEKTÖR (U S D)'!B39*1.9308</f>
        <v>191428.36402291202</v>
      </c>
      <c r="C39" s="99">
        <f>'SEKTÖR (U S D)'!C39*2.1187</f>
        <v>370405.999371249</v>
      </c>
      <c r="D39" s="100">
        <f t="shared" si="0"/>
        <v>93.495880958850591</v>
      </c>
      <c r="E39" s="100">
        <f t="shared" si="1"/>
        <v>1.3942804705781262</v>
      </c>
      <c r="F39" s="99">
        <f>'SEKTÖR (U S D)'!F39*1.8376</f>
        <v>1435090.2616341759</v>
      </c>
      <c r="G39" s="99">
        <f>'SEKTÖR (U S D)'!G39*2.1474</f>
        <v>2045756.7817934044</v>
      </c>
      <c r="H39" s="100">
        <f t="shared" si="2"/>
        <v>42.552481644175195</v>
      </c>
      <c r="I39" s="100">
        <f t="shared" si="3"/>
        <v>1.027561451765421</v>
      </c>
      <c r="J39" s="99">
        <f>'SEKTÖR (U S D)'!J39*1.8108</f>
        <v>2400476.4775223997</v>
      </c>
      <c r="K39" s="99">
        <f>'SEKTÖR (U S D)'!K39*2.0974</f>
        <v>3273280.8869547998</v>
      </c>
      <c r="L39" s="100">
        <f t="shared" si="4"/>
        <v>36.359631831645622</v>
      </c>
      <c r="M39" s="100">
        <f t="shared" si="5"/>
        <v>0.99836140984913424</v>
      </c>
    </row>
    <row r="40" spans="1:13" ht="14.25" x14ac:dyDescent="0.2">
      <c r="A40" s="12" t="s">
        <v>32</v>
      </c>
      <c r="B40" s="99">
        <f>'SEKTÖR (U S D)'!B40*1.9308</f>
        <v>704491.94477581198</v>
      </c>
      <c r="C40" s="99">
        <f>'SEKTÖR (U S D)'!C40*2.1187</f>
        <v>831578.68335191603</v>
      </c>
      <c r="D40" s="100">
        <f t="shared" si="0"/>
        <v>18.039487820765135</v>
      </c>
      <c r="E40" s="100">
        <f t="shared" si="1"/>
        <v>3.130224456177221</v>
      </c>
      <c r="F40" s="99">
        <f>'SEKTÖR (U S D)'!F40*1.8376</f>
        <v>4342291.1620825436</v>
      </c>
      <c r="G40" s="99">
        <f>'SEKTÖR (U S D)'!G40*2.1474</f>
        <v>5708643.8844621778</v>
      </c>
      <c r="H40" s="100">
        <f t="shared" si="2"/>
        <v>31.466170078846979</v>
      </c>
      <c r="I40" s="100">
        <f t="shared" si="3"/>
        <v>2.8673899310686179</v>
      </c>
      <c r="J40" s="99">
        <f>'SEKTÖR (U S D)'!J40*1.8108</f>
        <v>7211821.8220091993</v>
      </c>
      <c r="K40" s="99">
        <f>'SEKTÖR (U S D)'!K40*2.0974</f>
        <v>9426927.4861095995</v>
      </c>
      <c r="L40" s="100">
        <f t="shared" si="4"/>
        <v>30.714925004667908</v>
      </c>
      <c r="M40" s="100">
        <f t="shared" si="5"/>
        <v>2.875243812129312</v>
      </c>
    </row>
    <row r="41" spans="1:13" ht="14.25" x14ac:dyDescent="0.2">
      <c r="A41" s="15" t="s">
        <v>33</v>
      </c>
      <c r="B41" s="99">
        <f>'SEKTÖR (U S D)'!B41*1.9308</f>
        <v>16676.719391448001</v>
      </c>
      <c r="C41" s="99">
        <f>'SEKTÖR (U S D)'!C41*2.1187</f>
        <v>17199.181715901999</v>
      </c>
      <c r="D41" s="100">
        <f t="shared" si="0"/>
        <v>3.1328843053024102</v>
      </c>
      <c r="E41" s="100">
        <f t="shared" si="1"/>
        <v>6.4741076594635516E-2</v>
      </c>
      <c r="F41" s="99">
        <f>'SEKTÖR (U S D)'!F41*1.8376</f>
        <v>124268.76268407998</v>
      </c>
      <c r="G41" s="99">
        <f>'SEKTÖR (U S D)'!G41*2.1474</f>
        <v>148589.84175512401</v>
      </c>
      <c r="H41" s="100">
        <f t="shared" si="2"/>
        <v>19.571353689964596</v>
      </c>
      <c r="I41" s="100">
        <f t="shared" si="3"/>
        <v>7.4635066529090785E-2</v>
      </c>
      <c r="J41" s="99">
        <f>'SEKTÖR (U S D)'!J41*1.8108</f>
        <v>181345.20071399995</v>
      </c>
      <c r="K41" s="99">
        <f>'SEKTÖR (U S D)'!K41*2.0974</f>
        <v>222773.27506099996</v>
      </c>
      <c r="L41" s="100">
        <f t="shared" si="4"/>
        <v>22.844869444511165</v>
      </c>
      <c r="M41" s="100">
        <f t="shared" si="5"/>
        <v>6.7946579791849107E-2</v>
      </c>
    </row>
    <row r="42" spans="1:13" ht="16.5" x14ac:dyDescent="0.25">
      <c r="A42" s="93" t="s">
        <v>34</v>
      </c>
      <c r="B42" s="94">
        <f>'SEKTÖR (U S D)'!B42*1.9308</f>
        <v>860071.060127676</v>
      </c>
      <c r="C42" s="94">
        <f>'SEKTÖR (U S D)'!C42*2.1187</f>
        <v>859366.48002360202</v>
      </c>
      <c r="D42" s="101">
        <f t="shared" si="0"/>
        <v>-8.1921150093037853E-2</v>
      </c>
      <c r="E42" s="101">
        <f t="shared" si="1"/>
        <v>3.2348231459540995</v>
      </c>
      <c r="F42" s="94">
        <f>'SEKTÖR (U S D)'!F42*1.8376</f>
        <v>5418259.532330648</v>
      </c>
      <c r="G42" s="94">
        <f>'SEKTÖR (U S D)'!G42*2.1474</f>
        <v>5964879.6510547511</v>
      </c>
      <c r="H42" s="101">
        <f t="shared" si="2"/>
        <v>10.088481651025234</v>
      </c>
      <c r="I42" s="101">
        <f t="shared" si="3"/>
        <v>2.9960943785656813</v>
      </c>
      <c r="J42" s="94">
        <f>'SEKTÖR (U S D)'!J42*1.8108</f>
        <v>8728945.5536892004</v>
      </c>
      <c r="K42" s="94">
        <f>'SEKTÖR (U S D)'!K42*2.0974</f>
        <v>10201801.154350201</v>
      </c>
      <c r="L42" s="101">
        <f t="shared" si="4"/>
        <v>16.873236195619441</v>
      </c>
      <c r="M42" s="101">
        <f t="shared" si="5"/>
        <v>3.111582823230604</v>
      </c>
    </row>
    <row r="43" spans="1:13" ht="14.25" x14ac:dyDescent="0.2">
      <c r="A43" s="15" t="s">
        <v>35</v>
      </c>
      <c r="B43" s="99">
        <f>'SEKTÖR (U S D)'!B43*1.9308</f>
        <v>860071.060127676</v>
      </c>
      <c r="C43" s="99">
        <f>'SEKTÖR (U S D)'!C43*2.1187</f>
        <v>859366.48002360202</v>
      </c>
      <c r="D43" s="100">
        <f t="shared" si="0"/>
        <v>-8.1921150093037853E-2</v>
      </c>
      <c r="E43" s="100">
        <f t="shared" si="1"/>
        <v>3.2348231459540995</v>
      </c>
      <c r="F43" s="99">
        <f>'SEKTÖR (U S D)'!F43*1.8376</f>
        <v>5418259.532330648</v>
      </c>
      <c r="G43" s="99">
        <f>'SEKTÖR (U S D)'!G43*2.1474</f>
        <v>5964879.6510547511</v>
      </c>
      <c r="H43" s="100">
        <f t="shared" si="2"/>
        <v>10.088481651025234</v>
      </c>
      <c r="I43" s="100">
        <f t="shared" si="3"/>
        <v>2.9960943785656813</v>
      </c>
      <c r="J43" s="99">
        <f>'SEKTÖR (U S D)'!J43*1.8108</f>
        <v>8728945.5536892004</v>
      </c>
      <c r="K43" s="99">
        <f>'SEKTÖR (U S D)'!K43*2.0974</f>
        <v>10201801.154350201</v>
      </c>
      <c r="L43" s="100">
        <f t="shared" si="4"/>
        <v>16.873236195619441</v>
      </c>
      <c r="M43" s="100">
        <f t="shared" si="5"/>
        <v>3.111582823230604</v>
      </c>
    </row>
    <row r="44" spans="1:13" ht="18" x14ac:dyDescent="0.25">
      <c r="A44" s="102" t="s">
        <v>36</v>
      </c>
      <c r="B44" s="131">
        <f>'SEKTÖR (U S D)'!B44*1.9308</f>
        <v>24238370.503463067</v>
      </c>
      <c r="C44" s="131">
        <f>'SEKTÖR (U S D)'!C44*2.1187</f>
        <v>26566103.964553371</v>
      </c>
      <c r="D44" s="132">
        <f>(C44-B44)/B44*100</f>
        <v>9.6035063939538681</v>
      </c>
      <c r="E44" s="133">
        <f>C44/C$46*100</f>
        <v>100</v>
      </c>
      <c r="F44" s="131">
        <f>'SEKTÖR (U S D)'!F44*1.8376</f>
        <v>154035375.9868705</v>
      </c>
      <c r="G44" s="131">
        <f>'SEKTÖR (U S D)'!G44*2.1474</f>
        <v>190248066.68486986</v>
      </c>
      <c r="H44" s="132">
        <f>(G44-F44)/F44*100</f>
        <v>23.509333791664854</v>
      </c>
      <c r="I44" s="132">
        <f t="shared" si="3"/>
        <v>95.559541260272681</v>
      </c>
      <c r="J44" s="131">
        <f>'SEKTÖR (U S D)'!J44*1.8108</f>
        <v>256729206.65546516</v>
      </c>
      <c r="K44" s="131">
        <f>'SEKTÖR (U S D)'!K44*2.0974</f>
        <v>314963773.1645655</v>
      </c>
      <c r="L44" s="132">
        <f>(K44-J44)/J44*100</f>
        <v>22.683265089995039</v>
      </c>
      <c r="M44" s="132">
        <f t="shared" si="5"/>
        <v>96.064984181823647</v>
      </c>
    </row>
    <row r="45" spans="1:13" ht="14.25" x14ac:dyDescent="0.2">
      <c r="A45" s="103" t="s">
        <v>37</v>
      </c>
      <c r="B45" s="99">
        <f>'SEKTÖR (U S D)'!B45*1.9308</f>
        <v>0</v>
      </c>
      <c r="C45" s="99">
        <f>'SEKTÖR (U S D)'!C45*2.1187</f>
        <v>0</v>
      </c>
      <c r="D45" s="100"/>
      <c r="E45" s="100"/>
      <c r="F45" s="99">
        <f>'SEKTÖR (U S D)'!F45*1.8376</f>
        <v>7100448.6937710959</v>
      </c>
      <c r="G45" s="99">
        <f>'SEKTÖR (U S D)'!G45*2.1474</f>
        <v>8840443.1340469643</v>
      </c>
      <c r="H45" s="100">
        <f>(G45-F45)/F45*100</f>
        <v>24.505415295828943</v>
      </c>
      <c r="I45" s="100">
        <f t="shared" si="3"/>
        <v>4.4404587397273136</v>
      </c>
      <c r="J45" s="99">
        <f>'SEKTÖR (U S D)'!J45*1.8108</f>
        <v>20362194.863769665</v>
      </c>
      <c r="K45" s="99">
        <f>'SEKTÖR (U S D)'!K45*2.0974</f>
        <v>12901552.424234703</v>
      </c>
      <c r="L45" s="100">
        <f>(K45-J45)/J45*100</f>
        <v>-36.639677055687351</v>
      </c>
      <c r="M45" s="100">
        <f t="shared" si="5"/>
        <v>3.9350158181763573</v>
      </c>
    </row>
    <row r="46" spans="1:13" s="27" customFormat="1" ht="18" x14ac:dyDescent="0.25">
      <c r="A46" s="104" t="s">
        <v>38</v>
      </c>
      <c r="B46" s="105">
        <f>'SEKTÖR (U S D)'!B46*1.9308</f>
        <v>24238370.503463067</v>
      </c>
      <c r="C46" s="105">
        <f>'SEKTÖR (U S D)'!C46*2.1187</f>
        <v>26566103.964553371</v>
      </c>
      <c r="D46" s="106">
        <f>(C46-B46)/B46*100</f>
        <v>9.6035063939538681</v>
      </c>
      <c r="E46" s="107">
        <f>C46/C$46*100</f>
        <v>100</v>
      </c>
      <c r="F46" s="105">
        <f>'SEKTÖR (U S D)'!F46*1.8376</f>
        <v>161135824.68064162</v>
      </c>
      <c r="G46" s="105">
        <f>'SEKTÖR (U S D)'!G46*2.1474</f>
        <v>199088509.81891683</v>
      </c>
      <c r="H46" s="106">
        <f>(G46-F46)/F46*100</f>
        <v>23.553226114363088</v>
      </c>
      <c r="I46" s="107">
        <f t="shared" si="3"/>
        <v>100</v>
      </c>
      <c r="J46" s="105">
        <f>'SEKTÖR (U S D)'!J46*1.8108</f>
        <v>277091401.51923484</v>
      </c>
      <c r="K46" s="105">
        <f>'SEKTÖR (U S D)'!K46*2.0974</f>
        <v>327865325.58880019</v>
      </c>
      <c r="L46" s="106">
        <f>(K46-J46)/J46*100</f>
        <v>18.323890164466466</v>
      </c>
      <c r="M46" s="107">
        <f t="shared" si="5"/>
        <v>100</v>
      </c>
    </row>
    <row r="47" spans="1:13" s="27" customFormat="1" ht="18" x14ac:dyDescent="0.25">
      <c r="A47" s="28"/>
      <c r="B47" s="29"/>
      <c r="C47" s="29"/>
      <c r="D47" s="30"/>
      <c r="E47" s="31"/>
      <c r="F47" s="31"/>
      <c r="G47" s="31"/>
      <c r="H47" s="31"/>
      <c r="I47" s="31"/>
    </row>
    <row r="48" spans="1:13" x14ac:dyDescent="0.2">
      <c r="A48" s="21" t="s">
        <v>185</v>
      </c>
    </row>
    <row r="50" spans="1:1" x14ac:dyDescent="0.2">
      <c r="A50" s="32" t="s">
        <v>40</v>
      </c>
    </row>
  </sheetData>
  <mergeCells count="4">
    <mergeCell ref="B6:E6"/>
    <mergeCell ref="F6:I6"/>
    <mergeCell ref="J6:M6"/>
    <mergeCell ref="A5:M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showGridLines="0" topLeftCell="A19" zoomScale="80" zoomScaleNormal="80" workbookViewId="0">
      <selection activeCell="J7" sqref="J7"/>
    </sheetView>
  </sheetViews>
  <sheetFormatPr defaultColWidth="9.140625" defaultRowHeight="12.75" x14ac:dyDescent="0.2"/>
  <cols>
    <col min="1" max="1" width="48.7109375" style="21" customWidth="1"/>
    <col min="2" max="2" width="14.42578125" style="21" customWidth="1"/>
    <col min="3" max="3" width="17.85546875" style="21" bestFit="1" customWidth="1"/>
    <col min="4" max="4" width="14.42578125" style="21" customWidth="1"/>
    <col min="5" max="5" width="17.85546875" style="21" bestFit="1" customWidth="1"/>
    <col min="6" max="6" width="18" style="21" bestFit="1" customWidth="1"/>
    <col min="7" max="7" width="22.140625" style="21" bestFit="1" customWidth="1"/>
    <col min="8" max="16384" width="9.140625" style="21"/>
  </cols>
  <sheetData>
    <row r="1" spans="1:7" x14ac:dyDescent="0.2">
      <c r="B1" s="23"/>
    </row>
    <row r="2" spans="1:7" x14ac:dyDescent="0.2">
      <c r="B2" s="23"/>
    </row>
    <row r="3" spans="1:7" x14ac:dyDescent="0.2">
      <c r="B3" s="23"/>
    </row>
    <row r="4" spans="1:7" x14ac:dyDescent="0.2">
      <c r="B4" s="23"/>
      <c r="C4" s="23"/>
    </row>
    <row r="5" spans="1:7" ht="26.25" x14ac:dyDescent="0.2">
      <c r="A5" s="147" t="s">
        <v>41</v>
      </c>
      <c r="B5" s="148"/>
      <c r="C5" s="148"/>
      <c r="D5" s="148"/>
      <c r="E5" s="148"/>
      <c r="F5" s="148"/>
      <c r="G5" s="149"/>
    </row>
    <row r="6" spans="1:7" ht="18" x14ac:dyDescent="0.2">
      <c r="A6" s="91"/>
      <c r="B6" s="150" t="s">
        <v>213</v>
      </c>
      <c r="C6" s="150"/>
      <c r="D6" s="150" t="s">
        <v>214</v>
      </c>
      <c r="E6" s="150"/>
      <c r="F6" s="150" t="s">
        <v>186</v>
      </c>
      <c r="G6" s="150"/>
    </row>
    <row r="7" spans="1:7" ht="30" x14ac:dyDescent="0.25">
      <c r="A7" s="92" t="s">
        <v>2</v>
      </c>
      <c r="B7" s="108" t="s">
        <v>42</v>
      </c>
      <c r="C7" s="108" t="s">
        <v>43</v>
      </c>
      <c r="D7" s="108" t="s">
        <v>42</v>
      </c>
      <c r="E7" s="108" t="s">
        <v>43</v>
      </c>
      <c r="F7" s="108" t="s">
        <v>42</v>
      </c>
      <c r="G7" s="108" t="s">
        <v>43</v>
      </c>
    </row>
    <row r="8" spans="1:7" ht="16.5" x14ac:dyDescent="0.25">
      <c r="A8" s="93" t="s">
        <v>3</v>
      </c>
      <c r="B8" s="101">
        <f>'SEKTÖR (U S D)'!D8</f>
        <v>-8.9410047878715204</v>
      </c>
      <c r="C8" s="101">
        <f>'SEKTÖR (TL)'!D8</f>
        <v>-7.9400685758957285E-2</v>
      </c>
      <c r="D8" s="101">
        <f>'SEKTÖR (U S D)'!H8</f>
        <v>5.5084950861680699</v>
      </c>
      <c r="E8" s="101">
        <f>'SEKTÖR (TL)'!H8</f>
        <v>23.296115774944131</v>
      </c>
      <c r="F8" s="101">
        <f>'SEKTÖR (U S D)'!L8</f>
        <v>8.3432973480142447</v>
      </c>
      <c r="G8" s="101">
        <f>'SEKTÖR (TL)'!L8</f>
        <v>25.491071271109501</v>
      </c>
    </row>
    <row r="9" spans="1:7" s="26" customFormat="1" ht="15.75" x14ac:dyDescent="0.25">
      <c r="A9" s="96" t="s">
        <v>4</v>
      </c>
      <c r="B9" s="98">
        <f>'SEKTÖR (U S D)'!D9</f>
        <v>-13.117925644455037</v>
      </c>
      <c r="C9" s="98">
        <f>'SEKTÖR (TL)'!D9</f>
        <v>-4.6628076770804334</v>
      </c>
      <c r="D9" s="98">
        <f>'SEKTÖR (U S D)'!H9</f>
        <v>3.2284756643768668</v>
      </c>
      <c r="E9" s="98">
        <f>'SEKTÖR (TL)'!H9</f>
        <v>20.631709099740377</v>
      </c>
      <c r="F9" s="98">
        <f>'SEKTÖR (U S D)'!L9</f>
        <v>6.18796437231215</v>
      </c>
      <c r="G9" s="98">
        <f>'SEKTÖR (TL)'!L9</f>
        <v>22.994608170138893</v>
      </c>
    </row>
    <row r="10" spans="1:7" ht="14.25" x14ac:dyDescent="0.2">
      <c r="A10" s="15" t="s">
        <v>5</v>
      </c>
      <c r="B10" s="100">
        <f>'SEKTÖR (U S D)'!D10</f>
        <v>-18.915399137475781</v>
      </c>
      <c r="C10" s="100">
        <f>'SEKTÖR (TL)'!D10</f>
        <v>-11.024474908105413</v>
      </c>
      <c r="D10" s="100">
        <f>'SEKTÖR (U S D)'!H10</f>
        <v>4.4418575960085116</v>
      </c>
      <c r="E10" s="100">
        <f>'SEKTÖR (TL)'!H10</f>
        <v>22.049654441482762</v>
      </c>
      <c r="F10" s="100">
        <f>'SEKTÖR (U S D)'!L10</f>
        <v>8.461343897752851</v>
      </c>
      <c r="G10" s="100">
        <f>'SEKTÖR (TL)'!L10</f>
        <v>25.627801353626477</v>
      </c>
    </row>
    <row r="11" spans="1:7" ht="14.25" x14ac:dyDescent="0.2">
      <c r="A11" s="15" t="s">
        <v>6</v>
      </c>
      <c r="B11" s="100">
        <f>'SEKTÖR (U S D)'!D11</f>
        <v>-18.09419111467998</v>
      </c>
      <c r="C11" s="100">
        <f>'SEKTÖR (TL)'!D11</f>
        <v>-10.123349241077529</v>
      </c>
      <c r="D11" s="100">
        <f>'SEKTÖR (U S D)'!H11</f>
        <v>2.3056288077092502</v>
      </c>
      <c r="E11" s="100">
        <f>'SEKTÖR (TL)'!H11</f>
        <v>19.553279985674191</v>
      </c>
      <c r="F11" s="100">
        <f>'SEKTÖR (U S D)'!L11</f>
        <v>9.2093380085676753</v>
      </c>
      <c r="G11" s="100">
        <f>'SEKTÖR (TL)'!L11</f>
        <v>26.494182427197838</v>
      </c>
    </row>
    <row r="12" spans="1:7" ht="14.25" x14ac:dyDescent="0.2">
      <c r="A12" s="15" t="s">
        <v>7</v>
      </c>
      <c r="B12" s="100">
        <f>'SEKTÖR (U S D)'!D12</f>
        <v>-1.190083766663558</v>
      </c>
      <c r="C12" s="100">
        <f>'SEKTÖR (TL)'!D12</f>
        <v>8.4258180668996872</v>
      </c>
      <c r="D12" s="100">
        <f>'SEKTÖR (U S D)'!H12</f>
        <v>11.6708022479269</v>
      </c>
      <c r="E12" s="100">
        <f>'SEKTÖR (TL)'!H12</f>
        <v>30.497323001305098</v>
      </c>
      <c r="F12" s="100">
        <f>'SEKTÖR (U S D)'!L12</f>
        <v>9.1982520441998936</v>
      </c>
      <c r="G12" s="100">
        <f>'SEKTÖR (TL)'!L12</f>
        <v>26.481341858573476</v>
      </c>
    </row>
    <row r="13" spans="1:7" ht="14.25" x14ac:dyDescent="0.2">
      <c r="A13" s="15" t="s">
        <v>8</v>
      </c>
      <c r="B13" s="100">
        <f>'SEKTÖR (U S D)'!D13</f>
        <v>-7.840544784810068</v>
      </c>
      <c r="C13" s="100">
        <f>'SEKTÖR (TL)'!D13</f>
        <v>1.1281529751516952</v>
      </c>
      <c r="D13" s="100">
        <f>'SEKTÖR (U S D)'!H13</f>
        <v>0.86927087192347086</v>
      </c>
      <c r="E13" s="100">
        <f>'SEKTÖR (TL)'!H13</f>
        <v>17.87476723463676</v>
      </c>
      <c r="F13" s="100">
        <f>'SEKTÖR (U S D)'!L13</f>
        <v>0.47944604958409337</v>
      </c>
      <c r="G13" s="100">
        <f>'SEKTÖR (TL)'!L13</f>
        <v>16.382587886236834</v>
      </c>
    </row>
    <row r="14" spans="1:7" ht="14.25" x14ac:dyDescent="0.2">
      <c r="A14" s="15" t="s">
        <v>9</v>
      </c>
      <c r="B14" s="100">
        <f>'SEKTÖR (U S D)'!D14</f>
        <v>18.402115563362816</v>
      </c>
      <c r="C14" s="100">
        <f>'SEKTÖR (TL)'!D14</f>
        <v>29.924674872641816</v>
      </c>
      <c r="D14" s="100">
        <f>'SEKTÖR (U S D)'!H14</f>
        <v>16.587829461486038</v>
      </c>
      <c r="E14" s="100">
        <f>'SEKTÖR (TL)'!H14</f>
        <v>36.243309199823216</v>
      </c>
      <c r="F14" s="100">
        <f>'SEKTÖR (U S D)'!L14</f>
        <v>7.9844367873114868</v>
      </c>
      <c r="G14" s="100">
        <f>'SEKTÖR (TL)'!L14</f>
        <v>25.075412921198982</v>
      </c>
    </row>
    <row r="15" spans="1:7" ht="14.25" x14ac:dyDescent="0.2">
      <c r="A15" s="15" t="s">
        <v>10</v>
      </c>
      <c r="B15" s="100">
        <f>'SEKTÖR (U S D)'!D15</f>
        <v>-54.581724588170303</v>
      </c>
      <c r="C15" s="100">
        <f>'SEKTÖR (TL)'!D15</f>
        <v>-50.161746366768391</v>
      </c>
      <c r="D15" s="100">
        <f>'SEKTÖR (U S D)'!H15</f>
        <v>-52.591743179569818</v>
      </c>
      <c r="E15" s="100">
        <f>'SEKTÖR (TL)'!H15</f>
        <v>-44.599210548437213</v>
      </c>
      <c r="F15" s="100">
        <f>'SEKTÖR (U S D)'!L15</f>
        <v>-29.29294500677479</v>
      </c>
      <c r="G15" s="100">
        <f>'SEKTÖR (TL)'!L15</f>
        <v>-18.101956514915756</v>
      </c>
    </row>
    <row r="16" spans="1:7" ht="14.25" x14ac:dyDescent="0.2">
      <c r="A16" s="15" t="s">
        <v>11</v>
      </c>
      <c r="B16" s="100">
        <f>'SEKTÖR (U S D)'!D16</f>
        <v>-23.755937044451763</v>
      </c>
      <c r="C16" s="100">
        <f>'SEKTÖR (TL)'!D16</f>
        <v>-16.336080285933267</v>
      </c>
      <c r="D16" s="100">
        <f>'SEKTÖR (U S D)'!H16</f>
        <v>-2.5711248393674913</v>
      </c>
      <c r="E16" s="100">
        <f>'SEKTÖR (TL)'!H16</f>
        <v>13.854357052645986</v>
      </c>
      <c r="F16" s="100">
        <f>'SEKTÖR (U S D)'!L16</f>
        <v>-0.31699146556580582</v>
      </c>
      <c r="G16" s="100">
        <f>'SEKTÖR (TL)'!L16</f>
        <v>15.460096145417651</v>
      </c>
    </row>
    <row r="17" spans="1:7" ht="14.25" x14ac:dyDescent="0.2">
      <c r="A17" s="12" t="s">
        <v>12</v>
      </c>
      <c r="B17" s="100">
        <f>'SEKTÖR (U S D)'!D17</f>
        <v>2.7502830817669999</v>
      </c>
      <c r="C17" s="100">
        <f>'SEKTÖR (TL)'!D17</f>
        <v>12.749650282442362</v>
      </c>
      <c r="D17" s="100">
        <f>'SEKTÖR (U S D)'!H17</f>
        <v>14.999661230824351</v>
      </c>
      <c r="E17" s="100">
        <f>'SEKTÖR (TL)'!H17</f>
        <v>34.387392537588283</v>
      </c>
      <c r="F17" s="100">
        <f>'SEKTÖR (U S D)'!L17</f>
        <v>8.9390567785904764</v>
      </c>
      <c r="G17" s="100">
        <f>'SEKTÖR (TL)'!L17</f>
        <v>26.181123087815156</v>
      </c>
    </row>
    <row r="18" spans="1:7" s="26" customFormat="1" ht="15.75" x14ac:dyDescent="0.25">
      <c r="A18" s="96" t="s">
        <v>13</v>
      </c>
      <c r="B18" s="98">
        <f>'SEKTÖR (U S D)'!D18</f>
        <v>7.797243951916311</v>
      </c>
      <c r="C18" s="98">
        <f>'SEKTÖR (TL)'!D18</f>
        <v>18.287767122915415</v>
      </c>
      <c r="D18" s="98">
        <f>'SEKTÖR (U S D)'!H18</f>
        <v>18.810060095524822</v>
      </c>
      <c r="E18" s="98">
        <f>'SEKTÖR (TL)'!H18</f>
        <v>38.840184506492193</v>
      </c>
      <c r="F18" s="98">
        <f>'SEKTÖR (U S D)'!L18</f>
        <v>17.826698009155724</v>
      </c>
      <c r="G18" s="98">
        <f>'SEKTÖR (TL)'!L18</f>
        <v>36.47543428562139</v>
      </c>
    </row>
    <row r="19" spans="1:7" ht="14.25" x14ac:dyDescent="0.2">
      <c r="A19" s="15" t="s">
        <v>14</v>
      </c>
      <c r="B19" s="100">
        <f>'SEKTÖR (U S D)'!D19</f>
        <v>7.797243951916311</v>
      </c>
      <c r="C19" s="100">
        <f>'SEKTÖR (TL)'!D19</f>
        <v>18.287767122915415</v>
      </c>
      <c r="D19" s="100">
        <f>'SEKTÖR (U S D)'!H19</f>
        <v>18.810060095524822</v>
      </c>
      <c r="E19" s="100">
        <f>'SEKTÖR (TL)'!H19</f>
        <v>38.840184506492193</v>
      </c>
      <c r="F19" s="100">
        <f>'SEKTÖR (U S D)'!L19</f>
        <v>17.826698009155724</v>
      </c>
      <c r="G19" s="100">
        <f>'SEKTÖR (TL)'!L19</f>
        <v>36.47543428562139</v>
      </c>
    </row>
    <row r="20" spans="1:7" s="26" customFormat="1" ht="15.75" x14ac:dyDescent="0.25">
      <c r="A20" s="96" t="s">
        <v>15</v>
      </c>
      <c r="B20" s="98">
        <f>'SEKTÖR (U S D)'!D20</f>
        <v>-3.8891927103662502</v>
      </c>
      <c r="C20" s="98">
        <f>'SEKTÖR (TL)'!D20</f>
        <v>5.4640394678615287</v>
      </c>
      <c r="D20" s="98">
        <f>'SEKTÖR (U S D)'!H20</f>
        <v>7.1604231373774487</v>
      </c>
      <c r="E20" s="98">
        <f>'SEKTÖR (TL)'!H20</f>
        <v>25.226541491730721</v>
      </c>
      <c r="F20" s="98">
        <f>'SEKTÖR (U S D)'!L20</f>
        <v>11.49517363908797</v>
      </c>
      <c r="G20" s="98">
        <f>'SEKTÖR (TL)'!L20</f>
        <v>29.141803175736186</v>
      </c>
    </row>
    <row r="21" spans="1:7" ht="14.25" x14ac:dyDescent="0.2">
      <c r="A21" s="15" t="s">
        <v>16</v>
      </c>
      <c r="B21" s="100">
        <f>'SEKTÖR (U S D)'!D21</f>
        <v>-3.8891927103662502</v>
      </c>
      <c r="C21" s="100">
        <f>'SEKTÖR (TL)'!D21</f>
        <v>5.4640394678615287</v>
      </c>
      <c r="D21" s="100">
        <f>'SEKTÖR (U S D)'!H21</f>
        <v>7.1604231373774487</v>
      </c>
      <c r="E21" s="100">
        <f>'SEKTÖR (TL)'!H21</f>
        <v>25.226541491730721</v>
      </c>
      <c r="F21" s="100">
        <f>'SEKTÖR (U S D)'!L21</f>
        <v>11.49517363908797</v>
      </c>
      <c r="G21" s="100">
        <f>'SEKTÖR (TL)'!L21</f>
        <v>29.141803175736186</v>
      </c>
    </row>
    <row r="22" spans="1:7" ht="16.5" x14ac:dyDescent="0.25">
      <c r="A22" s="93" t="s">
        <v>17</v>
      </c>
      <c r="B22" s="101">
        <f>'SEKTÖR (U S D)'!D22</f>
        <v>1.6887136659578088</v>
      </c>
      <c r="C22" s="101">
        <f>'SEKTÖR (TL)'!D22</f>
        <v>11.584771930839441</v>
      </c>
      <c r="D22" s="101">
        <f>'SEKTÖR (U S D)'!H22</f>
        <v>6.2126356315202829</v>
      </c>
      <c r="E22" s="101">
        <f>'SEKTÖR (TL)'!H22</f>
        <v>24.11896699778336</v>
      </c>
      <c r="F22" s="101">
        <f>'SEKTÖR (U S D)'!L22</f>
        <v>5.7046230703111585</v>
      </c>
      <c r="G22" s="101">
        <f>'SEKTÖR (TL)'!L22</f>
        <v>22.434767190010284</v>
      </c>
    </row>
    <row r="23" spans="1:7" s="26" customFormat="1" ht="15.75" x14ac:dyDescent="0.25">
      <c r="A23" s="96" t="s">
        <v>18</v>
      </c>
      <c r="B23" s="98">
        <f>'SEKTÖR (U S D)'!D23</f>
        <v>1.6432805112634552</v>
      </c>
      <c r="C23" s="98">
        <f>'SEKTÖR (TL)'!D23</f>
        <v>11.534917349913972</v>
      </c>
      <c r="D23" s="98">
        <f>'SEKTÖR (U S D)'!H23</f>
        <v>7.0074800873627732</v>
      </c>
      <c r="E23" s="98">
        <f>'SEKTÖR (TL)'!H23</f>
        <v>25.047813854812169</v>
      </c>
      <c r="F23" s="98">
        <f>'SEKTÖR (U S D)'!L23</f>
        <v>7.6041162813472329</v>
      </c>
      <c r="G23" s="98">
        <f>'SEKTÖR (TL)'!L23</f>
        <v>24.634898104979936</v>
      </c>
    </row>
    <row r="24" spans="1:7" ht="14.25" x14ac:dyDescent="0.2">
      <c r="A24" s="15" t="s">
        <v>19</v>
      </c>
      <c r="B24" s="100">
        <f>'SEKTÖR (U S D)'!D24</f>
        <v>4.2271928009617685</v>
      </c>
      <c r="C24" s="100">
        <f>'SEKTÖR (TL)'!D24</f>
        <v>14.37028868209948</v>
      </c>
      <c r="D24" s="100">
        <f>'SEKTÖR (U S D)'!H24</f>
        <v>8.0699648301152891</v>
      </c>
      <c r="E24" s="100">
        <f>'SEKTÖR (TL)'!H24</f>
        <v>26.289422331404865</v>
      </c>
      <c r="F24" s="100">
        <f>'SEKTÖR (U S D)'!L24</f>
        <v>7.1889171699696606</v>
      </c>
      <c r="G24" s="100">
        <f>'SEKTÖR (TL)'!L24</f>
        <v>24.153984356248266</v>
      </c>
    </row>
    <row r="25" spans="1:7" ht="14.25" x14ac:dyDescent="0.2">
      <c r="A25" s="15" t="s">
        <v>20</v>
      </c>
      <c r="B25" s="100">
        <f>'SEKTÖR (U S D)'!D25</f>
        <v>-7.782428814837548</v>
      </c>
      <c r="C25" s="100">
        <f>'SEKTÖR (TL)'!D25</f>
        <v>1.1919246270994819</v>
      </c>
      <c r="D25" s="100">
        <f>'SEKTÖR (U S D)'!H25</f>
        <v>2.2688346819086411</v>
      </c>
      <c r="E25" s="100">
        <f>'SEKTÖR (TL)'!H25</f>
        <v>19.510282757907412</v>
      </c>
      <c r="F25" s="100">
        <f>'SEKTÖR (U S D)'!L25</f>
        <v>11.212732963459295</v>
      </c>
      <c r="G25" s="100">
        <f>'SEKTÖR (TL)'!L25</f>
        <v>28.814659883785922</v>
      </c>
    </row>
    <row r="26" spans="1:7" ht="14.25" x14ac:dyDescent="0.2">
      <c r="A26" s="15" t="s">
        <v>21</v>
      </c>
      <c r="B26" s="100">
        <f>'SEKTÖR (U S D)'!D26</f>
        <v>1.5435520166648371</v>
      </c>
      <c r="C26" s="100">
        <f>'SEKTÖR (TL)'!D26</f>
        <v>11.425483560030964</v>
      </c>
      <c r="D26" s="100">
        <f>'SEKTÖR (U S D)'!H26</f>
        <v>6.7968593741013317</v>
      </c>
      <c r="E26" s="100">
        <f>'SEKTÖR (TL)'!H26</f>
        <v>24.801684708285396</v>
      </c>
      <c r="F26" s="100">
        <f>'SEKTÖR (U S D)'!L26</f>
        <v>6.2168109009150019</v>
      </c>
      <c r="G26" s="100">
        <f>'SEKTÖR (TL)'!L26</f>
        <v>23.0280203134411</v>
      </c>
    </row>
    <row r="27" spans="1:7" s="26" customFormat="1" ht="15.75" x14ac:dyDescent="0.25">
      <c r="A27" s="96" t="s">
        <v>22</v>
      </c>
      <c r="B27" s="98">
        <f>'SEKTÖR (U S D)'!D27</f>
        <v>3.3614605887084696</v>
      </c>
      <c r="C27" s="98">
        <f>'SEKTÖR (TL)'!D27</f>
        <v>13.420305857311284</v>
      </c>
      <c r="D27" s="98">
        <f>'SEKTÖR (U S D)'!H27</f>
        <v>4.2875690820212542</v>
      </c>
      <c r="E27" s="98">
        <f>'SEKTÖR (TL)'!H27</f>
        <v>21.869354509540962</v>
      </c>
      <c r="F27" s="98">
        <f>'SEKTÖR (U S D)'!L27</f>
        <v>1.5639142675562818</v>
      </c>
      <c r="G27" s="98">
        <f>'SEKTÖR (TL)'!L27</f>
        <v>17.638697694263616</v>
      </c>
    </row>
    <row r="28" spans="1:7" ht="14.25" x14ac:dyDescent="0.2">
      <c r="A28" s="15" t="s">
        <v>23</v>
      </c>
      <c r="B28" s="100">
        <f>'SEKTÖR (U S D)'!D28</f>
        <v>3.3614605887084696</v>
      </c>
      <c r="C28" s="100">
        <f>'SEKTÖR (TL)'!D28</f>
        <v>13.420305857311284</v>
      </c>
      <c r="D28" s="100">
        <f>'SEKTÖR (U S D)'!H28</f>
        <v>4.2875690820212542</v>
      </c>
      <c r="E28" s="100">
        <f>'SEKTÖR (TL)'!H28</f>
        <v>21.869354509540962</v>
      </c>
      <c r="F28" s="100">
        <f>'SEKTÖR (U S D)'!L28</f>
        <v>1.5639142675562818</v>
      </c>
      <c r="G28" s="100">
        <f>'SEKTÖR (TL)'!L28</f>
        <v>17.638697694263616</v>
      </c>
    </row>
    <row r="29" spans="1:7" s="26" customFormat="1" ht="15.75" x14ac:dyDescent="0.25">
      <c r="A29" s="96" t="s">
        <v>24</v>
      </c>
      <c r="B29" s="98">
        <f>'SEKTÖR (U S D)'!D29</f>
        <v>1.368910880557215</v>
      </c>
      <c r="C29" s="98">
        <f>'SEKTÖR (TL)'!D29</f>
        <v>11.233846842053334</v>
      </c>
      <c r="D29" s="98">
        <f>'SEKTÖR (U S D)'!H29</f>
        <v>6.4764241446809656</v>
      </c>
      <c r="E29" s="98">
        <f>'SEKTÖR (TL)'!H29</f>
        <v>24.427227475124045</v>
      </c>
      <c r="F29" s="98">
        <f>'SEKTÖR (U S D)'!L29</f>
        <v>6.2776280417786348</v>
      </c>
      <c r="G29" s="98">
        <f>'SEKTÖR (TL)'!L29</f>
        <v>23.098463140505039</v>
      </c>
    </row>
    <row r="30" spans="1:7" ht="14.25" x14ac:dyDescent="0.2">
      <c r="A30" s="15" t="s">
        <v>25</v>
      </c>
      <c r="B30" s="100">
        <f>'SEKTÖR (U S D)'!D30</f>
        <v>6.6349359272021804</v>
      </c>
      <c r="C30" s="100">
        <f>'SEKTÖR (TL)'!D30</f>
        <v>17.012346565653235</v>
      </c>
      <c r="D30" s="100">
        <f>'SEKTÖR (U S D)'!H30</f>
        <v>11.20018692661222</v>
      </c>
      <c r="E30" s="100">
        <f>'SEKTÖR (TL)'!H30</f>
        <v>29.94736689497558</v>
      </c>
      <c r="F30" s="100">
        <f>'SEKTÖR (U S D)'!L30</f>
        <v>10.215792407939626</v>
      </c>
      <c r="G30" s="100">
        <f>'SEKTÖR (TL)'!L30</f>
        <v>27.65993096775599</v>
      </c>
    </row>
    <row r="31" spans="1:7" ht="14.25" x14ac:dyDescent="0.2">
      <c r="A31" s="15" t="s">
        <v>26</v>
      </c>
      <c r="B31" s="100">
        <f>'SEKTÖR (U S D)'!D31</f>
        <v>2.1341936893137685</v>
      </c>
      <c r="C31" s="100">
        <f>'SEKTÖR (TL)'!D31</f>
        <v>12.07360481124357</v>
      </c>
      <c r="D31" s="100">
        <f>'SEKTÖR (U S D)'!H31</f>
        <v>9.7131289815344903</v>
      </c>
      <c r="E31" s="100">
        <f>'SEKTÖR (TL)'!H31</f>
        <v>28.209606647228551</v>
      </c>
      <c r="F31" s="100">
        <f>'SEKTÖR (U S D)'!L31</f>
        <v>12.096074252593892</v>
      </c>
      <c r="G31" s="100">
        <f>'SEKTÖR (TL)'!L31</f>
        <v>29.837809883692511</v>
      </c>
    </row>
    <row r="32" spans="1:7" ht="14.25" x14ac:dyDescent="0.2">
      <c r="A32" s="15" t="s">
        <v>27</v>
      </c>
      <c r="B32" s="100">
        <f>'SEKTÖR (U S D)'!D32</f>
        <v>-7.3012479400538126</v>
      </c>
      <c r="C32" s="100">
        <f>'SEKTÖR (TL)'!D32</f>
        <v>1.7199326649098765</v>
      </c>
      <c r="D32" s="100">
        <f>'SEKTÖR (U S D)'!H32</f>
        <v>-1.0837505992258811</v>
      </c>
      <c r="E32" s="100">
        <f>'SEKTÖR (TL)'!H32</f>
        <v>15.592486919472348</v>
      </c>
      <c r="F32" s="100">
        <f>'SEKTÖR (U S D)'!L32</f>
        <v>17.752442543041909</v>
      </c>
      <c r="G32" s="100">
        <f>'SEKTÖR (TL)'!L32</f>
        <v>36.389426214808964</v>
      </c>
    </row>
    <row r="33" spans="1:7" ht="14.25" x14ac:dyDescent="0.2">
      <c r="A33" s="15" t="s">
        <v>187</v>
      </c>
      <c r="B33" s="100">
        <f>'SEKTÖR (U S D)'!D33</f>
        <v>-4.8922993601712736</v>
      </c>
      <c r="C33" s="100">
        <f>'SEKTÖR (TL)'!D33</f>
        <v>4.3633133134478541</v>
      </c>
      <c r="D33" s="100">
        <f>'SEKTÖR (U S D)'!H33</f>
        <v>7.8677006981321878</v>
      </c>
      <c r="E33" s="100">
        <f>'SEKTÖR (TL)'!H33</f>
        <v>26.053058597719374</v>
      </c>
      <c r="F33" s="100">
        <f>'SEKTÖR (U S D)'!L33</f>
        <v>6.5529805888877055</v>
      </c>
      <c r="G33" s="100">
        <f>'SEKTÖR (TL)'!L33</f>
        <v>23.41739644750005</v>
      </c>
    </row>
    <row r="34" spans="1:7" ht="14.25" x14ac:dyDescent="0.2">
      <c r="A34" s="15" t="s">
        <v>28</v>
      </c>
      <c r="B34" s="100">
        <f>'SEKTÖR (U S D)'!D34</f>
        <v>1.3275468437979856</v>
      </c>
      <c r="C34" s="100">
        <f>'SEKTÖR (TL)'!D34</f>
        <v>11.188457374122022</v>
      </c>
      <c r="D34" s="100">
        <f>'SEKTÖR (U S D)'!H34</f>
        <v>4.9225391083965464</v>
      </c>
      <c r="E34" s="100">
        <f>'SEKTÖR (TL)'!H34</f>
        <v>22.611373792648447</v>
      </c>
      <c r="F34" s="100">
        <f>'SEKTÖR (U S D)'!L34</f>
        <v>6.6689914364554497</v>
      </c>
      <c r="G34" s="100">
        <f>'SEKTÖR (TL)'!L34</f>
        <v>23.551768631997817</v>
      </c>
    </row>
    <row r="35" spans="1:7" ht="14.25" x14ac:dyDescent="0.2">
      <c r="A35" s="15" t="s">
        <v>29</v>
      </c>
      <c r="B35" s="100">
        <f>'SEKTÖR (U S D)'!D35</f>
        <v>0.36856347171332715</v>
      </c>
      <c r="C35" s="100">
        <f>'SEKTÖR (TL)'!D35</f>
        <v>10.136148450134142</v>
      </c>
      <c r="D35" s="100">
        <f>'SEKTÖR (U S D)'!H35</f>
        <v>6.7689261665221547</v>
      </c>
      <c r="E35" s="100">
        <f>'SEKTÖR (TL)'!H35</f>
        <v>24.769042256198134</v>
      </c>
      <c r="F35" s="100">
        <f>'SEKTÖR (U S D)'!L35</f>
        <v>6.6391850201232252</v>
      </c>
      <c r="G35" s="100">
        <f>'SEKTÖR (TL)'!L35</f>
        <v>23.517244677052382</v>
      </c>
    </row>
    <row r="36" spans="1:7" ht="14.25" x14ac:dyDescent="0.2">
      <c r="A36" s="15" t="s">
        <v>30</v>
      </c>
      <c r="B36" s="100">
        <f>'SEKTÖR (U S D)'!D36</f>
        <v>-2.9742082618619268</v>
      </c>
      <c r="C36" s="100">
        <f>'SEKTÖR (TL)'!D36</f>
        <v>6.4680676173571232</v>
      </c>
      <c r="D36" s="100">
        <f>'SEKTÖR (U S D)'!H36</f>
        <v>-5.1126325632422889</v>
      </c>
      <c r="E36" s="100">
        <f>'SEKTÖR (TL)'!H36</f>
        <v>10.884377902532398</v>
      </c>
      <c r="F36" s="100">
        <f>'SEKTÖR (U S D)'!L36</f>
        <v>-8.9592210642242485</v>
      </c>
      <c r="G36" s="100">
        <f>'SEKTÖR (TL)'!L36</f>
        <v>5.4500385133068603</v>
      </c>
    </row>
    <row r="37" spans="1:7" ht="14.25" x14ac:dyDescent="0.2">
      <c r="A37" s="15" t="s">
        <v>188</v>
      </c>
      <c r="B37" s="100">
        <f>'SEKTÖR (U S D)'!D37</f>
        <v>-3.9655718453216395</v>
      </c>
      <c r="C37" s="100">
        <f>'SEKTÖR (TL)'!D37</f>
        <v>5.3802273313222635</v>
      </c>
      <c r="D37" s="100">
        <f>'SEKTÖR (U S D)'!H37</f>
        <v>0.97639939834663536</v>
      </c>
      <c r="E37" s="100">
        <f>'SEKTÖR (TL)'!H37</f>
        <v>17.999956501964302</v>
      </c>
      <c r="F37" s="100">
        <f>'SEKTÖR (U S D)'!L37</f>
        <v>0.70235496687839616</v>
      </c>
      <c r="G37" s="100">
        <f>'SEKTÖR (TL)'!L37</f>
        <v>16.640777174470259</v>
      </c>
    </row>
    <row r="38" spans="1:7" ht="14.25" x14ac:dyDescent="0.2">
      <c r="A38" s="12" t="s">
        <v>31</v>
      </c>
      <c r="B38" s="100">
        <f>'SEKTÖR (U S D)'!D38</f>
        <v>-28.469340435349146</v>
      </c>
      <c r="C38" s="100">
        <f>'SEKTÖR (TL)'!D38</f>
        <v>-21.508178775830867</v>
      </c>
      <c r="D38" s="100">
        <f>'SEKTÖR (U S D)'!H38</f>
        <v>2.7590543560490599</v>
      </c>
      <c r="E38" s="100">
        <f>'SEKTÖR (TL)'!H38</f>
        <v>20.083148304407811</v>
      </c>
      <c r="F38" s="100">
        <f>'SEKTÖR (U S D)'!L38</f>
        <v>5.4961731004242731</v>
      </c>
      <c r="G38" s="100">
        <f>'SEKTÖR (TL)'!L38</f>
        <v>22.193325304191443</v>
      </c>
    </row>
    <row r="39" spans="1:7" ht="14.25" x14ac:dyDescent="0.2">
      <c r="A39" s="12" t="s">
        <v>189</v>
      </c>
      <c r="B39" s="100">
        <f>'SEKTÖR (U S D)'!D39</f>
        <v>76.335416507928784</v>
      </c>
      <c r="C39" s="100">
        <f>'SEKTÖR (TL)'!D39</f>
        <v>93.495880958850591</v>
      </c>
      <c r="D39" s="100">
        <f>'SEKTÖR (U S D)'!H39</f>
        <v>21.986793456894979</v>
      </c>
      <c r="E39" s="100">
        <f>'SEKTÖR (TL)'!H39</f>
        <v>42.552481644175195</v>
      </c>
      <c r="F39" s="100">
        <f>'SEKTÖR (U S D)'!L39</f>
        <v>17.726719424403505</v>
      </c>
      <c r="G39" s="100">
        <f>'SEKTÖR (TL)'!L39</f>
        <v>36.359631831645622</v>
      </c>
    </row>
    <row r="40" spans="1:7" ht="14.25" x14ac:dyDescent="0.2">
      <c r="A40" s="12" t="s">
        <v>32</v>
      </c>
      <c r="B40" s="100">
        <f>'SEKTÖR (U S D)'!D40</f>
        <v>7.5709836618366584</v>
      </c>
      <c r="C40" s="100">
        <f>'SEKTÖR (TL)'!D40</f>
        <v>18.039487820765135</v>
      </c>
      <c r="D40" s="100">
        <f>'SEKTÖR (U S D)'!H40</f>
        <v>12.499876193019093</v>
      </c>
      <c r="E40" s="100">
        <f>'SEKTÖR (TL)'!H40</f>
        <v>31.466170078846979</v>
      </c>
      <c r="F40" s="100">
        <f>'SEKTÖR (U S D)'!L40</f>
        <v>12.853335652928685</v>
      </c>
      <c r="G40" s="100">
        <f>'SEKTÖR (TL)'!L40</f>
        <v>30.714925004667908</v>
      </c>
    </row>
    <row r="41" spans="1:7" ht="14.25" x14ac:dyDescent="0.2">
      <c r="A41" s="15" t="s">
        <v>33</v>
      </c>
      <c r="B41" s="100">
        <f>'SEKTÖR (U S D)'!D41</f>
        <v>-6.0136059769302372</v>
      </c>
      <c r="C41" s="100">
        <f>'SEKTÖR (TL)'!D41</f>
        <v>3.1328843053024102</v>
      </c>
      <c r="D41" s="100">
        <f>'SEKTÖR (U S D)'!H41</f>
        <v>2.3210950641142403</v>
      </c>
      <c r="E41" s="100">
        <f>'SEKTÖR (TL)'!H41</f>
        <v>19.571353689964596</v>
      </c>
      <c r="F41" s="100">
        <f>'SEKTÖR (U S D)'!L41</f>
        <v>6.0586867503198336</v>
      </c>
      <c r="G41" s="100">
        <f>'SEKTÖR (TL)'!L41</f>
        <v>22.844869444511165</v>
      </c>
    </row>
    <row r="42" spans="1:7" ht="16.5" x14ac:dyDescent="0.25">
      <c r="A42" s="93" t="s">
        <v>34</v>
      </c>
      <c r="B42" s="101">
        <f>'SEKTÖR (U S D)'!D42</f>
        <v>-8.9433017211495898</v>
      </c>
      <c r="C42" s="101">
        <f>'SEKTÖR (TL)'!D42</f>
        <v>-8.1921150093037853E-2</v>
      </c>
      <c r="D42" s="101">
        <f>'SEKTÖR (U S D)'!H42</f>
        <v>-5.7937068632188016</v>
      </c>
      <c r="E42" s="101">
        <f>'SEKTÖR (TL)'!H42</f>
        <v>10.088481651025234</v>
      </c>
      <c r="F42" s="101">
        <f>'SEKTÖR (U S D)'!L42</f>
        <v>0.90304953896620144</v>
      </c>
      <c r="G42" s="101">
        <f>'SEKTÖR (TL)'!L42</f>
        <v>16.873236195619441</v>
      </c>
    </row>
    <row r="43" spans="1:7" ht="14.25" x14ac:dyDescent="0.2">
      <c r="A43" s="15" t="s">
        <v>35</v>
      </c>
      <c r="B43" s="100">
        <f>'SEKTÖR (U S D)'!D43</f>
        <v>-8.9433017211495898</v>
      </c>
      <c r="C43" s="100">
        <f>'SEKTÖR (TL)'!D43</f>
        <v>-8.1921150093037853E-2</v>
      </c>
      <c r="D43" s="100">
        <f>'SEKTÖR (U S D)'!H43</f>
        <v>-5.7937068632188016</v>
      </c>
      <c r="E43" s="100">
        <f>'SEKTÖR (TL)'!H43</f>
        <v>10.088481651025234</v>
      </c>
      <c r="F43" s="100">
        <f>'SEKTÖR (U S D)'!L43</f>
        <v>0.90304953896620144</v>
      </c>
      <c r="G43" s="100">
        <f>'SEKTÖR (TL)'!L43</f>
        <v>16.873236195619441</v>
      </c>
    </row>
    <row r="44" spans="1:7" ht="18" x14ac:dyDescent="0.25">
      <c r="A44" s="109" t="s">
        <v>44</v>
      </c>
      <c r="B44" s="110">
        <f>'SEKTÖR (U S D)'!D44</f>
        <v>-0.11684044676163248</v>
      </c>
      <c r="C44" s="110">
        <f>'SEKTÖR (TL)'!D44</f>
        <v>9.6035063939538681</v>
      </c>
      <c r="D44" s="110">
        <f>'SEKTÖR (U S D)'!H44</f>
        <v>5.6909526755906192</v>
      </c>
      <c r="E44" s="110">
        <f>'SEKTÖR (TL)'!H44</f>
        <v>23.509333791664854</v>
      </c>
      <c r="F44" s="110">
        <f>'SEKTÖR (U S D)'!L44</f>
        <v>5.9191648826942949</v>
      </c>
      <c r="G44" s="110">
        <f>'SEKTÖR (TL)'!L44</f>
        <v>22.683265089995039</v>
      </c>
    </row>
    <row r="45" spans="1:7" ht="14.25" x14ac:dyDescent="0.2">
      <c r="A45" s="103" t="s">
        <v>37</v>
      </c>
      <c r="B45" s="111"/>
      <c r="C45" s="111"/>
      <c r="D45" s="100">
        <f>'SEKTÖR (U S D)'!H45</f>
        <v>6.5433320050364356</v>
      </c>
      <c r="E45" s="100">
        <f>'SEKTÖR (TL)'!H45</f>
        <v>24.505415295828943</v>
      </c>
      <c r="F45" s="100">
        <f>'SEKTÖR (U S D)'!L45</f>
        <v>-45.297571856793475</v>
      </c>
      <c r="G45" s="100">
        <f>'SEKTÖR (TL)'!L45</f>
        <v>-36.639677055687351</v>
      </c>
    </row>
    <row r="46" spans="1:7" s="27" customFormat="1" ht="18" x14ac:dyDescent="0.25">
      <c r="A46" s="104" t="s">
        <v>44</v>
      </c>
      <c r="B46" s="112">
        <f>'SEKTÖR (U S D)'!D46</f>
        <v>-0.11684044676163248</v>
      </c>
      <c r="C46" s="112">
        <f>'SEKTÖR (TL)'!D46</f>
        <v>9.6035063939538681</v>
      </c>
      <c r="D46" s="112">
        <f>'SEKTÖR (U S D)'!H46</f>
        <v>5.7285127632269726</v>
      </c>
      <c r="E46" s="112">
        <f>'SEKTÖR (TL)'!H46</f>
        <v>23.553226114363088</v>
      </c>
      <c r="F46" s="112">
        <f>'SEKTÖR (U S D)'!L46</f>
        <v>2.1554783588327906</v>
      </c>
      <c r="G46" s="112">
        <f>'SEKTÖR (TL)'!L46</f>
        <v>18.323890164466466</v>
      </c>
    </row>
    <row r="47" spans="1:7" s="27" customFormat="1" ht="18" x14ac:dyDescent="0.25">
      <c r="A47" s="28"/>
      <c r="B47" s="30"/>
      <c r="C47" s="30"/>
      <c r="D47" s="30"/>
      <c r="E47" s="30"/>
    </row>
    <row r="48" spans="1:7" ht="14.25" x14ac:dyDescent="0.2">
      <c r="A48" s="33"/>
    </row>
    <row r="49" spans="1:1" x14ac:dyDescent="0.2">
      <c r="A49" s="26" t="s">
        <v>40</v>
      </c>
    </row>
    <row r="50" spans="1:1" x14ac:dyDescent="0.2">
      <c r="A50" s="34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"/>
  <sheetViews>
    <sheetView showGridLines="0" zoomScale="70" zoomScaleNormal="70" workbookViewId="0">
      <selection activeCell="A25" sqref="A25:XFD25"/>
    </sheetView>
  </sheetViews>
  <sheetFormatPr defaultColWidth="9.140625" defaultRowHeight="12.75" x14ac:dyDescent="0.2"/>
  <cols>
    <col min="1" max="1" width="34.85546875" bestFit="1" customWidth="1"/>
    <col min="2" max="2" width="12.7109375" bestFit="1" customWidth="1"/>
    <col min="3" max="3" width="12.85546875" customWidth="1"/>
    <col min="4" max="4" width="12.5703125" bestFit="1" customWidth="1"/>
    <col min="5" max="5" width="13.5703125" bestFit="1" customWidth="1"/>
    <col min="6" max="7" width="12.7109375" bestFit="1" customWidth="1"/>
    <col min="8" max="8" width="12.5703125" customWidth="1"/>
    <col min="9" max="9" width="15" bestFit="1" customWidth="1"/>
    <col min="10" max="11" width="14.140625" bestFit="1" customWidth="1"/>
    <col min="12" max="12" width="12.5703125" bestFit="1" customWidth="1"/>
    <col min="13" max="13" width="15" bestFit="1" customWidth="1"/>
  </cols>
  <sheetData>
    <row r="2" spans="1:13" ht="26.25" x14ac:dyDescent="0.4">
      <c r="C2" s="2" t="s">
        <v>207</v>
      </c>
    </row>
    <row r="6" spans="1:13" ht="22.5" x14ac:dyDescent="0.2">
      <c r="A6" s="151" t="s">
        <v>45</v>
      </c>
      <c r="B6" s="152"/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3"/>
    </row>
    <row r="7" spans="1:13" ht="18" x14ac:dyDescent="0.2">
      <c r="A7" s="115"/>
      <c r="B7" s="141" t="s">
        <v>1</v>
      </c>
      <c r="C7" s="141"/>
      <c r="D7" s="141"/>
      <c r="E7" s="141"/>
      <c r="F7" s="141" t="s">
        <v>215</v>
      </c>
      <c r="G7" s="141"/>
      <c r="H7" s="141"/>
      <c r="I7" s="141"/>
      <c r="J7" s="141" t="s">
        <v>180</v>
      </c>
      <c r="K7" s="141"/>
      <c r="L7" s="141"/>
      <c r="M7" s="141"/>
    </row>
    <row r="8" spans="1:13" ht="30.75" x14ac:dyDescent="0.25">
      <c r="A8" s="116" t="s">
        <v>46</v>
      </c>
      <c r="B8" s="6">
        <v>2013</v>
      </c>
      <c r="C8" s="7">
        <v>2014</v>
      </c>
      <c r="D8" s="8" t="s">
        <v>181</v>
      </c>
      <c r="E8" s="8" t="s">
        <v>182</v>
      </c>
      <c r="F8" s="7">
        <v>2013</v>
      </c>
      <c r="G8" s="117">
        <v>2014</v>
      </c>
      <c r="H8" s="8" t="s">
        <v>181</v>
      </c>
      <c r="I8" s="7" t="s">
        <v>182</v>
      </c>
      <c r="J8" s="7" t="s">
        <v>183</v>
      </c>
      <c r="K8" s="117" t="s">
        <v>184</v>
      </c>
      <c r="L8" s="8" t="s">
        <v>181</v>
      </c>
      <c r="M8" s="7" t="s">
        <v>182</v>
      </c>
    </row>
    <row r="9" spans="1:13" ht="22.5" customHeight="1" x14ac:dyDescent="0.25">
      <c r="A9" s="118" t="s">
        <v>47</v>
      </c>
      <c r="B9" s="35">
        <v>975384.10900000005</v>
      </c>
      <c r="C9" s="36">
        <v>985141.54799999995</v>
      </c>
      <c r="D9" s="119">
        <f t="shared" ref="D9:D22" si="0">(C9-B9)/B9*100</f>
        <v>1.0003688710905476</v>
      </c>
      <c r="E9" s="120">
        <f t="shared" ref="E9:E22" si="1">C9/C$22*100</f>
        <v>7.8567011577955936</v>
      </c>
      <c r="F9" s="35">
        <v>7141877.7120000003</v>
      </c>
      <c r="G9" s="36">
        <v>7268879.4730000012</v>
      </c>
      <c r="H9" s="119">
        <f t="shared" ref="H9:H22" si="2">(G9-F9)/F9*100</f>
        <v>1.7782684907445088</v>
      </c>
      <c r="I9" s="120">
        <f t="shared" ref="I9:I22" si="3">G9/G$22*100</f>
        <v>8.2046519857278373</v>
      </c>
      <c r="J9" s="35">
        <v>12790833.611</v>
      </c>
      <c r="K9" s="36">
        <v>12629449.523999998</v>
      </c>
      <c r="L9" s="119">
        <f t="shared" ref="L9:L22" si="4">(K9-J9)/J9*100</f>
        <v>-1.2617167254932657</v>
      </c>
      <c r="M9" s="120">
        <f t="shared" ref="M9:M22" si="5">K9/K$22*100</f>
        <v>8.4101759279722987</v>
      </c>
    </row>
    <row r="10" spans="1:13" ht="22.5" customHeight="1" x14ac:dyDescent="0.25">
      <c r="A10" s="118" t="s">
        <v>200</v>
      </c>
      <c r="B10" s="35">
        <v>111759.743</v>
      </c>
      <c r="C10" s="36">
        <v>145139.55499999999</v>
      </c>
      <c r="D10" s="119">
        <f t="shared" si="0"/>
        <v>29.867473836263198</v>
      </c>
      <c r="E10" s="120">
        <f t="shared" si="1"/>
        <v>1.1575170209047332</v>
      </c>
      <c r="F10" s="35">
        <v>860044.152</v>
      </c>
      <c r="G10" s="36">
        <v>961704.30499999993</v>
      </c>
      <c r="H10" s="119">
        <f t="shared" si="2"/>
        <v>11.820341172437846</v>
      </c>
      <c r="I10" s="120">
        <f t="shared" si="3"/>
        <v>1.085511070173891</v>
      </c>
      <c r="J10" s="35">
        <v>1399709.4309999999</v>
      </c>
      <c r="K10" s="36">
        <v>1636086.416</v>
      </c>
      <c r="L10" s="119">
        <f t="shared" si="4"/>
        <v>16.88757536134656</v>
      </c>
      <c r="M10" s="120">
        <f t="shared" si="5"/>
        <v>1.0894991555869236</v>
      </c>
    </row>
    <row r="11" spans="1:13" ht="22.5" customHeight="1" x14ac:dyDescent="0.25">
      <c r="A11" s="118" t="s">
        <v>48</v>
      </c>
      <c r="B11" s="35">
        <v>285480.58500000002</v>
      </c>
      <c r="C11" s="36">
        <v>236707.432</v>
      </c>
      <c r="D11" s="119">
        <f t="shared" si="0"/>
        <v>-17.084577923223751</v>
      </c>
      <c r="E11" s="120">
        <f t="shared" si="1"/>
        <v>1.8877891799699245</v>
      </c>
      <c r="F11" s="35">
        <v>1816563.6270000001</v>
      </c>
      <c r="G11" s="36">
        <v>1845006.8249999997</v>
      </c>
      <c r="H11" s="119">
        <f t="shared" si="2"/>
        <v>1.5657694328589364</v>
      </c>
      <c r="I11" s="120">
        <f t="shared" si="3"/>
        <v>2.08252715795411</v>
      </c>
      <c r="J11" s="35">
        <v>3161439.6809999999</v>
      </c>
      <c r="K11" s="36">
        <v>3125701.5639999998</v>
      </c>
      <c r="L11" s="119">
        <f t="shared" si="4"/>
        <v>-1.1304380474118585</v>
      </c>
      <c r="M11" s="120">
        <f t="shared" si="5"/>
        <v>2.0814604786711501</v>
      </c>
    </row>
    <row r="12" spans="1:13" ht="22.5" customHeight="1" x14ac:dyDescent="0.25">
      <c r="A12" s="118" t="s">
        <v>49</v>
      </c>
      <c r="B12" s="35">
        <v>188495.87700000001</v>
      </c>
      <c r="C12" s="36">
        <v>197059.39</v>
      </c>
      <c r="D12" s="119">
        <f t="shared" si="0"/>
        <v>4.5430770880999196</v>
      </c>
      <c r="E12" s="120">
        <f t="shared" si="1"/>
        <v>1.5715881039741648</v>
      </c>
      <c r="F12" s="35">
        <v>1194852.4080000001</v>
      </c>
      <c r="G12" s="36">
        <v>1358441.7429999998</v>
      </c>
      <c r="H12" s="119">
        <f t="shared" si="2"/>
        <v>13.691175069381433</v>
      </c>
      <c r="I12" s="120">
        <f t="shared" si="3"/>
        <v>1.5333232289241083</v>
      </c>
      <c r="J12" s="35">
        <v>2017696.6440000003</v>
      </c>
      <c r="K12" s="36">
        <v>2309966.4620000003</v>
      </c>
      <c r="L12" s="119">
        <f t="shared" si="4"/>
        <v>14.485320123276168</v>
      </c>
      <c r="M12" s="120">
        <f t="shared" si="5"/>
        <v>1.5382479098726982</v>
      </c>
    </row>
    <row r="13" spans="1:13" ht="22.5" customHeight="1" x14ac:dyDescent="0.25">
      <c r="A13" s="121" t="s">
        <v>50</v>
      </c>
      <c r="B13" s="35">
        <v>70412.042000000001</v>
      </c>
      <c r="C13" s="36">
        <v>103899.758</v>
      </c>
      <c r="D13" s="119">
        <f t="shared" si="0"/>
        <v>47.559643278063149</v>
      </c>
      <c r="E13" s="120">
        <f t="shared" si="1"/>
        <v>0.82862137997379659</v>
      </c>
      <c r="F13" s="35">
        <v>665105.19700000004</v>
      </c>
      <c r="G13" s="36">
        <v>613854.15399999998</v>
      </c>
      <c r="H13" s="119">
        <f t="shared" si="2"/>
        <v>-7.7057047864264483</v>
      </c>
      <c r="I13" s="120">
        <f t="shared" si="3"/>
        <v>0.69287979285818879</v>
      </c>
      <c r="J13" s="35">
        <v>1159861.0420000001</v>
      </c>
      <c r="K13" s="36">
        <v>1086576.0999999999</v>
      </c>
      <c r="L13" s="119">
        <f t="shared" si="4"/>
        <v>-6.3184243065558769</v>
      </c>
      <c r="M13" s="120">
        <f t="shared" si="5"/>
        <v>0.72357042504222624</v>
      </c>
    </row>
    <row r="14" spans="1:13" ht="22.5" customHeight="1" x14ac:dyDescent="0.25">
      <c r="A14" s="118" t="s">
        <v>51</v>
      </c>
      <c r="B14" s="35">
        <v>1061101.2050000001</v>
      </c>
      <c r="C14" s="36">
        <v>982739.01599999995</v>
      </c>
      <c r="D14" s="119">
        <f t="shared" si="0"/>
        <v>-7.3849872783812467</v>
      </c>
      <c r="E14" s="120">
        <f t="shared" si="1"/>
        <v>7.83754048389613</v>
      </c>
      <c r="F14" s="35">
        <v>6985460.8160000006</v>
      </c>
      <c r="G14" s="36">
        <v>7315730.0199999996</v>
      </c>
      <c r="H14" s="119">
        <f t="shared" si="2"/>
        <v>4.7279515653931767</v>
      </c>
      <c r="I14" s="120">
        <f t="shared" si="3"/>
        <v>8.2575339237079319</v>
      </c>
      <c r="J14" s="35">
        <v>11689468.829999998</v>
      </c>
      <c r="K14" s="36">
        <v>12497253.832</v>
      </c>
      <c r="L14" s="119">
        <f t="shared" si="4"/>
        <v>6.9103653360783408</v>
      </c>
      <c r="M14" s="120">
        <f t="shared" si="5"/>
        <v>8.3221444564083757</v>
      </c>
    </row>
    <row r="15" spans="1:13" ht="22.5" customHeight="1" x14ac:dyDescent="0.25">
      <c r="A15" s="118" t="s">
        <v>52</v>
      </c>
      <c r="B15" s="35">
        <v>816331.53</v>
      </c>
      <c r="C15" s="36">
        <v>588958.98400000005</v>
      </c>
      <c r="D15" s="119">
        <f t="shared" si="0"/>
        <v>-27.852966306471096</v>
      </c>
      <c r="E15" s="120">
        <f t="shared" si="1"/>
        <v>4.6970658590951206</v>
      </c>
      <c r="F15" s="35">
        <v>5310860.5990000004</v>
      </c>
      <c r="G15" s="36">
        <v>5123911.3590000002</v>
      </c>
      <c r="H15" s="119">
        <f t="shared" si="2"/>
        <v>-3.520130805828372</v>
      </c>
      <c r="I15" s="120">
        <f t="shared" si="3"/>
        <v>5.7835474728214367</v>
      </c>
      <c r="J15" s="35">
        <v>9016646.3839999996</v>
      </c>
      <c r="K15" s="36">
        <v>9172493.9609999992</v>
      </c>
      <c r="L15" s="119">
        <f t="shared" si="4"/>
        <v>1.7284428196779507</v>
      </c>
      <c r="M15" s="120">
        <f t="shared" si="5"/>
        <v>6.1081274970598223</v>
      </c>
    </row>
    <row r="16" spans="1:13" ht="22.5" customHeight="1" x14ac:dyDescent="0.25">
      <c r="A16" s="118" t="s">
        <v>53</v>
      </c>
      <c r="B16" s="35">
        <v>601305.49699999997</v>
      </c>
      <c r="C16" s="36">
        <v>548790.36199999996</v>
      </c>
      <c r="D16" s="119">
        <f t="shared" si="0"/>
        <v>-8.7335198600388004</v>
      </c>
      <c r="E16" s="120">
        <f t="shared" si="1"/>
        <v>4.3767130533331882</v>
      </c>
      <c r="F16" s="35">
        <v>3754599.6540000001</v>
      </c>
      <c r="G16" s="36">
        <v>4017080.2119999994</v>
      </c>
      <c r="H16" s="119">
        <f t="shared" si="2"/>
        <v>6.9909066795007817</v>
      </c>
      <c r="I16" s="120">
        <f t="shared" si="3"/>
        <v>4.5342263908265235</v>
      </c>
      <c r="J16" s="35">
        <v>6269452.4139999989</v>
      </c>
      <c r="K16" s="36">
        <v>6835818.0009999992</v>
      </c>
      <c r="L16" s="119">
        <f t="shared" si="4"/>
        <v>9.0337329259454595</v>
      </c>
      <c r="M16" s="120">
        <f t="shared" si="5"/>
        <v>4.552093255589619</v>
      </c>
    </row>
    <row r="17" spans="1:13" ht="22.5" customHeight="1" x14ac:dyDescent="0.25">
      <c r="A17" s="118" t="s">
        <v>54</v>
      </c>
      <c r="B17" s="35">
        <v>3400882.47</v>
      </c>
      <c r="C17" s="36">
        <v>3559286.892</v>
      </c>
      <c r="D17" s="119">
        <f t="shared" si="0"/>
        <v>4.6577446706060313</v>
      </c>
      <c r="E17" s="120">
        <f t="shared" si="1"/>
        <v>28.386025847833885</v>
      </c>
      <c r="F17" s="35">
        <v>23500556.219000001</v>
      </c>
      <c r="G17" s="36">
        <v>25040271.989000004</v>
      </c>
      <c r="H17" s="119">
        <f t="shared" si="2"/>
        <v>6.5518269255055177</v>
      </c>
      <c r="I17" s="120">
        <f t="shared" si="3"/>
        <v>28.263877267581432</v>
      </c>
      <c r="J17" s="35">
        <v>40475408.254000001</v>
      </c>
      <c r="K17" s="36">
        <v>42129128.121999994</v>
      </c>
      <c r="L17" s="119">
        <f t="shared" si="4"/>
        <v>4.0857398092743473</v>
      </c>
      <c r="M17" s="120">
        <f t="shared" si="5"/>
        <v>28.054538602398811</v>
      </c>
    </row>
    <row r="18" spans="1:13" ht="22.5" customHeight="1" x14ac:dyDescent="0.25">
      <c r="A18" s="118" t="s">
        <v>55</v>
      </c>
      <c r="B18" s="35">
        <v>1827166.4010000001</v>
      </c>
      <c r="C18" s="36">
        <v>1883980.7209999999</v>
      </c>
      <c r="D18" s="119">
        <f t="shared" si="0"/>
        <v>3.1094223256790192</v>
      </c>
      <c r="E18" s="120">
        <f t="shared" si="1"/>
        <v>15.025123589595349</v>
      </c>
      <c r="F18" s="35">
        <v>11595775.390000001</v>
      </c>
      <c r="G18" s="36">
        <v>12267592.960000001</v>
      </c>
      <c r="H18" s="119">
        <f t="shared" si="2"/>
        <v>5.7936407648889476</v>
      </c>
      <c r="I18" s="120">
        <f t="shared" si="3"/>
        <v>13.846884009183356</v>
      </c>
      <c r="J18" s="35">
        <v>19464966.952</v>
      </c>
      <c r="K18" s="36">
        <v>20787426.362999998</v>
      </c>
      <c r="L18" s="119">
        <f t="shared" si="4"/>
        <v>6.7940490947718644</v>
      </c>
      <c r="M18" s="120">
        <f t="shared" si="5"/>
        <v>13.842718360002479</v>
      </c>
    </row>
    <row r="19" spans="1:13" ht="22.5" customHeight="1" x14ac:dyDescent="0.25">
      <c r="A19" s="118" t="s">
        <v>56</v>
      </c>
      <c r="B19" s="35">
        <v>90310.107000000004</v>
      </c>
      <c r="C19" s="36">
        <v>110127.781</v>
      </c>
      <c r="D19" s="119">
        <f t="shared" si="0"/>
        <v>21.944026707885527</v>
      </c>
      <c r="E19" s="120">
        <f t="shared" si="1"/>
        <v>0.87829111080000832</v>
      </c>
      <c r="F19" s="35">
        <v>710455.95699999994</v>
      </c>
      <c r="G19" s="36">
        <v>826801.196</v>
      </c>
      <c r="H19" s="119">
        <f t="shared" si="2"/>
        <v>16.3761367405918</v>
      </c>
      <c r="I19" s="120">
        <f t="shared" si="3"/>
        <v>0.93324096234654264</v>
      </c>
      <c r="J19" s="35">
        <v>1354160.7800000003</v>
      </c>
      <c r="K19" s="36">
        <v>1506953.1800000002</v>
      </c>
      <c r="L19" s="119">
        <f t="shared" si="4"/>
        <v>11.283180125775012</v>
      </c>
      <c r="M19" s="120">
        <f t="shared" si="5"/>
        <v>1.0035070281513967</v>
      </c>
    </row>
    <row r="20" spans="1:13" ht="22.5" customHeight="1" x14ac:dyDescent="0.25">
      <c r="A20" s="118" t="s">
        <v>57</v>
      </c>
      <c r="B20" s="35">
        <v>1049890.747</v>
      </c>
      <c r="C20" s="36">
        <v>1071526.534</v>
      </c>
      <c r="D20" s="119">
        <f t="shared" si="0"/>
        <v>2.0607655664956548</v>
      </c>
      <c r="E20" s="120">
        <f t="shared" si="1"/>
        <v>8.5456387230624653</v>
      </c>
      <c r="F20" s="35">
        <v>6779513.9100000001</v>
      </c>
      <c r="G20" s="36">
        <v>7575218.0140000004</v>
      </c>
      <c r="H20" s="119">
        <f t="shared" si="2"/>
        <v>11.736890204271301</v>
      </c>
      <c r="I20" s="120">
        <f t="shared" si="3"/>
        <v>8.5504275798970006</v>
      </c>
      <c r="J20" s="35">
        <v>11332832.920999998</v>
      </c>
      <c r="K20" s="36">
        <v>12705520.178000003</v>
      </c>
      <c r="L20" s="119">
        <f t="shared" si="4"/>
        <v>12.112481200145323</v>
      </c>
      <c r="M20" s="120">
        <f t="shared" si="5"/>
        <v>8.4608327346589398</v>
      </c>
    </row>
    <row r="21" spans="1:13" ht="22.5" customHeight="1" x14ac:dyDescent="0.25">
      <c r="A21" s="118" t="s">
        <v>58</v>
      </c>
      <c r="B21" s="35">
        <v>2075017.3419999999</v>
      </c>
      <c r="C21" s="36">
        <v>2125512.0720000002</v>
      </c>
      <c r="D21" s="119">
        <f t="shared" si="0"/>
        <v>2.4334606259883591</v>
      </c>
      <c r="E21" s="120">
        <f t="shared" si="1"/>
        <v>16.95138448976564</v>
      </c>
      <c r="F21" s="35">
        <v>13508548.547</v>
      </c>
      <c r="G21" s="36">
        <v>14380118.290999999</v>
      </c>
      <c r="H21" s="119">
        <f t="shared" si="2"/>
        <v>6.4519866140138245</v>
      </c>
      <c r="I21" s="120">
        <f t="shared" si="3"/>
        <v>16.231369157997637</v>
      </c>
      <c r="J21" s="35">
        <v>21644200.030999999</v>
      </c>
      <c r="K21" s="36">
        <v>23746298.535999998</v>
      </c>
      <c r="L21" s="119">
        <f t="shared" si="4"/>
        <v>9.7120637491302944</v>
      </c>
      <c r="M21" s="120">
        <f t="shared" si="5"/>
        <v>15.813084168585261</v>
      </c>
    </row>
    <row r="22" spans="1:13" ht="24" customHeight="1" x14ac:dyDescent="0.25">
      <c r="A22" s="122" t="s">
        <v>59</v>
      </c>
      <c r="B22" s="123">
        <v>12553537.655000001</v>
      </c>
      <c r="C22" s="97">
        <v>12538870.045</v>
      </c>
      <c r="D22" s="124">
        <f t="shared" si="0"/>
        <v>-0.11684045089998391</v>
      </c>
      <c r="E22" s="125">
        <f t="shared" si="1"/>
        <v>100</v>
      </c>
      <c r="F22" s="123">
        <v>83824214.188000008</v>
      </c>
      <c r="G22" s="97">
        <v>88594610.541000009</v>
      </c>
      <c r="H22" s="124">
        <f t="shared" si="2"/>
        <v>5.6909526670909294</v>
      </c>
      <c r="I22" s="125">
        <f t="shared" si="3"/>
        <v>100</v>
      </c>
      <c r="J22" s="123">
        <v>141776676.97500002</v>
      </c>
      <c r="K22" s="97">
        <v>150168672.23899999</v>
      </c>
      <c r="L22" s="124">
        <f t="shared" si="4"/>
        <v>5.9191648746851069</v>
      </c>
      <c r="M22" s="125">
        <f t="shared" si="5"/>
        <v>100</v>
      </c>
    </row>
  </sheetData>
  <mergeCells count="4">
    <mergeCell ref="B7:E7"/>
    <mergeCell ref="F7:I7"/>
    <mergeCell ref="J7:M7"/>
    <mergeCell ref="A6:M6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N60"/>
  <sheetViews>
    <sheetView showGridLines="0" topLeftCell="C43" workbookViewId="0">
      <selection activeCell="C23" sqref="C23"/>
    </sheetView>
  </sheetViews>
  <sheetFormatPr defaultColWidth="9.140625" defaultRowHeight="12.75" x14ac:dyDescent="0.2"/>
  <cols>
    <col min="1" max="2" width="0" hidden="1" customWidth="1"/>
    <col min="10" max="10" width="11.5703125" bestFit="1" customWidth="1"/>
    <col min="11" max="11" width="12.140625" customWidth="1"/>
  </cols>
  <sheetData>
    <row r="7" spans="9:9" x14ac:dyDescent="0.2">
      <c r="I7" s="37"/>
    </row>
    <row r="8" spans="9:9" x14ac:dyDescent="0.2">
      <c r="I8" s="37"/>
    </row>
    <row r="9" spans="9:9" x14ac:dyDescent="0.2">
      <c r="I9" s="37"/>
    </row>
    <row r="10" spans="9:9" x14ac:dyDescent="0.2">
      <c r="I10" s="37"/>
    </row>
    <row r="17" spans="3:14" ht="12.75" customHeight="1" x14ac:dyDescent="0.2"/>
    <row r="21" spans="3:14" x14ac:dyDescent="0.2">
      <c r="C21" s="130" t="s">
        <v>193</v>
      </c>
    </row>
    <row r="22" spans="3:14" x14ac:dyDescent="0.2">
      <c r="C22" s="1" t="s">
        <v>216</v>
      </c>
    </row>
    <row r="24" spans="3:14" x14ac:dyDescent="0.2">
      <c r="H24" s="37"/>
      <c r="I24" s="37"/>
    </row>
    <row r="25" spans="3:14" x14ac:dyDescent="0.2">
      <c r="H25" s="37"/>
      <c r="I25" s="37"/>
    </row>
    <row r="26" spans="3:14" x14ac:dyDescent="0.2">
      <c r="H26" s="154"/>
      <c r="I26" s="154"/>
      <c r="N26" t="s">
        <v>60</v>
      </c>
    </row>
    <row r="27" spans="3:14" x14ac:dyDescent="0.2">
      <c r="H27" s="154"/>
      <c r="I27" s="154"/>
    </row>
    <row r="28" spans="3:14" ht="12.75" customHeight="1" x14ac:dyDescent="0.2"/>
    <row r="29" spans="3:14" ht="12.75" customHeight="1" x14ac:dyDescent="0.2"/>
    <row r="30" spans="3:14" ht="9.75" customHeight="1" x14ac:dyDescent="0.2"/>
    <row r="37" spans="8:9" x14ac:dyDescent="0.2">
      <c r="H37" s="37"/>
      <c r="I37" s="37"/>
    </row>
    <row r="38" spans="8:9" x14ac:dyDescent="0.2">
      <c r="H38" s="37"/>
      <c r="I38" s="37"/>
    </row>
    <row r="39" spans="8:9" x14ac:dyDescent="0.2">
      <c r="H39" s="154"/>
      <c r="I39" s="154"/>
    </row>
    <row r="40" spans="8:9" x14ac:dyDescent="0.2">
      <c r="H40" s="154"/>
      <c r="I40" s="154"/>
    </row>
    <row r="41" spans="8:9" ht="12.75" customHeight="1" x14ac:dyDescent="0.2"/>
    <row r="42" spans="8:9" ht="13.5" customHeight="1" x14ac:dyDescent="0.2"/>
    <row r="43" spans="8:9" ht="12.75" customHeight="1" x14ac:dyDescent="0.2"/>
    <row r="49" spans="3:9" x14ac:dyDescent="0.2">
      <c r="H49" s="37"/>
      <c r="I49" s="37"/>
    </row>
    <row r="50" spans="3:9" x14ac:dyDescent="0.2">
      <c r="H50" s="37"/>
      <c r="I50" s="37"/>
    </row>
    <row r="51" spans="3:9" x14ac:dyDescent="0.2">
      <c r="H51" s="154"/>
      <c r="I51" s="154"/>
    </row>
    <row r="52" spans="3:9" x14ac:dyDescent="0.2">
      <c r="H52" s="154"/>
      <c r="I52" s="154"/>
    </row>
    <row r="55" spans="3:9" ht="15.75" customHeight="1" x14ac:dyDescent="0.2"/>
    <row r="56" spans="3:9" ht="12.75" customHeight="1" x14ac:dyDescent="0.2"/>
    <row r="57" spans="3:9" ht="12.75" customHeight="1" x14ac:dyDescent="0.2"/>
    <row r="58" spans="3:9" ht="12.75" customHeight="1" x14ac:dyDescent="0.2"/>
    <row r="60" spans="3:9" x14ac:dyDescent="0.2">
      <c r="C60" s="38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showGridLines="0" zoomScale="90" zoomScaleNormal="90" workbookViewId="0">
      <selection activeCell="O26" sqref="O26"/>
    </sheetView>
  </sheetViews>
  <sheetFormatPr defaultColWidth="9.140625" defaultRowHeight="12.75" x14ac:dyDescent="0.2"/>
  <cols>
    <col min="1" max="1" width="3.140625" bestFit="1" customWidth="1"/>
    <col min="2" max="2" width="28" customWidth="1"/>
    <col min="3" max="3" width="11.7109375" customWidth="1"/>
    <col min="4" max="9" width="11.7109375" bestFit="1" customWidth="1"/>
    <col min="10" max="10" width="10.140625" bestFit="1" customWidth="1"/>
    <col min="11" max="14" width="11.7109375" bestFit="1" customWidth="1"/>
    <col min="15" max="15" width="12.7109375" bestFit="1" customWidth="1"/>
    <col min="16" max="16" width="6.7109375" bestFit="1" customWidth="1"/>
  </cols>
  <sheetData>
    <row r="1" spans="1:16" x14ac:dyDescent="0.2"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3" spans="1:16" x14ac:dyDescent="0.2">
      <c r="A3" s="87"/>
      <c r="B3" s="37" t="s">
        <v>179</v>
      </c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</row>
    <row r="4" spans="1:16" s="88" customFormat="1" x14ac:dyDescent="0.2">
      <c r="A4" s="113"/>
      <c r="B4" s="134" t="s">
        <v>178</v>
      </c>
      <c r="C4" s="134" t="s">
        <v>61</v>
      </c>
      <c r="D4" s="134" t="s">
        <v>62</v>
      </c>
      <c r="E4" s="134" t="s">
        <v>63</v>
      </c>
      <c r="F4" s="134" t="s">
        <v>64</v>
      </c>
      <c r="G4" s="134" t="s">
        <v>65</v>
      </c>
      <c r="H4" s="134" t="s">
        <v>66</v>
      </c>
      <c r="I4" s="134" t="s">
        <v>1</v>
      </c>
      <c r="J4" s="134" t="s">
        <v>177</v>
      </c>
      <c r="K4" s="134" t="s">
        <v>67</v>
      </c>
      <c r="L4" s="134" t="s">
        <v>68</v>
      </c>
      <c r="M4" s="134" t="s">
        <v>69</v>
      </c>
      <c r="N4" s="134" t="s">
        <v>70</v>
      </c>
      <c r="O4" s="135" t="s">
        <v>176</v>
      </c>
      <c r="P4" s="135" t="s">
        <v>175</v>
      </c>
    </row>
    <row r="5" spans="1:16" x14ac:dyDescent="0.2">
      <c r="A5" s="126" t="s">
        <v>174</v>
      </c>
      <c r="B5" s="127" t="s">
        <v>71</v>
      </c>
      <c r="C5" s="128">
        <v>1245954.4169999999</v>
      </c>
      <c r="D5" s="128">
        <v>1151119.9210000001</v>
      </c>
      <c r="E5" s="128">
        <v>1308387.723</v>
      </c>
      <c r="F5" s="128">
        <v>1246651.6910000001</v>
      </c>
      <c r="G5" s="128">
        <v>1347247.2609999999</v>
      </c>
      <c r="H5" s="128">
        <v>1235556.3330000001</v>
      </c>
      <c r="I5" s="128">
        <v>1330780.2279999999</v>
      </c>
      <c r="J5" s="128"/>
      <c r="K5" s="128"/>
      <c r="L5" s="128"/>
      <c r="M5" s="128"/>
      <c r="N5" s="128"/>
      <c r="O5" s="128">
        <f t="shared" ref="O5:O24" si="0">SUM(C5:N5)</f>
        <v>8865697.574000001</v>
      </c>
      <c r="P5" s="129">
        <f t="shared" ref="P5:P24" si="1">O5/O$26*100</f>
        <v>10.007039387792007</v>
      </c>
    </row>
    <row r="6" spans="1:16" x14ac:dyDescent="0.2">
      <c r="A6" s="126" t="s">
        <v>173</v>
      </c>
      <c r="B6" s="127" t="s">
        <v>72</v>
      </c>
      <c r="C6" s="128">
        <v>1016044.738</v>
      </c>
      <c r="D6" s="128">
        <v>1002504.189</v>
      </c>
      <c r="E6" s="128">
        <v>989567.34600000002</v>
      </c>
      <c r="F6" s="128">
        <v>1004225.836</v>
      </c>
      <c r="G6" s="128">
        <v>1026181.433</v>
      </c>
      <c r="H6" s="128">
        <v>726138.10600000003</v>
      </c>
      <c r="I6" s="128">
        <v>569542.09299999999</v>
      </c>
      <c r="J6" s="128"/>
      <c r="K6" s="128"/>
      <c r="L6" s="128"/>
      <c r="M6" s="128"/>
      <c r="N6" s="128"/>
      <c r="O6" s="128">
        <f t="shared" si="0"/>
        <v>6334203.7410000004</v>
      </c>
      <c r="P6" s="129">
        <f t="shared" si="1"/>
        <v>7.1496490600330604</v>
      </c>
    </row>
    <row r="7" spans="1:16" x14ac:dyDescent="0.2">
      <c r="A7" s="126" t="s">
        <v>172</v>
      </c>
      <c r="B7" s="127" t="s">
        <v>73</v>
      </c>
      <c r="C7" s="128">
        <v>764069.03399999999</v>
      </c>
      <c r="D7" s="128">
        <v>707893.60800000001</v>
      </c>
      <c r="E7" s="128">
        <v>788581.36600000004</v>
      </c>
      <c r="F7" s="128">
        <v>839104.15700000001</v>
      </c>
      <c r="G7" s="128">
        <v>808774.91099999996</v>
      </c>
      <c r="H7" s="128">
        <v>829949.50800000003</v>
      </c>
      <c r="I7" s="128">
        <v>892242.946</v>
      </c>
      <c r="J7" s="128"/>
      <c r="K7" s="128"/>
      <c r="L7" s="128"/>
      <c r="M7" s="128"/>
      <c r="N7" s="128"/>
      <c r="O7" s="128">
        <f t="shared" si="0"/>
        <v>5630615.5299999993</v>
      </c>
      <c r="P7" s="129">
        <f t="shared" si="1"/>
        <v>6.3554831321413356</v>
      </c>
    </row>
    <row r="8" spans="1:16" x14ac:dyDescent="0.2">
      <c r="A8" s="126" t="s">
        <v>171</v>
      </c>
      <c r="B8" s="127" t="s">
        <v>75</v>
      </c>
      <c r="C8" s="128">
        <v>591563.049</v>
      </c>
      <c r="D8" s="128">
        <v>604830.11600000004</v>
      </c>
      <c r="E8" s="128">
        <v>616252.78599999996</v>
      </c>
      <c r="F8" s="128">
        <v>627921.33100000001</v>
      </c>
      <c r="G8" s="128">
        <v>620212.24</v>
      </c>
      <c r="H8" s="128">
        <v>626181.82200000004</v>
      </c>
      <c r="I8" s="128">
        <v>586912.65500000003</v>
      </c>
      <c r="J8" s="128"/>
      <c r="K8" s="128"/>
      <c r="L8" s="128"/>
      <c r="M8" s="128"/>
      <c r="N8" s="128"/>
      <c r="O8" s="128">
        <f t="shared" si="0"/>
        <v>4273873.9989999998</v>
      </c>
      <c r="P8" s="129">
        <f t="shared" si="1"/>
        <v>4.8240789954170316</v>
      </c>
    </row>
    <row r="9" spans="1:16" x14ac:dyDescent="0.2">
      <c r="A9" s="126" t="s">
        <v>170</v>
      </c>
      <c r="B9" s="127" t="s">
        <v>76</v>
      </c>
      <c r="C9" s="128">
        <v>504641.603</v>
      </c>
      <c r="D9" s="128">
        <v>526687.59699999995</v>
      </c>
      <c r="E9" s="128">
        <v>584183.64099999995</v>
      </c>
      <c r="F9" s="128">
        <v>561536.87300000002</v>
      </c>
      <c r="G9" s="128">
        <v>516678.005</v>
      </c>
      <c r="H9" s="128">
        <v>671285.41599999997</v>
      </c>
      <c r="I9" s="128">
        <v>569942.81900000002</v>
      </c>
      <c r="J9" s="128"/>
      <c r="K9" s="128"/>
      <c r="L9" s="128"/>
      <c r="M9" s="128"/>
      <c r="N9" s="128"/>
      <c r="O9" s="128">
        <f t="shared" si="0"/>
        <v>3934955.9539999999</v>
      </c>
      <c r="P9" s="129">
        <f t="shared" si="1"/>
        <v>4.4415297152008026</v>
      </c>
    </row>
    <row r="10" spans="1:16" x14ac:dyDescent="0.2">
      <c r="A10" s="126" t="s">
        <v>169</v>
      </c>
      <c r="B10" s="127" t="s">
        <v>74</v>
      </c>
      <c r="C10" s="128">
        <v>463893.049</v>
      </c>
      <c r="D10" s="128">
        <v>487719.12199999997</v>
      </c>
      <c r="E10" s="128">
        <v>486529.12099999998</v>
      </c>
      <c r="F10" s="128">
        <v>539869.46</v>
      </c>
      <c r="G10" s="128">
        <v>533195.36300000001</v>
      </c>
      <c r="H10" s="128">
        <v>503160.04100000003</v>
      </c>
      <c r="I10" s="128">
        <v>535980.54</v>
      </c>
      <c r="J10" s="128"/>
      <c r="K10" s="128"/>
      <c r="L10" s="128"/>
      <c r="M10" s="128"/>
      <c r="N10" s="128"/>
      <c r="O10" s="128">
        <f t="shared" si="0"/>
        <v>3550346.696</v>
      </c>
      <c r="P10" s="129">
        <f t="shared" si="1"/>
        <v>4.0074070800003145</v>
      </c>
    </row>
    <row r="11" spans="1:16" x14ac:dyDescent="0.2">
      <c r="A11" s="126" t="s">
        <v>168</v>
      </c>
      <c r="B11" s="127" t="s">
        <v>77</v>
      </c>
      <c r="C11" s="128">
        <v>466317.40299999999</v>
      </c>
      <c r="D11" s="128">
        <v>448359.51699999999</v>
      </c>
      <c r="E11" s="128">
        <v>440005.45</v>
      </c>
      <c r="F11" s="128">
        <v>501665.82900000003</v>
      </c>
      <c r="G11" s="128">
        <v>535091.53700000001</v>
      </c>
      <c r="H11" s="128">
        <v>516910.37900000002</v>
      </c>
      <c r="I11" s="128">
        <v>510146.55300000001</v>
      </c>
      <c r="J11" s="128"/>
      <c r="K11" s="128"/>
      <c r="L11" s="128"/>
      <c r="M11" s="128"/>
      <c r="N11" s="128"/>
      <c r="O11" s="128">
        <f t="shared" si="0"/>
        <v>3418496.6680000001</v>
      </c>
      <c r="P11" s="129">
        <f t="shared" si="1"/>
        <v>3.8585830971761199</v>
      </c>
    </row>
    <row r="12" spans="1:16" x14ac:dyDescent="0.2">
      <c r="A12" s="126" t="s">
        <v>167</v>
      </c>
      <c r="B12" s="127" t="s">
        <v>78</v>
      </c>
      <c r="C12" s="128">
        <v>331907.11300000001</v>
      </c>
      <c r="D12" s="128">
        <v>347089.04100000003</v>
      </c>
      <c r="E12" s="128">
        <v>422348.565</v>
      </c>
      <c r="F12" s="128">
        <v>453683.03499999997</v>
      </c>
      <c r="G12" s="128">
        <v>429564.73800000001</v>
      </c>
      <c r="H12" s="128">
        <v>378705.48800000001</v>
      </c>
      <c r="I12" s="128">
        <v>436806.761</v>
      </c>
      <c r="J12" s="128"/>
      <c r="K12" s="128"/>
      <c r="L12" s="128"/>
      <c r="M12" s="128"/>
      <c r="N12" s="128"/>
      <c r="O12" s="128">
        <f t="shared" si="0"/>
        <v>2800104.7409999999</v>
      </c>
      <c r="P12" s="129">
        <f t="shared" si="1"/>
        <v>3.1605813529332707</v>
      </c>
    </row>
    <row r="13" spans="1:16" x14ac:dyDescent="0.2">
      <c r="A13" s="126" t="s">
        <v>166</v>
      </c>
      <c r="B13" s="127" t="s">
        <v>165</v>
      </c>
      <c r="C13" s="128">
        <v>311924.54499999998</v>
      </c>
      <c r="D13" s="128">
        <v>279311.61700000003</v>
      </c>
      <c r="E13" s="128">
        <v>317042.67200000002</v>
      </c>
      <c r="F13" s="128">
        <v>269771.28100000002</v>
      </c>
      <c r="G13" s="128">
        <v>291461.99599999998</v>
      </c>
      <c r="H13" s="128">
        <v>293049.64799999999</v>
      </c>
      <c r="I13" s="128">
        <v>285731.30499999999</v>
      </c>
      <c r="J13" s="128"/>
      <c r="K13" s="128"/>
      <c r="L13" s="128"/>
      <c r="M13" s="128"/>
      <c r="N13" s="128"/>
      <c r="O13" s="128">
        <f t="shared" si="0"/>
        <v>2048293.064</v>
      </c>
      <c r="P13" s="129">
        <f t="shared" si="1"/>
        <v>2.3119838228297742</v>
      </c>
    </row>
    <row r="14" spans="1:16" x14ac:dyDescent="0.2">
      <c r="A14" s="126" t="s">
        <v>164</v>
      </c>
      <c r="B14" s="127" t="s">
        <v>80</v>
      </c>
      <c r="C14" s="128">
        <v>233189.83100000001</v>
      </c>
      <c r="D14" s="128">
        <v>281041.31900000002</v>
      </c>
      <c r="E14" s="128">
        <v>283359.27</v>
      </c>
      <c r="F14" s="128">
        <v>323067.022</v>
      </c>
      <c r="G14" s="128">
        <v>280544.63900000002</v>
      </c>
      <c r="H14" s="128">
        <v>260560.41099999999</v>
      </c>
      <c r="I14" s="128">
        <v>184266.22500000001</v>
      </c>
      <c r="J14" s="128"/>
      <c r="K14" s="128"/>
      <c r="L14" s="128"/>
      <c r="M14" s="128"/>
      <c r="N14" s="128"/>
      <c r="O14" s="128">
        <f t="shared" si="0"/>
        <v>1846028.7170000002</v>
      </c>
      <c r="P14" s="129">
        <f t="shared" si="1"/>
        <v>2.0836806046926122</v>
      </c>
    </row>
    <row r="15" spans="1:16" x14ac:dyDescent="0.2">
      <c r="A15" s="126" t="s">
        <v>162</v>
      </c>
      <c r="B15" s="127" t="s">
        <v>163</v>
      </c>
      <c r="C15" s="128">
        <v>260637.136</v>
      </c>
      <c r="D15" s="128">
        <v>243827.035</v>
      </c>
      <c r="E15" s="128">
        <v>282926.43400000001</v>
      </c>
      <c r="F15" s="128">
        <v>284154.88500000001</v>
      </c>
      <c r="G15" s="128">
        <v>263238.13799999998</v>
      </c>
      <c r="H15" s="128">
        <v>265816.842</v>
      </c>
      <c r="I15" s="128">
        <v>217629.82199999999</v>
      </c>
      <c r="J15" s="128"/>
      <c r="K15" s="128"/>
      <c r="L15" s="128"/>
      <c r="M15" s="128"/>
      <c r="N15" s="128"/>
      <c r="O15" s="128">
        <f t="shared" si="0"/>
        <v>1818230.2919999999</v>
      </c>
      <c r="P15" s="129">
        <f t="shared" si="1"/>
        <v>2.0523034985403124</v>
      </c>
    </row>
    <row r="16" spans="1:16" x14ac:dyDescent="0.2">
      <c r="A16" s="126" t="s">
        <v>161</v>
      </c>
      <c r="B16" s="127" t="s">
        <v>148</v>
      </c>
      <c r="C16" s="128">
        <v>211219.299</v>
      </c>
      <c r="D16" s="128">
        <v>246654.799</v>
      </c>
      <c r="E16" s="128">
        <v>261770.85399999999</v>
      </c>
      <c r="F16" s="128">
        <v>312492.49699999997</v>
      </c>
      <c r="G16" s="128">
        <v>287902.092</v>
      </c>
      <c r="H16" s="128">
        <v>241157.698</v>
      </c>
      <c r="I16" s="128">
        <v>232106.50899999999</v>
      </c>
      <c r="J16" s="128"/>
      <c r="K16" s="128"/>
      <c r="L16" s="128"/>
      <c r="M16" s="128"/>
      <c r="N16" s="128"/>
      <c r="O16" s="128">
        <f t="shared" si="0"/>
        <v>1793303.7480000001</v>
      </c>
      <c r="P16" s="129">
        <f t="shared" si="1"/>
        <v>2.0241679902480993</v>
      </c>
    </row>
    <row r="17" spans="1:16" x14ac:dyDescent="0.2">
      <c r="A17" s="126" t="s">
        <v>159</v>
      </c>
      <c r="B17" s="127" t="s">
        <v>160</v>
      </c>
      <c r="C17" s="128">
        <v>244100.00399999999</v>
      </c>
      <c r="D17" s="128">
        <v>230757.12599999999</v>
      </c>
      <c r="E17" s="128">
        <v>189112.02</v>
      </c>
      <c r="F17" s="128">
        <v>226898.644</v>
      </c>
      <c r="G17" s="128">
        <v>298034.46100000001</v>
      </c>
      <c r="H17" s="128">
        <v>294325.93800000002</v>
      </c>
      <c r="I17" s="128">
        <v>305994.174</v>
      </c>
      <c r="J17" s="128"/>
      <c r="K17" s="128"/>
      <c r="L17" s="128"/>
      <c r="M17" s="128"/>
      <c r="N17" s="128"/>
      <c r="O17" s="128">
        <f t="shared" si="0"/>
        <v>1789222.3670000001</v>
      </c>
      <c r="P17" s="129">
        <f t="shared" si="1"/>
        <v>2.0195611851904398</v>
      </c>
    </row>
    <row r="18" spans="1:16" x14ac:dyDescent="0.2">
      <c r="A18" s="126" t="s">
        <v>157</v>
      </c>
      <c r="B18" s="127" t="s">
        <v>153</v>
      </c>
      <c r="C18" s="128">
        <v>212474.965</v>
      </c>
      <c r="D18" s="128">
        <v>241222.14799999999</v>
      </c>
      <c r="E18" s="128">
        <v>285249.01799999998</v>
      </c>
      <c r="F18" s="128">
        <v>264965.52100000001</v>
      </c>
      <c r="G18" s="128">
        <v>277235.212</v>
      </c>
      <c r="H18" s="128">
        <v>254419.74400000001</v>
      </c>
      <c r="I18" s="128">
        <v>240680.15100000001</v>
      </c>
      <c r="J18" s="128"/>
      <c r="K18" s="128"/>
      <c r="L18" s="128"/>
      <c r="M18" s="128"/>
      <c r="N18" s="128"/>
      <c r="O18" s="128">
        <f t="shared" si="0"/>
        <v>1776246.7590000001</v>
      </c>
      <c r="P18" s="129">
        <f t="shared" si="1"/>
        <v>2.0049151385310831</v>
      </c>
    </row>
    <row r="19" spans="1:16" x14ac:dyDescent="0.2">
      <c r="A19" s="126" t="s">
        <v>155</v>
      </c>
      <c r="B19" s="127" t="s">
        <v>156</v>
      </c>
      <c r="C19" s="128">
        <v>237395.83</v>
      </c>
      <c r="D19" s="128">
        <v>231969.23300000001</v>
      </c>
      <c r="E19" s="128">
        <v>272266.87900000002</v>
      </c>
      <c r="F19" s="128">
        <v>259701.55499999999</v>
      </c>
      <c r="G19" s="128">
        <v>271681.95299999998</v>
      </c>
      <c r="H19" s="128">
        <v>252441.943</v>
      </c>
      <c r="I19" s="128">
        <v>243204.39600000001</v>
      </c>
      <c r="J19" s="128"/>
      <c r="K19" s="128"/>
      <c r="L19" s="128"/>
      <c r="M19" s="128"/>
      <c r="N19" s="128"/>
      <c r="O19" s="128">
        <f t="shared" si="0"/>
        <v>1768661.7889999999</v>
      </c>
      <c r="P19" s="129">
        <f t="shared" si="1"/>
        <v>1.9963537035270491</v>
      </c>
    </row>
    <row r="20" spans="1:16" x14ac:dyDescent="0.2">
      <c r="A20" s="126" t="s">
        <v>154</v>
      </c>
      <c r="B20" s="127" t="s">
        <v>158</v>
      </c>
      <c r="C20" s="128">
        <v>241844.68700000001</v>
      </c>
      <c r="D20" s="128">
        <v>267759.08600000001</v>
      </c>
      <c r="E20" s="128">
        <v>256075.652</v>
      </c>
      <c r="F20" s="128">
        <v>242712.30499999999</v>
      </c>
      <c r="G20" s="128">
        <v>238785.592</v>
      </c>
      <c r="H20" s="128">
        <v>231912.15</v>
      </c>
      <c r="I20" s="128">
        <v>229451.12400000001</v>
      </c>
      <c r="J20" s="128"/>
      <c r="K20" s="128"/>
      <c r="L20" s="128"/>
      <c r="M20" s="128"/>
      <c r="N20" s="128"/>
      <c r="O20" s="128">
        <f t="shared" si="0"/>
        <v>1708540.5959999999</v>
      </c>
      <c r="P20" s="129">
        <f t="shared" si="1"/>
        <v>1.9284926986404813</v>
      </c>
    </row>
    <row r="21" spans="1:16" x14ac:dyDescent="0.2">
      <c r="A21" s="126" t="s">
        <v>152</v>
      </c>
      <c r="B21" s="127" t="s">
        <v>79</v>
      </c>
      <c r="C21" s="128">
        <v>254097.649</v>
      </c>
      <c r="D21" s="128">
        <v>204059.71599999999</v>
      </c>
      <c r="E21" s="128">
        <v>226741.75</v>
      </c>
      <c r="F21" s="128">
        <v>251293.39600000001</v>
      </c>
      <c r="G21" s="128">
        <v>287070.13900000002</v>
      </c>
      <c r="H21" s="128">
        <v>234541.41699999999</v>
      </c>
      <c r="I21" s="128">
        <v>246320.867</v>
      </c>
      <c r="J21" s="128"/>
      <c r="K21" s="128"/>
      <c r="L21" s="128"/>
      <c r="M21" s="128"/>
      <c r="N21" s="128"/>
      <c r="O21" s="128">
        <f t="shared" si="0"/>
        <v>1704124.9339999999</v>
      </c>
      <c r="P21" s="129">
        <f t="shared" si="1"/>
        <v>1.9235085783060859</v>
      </c>
    </row>
    <row r="22" spans="1:16" x14ac:dyDescent="0.2">
      <c r="A22" s="126" t="s">
        <v>151</v>
      </c>
      <c r="B22" s="127" t="s">
        <v>150</v>
      </c>
      <c r="C22" s="128">
        <v>211158.36300000001</v>
      </c>
      <c r="D22" s="128">
        <v>193527.85699999999</v>
      </c>
      <c r="E22" s="128">
        <v>205261.671</v>
      </c>
      <c r="F22" s="128">
        <v>240287.68400000001</v>
      </c>
      <c r="G22" s="128">
        <v>250743.288</v>
      </c>
      <c r="H22" s="128">
        <v>237227.86600000001</v>
      </c>
      <c r="I22" s="128">
        <v>239884.802</v>
      </c>
      <c r="J22" s="128"/>
      <c r="K22" s="128"/>
      <c r="L22" s="128"/>
      <c r="M22" s="128"/>
      <c r="N22" s="128"/>
      <c r="O22" s="128">
        <f t="shared" si="0"/>
        <v>1578091.5309999997</v>
      </c>
      <c r="P22" s="129">
        <f t="shared" si="1"/>
        <v>1.78125003435381</v>
      </c>
    </row>
    <row r="23" spans="1:16" x14ac:dyDescent="0.2">
      <c r="A23" s="126" t="s">
        <v>149</v>
      </c>
      <c r="B23" s="127" t="s">
        <v>218</v>
      </c>
      <c r="C23" s="128">
        <v>211658.796</v>
      </c>
      <c r="D23" s="128">
        <v>213664.476</v>
      </c>
      <c r="E23" s="128">
        <v>219990.277</v>
      </c>
      <c r="F23" s="128">
        <v>237238.97099999999</v>
      </c>
      <c r="G23" s="128">
        <v>219043.049</v>
      </c>
      <c r="H23" s="128">
        <v>181631.91899999999</v>
      </c>
      <c r="I23" s="128">
        <v>131884.16500000001</v>
      </c>
      <c r="J23" s="128"/>
      <c r="K23" s="128"/>
      <c r="L23" s="128"/>
      <c r="M23" s="128"/>
      <c r="N23" s="128"/>
      <c r="O23" s="128">
        <f t="shared" si="0"/>
        <v>1415111.6530000002</v>
      </c>
      <c r="P23" s="129">
        <f t="shared" si="1"/>
        <v>1.5972886432787829</v>
      </c>
    </row>
    <row r="24" spans="1:16" x14ac:dyDescent="0.2">
      <c r="A24" s="126" t="s">
        <v>147</v>
      </c>
      <c r="B24" s="127" t="s">
        <v>219</v>
      </c>
      <c r="C24" s="128">
        <v>180774.84</v>
      </c>
      <c r="D24" s="128">
        <v>195228.924</v>
      </c>
      <c r="E24" s="128">
        <v>232848.74400000001</v>
      </c>
      <c r="F24" s="128">
        <v>212877.28599999999</v>
      </c>
      <c r="G24" s="128">
        <v>206290.15599999999</v>
      </c>
      <c r="H24" s="128">
        <v>185651.37899999999</v>
      </c>
      <c r="I24" s="128">
        <v>187223.59899999999</v>
      </c>
      <c r="J24" s="128"/>
      <c r="K24" s="128"/>
      <c r="L24" s="128"/>
      <c r="M24" s="128"/>
      <c r="N24" s="128"/>
      <c r="O24" s="128">
        <f t="shared" si="0"/>
        <v>1400894.9279999998</v>
      </c>
      <c r="P24" s="129">
        <f t="shared" si="1"/>
        <v>1.581241702149454</v>
      </c>
    </row>
    <row r="25" spans="1:16" x14ac:dyDescent="0.2">
      <c r="A25" s="114"/>
      <c r="B25" s="155" t="s">
        <v>146</v>
      </c>
      <c r="C25" s="155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136">
        <f>SUM(O5:O24)</f>
        <v>59455045.281000003</v>
      </c>
      <c r="P25" s="137">
        <f>SUM(P5:P24)</f>
        <v>67.109099420981934</v>
      </c>
    </row>
    <row r="26" spans="1:16" ht="13.5" customHeight="1" x14ac:dyDescent="0.2">
      <c r="A26" s="114"/>
      <c r="B26" s="156" t="s">
        <v>145</v>
      </c>
      <c r="C26" s="156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136">
        <v>88594610.558000043</v>
      </c>
      <c r="P26" s="128">
        <f>O26/O$26*100</f>
        <v>100</v>
      </c>
    </row>
    <row r="27" spans="1:16" x14ac:dyDescent="0.2">
      <c r="B27" s="139" t="s">
        <v>201</v>
      </c>
    </row>
    <row r="28" spans="1:16" x14ac:dyDescent="0.2">
      <c r="B28" s="37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A23"/>
  <sheetViews>
    <sheetView showGridLines="0" topLeftCell="A20" zoomScaleNormal="100" workbookViewId="0">
      <selection activeCell="A24" sqref="A24"/>
    </sheetView>
  </sheetViews>
  <sheetFormatPr defaultColWidth="9.140625" defaultRowHeight="12.75" x14ac:dyDescent="0.2"/>
  <sheetData>
    <row r="22" spans="1:1" x14ac:dyDescent="0.2">
      <c r="A22" t="s">
        <v>190</v>
      </c>
    </row>
    <row r="23" spans="1:1" x14ac:dyDescent="0.2">
      <c r="A23" s="87" t="s">
        <v>217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showGridLines="0" topLeftCell="A52" workbookViewId="0">
      <selection activeCell="I62" sqref="I62"/>
    </sheetView>
  </sheetViews>
  <sheetFormatPr defaultColWidth="9.140625" defaultRowHeight="12.75" x14ac:dyDescent="0.2"/>
  <cols>
    <col min="5" max="5" width="10.5703125" customWidth="1"/>
  </cols>
  <sheetData>
    <row r="1" spans="2:2" ht="15" x14ac:dyDescent="0.25">
      <c r="B1" s="39" t="s">
        <v>3</v>
      </c>
    </row>
    <row r="2" spans="2:2" ht="15" x14ac:dyDescent="0.25">
      <c r="B2" s="39" t="s">
        <v>81</v>
      </c>
    </row>
    <row r="13" spans="2:2" ht="12.75" customHeight="1" x14ac:dyDescent="0.2"/>
    <row r="30" ht="12.75" customHeight="1" x14ac:dyDescent="0.2"/>
    <row r="46" ht="12.75" customHeight="1" x14ac:dyDescent="0.2"/>
    <row r="60" ht="12.75" customHeight="1" x14ac:dyDescent="0.2"/>
    <row r="80" ht="12.75" customHeight="1" x14ac:dyDescent="0.2"/>
    <row r="84" ht="3.75" customHeight="1" x14ac:dyDescent="0.2"/>
    <row r="95" ht="12.75" customHeight="1" x14ac:dyDescent="0.2"/>
    <row r="105" spans="1:1" ht="3.75" customHeight="1" x14ac:dyDescent="0.2"/>
    <row r="112" spans="1:1" x14ac:dyDescent="0.2">
      <c r="A112" s="38"/>
    </row>
    <row r="113" ht="12.75" customHeight="1" x14ac:dyDescent="0.2"/>
    <row r="127" ht="12.75" customHeight="1" x14ac:dyDescent="0.2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SEKTÖR (U S D)</vt:lpstr>
      <vt:lpstr>Seçilmiş İstatistikler</vt:lpstr>
      <vt:lpstr>SEKTÖR (TL)</vt:lpstr>
      <vt:lpstr>USDvsTL</vt:lpstr>
      <vt:lpstr>GEN.SEK.</vt:lpstr>
      <vt:lpstr>Toplam İhracat  bar gra</vt:lpstr>
      <vt:lpstr>ÜLKE</vt:lpstr>
      <vt:lpstr>KARŞL.</vt:lpstr>
      <vt:lpstr>SEKT1</vt:lpstr>
      <vt:lpstr>SEKT2 </vt:lpstr>
      <vt:lpstr>SEKT3 </vt:lpstr>
      <vt:lpstr>SEKT4 </vt:lpstr>
      <vt:lpstr>SEKT5 </vt:lpstr>
      <vt:lpstr>2002-2014 AYLIK İHR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Metin TABALU</cp:lastModifiedBy>
  <cp:lastPrinted>2014-07-01T05:16:13Z</cp:lastPrinted>
  <dcterms:created xsi:type="dcterms:W3CDTF">2013-08-01T04:41:02Z</dcterms:created>
  <dcterms:modified xsi:type="dcterms:W3CDTF">2014-08-01T05:41:13Z</dcterms:modified>
</cp:coreProperties>
</file>