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hanezgin\Documents\RAPORLAR KAYIT RAKAMLARI\AYLAR BAZINDA İHRACAT KAYIT RAKAMLARI\2015\07-TEMMUZ-BB\mail\"/>
    </mc:Choice>
  </mc:AlternateContent>
  <bookViews>
    <workbookView xWindow="240" yWindow="480" windowWidth="15576" windowHeight="7596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calcPr calcId="152511"/>
</workbook>
</file>

<file path=xl/calcChain.xml><?xml version="1.0" encoding="utf-8"?>
<calcChain xmlns="http://schemas.openxmlformats.org/spreadsheetml/2006/main">
  <c r="D83" i="14" l="1"/>
  <c r="D84" i="14"/>
  <c r="D85" i="14"/>
  <c r="D86" i="14"/>
  <c r="D87" i="14"/>
  <c r="D88" i="14"/>
  <c r="D89" i="14"/>
  <c r="D90" i="14"/>
  <c r="D91" i="14"/>
  <c r="D82" i="14"/>
  <c r="G51" i="1" l="1"/>
  <c r="F51" i="1"/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H22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 l="1"/>
  <c r="H51" i="1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1" l="1"/>
  <c r="J45" i="2" s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  <c r="M42" i="1" l="1"/>
  <c r="M34" i="1"/>
  <c r="M26" i="1"/>
  <c r="M18" i="1"/>
  <c r="M10" i="1"/>
  <c r="M43" i="1"/>
  <c r="M35" i="1"/>
  <c r="M27" i="1"/>
  <c r="M19" i="1"/>
  <c r="M11" i="1"/>
  <c r="M40" i="1"/>
  <c r="M32" i="1"/>
  <c r="M24" i="1"/>
  <c r="M16" i="1"/>
  <c r="M8" i="1"/>
  <c r="M41" i="1"/>
  <c r="M33" i="1"/>
  <c r="M25" i="1"/>
  <c r="M17" i="1"/>
  <c r="M9" i="1"/>
  <c r="M46" i="1"/>
  <c r="M38" i="1"/>
  <c r="M30" i="1"/>
  <c r="M22" i="1"/>
  <c r="M14" i="1"/>
  <c r="M39" i="1"/>
  <c r="M31" i="1"/>
  <c r="M23" i="1"/>
  <c r="M15" i="1"/>
  <c r="M44" i="1"/>
  <c r="M36" i="1"/>
  <c r="M28" i="1"/>
  <c r="M20" i="1"/>
  <c r="M12" i="1"/>
  <c r="M37" i="1"/>
  <c r="M29" i="1"/>
  <c r="M21" i="1"/>
  <c r="M13" i="1"/>
  <c r="L46" i="1"/>
  <c r="F46" i="3" s="1"/>
  <c r="K45" i="1"/>
  <c r="K45" i="2" s="1"/>
  <c r="M31" i="2"/>
  <c r="M45" i="2" l="1"/>
  <c r="L45" i="2"/>
  <c r="G45" i="3" s="1"/>
  <c r="M17" i="2"/>
  <c r="M27" i="2"/>
  <c r="M28" i="2"/>
  <c r="M22" i="2"/>
  <c r="M12" i="2"/>
  <c r="M29" i="2"/>
  <c r="M19" i="2"/>
  <c r="M13" i="2"/>
  <c r="M35" i="2"/>
  <c r="M8" i="2"/>
  <c r="M45" i="1"/>
  <c r="M44" i="2"/>
  <c r="M38" i="2"/>
  <c r="M16" i="2"/>
  <c r="M33" i="2"/>
  <c r="M42" i="2"/>
  <c r="M24" i="2"/>
  <c r="M26" i="2"/>
  <c r="M46" i="2"/>
  <c r="M40" i="2"/>
  <c r="M25" i="2"/>
  <c r="M15" i="2"/>
  <c r="M14" i="2"/>
  <c r="M36" i="2"/>
  <c r="M41" i="2"/>
  <c r="M30" i="2"/>
  <c r="M11" i="2"/>
  <c r="M20" i="2"/>
  <c r="M32" i="2"/>
  <c r="L46" i="2"/>
  <c r="G46" i="3" s="1"/>
  <c r="L45" i="1"/>
  <c r="F45" i="3" s="1"/>
  <c r="M37" i="2"/>
  <c r="M34" i="2"/>
  <c r="M39" i="2"/>
  <c r="M43" i="2"/>
  <c r="M9" i="2"/>
  <c r="M21" i="2"/>
  <c r="M10" i="2"/>
  <c r="M23" i="2"/>
  <c r="M18" i="2"/>
</calcChain>
</file>

<file path=xl/sharedStrings.xml><?xml version="1.0" encoding="utf-8"?>
<sst xmlns="http://schemas.openxmlformats.org/spreadsheetml/2006/main" count="447" uniqueCount="237">
  <si>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</si>
  <si>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</si>
  <si>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</si>
  <si>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</si>
  <si>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</si>
  <si>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</si>
  <si>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</si>
  <si>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</si>
  <si>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</si>
  <si>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</si>
  <si>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</si>
  <si>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</si>
  <si>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</si>
  <si>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</si>
  <si>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</si>
  <si>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</si>
  <si>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</si>
  <si>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</si>
  <si>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</si>
  <si>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</si>
  <si>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</si>
  <si>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</si>
  <si>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</si>
  <si>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</si>
  <si>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</si>
  <si>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</si>
  <si>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</si>
  <si>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</si>
  <si>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</si>
  <si>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</si>
  <si>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</si>
  <si>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</si>
  <si>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</si>
  <si>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</si>
  <si>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</si>
  <si>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</si>
  <si>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</si>
  <si>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</si>
  <si>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</si>
  <si>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</si>
  <si>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</si>
  <si>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</si>
  <si>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</si>
  <si>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</si>
  <si>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</si>
  <si>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</si>
  <si>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</si>
  <si>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</si>
  <si>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</si>
  <si>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</si>
  <si>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</si>
  <si>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</si>
  <si>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</si>
  <si>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</si>
  <si>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</si>
  <si>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</si>
  <si>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</si>
  <si>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</si>
  <si>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</si>
  <si>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</si>
  <si>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</si>
  <si>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</si>
  <si>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</si>
  <si>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</si>
  <si>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</si>
  <si>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</si>
  <si>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</si>
  <si>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</si>
  <si>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</si>
  <si>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</si>
  <si>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</si>
  <si>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</si>
  <si>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</si>
  <si>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</si>
  <si>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</si>
  <si>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</si>
  <si>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</si>
  <si>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</si>
  <si>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</si>
  <si>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</si>
  <si>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</si>
  <si>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</si>
  <si>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</si>
  <si>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</si>
  <si>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</si>
  <si>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</si>
  <si>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</si>
  <si>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</si>
  <si>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</si>
  <si>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</si>
  <si>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</si>
  <si>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</si>
  <si>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</si>
  <si>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</si>
  <si>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</si>
  <si>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</si>
  <si>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</si>
  <si>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</si>
  <si>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</si>
  <si>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</si>
  <si>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</si>
  <si>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</si>
  <si>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</si>
  <si>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</si>
  <si>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</si>
  <si>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</si>
  <si>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</si>
  <si>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</si>
  <si>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</si>
  <si>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</si>
  <si>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</si>
  <si>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</si>
  <si>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</si>
  <si>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</si>
  <si>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</si>
  <si>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</si>
  <si>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</si>
  <si>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</si>
  <si>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</si>
  <si>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</si>
  <si>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</si>
  <si>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</si>
  <si>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</si>
  <si>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</si>
  <si>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</si>
  <si>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</si>
  <si>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</si>
  <si>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</si>
  <si>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</si>
  <si>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</si>
  <si>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</si>
  <si>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</si>
  <si>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</si>
  <si>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</si>
  <si>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</si>
  <si>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</si>
  <si>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</si>
  <si>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</si>
  <si>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</si>
  <si>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</si>
  <si>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</si>
  <si>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</si>
  <si>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</si>
  <si>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</si>
  <si>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</si>
  <si>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</si>
  <si>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</si>
  <si>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</si>
  <si>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</si>
  <si>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</si>
  <si>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</si>
  <si>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</si>
  <si>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</si>
  <si>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</si>
  <si>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</si>
  <si>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</si>
  <si>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</si>
  <si>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</si>
  <si>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</si>
  <si>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</si>
  <si>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</si>
  <si>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</si>
  <si>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</si>
  <si>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</si>
  <si>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</si>
  <si>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</si>
  <si>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</si>
  <si>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</si>
  <si>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</si>
  <si>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</si>
  <si>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</si>
  <si>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</si>
  <si>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</si>
  <si>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</si>
  <si>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</si>
  <si>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</si>
  <si>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</si>
  <si>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</si>
  <si>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</si>
  <si>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</si>
  <si>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Fındık ve Mamulleri </t>
  </si>
  <si>
    <t>SAKARYA</t>
  </si>
  <si>
    <t>Değişim    ('15/'14)</t>
  </si>
  <si>
    <t xml:space="preserve"> Pay(15)  (%)</t>
  </si>
  <si>
    <t>SON 12 AYLIK
(2015/2014)</t>
  </si>
  <si>
    <t>2014-2015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</si>
  <si>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</si>
  <si>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</si>
  <si>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</si>
  <si>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</si>
  <si>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</si>
  <si>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Son 12 aylık dönem için ilk 11 ay TUİK, son ay TİM rakamı kullanılmıştır. </t>
  </si>
  <si>
    <t>Elektrik Elektronik ve Hizmet</t>
  </si>
  <si>
    <t>KILIS</t>
  </si>
  <si>
    <t xml:space="preserve">SEKTÖREL BAZDA İHRACAT RAKAMLARI -1.000 $   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</si>
  <si>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</si>
  <si>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</si>
  <si>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</si>
  <si>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ÇİN HALK CUMHURİYETİ</t>
  </si>
  <si>
    <t xml:space="preserve">SUDAN </t>
  </si>
  <si>
    <t>BANGLADEŞ</t>
  </si>
  <si>
    <t xml:space="preserve">Meyve Sebze Mamulleri </t>
  </si>
  <si>
    <t xml:space="preserve">Yaş Meyve ve Sebze  </t>
  </si>
  <si>
    <t>BAYBURT</t>
  </si>
  <si>
    <t>OSMANIYE</t>
  </si>
  <si>
    <t>TÜRKMENİSTAN</t>
  </si>
  <si>
    <t>2015 YILI İHRACATIMIZDA İLK 20 ÜLKE (1.000 $)</t>
  </si>
  <si>
    <t>TEMMUZ 2015 İHRACAT RAKAMLARI</t>
  </si>
  <si>
    <t>OCAK-TEMMUZ</t>
  </si>
  <si>
    <t>*Ocak-Temmuz dönemi için ilk 6 ay TUİK, son ay TİM rakamı kullanılmıştır.</t>
  </si>
  <si>
    <t>2014 - TEMMUZ</t>
  </si>
  <si>
    <t>2015 - TEMMUZ</t>
  </si>
  <si>
    <t>TEMMUZ 2015 İHRACAT RAKAMLARI - TL</t>
  </si>
  <si>
    <t>TEMMUZ (2015/2014)</t>
  </si>
  <si>
    <t>OCAK-TEMMUZ
(2015/2014)</t>
  </si>
  <si>
    <t>OCAK- TEMMUZ</t>
  </si>
  <si>
    <t xml:space="preserve">* Temmuz ayı için TİM rakamı kullanılmıştır. </t>
  </si>
  <si>
    <t xml:space="preserve">KATAR </t>
  </si>
  <si>
    <t>PAKISTAN</t>
  </si>
  <si>
    <t>LİTVANYA</t>
  </si>
  <si>
    <t>SURİYE</t>
  </si>
  <si>
    <t>TAYVAN</t>
  </si>
  <si>
    <t>İNGİLTERE</t>
  </si>
  <si>
    <t>ABD</t>
  </si>
  <si>
    <t>Süs Bitkileri ve Mam.</t>
  </si>
  <si>
    <t xml:space="preserve">Tütün </t>
  </si>
  <si>
    <t>Mobilya,Kağıt ve Orman Ürünleri</t>
  </si>
  <si>
    <t>BILECIK</t>
  </si>
  <si>
    <t>ADANA</t>
  </si>
  <si>
    <t>ELAZIĞ</t>
  </si>
  <si>
    <t>ARDAHAN</t>
  </si>
  <si>
    <t>MUĞLA</t>
  </si>
  <si>
    <t>MARDIN</t>
  </si>
  <si>
    <t>BALIKESIR</t>
  </si>
  <si>
    <t>ÇANAKKALE</t>
  </si>
  <si>
    <t>MEKSİKA</t>
  </si>
  <si>
    <t xml:space="preserve">KONGO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</si>
</sst>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  <numFmt numFmtId="169" formatCode="_-* #,##0\ _T_L_-;\-* #,##0\ _T_L_-;_-* &quot;-&quot;??\ _T_L_-;_-@_-"/>
  </numFmts>
  <fonts count="7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3" borderId="0" applyNumberFormat="0" applyBorder="0" applyAlignment="0" applyProtection="0"/>
    <xf numFmtId="0" fontId="52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3" fillId="5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14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1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3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9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3" fillId="15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18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3" fillId="2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10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4" fillId="13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1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4" fillId="19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22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3" fillId="40" borderId="30" applyNumberFormat="0" applyAlignment="0" applyProtection="0"/>
    <xf numFmtId="0" fontId="1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4" fillId="32" borderId="28" applyNumberFormat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5" fillId="0" borderId="1" applyNumberFormat="0" applyFill="0" applyAlignment="0" applyProtection="0"/>
    <xf numFmtId="0" fontId="58" fillId="0" borderId="25" applyNumberFormat="0" applyFill="0" applyAlignment="0" applyProtection="0"/>
    <xf numFmtId="0" fontId="6" fillId="0" borderId="2" applyNumberFormat="0" applyFill="0" applyAlignment="0" applyProtection="0"/>
    <xf numFmtId="0" fontId="59" fillId="0" borderId="26" applyNumberFormat="0" applyFill="0" applyAlignment="0" applyProtection="0"/>
    <xf numFmtId="0" fontId="7" fillId="0" borderId="3" applyNumberFormat="0" applyFill="0" applyAlignment="0" applyProtection="0"/>
    <xf numFmtId="0" fontId="60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2" borderId="4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10" fillId="0" borderId="6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27" fillId="0" borderId="0"/>
    <xf numFmtId="0" fontId="52" fillId="0" borderId="0"/>
    <xf numFmtId="0" fontId="52" fillId="0" borderId="0"/>
    <xf numFmtId="0" fontId="27" fillId="0" borderId="0"/>
    <xf numFmtId="0" fontId="3" fillId="0" borderId="0"/>
    <xf numFmtId="0" fontId="52" fillId="0" borderId="0"/>
    <xf numFmtId="0" fontId="52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13" fillId="0" borderId="8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8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5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8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1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14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1" fillId="17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2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6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1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15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1" fillId="1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2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1" fillId="40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2" fillId="41" borderId="29" applyNumberFormat="0" applyAlignment="0" applyProtection="0"/>
    <xf numFmtId="0" fontId="65" fillId="42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15" fillId="0" borderId="0"/>
    <xf numFmtId="0" fontId="52" fillId="0" borderId="0"/>
    <xf numFmtId="0" fontId="52" fillId="0" borderId="0"/>
    <xf numFmtId="0" fontId="15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6" fillId="32" borderId="0" applyNumberFormat="0" applyBorder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164" fontId="15" fillId="0" borderId="0" applyFont="0" applyFill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</cellStyleXfs>
  <cellXfs count="164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43" fontId="16" fillId="0" borderId="0" xfId="1" applyFont="1" applyFill="1" applyBorder="1"/>
    <xf numFmtId="0" fontId="36" fillId="0" borderId="0" xfId="0" applyFont="1"/>
    <xf numFmtId="0" fontId="38" fillId="0" borderId="0" xfId="0" applyFont="1"/>
    <xf numFmtId="0" fontId="42" fillId="0" borderId="0" xfId="0" applyFont="1"/>
    <xf numFmtId="49" fontId="43" fillId="26" borderId="14" xfId="0" applyNumberFormat="1" applyFont="1" applyFill="1" applyBorder="1" applyAlignment="1">
      <alignment horizontal="center"/>
    </xf>
    <xf numFmtId="49" fontId="43" fillId="26" borderId="15" xfId="0" applyNumberFormat="1" applyFont="1" applyFill="1" applyBorder="1" applyAlignment="1">
      <alignment horizontal="center"/>
    </xf>
    <xf numFmtId="0" fontId="43" fillId="26" borderId="16" xfId="0" applyFont="1" applyFill="1" applyBorder="1" applyAlignment="1">
      <alignment horizontal="center"/>
    </xf>
    <xf numFmtId="0" fontId="44" fillId="0" borderId="0" xfId="0" applyFont="1"/>
    <xf numFmtId="0" fontId="45" fillId="26" borderId="17" xfId="0" applyFont="1" applyFill="1" applyBorder="1"/>
    <xf numFmtId="0" fontId="46" fillId="0" borderId="0" xfId="0" applyFont="1"/>
    <xf numFmtId="0" fontId="47" fillId="26" borderId="17" xfId="0" applyFont="1" applyFill="1" applyBorder="1"/>
    <xf numFmtId="0" fontId="49" fillId="0" borderId="0" xfId="0" applyFont="1"/>
    <xf numFmtId="0" fontId="50" fillId="26" borderId="21" xfId="0" applyFont="1" applyFill="1" applyBorder="1" applyAlignment="1">
      <alignment horizontal="center"/>
    </xf>
    <xf numFmtId="0" fontId="51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49" fontId="39" fillId="43" borderId="9" xfId="0" applyNumberFormat="1" applyFont="1" applyFill="1" applyBorder="1" applyAlignment="1">
      <alignment horizontal="left"/>
    </xf>
    <xf numFmtId="3" fontId="39" fillId="43" borderId="9" xfId="0" applyNumberFormat="1" applyFont="1" applyFill="1" applyBorder="1" applyAlignment="1">
      <alignment horizontal="right"/>
    </xf>
    <xf numFmtId="49" fontId="39" fillId="43" borderId="9" xfId="0" applyNumberFormat="1" applyFont="1" applyFill="1" applyBorder="1" applyAlignment="1">
      <alignment horizontal="right"/>
    </xf>
    <xf numFmtId="49" fontId="40" fillId="0" borderId="9" xfId="0" applyNumberFormat="1" applyFont="1" applyFill="1" applyBorder="1"/>
    <xf numFmtId="3" fontId="41" fillId="0" borderId="9" xfId="0" applyNumberFormat="1" applyFont="1" applyFill="1" applyBorder="1"/>
    <xf numFmtId="49" fontId="40" fillId="0" borderId="33" xfId="0" applyNumberFormat="1" applyFont="1" applyFill="1" applyBorder="1"/>
    <xf numFmtId="3" fontId="0" fillId="0" borderId="0" xfId="0" applyNumberFormat="1"/>
    <xf numFmtId="49" fontId="40" fillId="0" borderId="0" xfId="0" applyNumberFormat="1" applyFont="1" applyFill="1" applyBorder="1"/>
    <xf numFmtId="0" fontId="15" fillId="0" borderId="0" xfId="0" applyFont="1"/>
    <xf numFmtId="49" fontId="70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0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9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2" fillId="0" borderId="10" xfId="0" applyNumberFormat="1" applyFont="1" applyFill="1" applyBorder="1"/>
    <xf numFmtId="49" fontId="72" fillId="0" borderId="9" xfId="0" applyNumberFormat="1" applyFont="1" applyFill="1" applyBorder="1"/>
    <xf numFmtId="4" fontId="73" fillId="0" borderId="9" xfId="0" applyNumberFormat="1" applyFont="1" applyFill="1" applyBorder="1"/>
    <xf numFmtId="4" fontId="73" fillId="0" borderId="12" xfId="0" applyNumberFormat="1" applyFont="1" applyFill="1" applyBorder="1"/>
    <xf numFmtId="0" fontId="15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73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71" fillId="44" borderId="9" xfId="0" applyNumberFormat="1" applyFont="1" applyFill="1" applyBorder="1" applyAlignment="1">
      <alignment horizontal="center"/>
    </xf>
    <xf numFmtId="0" fontId="71" fillId="44" borderId="9" xfId="0" applyFont="1" applyFill="1" applyBorder="1" applyAlignment="1">
      <alignment horizontal="center"/>
    </xf>
    <xf numFmtId="3" fontId="74" fillId="24" borderId="9" xfId="3" applyNumberFormat="1" applyFont="1" applyFill="1" applyBorder="1" applyAlignment="1">
      <alignment horizontal="center"/>
    </xf>
    <xf numFmtId="165" fontId="74" fillId="24" borderId="9" xfId="3" applyNumberFormat="1" applyFont="1" applyFill="1" applyBorder="1" applyAlignment="1">
      <alignment horizontal="center"/>
    </xf>
    <xf numFmtId="168" fontId="26" fillId="0" borderId="9" xfId="1" applyNumberFormat="1" applyFont="1" applyFill="1" applyBorder="1" applyAlignment="1">
      <alignment horizontal="center" vertical="center"/>
    </xf>
    <xf numFmtId="0" fontId="37" fillId="0" borderId="0" xfId="3" applyFont="1" applyFill="1" applyBorder="1"/>
    <xf numFmtId="168" fontId="26" fillId="0" borderId="9" xfId="0" applyNumberFormat="1" applyFont="1" applyFill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167" fontId="41" fillId="0" borderId="0" xfId="171" applyNumberFormat="1" applyFont="1" applyFill="1" applyBorder="1"/>
    <xf numFmtId="0" fontId="35" fillId="0" borderId="9" xfId="0" applyFont="1" applyBorder="1" applyAlignment="1">
      <alignment horizontal="center" vertical="center"/>
    </xf>
    <xf numFmtId="0" fontId="17" fillId="0" borderId="0" xfId="3" applyFont="1" applyFill="1" applyBorder="1" applyAlignment="1"/>
    <xf numFmtId="169" fontId="25" fillId="0" borderId="9" xfId="0" applyNumberFormat="1" applyFont="1" applyFill="1" applyBorder="1" applyAlignment="1">
      <alignment horizontal="center" vertical="center"/>
    </xf>
    <xf numFmtId="3" fontId="74" fillId="45" borderId="9" xfId="3" applyNumberFormat="1" applyFont="1" applyFill="1" applyBorder="1" applyAlignment="1">
      <alignment horizontal="center"/>
    </xf>
    <xf numFmtId="165" fontId="74" fillId="45" borderId="9" xfId="3" applyNumberFormat="1" applyFont="1" applyFill="1" applyBorder="1" applyAlignment="1">
      <alignment horizontal="center"/>
    </xf>
    <xf numFmtId="0" fontId="75" fillId="0" borderId="0" xfId="0" applyFont="1" applyAlignment="1">
      <alignment vertical="center"/>
    </xf>
    <xf numFmtId="0" fontId="76" fillId="0" borderId="0" xfId="0" applyFont="1" applyAlignment="1">
      <alignment vertical="center"/>
    </xf>
    <xf numFmtId="0" fontId="20" fillId="0" borderId="9" xfId="3" applyFont="1" applyFill="1" applyBorder="1" applyAlignment="1">
      <alignment horizontal="center" vertical="center"/>
    </xf>
    <xf numFmtId="1" fontId="20" fillId="0" borderId="9" xfId="3" applyNumberFormat="1" applyFont="1" applyFill="1" applyBorder="1" applyAlignment="1">
      <alignment horizontal="center" vertical="center"/>
    </xf>
    <xf numFmtId="2" fontId="21" fillId="0" borderId="9" xfId="3" applyNumberFormat="1" applyFont="1" applyFill="1" applyBorder="1" applyAlignment="1">
      <alignment horizontal="center" vertical="center" wrapText="1"/>
    </xf>
    <xf numFmtId="1" fontId="21" fillId="0" borderId="9" xfId="3" applyNumberFormat="1" applyFont="1" applyFill="1" applyBorder="1" applyAlignment="1">
      <alignment horizontal="center" vertical="center" wrapText="1"/>
    </xf>
    <xf numFmtId="0" fontId="25" fillId="0" borderId="0" xfId="0" applyFont="1"/>
    <xf numFmtId="166" fontId="20" fillId="0" borderId="9" xfId="0" applyNumberFormat="1" applyFont="1" applyFill="1" applyBorder="1" applyAlignment="1">
      <alignment horizontal="center" vertical="center"/>
    </xf>
    <xf numFmtId="3" fontId="24" fillId="0" borderId="9" xfId="0" applyNumberFormat="1" applyFont="1" applyFill="1" applyBorder="1" applyAlignment="1">
      <alignment horizontal="right" vertical="center"/>
    </xf>
    <xf numFmtId="3" fontId="20" fillId="0" borderId="9" xfId="0" applyNumberFormat="1" applyFont="1" applyFill="1" applyBorder="1" applyAlignment="1">
      <alignment horizontal="right" vertical="center"/>
    </xf>
    <xf numFmtId="168" fontId="26" fillId="0" borderId="9" xfId="0" applyNumberFormat="1" applyFont="1" applyFill="1" applyBorder="1" applyAlignment="1">
      <alignment vertical="center"/>
    </xf>
    <xf numFmtId="169" fontId="25" fillId="0" borderId="9" xfId="0" applyNumberFormat="1" applyFont="1" applyFill="1" applyBorder="1" applyAlignment="1">
      <alignment vertical="center"/>
    </xf>
    <xf numFmtId="4" fontId="73" fillId="0" borderId="9" xfId="0" applyNumberFormat="1" applyFont="1" applyFill="1" applyBorder="1" applyAlignment="1">
      <alignment horizontal="right"/>
    </xf>
    <xf numFmtId="3" fontId="73" fillId="0" borderId="9" xfId="0" applyNumberFormat="1" applyFont="1" applyFill="1" applyBorder="1" applyAlignment="1">
      <alignment horizontal="right"/>
    </xf>
    <xf numFmtId="3" fontId="45" fillId="26" borderId="18" xfId="0" applyNumberFormat="1" applyFont="1" applyFill="1" applyBorder="1" applyAlignment="1">
      <alignment horizontal="right"/>
    </xf>
    <xf numFmtId="3" fontId="45" fillId="26" borderId="19" xfId="0" applyNumberFormat="1" applyFont="1" applyFill="1" applyBorder="1" applyAlignment="1">
      <alignment horizontal="right"/>
    </xf>
    <xf numFmtId="3" fontId="47" fillId="26" borderId="0" xfId="0" applyNumberFormat="1" applyFont="1" applyFill="1" applyBorder="1" applyAlignment="1">
      <alignment horizontal="right"/>
    </xf>
    <xf numFmtId="3" fontId="45" fillId="26" borderId="20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5" fillId="26" borderId="0" xfId="0" applyNumberFormat="1" applyFont="1" applyFill="1" applyBorder="1" applyAlignment="1">
      <alignment horizontal="right"/>
    </xf>
    <xf numFmtId="3" fontId="50" fillId="26" borderId="22" xfId="0" applyNumberFormat="1" applyFont="1" applyFill="1" applyBorder="1" applyAlignment="1">
      <alignment horizontal="right"/>
    </xf>
    <xf numFmtId="3" fontId="50" fillId="26" borderId="23" xfId="0" applyNumberFormat="1" applyFont="1" applyFill="1" applyBorder="1" applyAlignment="1">
      <alignment horizontal="right"/>
    </xf>
    <xf numFmtId="3" fontId="41" fillId="0" borderId="9" xfId="0" applyNumberFormat="1" applyFont="1" applyFill="1" applyBorder="1" applyAlignment="1">
      <alignment horizontal="right"/>
    </xf>
    <xf numFmtId="167" fontId="41" fillId="0" borderId="9" xfId="171" applyNumberFormat="1" applyFont="1" applyFill="1" applyBorder="1" applyAlignment="1">
      <alignment horizontal="center"/>
    </xf>
    <xf numFmtId="167" fontId="41" fillId="0" borderId="9" xfId="2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9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9649212.5786700007</c:v>
                </c:pt>
                <c:pt idx="1">
                  <c:v>9937765.4625299983</c:v>
                </c:pt>
                <c:pt idx="2">
                  <c:v>10722516.276490003</c:v>
                </c:pt>
                <c:pt idx="3">
                  <c:v>10845272.22858</c:v>
                </c:pt>
                <c:pt idx="4">
                  <c:v>11089833.534680001</c:v>
                </c:pt>
                <c:pt idx="5">
                  <c:v>10434223.72326</c:v>
                </c:pt>
                <c:pt idx="6">
                  <c:v>10539264.669950001</c:v>
                </c:pt>
                <c:pt idx="7">
                  <c:v>9040464.5396699999</c:v>
                </c:pt>
                <c:pt idx="8">
                  <c:v>10953767.508960001</c:v>
                </c:pt>
                <c:pt idx="9">
                  <c:v>10190669.99983</c:v>
                </c:pt>
                <c:pt idx="10">
                  <c:v>10201363.973710001</c:v>
                </c:pt>
                <c:pt idx="11">
                  <c:v>10465708.493579999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8664442.0141499992</c:v>
                </c:pt>
                <c:pt idx="1">
                  <c:v>8526066.1365900002</c:v>
                </c:pt>
                <c:pt idx="2">
                  <c:v>9130984.8499299996</c:v>
                </c:pt>
                <c:pt idx="3">
                  <c:v>9718933.7787500005</c:v>
                </c:pt>
                <c:pt idx="4">
                  <c:v>8812995.8785999976</c:v>
                </c:pt>
                <c:pt idx="5">
                  <c:v>9666498.6015900001</c:v>
                </c:pt>
                <c:pt idx="6">
                  <c:v>8948207.1699199993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26848"/>
        <c:axId val="149228528"/>
      </c:lineChart>
      <c:catAx>
        <c:axId val="1492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2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285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26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94335.883759999997</c:v>
                </c:pt>
                <c:pt idx="2">
                  <c:v>98643.922600000005</c:v>
                </c:pt>
                <c:pt idx="3">
                  <c:v>111342.53589</c:v>
                </c:pt>
                <c:pt idx="4">
                  <c:v>85342.528900000005</c:v>
                </c:pt>
                <c:pt idx="5">
                  <c:v>92720.621079999997</c:v>
                </c:pt>
                <c:pt idx="6">
                  <c:v>76875.353950000004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108918.62856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132209.39449999999</c:v>
                </c:pt>
                <c:pt idx="9">
                  <c:v>194336.86111</c:v>
                </c:pt>
                <c:pt idx="10">
                  <c:v>160589.28497000001</c:v>
                </c:pt>
                <c:pt idx="11">
                  <c:v>135195.34609000001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65008"/>
        <c:axId val="269865568"/>
      </c:lineChart>
      <c:catAx>
        <c:axId val="26986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86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86556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865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245760.43616000001</c:v>
                </c:pt>
                <c:pt idx="1">
                  <c:v>231959.99745</c:v>
                </c:pt>
                <c:pt idx="2">
                  <c:v>207489.47111000001</c:v>
                </c:pt>
                <c:pt idx="3">
                  <c:v>243560.22599000001</c:v>
                </c:pt>
                <c:pt idx="4">
                  <c:v>216279.59288000001</c:v>
                </c:pt>
                <c:pt idx="5">
                  <c:v>208822.76016999999</c:v>
                </c:pt>
                <c:pt idx="6">
                  <c:v>228212.72985999999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157467.05283999999</c:v>
                </c:pt>
                <c:pt idx="7">
                  <c:v>143440.3285</c:v>
                </c:pt>
                <c:pt idx="8">
                  <c:v>216814.42443000001</c:v>
                </c:pt>
                <c:pt idx="9">
                  <c:v>265869.76663999999</c:v>
                </c:pt>
                <c:pt idx="10">
                  <c:v>292675.99297999998</c:v>
                </c:pt>
                <c:pt idx="11">
                  <c:v>320599.72947000002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68928"/>
        <c:axId val="269869488"/>
      </c:lineChart>
      <c:catAx>
        <c:axId val="2698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86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8694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868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19168.37443</c:v>
                </c:pt>
                <c:pt idx="2">
                  <c:v>19115.16706</c:v>
                </c:pt>
                <c:pt idx="3">
                  <c:v>18228.357240000001</c:v>
                </c:pt>
                <c:pt idx="4">
                  <c:v>17030.152870000002</c:v>
                </c:pt>
                <c:pt idx="5">
                  <c:v>17845.953539999999</c:v>
                </c:pt>
                <c:pt idx="6">
                  <c:v>12890.33347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35056"/>
        <c:axId val="269535616"/>
      </c:lineChart>
      <c:catAx>
        <c:axId val="2695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53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535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535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38976"/>
        <c:axId val="269539536"/>
      </c:lineChart>
      <c:catAx>
        <c:axId val="2695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53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53953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538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6330.3067099999998</c:v>
                </c:pt>
                <c:pt idx="1">
                  <c:v>8839.9764099999993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6167.9853800000001</c:v>
                </c:pt>
                <c:pt idx="5">
                  <c:v>2450.9150500000001</c:v>
                </c:pt>
                <c:pt idx="6">
                  <c:v>4008.5602800000001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7568"/>
        <c:axId val="269728128"/>
      </c:lineChart>
      <c:catAx>
        <c:axId val="26972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72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72812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72756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172543.8327</c:v>
                </c:pt>
                <c:pt idx="1">
                  <c:v>167183.53469999999</c:v>
                </c:pt>
                <c:pt idx="2">
                  <c:v>171068.19013999999</c:v>
                </c:pt>
                <c:pt idx="3">
                  <c:v>172579.53179000001</c:v>
                </c:pt>
                <c:pt idx="4">
                  <c:v>124689.38661</c:v>
                </c:pt>
                <c:pt idx="5">
                  <c:v>109794.26893999999</c:v>
                </c:pt>
                <c:pt idx="6">
                  <c:v>153158.77184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195677.55825</c:v>
                </c:pt>
                <c:pt idx="11">
                  <c:v>207575.67099000001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31488"/>
        <c:axId val="269732048"/>
      </c:lineChart>
      <c:catAx>
        <c:axId val="2697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73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73204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7314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316528.95451000001</c:v>
                </c:pt>
                <c:pt idx="1">
                  <c:v>302168.27737000003</c:v>
                </c:pt>
                <c:pt idx="2">
                  <c:v>347700.73853999999</c:v>
                </c:pt>
                <c:pt idx="3">
                  <c:v>363096.48397</c:v>
                </c:pt>
                <c:pt idx="4">
                  <c:v>329738.66450999997</c:v>
                </c:pt>
                <c:pt idx="5">
                  <c:v>354969.80906</c:v>
                </c:pt>
                <c:pt idx="6">
                  <c:v>349886.00858000002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374416.02584999998</c:v>
                </c:pt>
                <c:pt idx="7">
                  <c:v>345848.77266000002</c:v>
                </c:pt>
                <c:pt idx="8">
                  <c:v>388884.40333</c:v>
                </c:pt>
                <c:pt idx="9">
                  <c:v>348697.80014000001</c:v>
                </c:pt>
                <c:pt idx="10">
                  <c:v>379260.78302999999</c:v>
                </c:pt>
                <c:pt idx="11">
                  <c:v>410773.00747000001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09232"/>
        <c:axId val="89209792"/>
      </c:lineChart>
      <c:catAx>
        <c:axId val="8920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920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2097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92092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648550.72028000001</c:v>
                </c:pt>
                <c:pt idx="1">
                  <c:v>609640.50649000006</c:v>
                </c:pt>
                <c:pt idx="2">
                  <c:v>679411.10415000003</c:v>
                </c:pt>
                <c:pt idx="3">
                  <c:v>724310.10577999998</c:v>
                </c:pt>
                <c:pt idx="4">
                  <c:v>653069.76769999997</c:v>
                </c:pt>
                <c:pt idx="5">
                  <c:v>679890.97400000005</c:v>
                </c:pt>
                <c:pt idx="6">
                  <c:v>632914.51795999997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715678.47450999997</c:v>
                </c:pt>
                <c:pt idx="2">
                  <c:v>770352.71528999996</c:v>
                </c:pt>
                <c:pt idx="3">
                  <c:v>790451.51827</c:v>
                </c:pt>
                <c:pt idx="4">
                  <c:v>768660.15758</c:v>
                </c:pt>
                <c:pt idx="5">
                  <c:v>706518.67402000003</c:v>
                </c:pt>
                <c:pt idx="6">
                  <c:v>702464.95681999996</c:v>
                </c:pt>
                <c:pt idx="7">
                  <c:v>681686.56249000004</c:v>
                </c:pt>
                <c:pt idx="8">
                  <c:v>819784.20947999996</c:v>
                </c:pt>
                <c:pt idx="9">
                  <c:v>756876.24066000001</c:v>
                </c:pt>
                <c:pt idx="10">
                  <c:v>731931.00960999995</c:v>
                </c:pt>
                <c:pt idx="11">
                  <c:v>673660.94935999997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13152"/>
        <c:axId val="89213712"/>
      </c:lineChart>
      <c:catAx>
        <c:axId val="892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921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213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92131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112830.07476</c:v>
                </c:pt>
                <c:pt idx="1">
                  <c:v>115694.82902999999</c:v>
                </c:pt>
                <c:pt idx="2">
                  <c:v>144241.97938</c:v>
                </c:pt>
                <c:pt idx="3">
                  <c:v>146218.43317</c:v>
                </c:pt>
                <c:pt idx="4">
                  <c:v>117835.31911</c:v>
                </c:pt>
                <c:pt idx="5">
                  <c:v>115740.10483</c:v>
                </c:pt>
                <c:pt idx="6">
                  <c:v>118628.98330000001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144301.07029</c:v>
                </c:pt>
                <c:pt idx="10">
                  <c:v>135290.08074999999</c:v>
                </c:pt>
                <c:pt idx="11">
                  <c:v>178764.54415999999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59584"/>
        <c:axId val="269960144"/>
      </c:lineChart>
      <c:catAx>
        <c:axId val="2699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96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9601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959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143788.23250000001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177976.92671999999</c:v>
                </c:pt>
                <c:pt idx="4">
                  <c:v>169615.87656999999</c:v>
                </c:pt>
                <c:pt idx="5">
                  <c:v>193126.51702</c:v>
                </c:pt>
                <c:pt idx="6">
                  <c:v>146653.17193000001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207601.55914</c:v>
                </c:pt>
                <c:pt idx="10">
                  <c:v>224181.71590000001</c:v>
                </c:pt>
                <c:pt idx="11">
                  <c:v>215432.26869999999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63504"/>
        <c:axId val="269964064"/>
      </c:lineChart>
      <c:catAx>
        <c:axId val="26996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96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9640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963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276693.65356000001</c:v>
                </c:pt>
                <c:pt idx="1">
                  <c:v>281272.03094999999</c:v>
                </c:pt>
                <c:pt idx="2">
                  <c:v>275869.21025</c:v>
                </c:pt>
                <c:pt idx="3">
                  <c:v>348707.56601000001</c:v>
                </c:pt>
                <c:pt idx="4">
                  <c:v>405475.85053</c:v>
                </c:pt>
                <c:pt idx="5">
                  <c:v>394397.66414000001</c:v>
                </c:pt>
                <c:pt idx="6">
                  <c:v>374417.84077000001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83456"/>
        <c:axId val="35008160"/>
      </c:lineChart>
      <c:catAx>
        <c:axId val="2286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00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008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8683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1197864.73123</c:v>
                </c:pt>
                <c:pt idx="1">
                  <c:v>1176830.0643800001</c:v>
                </c:pt>
                <c:pt idx="2">
                  <c:v>1343514.7117300001</c:v>
                </c:pt>
                <c:pt idx="3">
                  <c:v>1440553.5820899999</c:v>
                </c:pt>
                <c:pt idx="4">
                  <c:v>1378131.3596300001</c:v>
                </c:pt>
                <c:pt idx="5">
                  <c:v>1420572.50398</c:v>
                </c:pt>
                <c:pt idx="6">
                  <c:v>1322392.5661800001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1481200.8717799999</c:v>
                </c:pt>
                <c:pt idx="4">
                  <c:v>1586058.04687</c:v>
                </c:pt>
                <c:pt idx="5">
                  <c:v>1519002.1371299999</c:v>
                </c:pt>
                <c:pt idx="6">
                  <c:v>1570477.1852200001</c:v>
                </c:pt>
                <c:pt idx="7">
                  <c:v>1427899.1423800001</c:v>
                </c:pt>
                <c:pt idx="8">
                  <c:v>1504219.5519600001</c:v>
                </c:pt>
                <c:pt idx="9">
                  <c:v>1493813.3428700001</c:v>
                </c:pt>
                <c:pt idx="10">
                  <c:v>1492215.11708</c:v>
                </c:pt>
                <c:pt idx="11">
                  <c:v>1409458.0280899999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36992"/>
        <c:axId val="270837552"/>
      </c:lineChart>
      <c:catAx>
        <c:axId val="2708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83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83755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836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465881.45263999997</c:v>
                </c:pt>
                <c:pt idx="1">
                  <c:v>432437.32681</c:v>
                </c:pt>
                <c:pt idx="2">
                  <c:v>450505.86166</c:v>
                </c:pt>
                <c:pt idx="3">
                  <c:v>492992.34641</c:v>
                </c:pt>
                <c:pt idx="4">
                  <c:v>412173.96519999998</c:v>
                </c:pt>
                <c:pt idx="5">
                  <c:v>470098.90551999997</c:v>
                </c:pt>
                <c:pt idx="6">
                  <c:v>484496.03629999998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477187.05618000001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531264.33183000004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554512.98097000003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40912"/>
        <c:axId val="270841472"/>
      </c:lineChart>
      <c:catAx>
        <c:axId val="27084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84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84147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8409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1728194.0253900001</c:v>
                </c:pt>
                <c:pt idx="1">
                  <c:v>1703426.3461199999</c:v>
                </c:pt>
                <c:pt idx="2">
                  <c:v>1770909.0783599999</c:v>
                </c:pt>
                <c:pt idx="3">
                  <c:v>1836153.3406100001</c:v>
                </c:pt>
                <c:pt idx="4">
                  <c:v>1480596.26737</c:v>
                </c:pt>
                <c:pt idx="5">
                  <c:v>1971030.81812</c:v>
                </c:pt>
                <c:pt idx="6">
                  <c:v>1644331.9929599999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2040798.1582899999</c:v>
                </c:pt>
                <c:pt idx="5">
                  <c:v>2029799.52143</c:v>
                </c:pt>
                <c:pt idx="6">
                  <c:v>1988612.2893000001</c:v>
                </c:pt>
                <c:pt idx="7">
                  <c:v>1266790.6583400001</c:v>
                </c:pt>
                <c:pt idx="8">
                  <c:v>1958581.5900099999</c:v>
                </c:pt>
                <c:pt idx="9">
                  <c:v>1712962.1933899999</c:v>
                </c:pt>
                <c:pt idx="10">
                  <c:v>1839274.63827</c:v>
                </c:pt>
                <c:pt idx="11">
                  <c:v>1802373.6949199999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44832"/>
        <c:axId val="270845392"/>
      </c:lineChart>
      <c:catAx>
        <c:axId val="2708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84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84539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84483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732040.44850000006</c:v>
                </c:pt>
                <c:pt idx="1">
                  <c:v>830885.28148999996</c:v>
                </c:pt>
                <c:pt idx="2">
                  <c:v>838828.69568</c:v>
                </c:pt>
                <c:pt idx="3">
                  <c:v>881844.75633999996</c:v>
                </c:pt>
                <c:pt idx="4">
                  <c:v>826286.56649</c:v>
                </c:pt>
                <c:pt idx="5">
                  <c:v>964829.48282999999</c:v>
                </c:pt>
                <c:pt idx="6">
                  <c:v>826886.13679999998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852237.63415000006</c:v>
                </c:pt>
                <c:pt idx="8">
                  <c:v>1086149.1598700001</c:v>
                </c:pt>
                <c:pt idx="9">
                  <c:v>1046471.5705800001</c:v>
                </c:pt>
                <c:pt idx="10">
                  <c:v>1003325.23497</c:v>
                </c:pt>
                <c:pt idx="11">
                  <c:v>1145704.2970400001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48752"/>
        <c:axId val="270849312"/>
      </c:lineChart>
      <c:catAx>
        <c:axId val="27084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84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84931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84875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1383634.10363</c:v>
                </c:pt>
                <c:pt idx="1">
                  <c:v>1264233.8875</c:v>
                </c:pt>
                <c:pt idx="2">
                  <c:v>1325119.69505</c:v>
                </c:pt>
                <c:pt idx="3">
                  <c:v>1385679.1117799999</c:v>
                </c:pt>
                <c:pt idx="4">
                  <c:v>1343257.8401899999</c:v>
                </c:pt>
                <c:pt idx="5">
                  <c:v>1459378.57247</c:v>
                </c:pt>
                <c:pt idx="6">
                  <c:v>1497048.3971800001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1599277.86237</c:v>
                </c:pt>
                <c:pt idx="3">
                  <c:v>1543764.97386</c:v>
                </c:pt>
                <c:pt idx="4">
                  <c:v>1612659.3118</c:v>
                </c:pt>
                <c:pt idx="5">
                  <c:v>1595085.0032800001</c:v>
                </c:pt>
                <c:pt idx="6">
                  <c:v>1719903.31642</c:v>
                </c:pt>
                <c:pt idx="7">
                  <c:v>1552535.55479</c:v>
                </c:pt>
                <c:pt idx="8">
                  <c:v>1664645.7252</c:v>
                </c:pt>
                <c:pt idx="9">
                  <c:v>1499606.82596</c:v>
                </c:pt>
                <c:pt idx="10">
                  <c:v>1504798.5305900001</c:v>
                </c:pt>
                <c:pt idx="11">
                  <c:v>1368074.83852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55280"/>
        <c:axId val="271555840"/>
      </c:lineChart>
      <c:catAx>
        <c:axId val="27155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55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5558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555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487528.74637000001</c:v>
                </c:pt>
                <c:pt idx="1">
                  <c:v>473459.09214999998</c:v>
                </c:pt>
                <c:pt idx="2">
                  <c:v>531790.03012000001</c:v>
                </c:pt>
                <c:pt idx="3">
                  <c:v>573800.66984999995</c:v>
                </c:pt>
                <c:pt idx="4">
                  <c:v>518861.63634999999</c:v>
                </c:pt>
                <c:pt idx="5">
                  <c:v>543571.94039999996</c:v>
                </c:pt>
                <c:pt idx="6">
                  <c:v>529880.70776999998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650683.92787999997</c:v>
                </c:pt>
                <c:pt idx="5">
                  <c:v>592567.68821000005</c:v>
                </c:pt>
                <c:pt idx="6">
                  <c:v>585661.92006999999</c:v>
                </c:pt>
                <c:pt idx="7">
                  <c:v>540784.97158999997</c:v>
                </c:pt>
                <c:pt idx="8">
                  <c:v>609442.44853000005</c:v>
                </c:pt>
                <c:pt idx="9">
                  <c:v>562790.09157000005</c:v>
                </c:pt>
                <c:pt idx="10">
                  <c:v>566799.05356000003</c:v>
                </c:pt>
                <c:pt idx="11">
                  <c:v>587619.20197000005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59200"/>
        <c:axId val="271559760"/>
      </c:lineChart>
      <c:catAx>
        <c:axId val="2715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55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5597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5592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201065.45527999999</c:v>
                </c:pt>
                <c:pt idx="1">
                  <c:v>214653.99252</c:v>
                </c:pt>
                <c:pt idx="2">
                  <c:v>255338.91498</c:v>
                </c:pt>
                <c:pt idx="3">
                  <c:v>264208.71581000002</c:v>
                </c:pt>
                <c:pt idx="4">
                  <c:v>243235.39715</c:v>
                </c:pt>
                <c:pt idx="5">
                  <c:v>238624.09563</c:v>
                </c:pt>
                <c:pt idx="6">
                  <c:v>231644.58507999999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289417.06945000001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245319.79096000001</c:v>
                </c:pt>
                <c:pt idx="8">
                  <c:v>259601.06393999999</c:v>
                </c:pt>
                <c:pt idx="9">
                  <c:v>245621.88080000001</c:v>
                </c:pt>
                <c:pt idx="10">
                  <c:v>250740.23084</c:v>
                </c:pt>
                <c:pt idx="11">
                  <c:v>253370.11129999999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3120"/>
        <c:axId val="271563680"/>
      </c:lineChart>
      <c:catAx>
        <c:axId val="27156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56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5636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56312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287153.27849</c:v>
                </c:pt>
                <c:pt idx="1">
                  <c:v>143833.61949000001</c:v>
                </c:pt>
                <c:pt idx="2">
                  <c:v>159554.72958000001</c:v>
                </c:pt>
                <c:pt idx="3">
                  <c:v>249043.75786000001</c:v>
                </c:pt>
                <c:pt idx="4">
                  <c:v>345710.30736999999</c:v>
                </c:pt>
                <c:pt idx="5">
                  <c:v>233422.29149999999</c:v>
                </c:pt>
                <c:pt idx="6">
                  <c:v>151283.67728999999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147771.88811999999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328914.59093000001</c:v>
                </c:pt>
                <c:pt idx="10">
                  <c:v>519737.42723999999</c:v>
                </c:pt>
                <c:pt idx="11">
                  <c:v>389224.96304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7040"/>
        <c:axId val="271567600"/>
      </c:lineChart>
      <c:catAx>
        <c:axId val="2715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56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567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567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851998.84106000001</c:v>
                </c:pt>
                <c:pt idx="1">
                  <c:v>938043.17989000003</c:v>
                </c:pt>
                <c:pt idx="2">
                  <c:v>955054.74150999996</c:v>
                </c:pt>
                <c:pt idx="3">
                  <c:v>975058.11800999998</c:v>
                </c:pt>
                <c:pt idx="4">
                  <c:v>791061.67842000001</c:v>
                </c:pt>
                <c:pt idx="5">
                  <c:v>830869.38691</c:v>
                </c:pt>
                <c:pt idx="6">
                  <c:v>805257.61886000005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1042741.5051299999</c:v>
                </c:pt>
                <c:pt idx="7">
                  <c:v>955689.37344</c:v>
                </c:pt>
                <c:pt idx="8">
                  <c:v>1084771.4235100001</c:v>
                </c:pt>
                <c:pt idx="9">
                  <c:v>1041217.60412</c:v>
                </c:pt>
                <c:pt idx="10">
                  <c:v>892262.93495000002</c:v>
                </c:pt>
                <c:pt idx="11">
                  <c:v>1182518.4947599999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73344"/>
        <c:axId val="271273904"/>
      </c:lineChart>
      <c:catAx>
        <c:axId val="2712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2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27390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27334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276693.65356000001</c:v>
                </c:pt>
                <c:pt idx="1">
                  <c:v>281272.03094999999</c:v>
                </c:pt>
                <c:pt idx="2">
                  <c:v>275869.21025</c:v>
                </c:pt>
                <c:pt idx="3">
                  <c:v>348707.56601000001</c:v>
                </c:pt>
                <c:pt idx="4">
                  <c:v>405475.85053</c:v>
                </c:pt>
                <c:pt idx="5">
                  <c:v>394397.66414000001</c:v>
                </c:pt>
                <c:pt idx="6">
                  <c:v>374417.84077000001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77264"/>
        <c:axId val="271277824"/>
      </c:lineChart>
      <c:catAx>
        <c:axId val="27127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27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27782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2772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12304369.689999999</c:v>
                </c:pt>
                <c:pt idx="1">
                  <c:v>12234955.592</c:v>
                </c:pt>
                <c:pt idx="2">
                  <c:v>12526788.333000001</c:v>
                </c:pt>
                <c:pt idx="3">
                  <c:v>13358980.732000001</c:v>
                </c:pt>
                <c:pt idx="4">
                  <c:v>11091532.717</c:v>
                </c:pt>
                <c:pt idx="5">
                  <c:v>11995544.325999999</c:v>
                </c:pt>
                <c:pt idx="6">
                  <c:v>10857507.34907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59088"/>
        <c:axId val="235459648"/>
      </c:lineChart>
      <c:catAx>
        <c:axId val="23545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45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459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459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117014.65793</c:v>
                </c:pt>
                <c:pt idx="5">
                  <c:v>53595.19154</c:v>
                </c:pt>
                <c:pt idx="6">
                  <c:v>149306.33343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164063.21474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81184"/>
        <c:axId val="271281744"/>
      </c:lineChart>
      <c:catAx>
        <c:axId val="2712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28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28174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2811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99415.228080000001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128042.47478</c:v>
                </c:pt>
                <c:pt idx="4">
                  <c:v>110325.70848</c:v>
                </c:pt>
                <c:pt idx="5">
                  <c:v>159703.81526999999</c:v>
                </c:pt>
                <c:pt idx="6">
                  <c:v>98110.842130000005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85104"/>
        <c:axId val="271285664"/>
      </c:lineChart>
      <c:catAx>
        <c:axId val="27128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28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2856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285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274747.01341999997</c:v>
                </c:pt>
                <c:pt idx="1">
                  <c:v>295517.68037999998</c:v>
                </c:pt>
                <c:pt idx="2">
                  <c:v>315286.21461999998</c:v>
                </c:pt>
                <c:pt idx="3">
                  <c:v>327672.04706999997</c:v>
                </c:pt>
                <c:pt idx="4">
                  <c:v>295932.60973000003</c:v>
                </c:pt>
                <c:pt idx="5">
                  <c:v>321853.65356000001</c:v>
                </c:pt>
                <c:pt idx="6">
                  <c:v>302176.90736999997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381069.14622</c:v>
                </c:pt>
                <c:pt idx="9">
                  <c:v>350459.74690000003</c:v>
                </c:pt>
                <c:pt idx="10">
                  <c:v>351254.24349999998</c:v>
                </c:pt>
                <c:pt idx="11">
                  <c:v>357697.40938999999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17168"/>
        <c:axId val="272217728"/>
      </c:lineChart>
      <c:catAx>
        <c:axId val="27221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221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221772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22171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1887616.1530599999</c:v>
                </c:pt>
                <c:pt idx="3">
                  <c:v>1849448.0303700001</c:v>
                </c:pt>
                <c:pt idx="4">
                  <c:v>1808453.76923</c:v>
                </c:pt>
                <c:pt idx="5">
                  <c:v>1669541.4984600001</c:v>
                </c:pt>
                <c:pt idx="6">
                  <c:v>1529491.9659299999</c:v>
                </c:pt>
                <c:pt idx="7">
                  <c:v>1606238.6817599998</c:v>
                </c:pt>
                <c:pt idx="8">
                  <c:v>1902126.0463999999</c:v>
                </c:pt>
                <c:pt idx="9">
                  <c:v>2007526.50126</c:v>
                </c:pt>
                <c:pt idx="10">
                  <c:v>2194256.8385899998</c:v>
                </c:pt>
                <c:pt idx="11">
                  <c:v>2307954.4551599999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1818064.39423</c:v>
                </c:pt>
                <c:pt idx="1">
                  <c:v>1657248.0399299997</c:v>
                </c:pt>
                <c:pt idx="2">
                  <c:v>1772514.8949200001</c:v>
                </c:pt>
                <c:pt idx="3">
                  <c:v>1710585.2897900001</c:v>
                </c:pt>
                <c:pt idx="4">
                  <c:v>1571164.4718500001</c:v>
                </c:pt>
                <c:pt idx="5">
                  <c:v>1614552.8878599997</c:v>
                </c:pt>
                <c:pt idx="6">
                  <c:v>1534882.3383800001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63008"/>
        <c:axId val="235463568"/>
      </c:lineChart>
      <c:catAx>
        <c:axId val="2354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46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4635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463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12304369.689999999</c:v>
                </c:pt>
                <c:pt idx="1">
                  <c:v>12234955.592</c:v>
                </c:pt>
                <c:pt idx="2">
                  <c:v>12526788.333000001</c:v>
                </c:pt>
                <c:pt idx="3">
                  <c:v>13358980.732000001</c:v>
                </c:pt>
                <c:pt idx="4">
                  <c:v>11091532.717</c:v>
                </c:pt>
                <c:pt idx="5">
                  <c:v>11995544.325999999</c:v>
                </c:pt>
                <c:pt idx="6">
                  <c:v>10857507.34907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04592"/>
        <c:axId val="235605152"/>
      </c:lineChart>
      <c:catAx>
        <c:axId val="23560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60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60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6045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84369678.739069998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15040"/>
        <c:axId val="235715600"/>
      </c:barChart>
      <c:catAx>
        <c:axId val="2357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71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71560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7150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566166.71128000005</c:v>
                </c:pt>
                <c:pt idx="1">
                  <c:v>491881.25361999997</c:v>
                </c:pt>
                <c:pt idx="2">
                  <c:v>554847.67162000004</c:v>
                </c:pt>
                <c:pt idx="3">
                  <c:v>487596.91798999999</c:v>
                </c:pt>
                <c:pt idx="4">
                  <c:v>480957.45445000002</c:v>
                </c:pt>
                <c:pt idx="5">
                  <c:v>481099.43547000003</c:v>
                </c:pt>
                <c:pt idx="6">
                  <c:v>431193.56300999998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542968.32842999999</c:v>
                </c:pt>
                <c:pt idx="5">
                  <c:v>495849.45386000001</c:v>
                </c:pt>
                <c:pt idx="6">
                  <c:v>444851.1041</c:v>
                </c:pt>
                <c:pt idx="7">
                  <c:v>483695.93664000003</c:v>
                </c:pt>
                <c:pt idx="8">
                  <c:v>552501.56553999998</c:v>
                </c:pt>
                <c:pt idx="9">
                  <c:v>564232.83424999996</c:v>
                </c:pt>
                <c:pt idx="10">
                  <c:v>601804.46646000003</c:v>
                </c:pt>
                <c:pt idx="11">
                  <c:v>651456.22444000002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18960"/>
        <c:axId val="235719520"/>
      </c:lineChart>
      <c:catAx>
        <c:axId val="23571896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71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71952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7189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218501.91409999999</c:v>
                </c:pt>
                <c:pt idx="1">
                  <c:v>155554.29676</c:v>
                </c:pt>
                <c:pt idx="2">
                  <c:v>152646.22302</c:v>
                </c:pt>
                <c:pt idx="3">
                  <c:v>124874.8619</c:v>
                </c:pt>
                <c:pt idx="4">
                  <c:v>161382.84640000001</c:v>
                </c:pt>
                <c:pt idx="5">
                  <c:v>181452.13167999999</c:v>
                </c:pt>
                <c:pt idx="6">
                  <c:v>94075.724770000001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212448.55926000001</c:v>
                </c:pt>
                <c:pt idx="10">
                  <c:v>338058.44446999999</c:v>
                </c:pt>
                <c:pt idx="11">
                  <c:v>338041.30245999998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38560"/>
        <c:axId val="235039120"/>
      </c:lineChart>
      <c:catAx>
        <c:axId val="2350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03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0391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038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98736.69425</c:v>
                </c:pt>
                <c:pt idx="2">
                  <c:v>104092.82492</c:v>
                </c:pt>
                <c:pt idx="3">
                  <c:v>106062.1406</c:v>
                </c:pt>
                <c:pt idx="4">
                  <c:v>96216.002359999999</c:v>
                </c:pt>
                <c:pt idx="5">
                  <c:v>110460.7877</c:v>
                </c:pt>
                <c:pt idx="6">
                  <c:v>111460.34292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125772.73337</c:v>
                </c:pt>
                <c:pt idx="10">
                  <c:v>129613.56435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42480"/>
        <c:axId val="235043040"/>
      </c:lineChart>
      <c:catAx>
        <c:axId val="23504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04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0430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04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4" sqref="A4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1" t="s">
        <v>207</v>
      </c>
      <c r="C1" s="151"/>
      <c r="D1" s="151"/>
      <c r="E1" s="151"/>
      <c r="F1" s="151"/>
      <c r="G1" s="151"/>
      <c r="H1" s="151"/>
      <c r="I1" s="151"/>
      <c r="J1" s="151"/>
      <c r="K1" s="118"/>
      <c r="L1" s="118"/>
      <c r="M1" s="11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8" t="s">
        <v>194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3"/>
      <c r="B6" s="147" t="s">
        <v>0</v>
      </c>
      <c r="C6" s="147"/>
      <c r="D6" s="147"/>
      <c r="E6" s="147"/>
      <c r="F6" s="147" t="s">
        <v>208</v>
      </c>
      <c r="G6" s="147"/>
      <c r="H6" s="147"/>
      <c r="I6" s="147"/>
      <c r="J6" s="147" t="s">
        <v>173</v>
      </c>
      <c r="K6" s="147"/>
      <c r="L6" s="147"/>
      <c r="M6" s="147"/>
    </row>
    <row r="7" spans="1:13" ht="28.2" x14ac:dyDescent="0.3">
      <c r="A7" s="4" t="s">
        <v>1</v>
      </c>
      <c r="B7" s="5">
        <v>2014</v>
      </c>
      <c r="C7" s="6">
        <v>2015</v>
      </c>
      <c r="D7" s="7" t="s">
        <v>182</v>
      </c>
      <c r="E7" s="7" t="s">
        <v>183</v>
      </c>
      <c r="F7" s="5">
        <v>2014</v>
      </c>
      <c r="G7" s="6">
        <v>2015</v>
      </c>
      <c r="H7" s="7" t="s">
        <v>182</v>
      </c>
      <c r="I7" s="7" t="s">
        <v>183</v>
      </c>
      <c r="J7" s="5" t="s">
        <v>174</v>
      </c>
      <c r="K7" s="5" t="s">
        <v>185</v>
      </c>
      <c r="L7" s="7" t="s">
        <v>182</v>
      </c>
      <c r="M7" s="7" t="s">
        <v>183</v>
      </c>
    </row>
    <row r="8" spans="1:13" ht="16.8" x14ac:dyDescent="0.3">
      <c r="A8" s="49" t="s">
        <v>2</v>
      </c>
      <c r="B8" s="50">
        <v>1529429.62313</v>
      </c>
      <c r="C8" s="50">
        <v>1534882.3383800001</v>
      </c>
      <c r="D8" s="48">
        <f t="shared" ref="D8:D44" si="0">(C8-B8)/B8*100</f>
        <v>0.3565195264651056</v>
      </c>
      <c r="E8" s="48">
        <f>C8/C$44*100</f>
        <v>14.136599580671438</v>
      </c>
      <c r="F8" s="50">
        <v>12466346.507199999</v>
      </c>
      <c r="G8" s="50">
        <v>11679012.316960001</v>
      </c>
      <c r="H8" s="48">
        <f t="shared" ref="H8:H45" si="1">(G8-F8)/F8*100</f>
        <v>-6.3156770893963916</v>
      </c>
      <c r="I8" s="48">
        <f>G8/G$46*100</f>
        <v>13.842665388213305</v>
      </c>
      <c r="J8" s="50">
        <v>21979448.556759998</v>
      </c>
      <c r="K8" s="50">
        <v>21690447.967480004</v>
      </c>
      <c r="L8" s="48">
        <f t="shared" ref="L8:L45" si="2">(K8-J8)/J8*100</f>
        <v>-1.3148673340628894</v>
      </c>
      <c r="M8" s="48">
        <f>K8/K$46*100</f>
        <v>14.599688864805852</v>
      </c>
    </row>
    <row r="9" spans="1:13" ht="15.6" x14ac:dyDescent="0.3">
      <c r="A9" s="9" t="s">
        <v>3</v>
      </c>
      <c r="B9" s="50">
        <v>979247.53149999992</v>
      </c>
      <c r="C9" s="50">
        <v>1031837.5579599999</v>
      </c>
      <c r="D9" s="48">
        <f t="shared" si="0"/>
        <v>5.3704527985322752</v>
      </c>
      <c r="E9" s="48">
        <f t="shared" ref="E9:E46" si="3">C9/C$44*100</f>
        <v>9.5034479350214944</v>
      </c>
      <c r="F9" s="50">
        <v>8508179.1036900003</v>
      </c>
      <c r="G9" s="50">
        <v>8243905.8637000006</v>
      </c>
      <c r="H9" s="48">
        <f t="shared" si="1"/>
        <v>-3.1061080963303218</v>
      </c>
      <c r="I9" s="48">
        <f t="shared" ref="I9:I46" si="4">G9/G$46*100</f>
        <v>9.7711713341897592</v>
      </c>
      <c r="J9" s="50">
        <v>15153503.801719999</v>
      </c>
      <c r="K9" s="50">
        <v>15420340.595520003</v>
      </c>
      <c r="L9" s="48">
        <f t="shared" si="2"/>
        <v>1.7608917204331089</v>
      </c>
      <c r="M9" s="48">
        <f t="shared" ref="M9:M46" si="5">K9/K$46*100</f>
        <v>10.379323434050905</v>
      </c>
    </row>
    <row r="10" spans="1:13" ht="13.8" x14ac:dyDescent="0.25">
      <c r="A10" s="11" t="s">
        <v>4</v>
      </c>
      <c r="B10" s="12">
        <v>444851.1041</v>
      </c>
      <c r="C10" s="12">
        <v>431193.56300999998</v>
      </c>
      <c r="D10" s="13">
        <f t="shared" si="0"/>
        <v>-3.0701376177611728</v>
      </c>
      <c r="E10" s="13">
        <f t="shared" si="3"/>
        <v>3.9713863334104387</v>
      </c>
      <c r="F10" s="12">
        <v>3862823.95799</v>
      </c>
      <c r="G10" s="12">
        <v>3493743.0074399998</v>
      </c>
      <c r="H10" s="13">
        <f t="shared" si="1"/>
        <v>-9.5546924882916358</v>
      </c>
      <c r="I10" s="13">
        <f t="shared" si="4"/>
        <v>4.1409936124624753</v>
      </c>
      <c r="J10" s="12">
        <v>6745927.9250100004</v>
      </c>
      <c r="K10" s="12">
        <v>6345967.9943500003</v>
      </c>
      <c r="L10" s="13">
        <f t="shared" si="2"/>
        <v>-5.9289090412184793</v>
      </c>
      <c r="M10" s="13">
        <f t="shared" si="5"/>
        <v>4.2714266852594651</v>
      </c>
    </row>
    <row r="11" spans="1:13" ht="13.8" x14ac:dyDescent="0.25">
      <c r="A11" s="11" t="s">
        <v>5</v>
      </c>
      <c r="B11" s="12">
        <v>94578.114130000002</v>
      </c>
      <c r="C11" s="12">
        <v>94075.724770000001</v>
      </c>
      <c r="D11" s="13">
        <f t="shared" si="0"/>
        <v>-0.53118986841866422</v>
      </c>
      <c r="E11" s="13">
        <f t="shared" si="3"/>
        <v>0.86645785027313904</v>
      </c>
      <c r="F11" s="12">
        <v>1239984.2972299999</v>
      </c>
      <c r="G11" s="12">
        <v>1088487.99863</v>
      </c>
      <c r="H11" s="13">
        <f t="shared" si="1"/>
        <v>-12.217598153333663</v>
      </c>
      <c r="I11" s="13">
        <f t="shared" si="4"/>
        <v>1.2901412153012524</v>
      </c>
      <c r="J11" s="12">
        <v>2378490.5004799999</v>
      </c>
      <c r="K11" s="12">
        <v>2242818.46955</v>
      </c>
      <c r="L11" s="13">
        <f t="shared" si="2"/>
        <v>-5.7041233043655248</v>
      </c>
      <c r="M11" s="13">
        <f t="shared" si="5"/>
        <v>1.5096254298096126</v>
      </c>
    </row>
    <row r="12" spans="1:13" ht="13.8" x14ac:dyDescent="0.25">
      <c r="A12" s="11" t="s">
        <v>6</v>
      </c>
      <c r="B12" s="12">
        <v>106723.63373</v>
      </c>
      <c r="C12" s="12">
        <v>111460.34292</v>
      </c>
      <c r="D12" s="13">
        <f t="shared" si="0"/>
        <v>4.4382945224516899</v>
      </c>
      <c r="E12" s="13">
        <f t="shared" si="3"/>
        <v>1.0265739578757653</v>
      </c>
      <c r="F12" s="12">
        <v>788905.12202000001</v>
      </c>
      <c r="G12" s="12">
        <v>720068.94423999998</v>
      </c>
      <c r="H12" s="13">
        <f t="shared" si="1"/>
        <v>-8.7255331292239884</v>
      </c>
      <c r="I12" s="13">
        <f t="shared" si="4"/>
        <v>0.85346887057251486</v>
      </c>
      <c r="J12" s="12">
        <v>1411090.1582599999</v>
      </c>
      <c r="K12" s="12">
        <v>1346892.5149000001</v>
      </c>
      <c r="L12" s="13">
        <f t="shared" si="2"/>
        <v>-4.5495068464768611</v>
      </c>
      <c r="M12" s="13">
        <f t="shared" si="5"/>
        <v>0.90658393415193572</v>
      </c>
    </row>
    <row r="13" spans="1:13" ht="13.8" x14ac:dyDescent="0.25">
      <c r="A13" s="11" t="s">
        <v>7</v>
      </c>
      <c r="B13" s="12">
        <v>88391.264150000003</v>
      </c>
      <c r="C13" s="12">
        <v>76875.353950000004</v>
      </c>
      <c r="D13" s="13">
        <f t="shared" si="0"/>
        <v>-13.028335221518606</v>
      </c>
      <c r="E13" s="13">
        <f t="shared" si="3"/>
        <v>0.7080387005824571</v>
      </c>
      <c r="F13" s="12">
        <v>743096.67451000004</v>
      </c>
      <c r="G13" s="12">
        <v>657073.74458000006</v>
      </c>
      <c r="H13" s="13">
        <f t="shared" si="1"/>
        <v>-11.576277068757404</v>
      </c>
      <c r="I13" s="13">
        <f t="shared" si="4"/>
        <v>0.77880318427207862</v>
      </c>
      <c r="J13" s="12">
        <v>1444028.03712</v>
      </c>
      <c r="K13" s="12">
        <v>1372814.3886200001</v>
      </c>
      <c r="L13" s="13">
        <f t="shared" si="2"/>
        <v>-4.9315973561032722</v>
      </c>
      <c r="M13" s="13">
        <f t="shared" si="5"/>
        <v>0.92403176610414761</v>
      </c>
    </row>
    <row r="14" spans="1:13" ht="13.8" x14ac:dyDescent="0.25">
      <c r="A14" s="11" t="s">
        <v>8</v>
      </c>
      <c r="B14" s="12">
        <v>157457.57084</v>
      </c>
      <c r="C14" s="12">
        <v>228212.72985999999</v>
      </c>
      <c r="D14" s="13">
        <f t="shared" si="0"/>
        <v>44.936015869251293</v>
      </c>
      <c r="E14" s="13">
        <f t="shared" si="3"/>
        <v>2.101888790151706</v>
      </c>
      <c r="F14" s="12">
        <v>1077153.3673</v>
      </c>
      <c r="G14" s="12">
        <v>1582085.2136200001</v>
      </c>
      <c r="H14" s="13">
        <f t="shared" si="1"/>
        <v>46.876504465252303</v>
      </c>
      <c r="I14" s="13">
        <f t="shared" si="4"/>
        <v>1.8751822186177964</v>
      </c>
      <c r="J14" s="12">
        <v>1920328.6510000001</v>
      </c>
      <c r="K14" s="12">
        <v>2818978.5922099999</v>
      </c>
      <c r="L14" s="13">
        <f t="shared" si="2"/>
        <v>46.796674139191389</v>
      </c>
      <c r="M14" s="13">
        <f t="shared" si="5"/>
        <v>1.8974347797942663</v>
      </c>
    </row>
    <row r="15" spans="1:13" ht="13.8" x14ac:dyDescent="0.25">
      <c r="A15" s="11" t="s">
        <v>9</v>
      </c>
      <c r="B15" s="12">
        <v>14721.921179999999</v>
      </c>
      <c r="C15" s="12">
        <v>12890.33347</v>
      </c>
      <c r="D15" s="13">
        <f t="shared" si="0"/>
        <v>-12.441227524626646</v>
      </c>
      <c r="E15" s="13">
        <f t="shared" si="3"/>
        <v>0.11872276992844145</v>
      </c>
      <c r="F15" s="12">
        <v>144282.47334999999</v>
      </c>
      <c r="G15" s="12">
        <v>121070.14539000001</v>
      </c>
      <c r="H15" s="13">
        <f t="shared" si="1"/>
        <v>-16.088113421573794</v>
      </c>
      <c r="I15" s="13">
        <f t="shared" si="4"/>
        <v>0.14349959274401589</v>
      </c>
      <c r="J15" s="12">
        <v>279192.37534999999</v>
      </c>
      <c r="K15" s="12">
        <v>204825.09750999999</v>
      </c>
      <c r="L15" s="13">
        <f t="shared" si="2"/>
        <v>-26.636571914534557</v>
      </c>
      <c r="M15" s="13">
        <f t="shared" si="5"/>
        <v>0.1378663409733599</v>
      </c>
    </row>
    <row r="16" spans="1:13" ht="13.8" x14ac:dyDescent="0.25">
      <c r="A16" s="11" t="s">
        <v>10</v>
      </c>
      <c r="B16" s="12">
        <v>68872.547839999999</v>
      </c>
      <c r="C16" s="12">
        <v>73120.949699999997</v>
      </c>
      <c r="D16" s="13">
        <f t="shared" si="0"/>
        <v>6.168498179956396</v>
      </c>
      <c r="E16" s="13">
        <f t="shared" si="3"/>
        <v>0.67345982230684998</v>
      </c>
      <c r="F16" s="12">
        <v>596263.26563000004</v>
      </c>
      <c r="G16" s="12">
        <v>531732.04328999994</v>
      </c>
      <c r="H16" s="13">
        <f t="shared" si="1"/>
        <v>-10.82260572799461</v>
      </c>
      <c r="I16" s="13">
        <f t="shared" si="4"/>
        <v>0.63024068745655293</v>
      </c>
      <c r="J16" s="12">
        <v>890252.64107000001</v>
      </c>
      <c r="K16" s="12">
        <v>1011030.21539</v>
      </c>
      <c r="L16" s="13">
        <f t="shared" si="2"/>
        <v>13.566662849192642</v>
      </c>
      <c r="M16" s="13">
        <f t="shared" si="5"/>
        <v>0.68051736873955149</v>
      </c>
    </row>
    <row r="17" spans="1:13" ht="13.8" x14ac:dyDescent="0.25">
      <c r="A17" s="11" t="s">
        <v>11</v>
      </c>
      <c r="B17" s="12">
        <v>3651.3755299999998</v>
      </c>
      <c r="C17" s="12">
        <v>4008.5602800000001</v>
      </c>
      <c r="D17" s="13">
        <f t="shared" si="0"/>
        <v>9.7821970669776697</v>
      </c>
      <c r="E17" s="13">
        <f t="shared" si="3"/>
        <v>3.6919710492697516E-2</v>
      </c>
      <c r="F17" s="12">
        <v>55669.945659999998</v>
      </c>
      <c r="G17" s="12">
        <v>49644.766510000001</v>
      </c>
      <c r="H17" s="13">
        <f t="shared" si="1"/>
        <v>-10.823037598776052</v>
      </c>
      <c r="I17" s="13">
        <f t="shared" si="4"/>
        <v>5.884195276307299E-2</v>
      </c>
      <c r="J17" s="12">
        <v>84193.513430000006</v>
      </c>
      <c r="K17" s="12">
        <v>77013.322990000001</v>
      </c>
      <c r="L17" s="13">
        <f t="shared" si="2"/>
        <v>-8.528199082664182</v>
      </c>
      <c r="M17" s="13">
        <f t="shared" si="5"/>
        <v>5.1837129218563982E-2</v>
      </c>
    </row>
    <row r="18" spans="1:13" ht="15.6" x14ac:dyDescent="0.3">
      <c r="A18" s="9" t="s">
        <v>12</v>
      </c>
      <c r="B18" s="50">
        <v>175807.64163</v>
      </c>
      <c r="C18" s="50">
        <v>153158.77184</v>
      </c>
      <c r="D18" s="48">
        <f t="shared" si="0"/>
        <v>-12.882756164641689</v>
      </c>
      <c r="E18" s="48">
        <f t="shared" si="3"/>
        <v>1.4106255415348057</v>
      </c>
      <c r="F18" s="50">
        <v>1313090.2623000001</v>
      </c>
      <c r="G18" s="50">
        <v>1071017.51672</v>
      </c>
      <c r="H18" s="48">
        <f t="shared" si="1"/>
        <v>-18.435346946826574</v>
      </c>
      <c r="I18" s="48">
        <f t="shared" si="4"/>
        <v>1.2694341530353985</v>
      </c>
      <c r="J18" s="50">
        <v>2193607.02471</v>
      </c>
      <c r="K18" s="50">
        <v>2032760.6164899999</v>
      </c>
      <c r="L18" s="48">
        <f t="shared" si="2"/>
        <v>-7.3325078926233092</v>
      </c>
      <c r="M18" s="48">
        <f t="shared" si="5"/>
        <v>1.3682369576635758</v>
      </c>
    </row>
    <row r="19" spans="1:13" ht="13.8" x14ac:dyDescent="0.25">
      <c r="A19" s="11" t="s">
        <v>13</v>
      </c>
      <c r="B19" s="12">
        <v>175807.64163</v>
      </c>
      <c r="C19" s="12">
        <v>153158.77184</v>
      </c>
      <c r="D19" s="13">
        <f t="shared" si="0"/>
        <v>-12.882756164641689</v>
      </c>
      <c r="E19" s="13">
        <f t="shared" si="3"/>
        <v>1.4106255415348057</v>
      </c>
      <c r="F19" s="12">
        <v>1313090.2623000001</v>
      </c>
      <c r="G19" s="12">
        <v>1071017.51672</v>
      </c>
      <c r="H19" s="13">
        <f t="shared" si="1"/>
        <v>-18.435346946826574</v>
      </c>
      <c r="I19" s="13">
        <f t="shared" si="4"/>
        <v>1.2694341530353985</v>
      </c>
      <c r="J19" s="12">
        <v>2193607.02471</v>
      </c>
      <c r="K19" s="12">
        <v>2032760.6164899999</v>
      </c>
      <c r="L19" s="13">
        <f t="shared" si="2"/>
        <v>-7.3325078926233092</v>
      </c>
      <c r="M19" s="13">
        <f t="shared" si="5"/>
        <v>1.3682369576635758</v>
      </c>
    </row>
    <row r="20" spans="1:13" ht="15.6" x14ac:dyDescent="0.3">
      <c r="A20" s="9" t="s">
        <v>189</v>
      </c>
      <c r="B20" s="8">
        <v>374374.45</v>
      </c>
      <c r="C20" s="8">
        <v>349886.00858000002</v>
      </c>
      <c r="D20" s="10">
        <f t="shared" si="0"/>
        <v>-6.5411625766662196</v>
      </c>
      <c r="E20" s="10">
        <f t="shared" si="3"/>
        <v>3.2225261041151358</v>
      </c>
      <c r="F20" s="8">
        <v>2645077.14121</v>
      </c>
      <c r="G20" s="8">
        <v>2364088.9365400001</v>
      </c>
      <c r="H20" s="10">
        <f t="shared" si="1"/>
        <v>-10.623062756553892</v>
      </c>
      <c r="I20" s="10">
        <f t="shared" si="4"/>
        <v>2.8020599009881444</v>
      </c>
      <c r="J20" s="8">
        <v>4632337.7303299997</v>
      </c>
      <c r="K20" s="8">
        <v>4237346.7554700002</v>
      </c>
      <c r="L20" s="10">
        <f t="shared" si="2"/>
        <v>-8.5268172973187131</v>
      </c>
      <c r="M20" s="10">
        <f t="shared" si="5"/>
        <v>2.8521284730913705</v>
      </c>
    </row>
    <row r="21" spans="1:13" ht="13.8" x14ac:dyDescent="0.25">
      <c r="A21" s="11" t="s">
        <v>187</v>
      </c>
      <c r="B21" s="12">
        <v>374374.45</v>
      </c>
      <c r="C21" s="12">
        <v>349886.00858000002</v>
      </c>
      <c r="D21" s="13">
        <f t="shared" si="0"/>
        <v>-6.5411625766662196</v>
      </c>
      <c r="E21" s="13">
        <f t="shared" si="3"/>
        <v>3.2225261041151358</v>
      </c>
      <c r="F21" s="12">
        <v>2645077.14121</v>
      </c>
      <c r="G21" s="12">
        <v>2364088.9365400001</v>
      </c>
      <c r="H21" s="13">
        <f t="shared" si="1"/>
        <v>-10.623062756553892</v>
      </c>
      <c r="I21" s="13">
        <f t="shared" si="4"/>
        <v>2.8020599009881444</v>
      </c>
      <c r="J21" s="12">
        <v>4632337.7303299997</v>
      </c>
      <c r="K21" s="12">
        <v>4237346.7554700002</v>
      </c>
      <c r="L21" s="13">
        <f t="shared" si="2"/>
        <v>-8.5268172973187131</v>
      </c>
      <c r="M21" s="13">
        <f t="shared" si="5"/>
        <v>2.8521284730913705</v>
      </c>
    </row>
    <row r="22" spans="1:13" ht="16.8" x14ac:dyDescent="0.3">
      <c r="A22" s="49" t="s">
        <v>14</v>
      </c>
      <c r="B22" s="50">
        <v>10539245.28461</v>
      </c>
      <c r="C22" s="50">
        <v>8948207.1699199993</v>
      </c>
      <c r="D22" s="48">
        <f t="shared" si="0"/>
        <v>-15.096319249854862</v>
      </c>
      <c r="E22" s="48">
        <f t="shared" si="3"/>
        <v>82.414930814543339</v>
      </c>
      <c r="F22" s="50">
        <v>73214974.582549989</v>
      </c>
      <c r="G22" s="50">
        <v>63468128.429529995</v>
      </c>
      <c r="H22" s="48">
        <f t="shared" si="1"/>
        <v>-13.312640219563843</v>
      </c>
      <c r="I22" s="48">
        <f t="shared" si="4"/>
        <v>75.226229823415352</v>
      </c>
      <c r="J22" s="50">
        <v>123183732.01823999</v>
      </c>
      <c r="K22" s="50">
        <v>114291892.06936</v>
      </c>
      <c r="L22" s="48">
        <f t="shared" si="2"/>
        <v>-7.2183557059006462</v>
      </c>
      <c r="M22" s="48">
        <f t="shared" si="5"/>
        <v>76.929073409842005</v>
      </c>
    </row>
    <row r="23" spans="1:13" ht="15.6" x14ac:dyDescent="0.3">
      <c r="A23" s="9" t="s">
        <v>15</v>
      </c>
      <c r="B23" s="50">
        <v>1052446.39751</v>
      </c>
      <c r="C23" s="50">
        <v>898196.67319</v>
      </c>
      <c r="D23" s="48">
        <f t="shared" si="0"/>
        <v>-14.6563021817493</v>
      </c>
      <c r="E23" s="48">
        <f t="shared" si="3"/>
        <v>8.2725863710047136</v>
      </c>
      <c r="F23" s="50">
        <v>7599466.2162599992</v>
      </c>
      <c r="G23" s="50">
        <v>6644869.9145800006</v>
      </c>
      <c r="H23" s="48">
        <f t="shared" si="1"/>
        <v>-12.561359897061211</v>
      </c>
      <c r="I23" s="48">
        <f t="shared" si="4"/>
        <v>7.8758980879026232</v>
      </c>
      <c r="J23" s="50">
        <v>13017573.84939</v>
      </c>
      <c r="K23" s="50">
        <v>12137887.41488</v>
      </c>
      <c r="L23" s="48">
        <f t="shared" si="2"/>
        <v>-6.7576834569002413</v>
      </c>
      <c r="M23" s="48">
        <f t="shared" si="5"/>
        <v>8.1699271494519898</v>
      </c>
    </row>
    <row r="24" spans="1:13" ht="13.8" x14ac:dyDescent="0.25">
      <c r="A24" s="11" t="s">
        <v>16</v>
      </c>
      <c r="B24" s="12">
        <v>702422.93902000005</v>
      </c>
      <c r="C24" s="12">
        <v>632914.51795999997</v>
      </c>
      <c r="D24" s="13">
        <f t="shared" si="0"/>
        <v>-9.8955226543393078</v>
      </c>
      <c r="E24" s="13">
        <f t="shared" si="3"/>
        <v>5.8292801249101824</v>
      </c>
      <c r="F24" s="12">
        <v>5221703.8352499995</v>
      </c>
      <c r="G24" s="12">
        <v>4627787.6963600004</v>
      </c>
      <c r="H24" s="13">
        <f t="shared" si="1"/>
        <v>-11.37399128002372</v>
      </c>
      <c r="I24" s="13">
        <f t="shared" si="4"/>
        <v>5.4851313475690162</v>
      </c>
      <c r="J24" s="12">
        <v>8774070.08904</v>
      </c>
      <c r="K24" s="12">
        <v>8290901.6976399999</v>
      </c>
      <c r="L24" s="13">
        <f t="shared" si="2"/>
        <v>-5.5067760628393279</v>
      </c>
      <c r="M24" s="13">
        <f t="shared" si="5"/>
        <v>5.5805479617439913</v>
      </c>
    </row>
    <row r="25" spans="1:13" ht="13.8" x14ac:dyDescent="0.25">
      <c r="A25" s="11" t="s">
        <v>17</v>
      </c>
      <c r="B25" s="12">
        <v>168805.21614999999</v>
      </c>
      <c r="C25" s="12">
        <v>118628.98330000001</v>
      </c>
      <c r="D25" s="13">
        <f t="shared" si="0"/>
        <v>-29.724337905182669</v>
      </c>
      <c r="E25" s="13">
        <f t="shared" si="3"/>
        <v>1.0925986921865745</v>
      </c>
      <c r="F25" s="12">
        <v>1051553.7336899999</v>
      </c>
      <c r="G25" s="12">
        <v>871189.72357999999</v>
      </c>
      <c r="H25" s="13">
        <f t="shared" si="1"/>
        <v>-17.152143949609293</v>
      </c>
      <c r="I25" s="13">
        <f t="shared" si="4"/>
        <v>1.032586275780814</v>
      </c>
      <c r="J25" s="12">
        <v>1964969.49826</v>
      </c>
      <c r="K25" s="12">
        <v>1672722.6289299999</v>
      </c>
      <c r="L25" s="13">
        <f t="shared" si="2"/>
        <v>-14.872845079213068</v>
      </c>
      <c r="M25" s="13">
        <f t="shared" si="5"/>
        <v>1.1258979056639256</v>
      </c>
    </row>
    <row r="26" spans="1:13" ht="13.8" x14ac:dyDescent="0.25">
      <c r="A26" s="11" t="s">
        <v>18</v>
      </c>
      <c r="B26" s="12">
        <v>181218.24234</v>
      </c>
      <c r="C26" s="12">
        <v>146653.17193000001</v>
      </c>
      <c r="D26" s="13">
        <f t="shared" si="0"/>
        <v>-19.073725671143702</v>
      </c>
      <c r="E26" s="13">
        <f t="shared" si="3"/>
        <v>1.3507075539079567</v>
      </c>
      <c r="F26" s="12">
        <v>1326208.64732</v>
      </c>
      <c r="G26" s="12">
        <v>1145892.4946399999</v>
      </c>
      <c r="H26" s="13">
        <f t="shared" si="1"/>
        <v>-13.59636381834658</v>
      </c>
      <c r="I26" s="13">
        <f t="shared" si="4"/>
        <v>1.3581804645527931</v>
      </c>
      <c r="J26" s="12">
        <v>2278534.2620899999</v>
      </c>
      <c r="K26" s="12">
        <v>2174263.08831</v>
      </c>
      <c r="L26" s="13">
        <f t="shared" si="2"/>
        <v>-4.5762390109664821</v>
      </c>
      <c r="M26" s="13">
        <f t="shared" si="5"/>
        <v>1.4634812820440728</v>
      </c>
    </row>
    <row r="27" spans="1:13" ht="15.6" x14ac:dyDescent="0.3">
      <c r="A27" s="9" t="s">
        <v>19</v>
      </c>
      <c r="B27" s="50">
        <v>1570476.9852199999</v>
      </c>
      <c r="C27" s="50">
        <v>1322392.5661800001</v>
      </c>
      <c r="D27" s="48">
        <f t="shared" si="0"/>
        <v>-15.796756104977048</v>
      </c>
      <c r="E27" s="48">
        <f t="shared" si="3"/>
        <v>12.179522644239976</v>
      </c>
      <c r="F27" s="50">
        <v>10453387.017589999</v>
      </c>
      <c r="G27" s="50">
        <v>9279859.5192200001</v>
      </c>
      <c r="H27" s="48">
        <f t="shared" si="1"/>
        <v>-11.226289588200409</v>
      </c>
      <c r="I27" s="48">
        <f t="shared" si="4"/>
        <v>10.999045697352731</v>
      </c>
      <c r="J27" s="50">
        <v>17838194.477699999</v>
      </c>
      <c r="K27" s="50">
        <v>16605787.120990001</v>
      </c>
      <c r="L27" s="48">
        <f t="shared" si="2"/>
        <v>-6.9088122021018616</v>
      </c>
      <c r="M27" s="48">
        <f t="shared" si="5"/>
        <v>11.177239201566417</v>
      </c>
    </row>
    <row r="28" spans="1:13" ht="13.8" x14ac:dyDescent="0.25">
      <c r="A28" s="11" t="s">
        <v>20</v>
      </c>
      <c r="B28" s="12">
        <v>1570476.9852199999</v>
      </c>
      <c r="C28" s="12">
        <v>1322392.5661800001</v>
      </c>
      <c r="D28" s="13">
        <f t="shared" si="0"/>
        <v>-15.796756104977048</v>
      </c>
      <c r="E28" s="13">
        <f t="shared" si="3"/>
        <v>12.179522644239976</v>
      </c>
      <c r="F28" s="12">
        <v>10453387.017589999</v>
      </c>
      <c r="G28" s="12">
        <v>9279859.5192200001</v>
      </c>
      <c r="H28" s="13">
        <f t="shared" si="1"/>
        <v>-11.226289588200409</v>
      </c>
      <c r="I28" s="13">
        <f t="shared" si="4"/>
        <v>10.999045697352731</v>
      </c>
      <c r="J28" s="12">
        <v>17838194.477699999</v>
      </c>
      <c r="K28" s="12">
        <v>16605787.120990001</v>
      </c>
      <c r="L28" s="13">
        <f t="shared" si="2"/>
        <v>-6.9088122021018616</v>
      </c>
      <c r="M28" s="13">
        <f t="shared" si="5"/>
        <v>11.177239201566417</v>
      </c>
    </row>
    <row r="29" spans="1:13" ht="15.6" x14ac:dyDescent="0.3">
      <c r="A29" s="9" t="s">
        <v>21</v>
      </c>
      <c r="B29" s="50">
        <v>7916321.9018799998</v>
      </c>
      <c r="C29" s="50">
        <v>6727617.9305499997</v>
      </c>
      <c r="D29" s="48">
        <f t="shared" si="0"/>
        <v>-15.015861988225895</v>
      </c>
      <c r="E29" s="48">
        <f t="shared" si="3"/>
        <v>61.962821799298659</v>
      </c>
      <c r="F29" s="50">
        <v>55162121.348699994</v>
      </c>
      <c r="G29" s="50">
        <v>47543398.995729998</v>
      </c>
      <c r="H29" s="48">
        <f t="shared" si="1"/>
        <v>-13.811510809762481</v>
      </c>
      <c r="I29" s="48">
        <f t="shared" si="4"/>
        <v>56.351286038159998</v>
      </c>
      <c r="J29" s="50">
        <v>92327963.691149995</v>
      </c>
      <c r="K29" s="50">
        <v>85548217.533490002</v>
      </c>
      <c r="L29" s="48">
        <f t="shared" si="2"/>
        <v>-7.343112407784921</v>
      </c>
      <c r="M29" s="48">
        <f t="shared" si="5"/>
        <v>57.581907058823589</v>
      </c>
    </row>
    <row r="30" spans="1:13" ht="13.8" x14ac:dyDescent="0.25">
      <c r="A30" s="11" t="s">
        <v>22</v>
      </c>
      <c r="B30" s="12">
        <v>1720101.93673</v>
      </c>
      <c r="C30" s="12">
        <v>1497048.3971800001</v>
      </c>
      <c r="D30" s="13">
        <f t="shared" si="0"/>
        <v>-12.967460520045449</v>
      </c>
      <c r="E30" s="13">
        <f t="shared" si="3"/>
        <v>13.788140767947349</v>
      </c>
      <c r="F30" s="12">
        <v>11142950.334559999</v>
      </c>
      <c r="G30" s="12">
        <v>9658351.6077999994</v>
      </c>
      <c r="H30" s="13">
        <f t="shared" si="1"/>
        <v>-13.323210480042244</v>
      </c>
      <c r="I30" s="13">
        <f t="shared" si="4"/>
        <v>11.447657205938134</v>
      </c>
      <c r="J30" s="12">
        <v>18467598.177669998</v>
      </c>
      <c r="K30" s="12">
        <v>17244659.210579999</v>
      </c>
      <c r="L30" s="13">
        <f t="shared" si="2"/>
        <v>-6.6220791427480261</v>
      </c>
      <c r="M30" s="13">
        <f t="shared" si="5"/>
        <v>11.607259538002374</v>
      </c>
    </row>
    <row r="31" spans="1:13" ht="13.8" x14ac:dyDescent="0.25">
      <c r="A31" s="11" t="s">
        <v>23</v>
      </c>
      <c r="B31" s="12">
        <v>1988596.2838099999</v>
      </c>
      <c r="C31" s="12">
        <v>1644331.9929599999</v>
      </c>
      <c r="D31" s="13">
        <f t="shared" si="0"/>
        <v>-17.311924680378848</v>
      </c>
      <c r="E31" s="13">
        <f t="shared" si="3"/>
        <v>15.144654662387543</v>
      </c>
      <c r="F31" s="12">
        <v>13690142.52839</v>
      </c>
      <c r="G31" s="12">
        <v>12134641.868930001</v>
      </c>
      <c r="H31" s="13">
        <f t="shared" si="1"/>
        <v>-11.362194777989139</v>
      </c>
      <c r="I31" s="13">
        <f t="shared" si="4"/>
        <v>14.382704841698867</v>
      </c>
      <c r="J31" s="12">
        <v>22497946.327750001</v>
      </c>
      <c r="K31" s="12">
        <v>20714465.24566</v>
      </c>
      <c r="L31" s="13">
        <f t="shared" si="2"/>
        <v>-7.9273061465622492</v>
      </c>
      <c r="M31" s="13">
        <f t="shared" si="5"/>
        <v>13.942761718932161</v>
      </c>
    </row>
    <row r="32" spans="1:13" ht="13.8" x14ac:dyDescent="0.25">
      <c r="A32" s="11" t="s">
        <v>24</v>
      </c>
      <c r="B32" s="12">
        <v>122443.44491999999</v>
      </c>
      <c r="C32" s="12">
        <v>149306.33343</v>
      </c>
      <c r="D32" s="13">
        <f t="shared" si="0"/>
        <v>21.939017256130956</v>
      </c>
      <c r="E32" s="13">
        <f t="shared" si="3"/>
        <v>1.375143747361026</v>
      </c>
      <c r="F32" s="12">
        <v>685170.57750000001</v>
      </c>
      <c r="G32" s="12">
        <v>592509.93417999998</v>
      </c>
      <c r="H32" s="13">
        <f t="shared" si="1"/>
        <v>-13.523733558159105</v>
      </c>
      <c r="I32" s="13">
        <f t="shared" si="4"/>
        <v>0.70227828650676116</v>
      </c>
      <c r="J32" s="12">
        <v>1156046.0756999999</v>
      </c>
      <c r="K32" s="12">
        <v>1179216.7990300001</v>
      </c>
      <c r="L32" s="13">
        <f t="shared" si="2"/>
        <v>2.004307943865475</v>
      </c>
      <c r="M32" s="13">
        <f t="shared" si="5"/>
        <v>0.79372258220771419</v>
      </c>
    </row>
    <row r="33" spans="1:13" ht="13.8" x14ac:dyDescent="0.25">
      <c r="A33" s="11" t="s">
        <v>175</v>
      </c>
      <c r="B33" s="12">
        <v>982480.10340999998</v>
      </c>
      <c r="C33" s="12">
        <v>826886.13679999998</v>
      </c>
      <c r="D33" s="13">
        <f t="shared" si="0"/>
        <v>-15.836856753634319</v>
      </c>
      <c r="E33" s="13">
        <f t="shared" si="3"/>
        <v>7.6158008483487416</v>
      </c>
      <c r="F33" s="12">
        <v>6976728.9463799996</v>
      </c>
      <c r="G33" s="12">
        <v>5901601.3681300003</v>
      </c>
      <c r="H33" s="13">
        <f t="shared" si="1"/>
        <v>-15.410195616211356</v>
      </c>
      <c r="I33" s="13">
        <f t="shared" si="4"/>
        <v>6.9949316583056751</v>
      </c>
      <c r="J33" s="12">
        <v>12191034.406090001</v>
      </c>
      <c r="K33" s="12">
        <v>11030693.356380001</v>
      </c>
      <c r="L33" s="13">
        <f t="shared" si="2"/>
        <v>-9.5179868340815634</v>
      </c>
      <c r="M33" s="13">
        <f t="shared" si="5"/>
        <v>7.4246825703037409</v>
      </c>
    </row>
    <row r="34" spans="1:13" ht="13.8" x14ac:dyDescent="0.25">
      <c r="A34" s="11" t="s">
        <v>25</v>
      </c>
      <c r="B34" s="12">
        <v>513988.46567000001</v>
      </c>
      <c r="C34" s="12">
        <v>484496.03629999998</v>
      </c>
      <c r="D34" s="13">
        <f t="shared" si="0"/>
        <v>-5.7379554872998417</v>
      </c>
      <c r="E34" s="13">
        <f t="shared" si="3"/>
        <v>4.4623136851157605</v>
      </c>
      <c r="F34" s="12">
        <v>3536042.9121500002</v>
      </c>
      <c r="G34" s="12">
        <v>3208585.8945399998</v>
      </c>
      <c r="H34" s="13">
        <f t="shared" si="1"/>
        <v>-9.2605498786466534</v>
      </c>
      <c r="I34" s="13">
        <f t="shared" si="4"/>
        <v>3.8030083111530972</v>
      </c>
      <c r="J34" s="12">
        <v>5958040.9784199996</v>
      </c>
      <c r="K34" s="12">
        <v>5713671.1945399996</v>
      </c>
      <c r="L34" s="13">
        <f t="shared" si="2"/>
        <v>-4.1015123052209006</v>
      </c>
      <c r="M34" s="13">
        <f t="shared" si="5"/>
        <v>3.8458321303992444</v>
      </c>
    </row>
    <row r="35" spans="1:13" ht="13.8" x14ac:dyDescent="0.25">
      <c r="A35" s="11" t="s">
        <v>26</v>
      </c>
      <c r="B35" s="12">
        <v>585634.74840000004</v>
      </c>
      <c r="C35" s="12">
        <v>529880.70776999998</v>
      </c>
      <c r="D35" s="13">
        <f t="shared" si="0"/>
        <v>-9.5202753563248184</v>
      </c>
      <c r="E35" s="13">
        <f t="shared" si="3"/>
        <v>4.8803163629945594</v>
      </c>
      <c r="F35" s="12">
        <v>4236502.4116700003</v>
      </c>
      <c r="G35" s="12">
        <v>3658892.8230099999</v>
      </c>
      <c r="H35" s="13">
        <f t="shared" si="1"/>
        <v>-13.634114477756443</v>
      </c>
      <c r="I35" s="13">
        <f t="shared" si="4"/>
        <v>4.3367390722511265</v>
      </c>
      <c r="J35" s="12">
        <v>7094591.6508299997</v>
      </c>
      <c r="K35" s="12">
        <v>6525286.20842</v>
      </c>
      <c r="L35" s="13">
        <f t="shared" si="2"/>
        <v>-8.024499089294256</v>
      </c>
      <c r="M35" s="13">
        <f t="shared" si="5"/>
        <v>4.3921245213364219</v>
      </c>
    </row>
    <row r="36" spans="1:13" ht="13.8" x14ac:dyDescent="0.25">
      <c r="A36" s="11" t="s">
        <v>27</v>
      </c>
      <c r="B36" s="12">
        <v>1042741.20513</v>
      </c>
      <c r="C36" s="12">
        <v>805257.61886000005</v>
      </c>
      <c r="D36" s="13">
        <f t="shared" si="0"/>
        <v>-22.774930644501818</v>
      </c>
      <c r="E36" s="13">
        <f t="shared" si="3"/>
        <v>7.4165975022708537</v>
      </c>
      <c r="F36" s="12">
        <v>8047730.9944099998</v>
      </c>
      <c r="G36" s="12">
        <v>6147343.5646599997</v>
      </c>
      <c r="H36" s="13">
        <f t="shared" si="1"/>
        <v>-23.613953188420687</v>
      </c>
      <c r="I36" s="13">
        <f t="shared" si="4"/>
        <v>7.2862000383714651</v>
      </c>
      <c r="J36" s="12">
        <v>13355463.5275</v>
      </c>
      <c r="K36" s="12">
        <v>11303597.062449999</v>
      </c>
      <c r="L36" s="13">
        <f t="shared" si="2"/>
        <v>-15.363498697181408</v>
      </c>
      <c r="M36" s="13">
        <f t="shared" si="5"/>
        <v>7.6083721466853813</v>
      </c>
    </row>
    <row r="37" spans="1:13" ht="13.8" x14ac:dyDescent="0.25">
      <c r="A37" s="14" t="s">
        <v>176</v>
      </c>
      <c r="B37" s="12">
        <v>265000.48866999999</v>
      </c>
      <c r="C37" s="12">
        <v>231644.58507999999</v>
      </c>
      <c r="D37" s="13">
        <f t="shared" si="0"/>
        <v>-12.587110219082451</v>
      </c>
      <c r="E37" s="13">
        <f t="shared" si="3"/>
        <v>2.1334969218311564</v>
      </c>
      <c r="F37" s="12">
        <v>1901815.49642</v>
      </c>
      <c r="G37" s="12">
        <v>1648771.1564499999</v>
      </c>
      <c r="H37" s="13">
        <f t="shared" si="1"/>
        <v>-13.30540951245448</v>
      </c>
      <c r="I37" s="13">
        <f t="shared" si="4"/>
        <v>1.9542223949307103</v>
      </c>
      <c r="J37" s="12">
        <v>3168842.1444399999</v>
      </c>
      <c r="K37" s="12">
        <v>2903199.2099100002</v>
      </c>
      <c r="L37" s="13">
        <f t="shared" si="2"/>
        <v>-8.3829652100560654</v>
      </c>
      <c r="M37" s="13">
        <f t="shared" si="5"/>
        <v>1.9541230886878986</v>
      </c>
    </row>
    <row r="38" spans="1:13" ht="13.8" x14ac:dyDescent="0.25">
      <c r="A38" s="11" t="s">
        <v>28</v>
      </c>
      <c r="B38" s="12">
        <v>122861.91884</v>
      </c>
      <c r="C38" s="12">
        <v>151283.67728999999</v>
      </c>
      <c r="D38" s="13">
        <f t="shared" si="0"/>
        <v>23.133090153844122</v>
      </c>
      <c r="E38" s="13">
        <f t="shared" si="3"/>
        <v>1.3933555136203357</v>
      </c>
      <c r="F38" s="12">
        <v>1268316.83125</v>
      </c>
      <c r="G38" s="12">
        <v>1570001.6615800001</v>
      </c>
      <c r="H38" s="13">
        <f t="shared" si="1"/>
        <v>23.786235654751351</v>
      </c>
      <c r="I38" s="13">
        <f t="shared" si="4"/>
        <v>1.8608600685034518</v>
      </c>
      <c r="J38" s="12">
        <v>2281693.3882599999</v>
      </c>
      <c r="K38" s="12">
        <v>3406305.2345699999</v>
      </c>
      <c r="L38" s="13">
        <f t="shared" si="2"/>
        <v>49.288473731679581</v>
      </c>
      <c r="M38" s="13">
        <f t="shared" si="5"/>
        <v>2.292760236111401</v>
      </c>
    </row>
    <row r="39" spans="1:13" ht="13.8" x14ac:dyDescent="0.25">
      <c r="A39" s="11" t="s">
        <v>177</v>
      </c>
      <c r="B39" s="12">
        <v>174457.04647999999</v>
      </c>
      <c r="C39" s="12">
        <v>98110.842130000005</v>
      </c>
      <c r="D39" s="13">
        <f>(C39-B39)/B39*100</f>
        <v>-43.762178651094167</v>
      </c>
      <c r="E39" s="13">
        <f t="shared" si="3"/>
        <v>0.90362215723854611</v>
      </c>
      <c r="F39" s="12">
        <v>952218.77466999996</v>
      </c>
      <c r="G39" s="12">
        <v>828737.51711000002</v>
      </c>
      <c r="H39" s="13">
        <f t="shared" si="1"/>
        <v>-12.967740276155917</v>
      </c>
      <c r="I39" s="13">
        <f t="shared" si="4"/>
        <v>0.98226937626849986</v>
      </c>
      <c r="J39" s="12">
        <v>1560062.84244</v>
      </c>
      <c r="K39" s="12">
        <v>1524359.62365</v>
      </c>
      <c r="L39" s="13">
        <f t="shared" si="2"/>
        <v>-2.2885756790514171</v>
      </c>
      <c r="M39" s="13">
        <f t="shared" si="5"/>
        <v>1.026035804181141</v>
      </c>
    </row>
    <row r="40" spans="1:13" ht="13.8" x14ac:dyDescent="0.25">
      <c r="A40" s="11" t="s">
        <v>29</v>
      </c>
      <c r="B40" s="12">
        <v>389898.46036000003</v>
      </c>
      <c r="C40" s="12">
        <v>302176.90736999997</v>
      </c>
      <c r="D40" s="13">
        <f>(C40-B40)/B40*100</f>
        <v>-22.498563577041374</v>
      </c>
      <c r="E40" s="13">
        <f t="shared" si="3"/>
        <v>2.7831149236650798</v>
      </c>
      <c r="F40" s="12">
        <v>2655308.9515900002</v>
      </c>
      <c r="G40" s="12">
        <v>2133186.1261499999</v>
      </c>
      <c r="H40" s="13">
        <f t="shared" si="1"/>
        <v>-19.663354997818725</v>
      </c>
      <c r="I40" s="13">
        <f t="shared" si="4"/>
        <v>2.528380050784953</v>
      </c>
      <c r="J40" s="12">
        <v>4490434.591</v>
      </c>
      <c r="K40" s="12">
        <v>3901261.7481200001</v>
      </c>
      <c r="L40" s="13">
        <f t="shared" si="2"/>
        <v>-13.120619640265014</v>
      </c>
      <c r="M40" s="13">
        <f t="shared" si="5"/>
        <v>2.6259120045890811</v>
      </c>
    </row>
    <row r="41" spans="1:13" ht="13.8" x14ac:dyDescent="0.25">
      <c r="A41" s="11" t="s">
        <v>30</v>
      </c>
      <c r="B41" s="12">
        <v>8117.7994600000002</v>
      </c>
      <c r="C41" s="12">
        <v>7194.6953800000001</v>
      </c>
      <c r="D41" s="13">
        <f t="shared" si="0"/>
        <v>-11.371358513456059</v>
      </c>
      <c r="E41" s="13">
        <f t="shared" si="3"/>
        <v>6.6264706517709729E-2</v>
      </c>
      <c r="F41" s="12">
        <v>69192.58971</v>
      </c>
      <c r="G41" s="12">
        <v>60775.473189999997</v>
      </c>
      <c r="H41" s="13">
        <f t="shared" si="1"/>
        <v>-12.164765844547551</v>
      </c>
      <c r="I41" s="13">
        <f t="shared" si="4"/>
        <v>7.2034733447261579E-2</v>
      </c>
      <c r="J41" s="12">
        <v>106209.58104999999</v>
      </c>
      <c r="K41" s="12">
        <v>101502.64018</v>
      </c>
      <c r="L41" s="13">
        <f t="shared" si="2"/>
        <v>-4.4317478926728064</v>
      </c>
      <c r="M41" s="13">
        <f t="shared" si="5"/>
        <v>6.8320717387032784E-2</v>
      </c>
    </row>
    <row r="42" spans="1:13" ht="15.6" x14ac:dyDescent="0.3">
      <c r="A42" s="51" t="s">
        <v>31</v>
      </c>
      <c r="B42" s="50">
        <v>404536.06842000003</v>
      </c>
      <c r="C42" s="50">
        <v>374417.84077000001</v>
      </c>
      <c r="D42" s="48">
        <f t="shared" si="0"/>
        <v>-7.4451278887524257</v>
      </c>
      <c r="E42" s="48">
        <f t="shared" si="3"/>
        <v>3.4484696047852164</v>
      </c>
      <c r="F42" s="50">
        <v>2777153.1120000002</v>
      </c>
      <c r="G42" s="50">
        <v>2356833.8162099998</v>
      </c>
      <c r="H42" s="48">
        <f t="shared" si="1"/>
        <v>-15.134898179499451</v>
      </c>
      <c r="I42" s="48">
        <f t="shared" si="4"/>
        <v>2.7934606975320802</v>
      </c>
      <c r="J42" s="50">
        <v>4863454.0532799996</v>
      </c>
      <c r="K42" s="50">
        <v>4224504.1705799997</v>
      </c>
      <c r="L42" s="48">
        <f t="shared" si="2"/>
        <v>-13.137779769279012</v>
      </c>
      <c r="M42" s="48">
        <f t="shared" si="5"/>
        <v>2.8434842189987406</v>
      </c>
    </row>
    <row r="43" spans="1:13" ht="13.8" x14ac:dyDescent="0.25">
      <c r="A43" s="11" t="s">
        <v>32</v>
      </c>
      <c r="B43" s="12">
        <v>404536.06842000003</v>
      </c>
      <c r="C43" s="12">
        <v>374417.84077000001</v>
      </c>
      <c r="D43" s="13">
        <f t="shared" si="0"/>
        <v>-7.4451278887524257</v>
      </c>
      <c r="E43" s="13">
        <f t="shared" si="3"/>
        <v>3.4484696047852164</v>
      </c>
      <c r="F43" s="12">
        <v>2777153.1120000002</v>
      </c>
      <c r="G43" s="12">
        <v>2356833.8162099998</v>
      </c>
      <c r="H43" s="13">
        <f t="shared" si="1"/>
        <v>-15.134898179499451</v>
      </c>
      <c r="I43" s="13">
        <f t="shared" si="4"/>
        <v>2.7934606975320802</v>
      </c>
      <c r="J43" s="12">
        <v>4863454.0532799996</v>
      </c>
      <c r="K43" s="12">
        <v>4224504.1705799997</v>
      </c>
      <c r="L43" s="13">
        <f t="shared" si="2"/>
        <v>-13.137779769279012</v>
      </c>
      <c r="M43" s="13">
        <f t="shared" si="5"/>
        <v>2.8434842189987406</v>
      </c>
    </row>
    <row r="44" spans="1:13" ht="15.6" x14ac:dyDescent="0.3">
      <c r="A44" s="9" t="s">
        <v>33</v>
      </c>
      <c r="B44" s="8">
        <v>12473210.976159999</v>
      </c>
      <c r="C44" s="8">
        <v>10857507.34907</v>
      </c>
      <c r="D44" s="10">
        <f t="shared" si="0"/>
        <v>-12.953389709979954</v>
      </c>
      <c r="E44" s="10">
        <f t="shared" si="3"/>
        <v>100</v>
      </c>
      <c r="F44" s="15">
        <v>88458474.201749995</v>
      </c>
      <c r="G44" s="15">
        <v>77503974.562700003</v>
      </c>
      <c r="H44" s="16">
        <f t="shared" si="1"/>
        <v>-12.383776385364419</v>
      </c>
      <c r="I44" s="16">
        <f t="shared" si="4"/>
        <v>91.86235590916074</v>
      </c>
      <c r="J44" s="15">
        <v>150026634.62828001</v>
      </c>
      <c r="K44" s="15">
        <v>140206844.20741999</v>
      </c>
      <c r="L44" s="16">
        <f t="shared" si="2"/>
        <v>-6.5453647248639886</v>
      </c>
      <c r="M44" s="16">
        <f t="shared" si="5"/>
        <v>94.372246493646585</v>
      </c>
    </row>
    <row r="45" spans="1:13" ht="15" x14ac:dyDescent="0.25">
      <c r="A45" s="52" t="s">
        <v>34</v>
      </c>
      <c r="B45" s="53"/>
      <c r="C45" s="53"/>
      <c r="D45" s="54"/>
      <c r="E45" s="54"/>
      <c r="F45" s="55">
        <f>(F46-F44)</f>
        <v>4081918.064410001</v>
      </c>
      <c r="G45" s="55">
        <f>(G46-G44)</f>
        <v>6865704.1763699949</v>
      </c>
      <c r="H45" s="56">
        <f t="shared" si="1"/>
        <v>68.197990945277866</v>
      </c>
      <c r="I45" s="56">
        <f t="shared" si="4"/>
        <v>8.1376440908392578</v>
      </c>
      <c r="J45" s="55">
        <f>(J46-J44)</f>
        <v>6122219.0288799703</v>
      </c>
      <c r="K45" s="55">
        <f>(K46-K44)</f>
        <v>8361033.9736500382</v>
      </c>
      <c r="L45" s="56">
        <f t="shared" si="2"/>
        <v>36.568684233756464</v>
      </c>
      <c r="M45" s="56">
        <f t="shared" si="5"/>
        <v>5.6277535063534145</v>
      </c>
    </row>
    <row r="46" spans="1:13" s="18" customFormat="1" ht="22.5" customHeight="1" x14ac:dyDescent="0.4">
      <c r="A46" s="17" t="s">
        <v>35</v>
      </c>
      <c r="B46" s="57">
        <v>12473210.976159999</v>
      </c>
      <c r="C46" s="57">
        <v>10857507.34907</v>
      </c>
      <c r="D46" s="58">
        <f>(C46-B46)/B46*100</f>
        <v>-12.953389709979954</v>
      </c>
      <c r="E46" s="58">
        <f t="shared" si="3"/>
        <v>100</v>
      </c>
      <c r="F46" s="110">
        <v>92540392.266159996</v>
      </c>
      <c r="G46" s="110">
        <v>84369678.739069998</v>
      </c>
      <c r="H46" s="111">
        <f>(G46-F46)/F46*100</f>
        <v>-8.8293482737676374</v>
      </c>
      <c r="I46" s="111">
        <f t="shared" si="4"/>
        <v>100</v>
      </c>
      <c r="J46" s="110">
        <v>156148853.65715998</v>
      </c>
      <c r="K46" s="110">
        <v>148567878.18107003</v>
      </c>
      <c r="L46" s="111">
        <f>(K46-J46)/J46*100</f>
        <v>-4.854967102566583</v>
      </c>
      <c r="M46" s="111">
        <f t="shared" si="5"/>
        <v>100</v>
      </c>
    </row>
    <row r="47" spans="1:13" ht="20.25" hidden="1" customHeight="1" x14ac:dyDescent="0.25"/>
    <row r="48" spans="1:13" ht="14.4" x14ac:dyDescent="0.25">
      <c r="C48" s="122"/>
    </row>
    <row r="49" spans="1:8" ht="14.4" x14ac:dyDescent="0.25">
      <c r="A49" s="1" t="s">
        <v>209</v>
      </c>
      <c r="C49" s="123"/>
    </row>
    <row r="50" spans="1:8" x14ac:dyDescent="0.25">
      <c r="A50" s="1" t="s">
        <v>191</v>
      </c>
    </row>
    <row r="51" spans="1:8" ht="21" x14ac:dyDescent="0.4">
      <c r="E51" s="120" t="s">
        <v>197</v>
      </c>
      <c r="F51" s="120">
        <f>+F46/1.369</f>
        <v>67597072.509978086</v>
      </c>
      <c r="G51" s="120">
        <f>+G46/1.1148</f>
        <v>75681448.456288114</v>
      </c>
      <c r="H51" s="121">
        <f>(G51-F51)/F51*100</f>
        <v>11.959653940807398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76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77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78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topLeftCell="A196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79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80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A61" zoomScale="90" zoomScaleNormal="90" workbookViewId="0">
      <selection activeCell="I75" sqref="I75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45" bestFit="1" customWidth="1"/>
    <col min="5" max="5" width="12.33203125" style="46" bestFit="1" customWidth="1"/>
    <col min="6" max="6" width="11" style="46" bestFit="1" customWidth="1"/>
    <col min="7" max="7" width="12.33203125" style="46" bestFit="1" customWidth="1"/>
    <col min="8" max="8" width="11.44140625" style="46" bestFit="1" customWidth="1"/>
    <col min="9" max="9" width="12.33203125" style="46" bestFit="1" customWidth="1"/>
    <col min="10" max="10" width="12.6640625" style="46" bestFit="1" customWidth="1"/>
    <col min="11" max="11" width="12.33203125" style="46" bestFit="1" customWidth="1"/>
    <col min="12" max="12" width="11" style="46" customWidth="1"/>
    <col min="13" max="13" width="12.33203125" style="46" bestFit="1" customWidth="1"/>
    <col min="14" max="14" width="11" style="46" bestFit="1" customWidth="1"/>
    <col min="15" max="15" width="13.5546875" style="45" bestFit="1" customWidth="1"/>
  </cols>
  <sheetData>
    <row r="1" spans="1:15" ht="16.2" thickBot="1" x14ac:dyDescent="0.35">
      <c r="B1" s="34" t="s">
        <v>81</v>
      </c>
      <c r="C1" s="35" t="s">
        <v>56</v>
      </c>
      <c r="D1" s="35" t="s">
        <v>57</v>
      </c>
      <c r="E1" s="35" t="s">
        <v>58</v>
      </c>
      <c r="F1" s="35" t="s">
        <v>59</v>
      </c>
      <c r="G1" s="35" t="s">
        <v>60</v>
      </c>
      <c r="H1" s="35" t="s">
        <v>61</v>
      </c>
      <c r="I1" s="35" t="s">
        <v>0</v>
      </c>
      <c r="J1" s="35" t="s">
        <v>82</v>
      </c>
      <c r="K1" s="35" t="s">
        <v>62</v>
      </c>
      <c r="L1" s="35" t="s">
        <v>63</v>
      </c>
      <c r="M1" s="35" t="s">
        <v>64</v>
      </c>
      <c r="N1" s="35" t="s">
        <v>65</v>
      </c>
      <c r="O1" s="36" t="s">
        <v>54</v>
      </c>
    </row>
    <row r="2" spans="1:15" s="67" customFormat="1" ht="15" thickTop="1" thickBot="1" x14ac:dyDescent="0.3">
      <c r="A2" s="37">
        <v>2015</v>
      </c>
      <c r="B2" s="38" t="s">
        <v>2</v>
      </c>
      <c r="C2" s="136">
        <v>1818064.39423</v>
      </c>
      <c r="D2" s="136">
        <v>1657248.0399299997</v>
      </c>
      <c r="E2" s="136">
        <v>1772514.8949200001</v>
      </c>
      <c r="F2" s="136">
        <v>1710585.2897900001</v>
      </c>
      <c r="G2" s="136">
        <v>1571164.4718500001</v>
      </c>
      <c r="H2" s="136">
        <v>1614552.8878599997</v>
      </c>
      <c r="I2" s="136">
        <v>1534882.3383800001</v>
      </c>
      <c r="J2" s="136"/>
      <c r="K2" s="136"/>
      <c r="L2" s="136"/>
      <c r="M2" s="136"/>
      <c r="N2" s="136"/>
      <c r="O2" s="137">
        <f t="shared" ref="O2:O33" si="0">SUM(C2:N2)</f>
        <v>11679012.31696</v>
      </c>
    </row>
    <row r="3" spans="1:15" ht="14.4" thickTop="1" x14ac:dyDescent="0.25">
      <c r="A3" s="39">
        <v>2014</v>
      </c>
      <c r="B3" s="38" t="s">
        <v>2</v>
      </c>
      <c r="C3" s="136">
        <v>1927049.30174</v>
      </c>
      <c r="D3" s="136">
        <v>1795433.6926500001</v>
      </c>
      <c r="E3" s="136">
        <v>1887616.1530599999</v>
      </c>
      <c r="F3" s="136">
        <v>1849448.0303700001</v>
      </c>
      <c r="G3" s="136">
        <v>1808453.76923</v>
      </c>
      <c r="H3" s="136">
        <v>1669541.4984600001</v>
      </c>
      <c r="I3" s="136">
        <v>1529491.9659299999</v>
      </c>
      <c r="J3" s="136">
        <v>1606238.6817599998</v>
      </c>
      <c r="K3" s="136">
        <v>1902126.0463999999</v>
      </c>
      <c r="L3" s="136">
        <v>2007526.50126</v>
      </c>
      <c r="M3" s="136">
        <v>2194256.8385899998</v>
      </c>
      <c r="N3" s="136">
        <v>2307954.4551599999</v>
      </c>
      <c r="O3" s="137">
        <f t="shared" si="0"/>
        <v>22485136.934609998</v>
      </c>
    </row>
    <row r="4" spans="1:15" s="67" customFormat="1" ht="13.8" x14ac:dyDescent="0.25">
      <c r="A4" s="37">
        <v>2015</v>
      </c>
      <c r="B4" s="40" t="s">
        <v>83</v>
      </c>
      <c r="C4" s="138">
        <v>566166.71128000005</v>
      </c>
      <c r="D4" s="138">
        <v>491881.25361999997</v>
      </c>
      <c r="E4" s="138">
        <v>554847.67162000004</v>
      </c>
      <c r="F4" s="138">
        <v>487596.91798999999</v>
      </c>
      <c r="G4" s="138">
        <v>480957.45445000002</v>
      </c>
      <c r="H4" s="138">
        <v>481099.43547000003</v>
      </c>
      <c r="I4" s="138">
        <v>431193.56300999998</v>
      </c>
      <c r="J4" s="138"/>
      <c r="K4" s="138"/>
      <c r="L4" s="138"/>
      <c r="M4" s="138"/>
      <c r="N4" s="138"/>
      <c r="O4" s="139">
        <f t="shared" si="0"/>
        <v>3493743.0074400003</v>
      </c>
    </row>
    <row r="5" spans="1:15" ht="13.8" x14ac:dyDescent="0.25">
      <c r="A5" s="39">
        <v>2014</v>
      </c>
      <c r="B5" s="40" t="s">
        <v>83</v>
      </c>
      <c r="C5" s="138">
        <v>614049.99011000001</v>
      </c>
      <c r="D5" s="138">
        <v>556283.59741000005</v>
      </c>
      <c r="E5" s="138">
        <v>598289.29353000002</v>
      </c>
      <c r="F5" s="138">
        <v>610687.35260999994</v>
      </c>
      <c r="G5" s="138">
        <v>542968.32842999999</v>
      </c>
      <c r="H5" s="138">
        <v>495849.45386000001</v>
      </c>
      <c r="I5" s="138">
        <v>444851.1041</v>
      </c>
      <c r="J5" s="138">
        <v>483695.93664000003</v>
      </c>
      <c r="K5" s="138">
        <v>552501.56553999998</v>
      </c>
      <c r="L5" s="138">
        <v>564232.83424999996</v>
      </c>
      <c r="M5" s="138">
        <v>601804.46646000003</v>
      </c>
      <c r="N5" s="138">
        <v>651456.22444000002</v>
      </c>
      <c r="O5" s="139">
        <f t="shared" si="0"/>
        <v>6716670.14738</v>
      </c>
    </row>
    <row r="6" spans="1:15" s="67" customFormat="1" ht="13.8" x14ac:dyDescent="0.25">
      <c r="A6" s="37">
        <v>2015</v>
      </c>
      <c r="B6" s="40" t="s">
        <v>133</v>
      </c>
      <c r="C6" s="138">
        <v>218501.91409999999</v>
      </c>
      <c r="D6" s="138">
        <v>155554.29676</v>
      </c>
      <c r="E6" s="138">
        <v>152646.22302</v>
      </c>
      <c r="F6" s="138">
        <v>124874.8619</v>
      </c>
      <c r="G6" s="138">
        <v>161382.84640000001</v>
      </c>
      <c r="H6" s="138">
        <v>181452.13167999999</v>
      </c>
      <c r="I6" s="138">
        <v>94075.724770000001</v>
      </c>
      <c r="J6" s="138"/>
      <c r="K6" s="138"/>
      <c r="L6" s="138"/>
      <c r="M6" s="138"/>
      <c r="N6" s="138"/>
      <c r="O6" s="139">
        <f t="shared" si="0"/>
        <v>1088487.99863</v>
      </c>
    </row>
    <row r="7" spans="1:15" ht="13.8" x14ac:dyDescent="0.25">
      <c r="A7" s="39">
        <v>2014</v>
      </c>
      <c r="B7" s="40" t="s">
        <v>133</v>
      </c>
      <c r="C7" s="138">
        <v>219372.68607</v>
      </c>
      <c r="D7" s="138">
        <v>200366.00167999999</v>
      </c>
      <c r="E7" s="138">
        <v>192353.52622999999</v>
      </c>
      <c r="F7" s="138">
        <v>177392.70402</v>
      </c>
      <c r="G7" s="138">
        <v>188104.70172000001</v>
      </c>
      <c r="H7" s="138">
        <v>167816.56338000001</v>
      </c>
      <c r="I7" s="138">
        <v>94589.399080000003</v>
      </c>
      <c r="J7" s="138">
        <v>104381.06547</v>
      </c>
      <c r="K7" s="138">
        <v>162033.47639</v>
      </c>
      <c r="L7" s="138">
        <v>212448.55926000001</v>
      </c>
      <c r="M7" s="138">
        <v>338058.44446999999</v>
      </c>
      <c r="N7" s="138">
        <v>338041.30245999998</v>
      </c>
      <c r="O7" s="139">
        <f t="shared" si="0"/>
        <v>2394958.4302300001</v>
      </c>
    </row>
    <row r="8" spans="1:15" s="67" customFormat="1" ht="13.8" x14ac:dyDescent="0.25">
      <c r="A8" s="37">
        <v>2015</v>
      </c>
      <c r="B8" s="40" t="s">
        <v>84</v>
      </c>
      <c r="C8" s="138">
        <v>93040.151490000004</v>
      </c>
      <c r="D8" s="138">
        <v>98736.69425</v>
      </c>
      <c r="E8" s="138">
        <v>104092.82492</v>
      </c>
      <c r="F8" s="138">
        <v>106062.1406</v>
      </c>
      <c r="G8" s="138">
        <v>96216.002359999999</v>
      </c>
      <c r="H8" s="138">
        <v>110460.7877</v>
      </c>
      <c r="I8" s="138">
        <v>111460.34292</v>
      </c>
      <c r="J8" s="138"/>
      <c r="K8" s="138"/>
      <c r="L8" s="138"/>
      <c r="M8" s="138"/>
      <c r="N8" s="138"/>
      <c r="O8" s="139">
        <f t="shared" si="0"/>
        <v>720068.94423999998</v>
      </c>
    </row>
    <row r="9" spans="1:15" ht="13.8" x14ac:dyDescent="0.25">
      <c r="A9" s="39">
        <v>2014</v>
      </c>
      <c r="B9" s="40" t="s">
        <v>84</v>
      </c>
      <c r="C9" s="138">
        <v>111498.51522</v>
      </c>
      <c r="D9" s="138">
        <v>112348.27525000001</v>
      </c>
      <c r="E9" s="138">
        <v>119768.88486999999</v>
      </c>
      <c r="F9" s="138">
        <v>121026.58252</v>
      </c>
      <c r="G9" s="138">
        <v>109161.33497</v>
      </c>
      <c r="H9" s="138">
        <v>108378.79994</v>
      </c>
      <c r="I9" s="138">
        <v>106723.63373</v>
      </c>
      <c r="J9" s="138">
        <v>119251.82182</v>
      </c>
      <c r="K9" s="138">
        <v>134477.10582</v>
      </c>
      <c r="L9" s="138">
        <v>125772.73337</v>
      </c>
      <c r="M9" s="138">
        <v>129613.56435</v>
      </c>
      <c r="N9" s="138">
        <v>118555.26717000001</v>
      </c>
      <c r="O9" s="139">
        <f t="shared" si="0"/>
        <v>1416576.5190300001</v>
      </c>
    </row>
    <row r="10" spans="1:15" s="67" customFormat="1" ht="13.8" x14ac:dyDescent="0.25">
      <c r="A10" s="37">
        <v>2015</v>
      </c>
      <c r="B10" s="40" t="s">
        <v>85</v>
      </c>
      <c r="C10" s="138">
        <v>97812.898400000005</v>
      </c>
      <c r="D10" s="138">
        <v>94335.883759999997</v>
      </c>
      <c r="E10" s="138">
        <v>98643.922600000005</v>
      </c>
      <c r="F10" s="138">
        <v>111342.53589</v>
      </c>
      <c r="G10" s="138">
        <v>85342.528900000005</v>
      </c>
      <c r="H10" s="138">
        <v>92720.621079999997</v>
      </c>
      <c r="I10" s="138">
        <v>76875.353950000004</v>
      </c>
      <c r="J10" s="138"/>
      <c r="K10" s="138"/>
      <c r="L10" s="138"/>
      <c r="M10" s="138"/>
      <c r="N10" s="138"/>
      <c r="O10" s="139">
        <f t="shared" si="0"/>
        <v>657073.74457999994</v>
      </c>
    </row>
    <row r="11" spans="1:15" ht="13.8" x14ac:dyDescent="0.25">
      <c r="A11" s="39">
        <v>2014</v>
      </c>
      <c r="B11" s="40" t="s">
        <v>85</v>
      </c>
      <c r="C11" s="138">
        <v>116017.89702999999</v>
      </c>
      <c r="D11" s="138">
        <v>111650.12044</v>
      </c>
      <c r="E11" s="138">
        <v>105105.68309999999</v>
      </c>
      <c r="F11" s="138">
        <v>110911.07492</v>
      </c>
      <c r="G11" s="138">
        <v>108918.62856</v>
      </c>
      <c r="H11" s="138">
        <v>102183.27776</v>
      </c>
      <c r="I11" s="138">
        <v>88391.264150000003</v>
      </c>
      <c r="J11" s="138">
        <v>94078.269539999994</v>
      </c>
      <c r="K11" s="138">
        <v>132209.39449999999</v>
      </c>
      <c r="L11" s="138">
        <v>194336.86111</v>
      </c>
      <c r="M11" s="138">
        <v>160589.28497000001</v>
      </c>
      <c r="N11" s="138">
        <v>135195.34609000001</v>
      </c>
      <c r="O11" s="139">
        <f t="shared" si="0"/>
        <v>1459587.1021699999</v>
      </c>
    </row>
    <row r="12" spans="1:15" s="67" customFormat="1" ht="13.8" x14ac:dyDescent="0.25">
      <c r="A12" s="37">
        <v>2015</v>
      </c>
      <c r="B12" s="40" t="s">
        <v>86</v>
      </c>
      <c r="C12" s="138">
        <v>245760.43616000001</v>
      </c>
      <c r="D12" s="138">
        <v>231959.99745</v>
      </c>
      <c r="E12" s="138">
        <v>207489.47111000001</v>
      </c>
      <c r="F12" s="138">
        <v>243560.22599000001</v>
      </c>
      <c r="G12" s="138">
        <v>216279.59288000001</v>
      </c>
      <c r="H12" s="138">
        <v>208822.76016999999</v>
      </c>
      <c r="I12" s="138">
        <v>228212.72985999999</v>
      </c>
      <c r="J12" s="138"/>
      <c r="K12" s="138"/>
      <c r="L12" s="138"/>
      <c r="M12" s="138"/>
      <c r="N12" s="138"/>
      <c r="O12" s="139">
        <f t="shared" si="0"/>
        <v>1582085.2136200001</v>
      </c>
    </row>
    <row r="13" spans="1:15" ht="13.8" x14ac:dyDescent="0.25">
      <c r="A13" s="39">
        <v>2014</v>
      </c>
      <c r="B13" s="40" t="s">
        <v>86</v>
      </c>
      <c r="C13" s="138">
        <v>153795.59529999999</v>
      </c>
      <c r="D13" s="138">
        <v>182753.25046000001</v>
      </c>
      <c r="E13" s="138">
        <v>154123.44412</v>
      </c>
      <c r="F13" s="138">
        <v>149029.52598999999</v>
      </c>
      <c r="G13" s="138">
        <v>141867.42569</v>
      </c>
      <c r="H13" s="138">
        <v>138269.47837</v>
      </c>
      <c r="I13" s="138">
        <v>157467.05283999999</v>
      </c>
      <c r="J13" s="138">
        <v>143440.3285</v>
      </c>
      <c r="K13" s="138">
        <v>216814.42443000001</v>
      </c>
      <c r="L13" s="138">
        <v>265869.76663999999</v>
      </c>
      <c r="M13" s="138">
        <v>292675.99297999998</v>
      </c>
      <c r="N13" s="138">
        <v>320599.72947000002</v>
      </c>
      <c r="O13" s="139">
        <f t="shared" si="0"/>
        <v>2316706.0147900004</v>
      </c>
    </row>
    <row r="14" spans="1:15" s="67" customFormat="1" ht="13.8" x14ac:dyDescent="0.25">
      <c r="A14" s="37">
        <v>2015</v>
      </c>
      <c r="B14" s="40" t="s">
        <v>87</v>
      </c>
      <c r="C14" s="138">
        <v>16791.806779999999</v>
      </c>
      <c r="D14" s="138">
        <v>19168.37443</v>
      </c>
      <c r="E14" s="138">
        <v>19115.16706</v>
      </c>
      <c r="F14" s="138">
        <v>18228.357240000001</v>
      </c>
      <c r="G14" s="138">
        <v>17030.152870000002</v>
      </c>
      <c r="H14" s="138">
        <v>17845.953539999999</v>
      </c>
      <c r="I14" s="138">
        <v>12890.33347</v>
      </c>
      <c r="J14" s="138"/>
      <c r="K14" s="138"/>
      <c r="L14" s="138"/>
      <c r="M14" s="138"/>
      <c r="N14" s="138"/>
      <c r="O14" s="139">
        <f t="shared" si="0"/>
        <v>121070.14539000001</v>
      </c>
    </row>
    <row r="15" spans="1:15" ht="13.8" x14ac:dyDescent="0.25">
      <c r="A15" s="39">
        <v>2014</v>
      </c>
      <c r="B15" s="40" t="s">
        <v>87</v>
      </c>
      <c r="C15" s="138">
        <v>24433.78167</v>
      </c>
      <c r="D15" s="138">
        <v>23262.337889999999</v>
      </c>
      <c r="E15" s="138">
        <v>22845.745370000001</v>
      </c>
      <c r="F15" s="138">
        <v>19989.729940000001</v>
      </c>
      <c r="G15" s="138">
        <v>19755.836240000001</v>
      </c>
      <c r="H15" s="138">
        <v>19273.121060000001</v>
      </c>
      <c r="I15" s="138">
        <v>14721.921179999999</v>
      </c>
      <c r="J15" s="138">
        <v>13367.26571</v>
      </c>
      <c r="K15" s="138">
        <v>15407.80867</v>
      </c>
      <c r="L15" s="138">
        <v>14895.794110000001</v>
      </c>
      <c r="M15" s="138">
        <v>15889.761500000001</v>
      </c>
      <c r="N15" s="138">
        <v>24194.32213</v>
      </c>
      <c r="O15" s="139">
        <f t="shared" si="0"/>
        <v>228037.42547000002</v>
      </c>
    </row>
    <row r="16" spans="1:15" ht="13.8" x14ac:dyDescent="0.25">
      <c r="A16" s="37">
        <v>2015</v>
      </c>
      <c r="B16" s="40" t="s">
        <v>88</v>
      </c>
      <c r="C16" s="138">
        <v>84587.382100000003</v>
      </c>
      <c r="D16" s="138">
        <v>87419.751180000007</v>
      </c>
      <c r="E16" s="138">
        <v>105669.31832000001</v>
      </c>
      <c r="F16" s="138">
        <v>72638.579329999993</v>
      </c>
      <c r="G16" s="138">
        <v>53359.857490000002</v>
      </c>
      <c r="H16" s="138">
        <v>54936.205170000001</v>
      </c>
      <c r="I16" s="138">
        <v>73120.949699999997</v>
      </c>
      <c r="J16" s="138"/>
      <c r="K16" s="138"/>
      <c r="L16" s="138"/>
      <c r="M16" s="138"/>
      <c r="N16" s="138"/>
      <c r="O16" s="139">
        <f t="shared" si="0"/>
        <v>531732.04329000006</v>
      </c>
    </row>
    <row r="17" spans="1:15" ht="13.8" x14ac:dyDescent="0.25">
      <c r="A17" s="39">
        <v>2014</v>
      </c>
      <c r="B17" s="40" t="s">
        <v>88</v>
      </c>
      <c r="C17" s="138">
        <v>109576.34378</v>
      </c>
      <c r="D17" s="138">
        <v>69920.359270000001</v>
      </c>
      <c r="E17" s="138">
        <v>121384.38855</v>
      </c>
      <c r="F17" s="138">
        <v>48540.4202</v>
      </c>
      <c r="G17" s="138">
        <v>86381.492960000003</v>
      </c>
      <c r="H17" s="138">
        <v>91684.593309999997</v>
      </c>
      <c r="I17" s="138">
        <v>68872.547839999999</v>
      </c>
      <c r="J17" s="138">
        <v>111508.17037000001</v>
      </c>
      <c r="K17" s="138">
        <v>101496.20688</v>
      </c>
      <c r="L17" s="138">
        <v>95956.638160000002</v>
      </c>
      <c r="M17" s="138">
        <v>75721.907399999996</v>
      </c>
      <c r="N17" s="138">
        <v>94615.249290000007</v>
      </c>
      <c r="O17" s="139">
        <f t="shared" si="0"/>
        <v>1075658.31801</v>
      </c>
    </row>
    <row r="18" spans="1:15" ht="13.8" x14ac:dyDescent="0.25">
      <c r="A18" s="37">
        <v>2015</v>
      </c>
      <c r="B18" s="40" t="s">
        <v>137</v>
      </c>
      <c r="C18" s="138">
        <v>6330.3067099999998</v>
      </c>
      <c r="D18" s="138">
        <v>8839.9764099999993</v>
      </c>
      <c r="E18" s="138">
        <v>11241.36759</v>
      </c>
      <c r="F18" s="138">
        <v>10605.65509</v>
      </c>
      <c r="G18" s="138">
        <v>6167.9853800000001</v>
      </c>
      <c r="H18" s="138">
        <v>2450.9150500000001</v>
      </c>
      <c r="I18" s="138">
        <v>4008.5602800000001</v>
      </c>
      <c r="J18" s="138"/>
      <c r="K18" s="138"/>
      <c r="L18" s="138"/>
      <c r="M18" s="138"/>
      <c r="N18" s="138"/>
      <c r="O18" s="139">
        <f t="shared" si="0"/>
        <v>49644.766510000001</v>
      </c>
    </row>
    <row r="19" spans="1:15" ht="13.8" x14ac:dyDescent="0.25">
      <c r="A19" s="39">
        <v>2014</v>
      </c>
      <c r="B19" s="40" t="s">
        <v>137</v>
      </c>
      <c r="C19" s="138">
        <v>7358.7261900000003</v>
      </c>
      <c r="D19" s="138">
        <v>9166.9882199999993</v>
      </c>
      <c r="E19" s="138">
        <v>10157.391799999999</v>
      </c>
      <c r="F19" s="138">
        <v>13281.129489999999</v>
      </c>
      <c r="G19" s="138">
        <v>8222.47631</v>
      </c>
      <c r="H19" s="138">
        <v>3831.8581199999999</v>
      </c>
      <c r="I19" s="138">
        <v>3651.3755299999998</v>
      </c>
      <c r="J19" s="138">
        <v>5275.7177700000002</v>
      </c>
      <c r="K19" s="138">
        <v>5832.93804</v>
      </c>
      <c r="L19" s="138">
        <v>4353.9617500000004</v>
      </c>
      <c r="M19" s="138">
        <v>4965.0751799999998</v>
      </c>
      <c r="N19" s="138">
        <v>6948.33565</v>
      </c>
      <c r="O19" s="139">
        <f t="shared" si="0"/>
        <v>83045.97404999999</v>
      </c>
    </row>
    <row r="20" spans="1:15" ht="13.8" x14ac:dyDescent="0.25">
      <c r="A20" s="37">
        <v>2015</v>
      </c>
      <c r="B20" s="40" t="s">
        <v>89</v>
      </c>
      <c r="C20" s="140">
        <v>172543.8327</v>
      </c>
      <c r="D20" s="140">
        <v>167183.53469999999</v>
      </c>
      <c r="E20" s="140">
        <v>171068.19013999999</v>
      </c>
      <c r="F20" s="140">
        <v>172579.53179000001</v>
      </c>
      <c r="G20" s="140">
        <v>124689.38661</v>
      </c>
      <c r="H20" s="138">
        <v>109794.26893999999</v>
      </c>
      <c r="I20" s="138">
        <v>153158.77184</v>
      </c>
      <c r="J20" s="138"/>
      <c r="K20" s="138"/>
      <c r="L20" s="138"/>
      <c r="M20" s="138"/>
      <c r="N20" s="138"/>
      <c r="O20" s="139">
        <f t="shared" si="0"/>
        <v>1071017.51672</v>
      </c>
    </row>
    <row r="21" spans="1:15" ht="13.8" x14ac:dyDescent="0.25">
      <c r="A21" s="39">
        <v>2014</v>
      </c>
      <c r="B21" s="40" t="s">
        <v>89</v>
      </c>
      <c r="C21" s="138">
        <v>209570.804</v>
      </c>
      <c r="D21" s="138">
        <v>185581.57032999999</v>
      </c>
      <c r="E21" s="138">
        <v>193720.27377999999</v>
      </c>
      <c r="F21" s="138">
        <v>203888.59948</v>
      </c>
      <c r="G21" s="138">
        <v>186505.35902999999</v>
      </c>
      <c r="H21" s="138">
        <v>158084.99557</v>
      </c>
      <c r="I21" s="138">
        <v>175807.64163</v>
      </c>
      <c r="J21" s="138">
        <v>185391.33327999999</v>
      </c>
      <c r="K21" s="138">
        <v>192468.72279999999</v>
      </c>
      <c r="L21" s="138">
        <v>180961.55247</v>
      </c>
      <c r="M21" s="138">
        <v>195677.55825</v>
      </c>
      <c r="N21" s="138">
        <v>207575.67099000001</v>
      </c>
      <c r="O21" s="139">
        <f t="shared" si="0"/>
        <v>2275234.0816099998</v>
      </c>
    </row>
    <row r="22" spans="1:15" ht="13.8" x14ac:dyDescent="0.25">
      <c r="A22" s="37">
        <v>2015</v>
      </c>
      <c r="B22" s="40" t="s">
        <v>188</v>
      </c>
      <c r="C22" s="140">
        <v>316528.95451000001</v>
      </c>
      <c r="D22" s="140">
        <v>302168.27737000003</v>
      </c>
      <c r="E22" s="140">
        <v>347700.73853999999</v>
      </c>
      <c r="F22" s="140">
        <v>363096.48397</v>
      </c>
      <c r="G22" s="140">
        <v>329738.66450999997</v>
      </c>
      <c r="H22" s="138">
        <v>354969.80906</v>
      </c>
      <c r="I22" s="138">
        <v>349886.00858000002</v>
      </c>
      <c r="J22" s="138"/>
      <c r="K22" s="138"/>
      <c r="L22" s="138"/>
      <c r="M22" s="138"/>
      <c r="N22" s="138"/>
      <c r="O22" s="139">
        <f t="shared" si="0"/>
        <v>2364088.9365400001</v>
      </c>
    </row>
    <row r="23" spans="1:15" ht="13.8" x14ac:dyDescent="0.25">
      <c r="A23" s="39">
        <v>2014</v>
      </c>
      <c r="B23" s="40" t="s">
        <v>188</v>
      </c>
      <c r="C23" s="138">
        <v>361374.96237000002</v>
      </c>
      <c r="D23" s="140">
        <v>344101.19170000002</v>
      </c>
      <c r="E23" s="138">
        <v>369867.52171</v>
      </c>
      <c r="F23" s="138">
        <v>394700.91119999997</v>
      </c>
      <c r="G23" s="138">
        <v>416568.18531999999</v>
      </c>
      <c r="H23" s="138">
        <v>384169.35709</v>
      </c>
      <c r="I23" s="138">
        <v>374416.02584999998</v>
      </c>
      <c r="J23" s="138">
        <v>345848.77266000002</v>
      </c>
      <c r="K23" s="138">
        <v>388884.40333</v>
      </c>
      <c r="L23" s="138">
        <v>348697.80014000001</v>
      </c>
      <c r="M23" s="138">
        <v>379260.78302999999</v>
      </c>
      <c r="N23" s="138">
        <v>410773.00747000001</v>
      </c>
      <c r="O23" s="139">
        <f t="shared" si="0"/>
        <v>4518662.9218699997</v>
      </c>
    </row>
    <row r="24" spans="1:15" ht="13.8" x14ac:dyDescent="0.25">
      <c r="A24" s="37">
        <v>2015</v>
      </c>
      <c r="B24" s="38" t="s">
        <v>14</v>
      </c>
      <c r="C24" s="141">
        <v>8664442.0141499992</v>
      </c>
      <c r="D24" s="141">
        <v>8526066.1365900002</v>
      </c>
      <c r="E24" s="141">
        <v>9130984.8499299996</v>
      </c>
      <c r="F24" s="141">
        <v>9718933.7787500005</v>
      </c>
      <c r="G24" s="141">
        <v>8812995.8785999976</v>
      </c>
      <c r="H24" s="141">
        <v>9666498.6015900001</v>
      </c>
      <c r="I24" s="141">
        <v>8948207.1699199993</v>
      </c>
      <c r="J24" s="141"/>
      <c r="K24" s="141"/>
      <c r="L24" s="141"/>
      <c r="M24" s="141"/>
      <c r="N24" s="141"/>
      <c r="O24" s="139">
        <f t="shared" si="0"/>
        <v>63468128.429529987</v>
      </c>
    </row>
    <row r="25" spans="1:15" ht="13.8" x14ac:dyDescent="0.25">
      <c r="A25" s="39">
        <v>2014</v>
      </c>
      <c r="B25" s="38" t="s">
        <v>14</v>
      </c>
      <c r="C25" s="141">
        <v>9649212.5786700007</v>
      </c>
      <c r="D25" s="141">
        <v>9937765.4625299983</v>
      </c>
      <c r="E25" s="141">
        <v>10722516.276490003</v>
      </c>
      <c r="F25" s="141">
        <v>10845272.22858</v>
      </c>
      <c r="G25" s="141">
        <v>11089833.534680001</v>
      </c>
      <c r="H25" s="141">
        <v>10434223.72326</v>
      </c>
      <c r="I25" s="141">
        <v>10539264.669950001</v>
      </c>
      <c r="J25" s="141">
        <v>9040464.5396699999</v>
      </c>
      <c r="K25" s="141">
        <v>10953767.508960001</v>
      </c>
      <c r="L25" s="141">
        <v>10190669.99983</v>
      </c>
      <c r="M25" s="141">
        <v>10201363.973710001</v>
      </c>
      <c r="N25" s="141">
        <v>10465708.493579999</v>
      </c>
      <c r="O25" s="139">
        <f t="shared" si="0"/>
        <v>124070062.98991002</v>
      </c>
    </row>
    <row r="26" spans="1:15" ht="13.8" x14ac:dyDescent="0.25">
      <c r="A26" s="37">
        <v>2015</v>
      </c>
      <c r="B26" s="40" t="s">
        <v>90</v>
      </c>
      <c r="C26" s="138">
        <v>648550.72028000001</v>
      </c>
      <c r="D26" s="138">
        <v>609640.50649000006</v>
      </c>
      <c r="E26" s="138">
        <v>679411.10415000003</v>
      </c>
      <c r="F26" s="138">
        <v>724310.10577999998</v>
      </c>
      <c r="G26" s="138">
        <v>653069.76769999997</v>
      </c>
      <c r="H26" s="138">
        <v>679890.97400000005</v>
      </c>
      <c r="I26" s="138">
        <v>632914.51795999997</v>
      </c>
      <c r="J26" s="138"/>
      <c r="K26" s="138"/>
      <c r="L26" s="138"/>
      <c r="M26" s="138"/>
      <c r="N26" s="138"/>
      <c r="O26" s="139">
        <f t="shared" si="0"/>
        <v>4627787.6963600004</v>
      </c>
    </row>
    <row r="27" spans="1:15" ht="13.8" x14ac:dyDescent="0.25">
      <c r="A27" s="39">
        <v>2014</v>
      </c>
      <c r="B27" s="40" t="s">
        <v>90</v>
      </c>
      <c r="C27" s="138">
        <v>767901.96198000002</v>
      </c>
      <c r="D27" s="138">
        <v>715678.47450999997</v>
      </c>
      <c r="E27" s="138">
        <v>770352.71528999996</v>
      </c>
      <c r="F27" s="138">
        <v>790451.51827</v>
      </c>
      <c r="G27" s="138">
        <v>768660.15758</v>
      </c>
      <c r="H27" s="138">
        <v>706518.67402000003</v>
      </c>
      <c r="I27" s="138">
        <v>702464.95681999996</v>
      </c>
      <c r="J27" s="138">
        <v>681686.56249000004</v>
      </c>
      <c r="K27" s="138">
        <v>819784.20947999996</v>
      </c>
      <c r="L27" s="138">
        <v>756876.24066000001</v>
      </c>
      <c r="M27" s="138">
        <v>731931.00960999995</v>
      </c>
      <c r="N27" s="138">
        <v>673660.94935999997</v>
      </c>
      <c r="O27" s="139">
        <f t="shared" si="0"/>
        <v>8885967.4300699998</v>
      </c>
    </row>
    <row r="28" spans="1:15" ht="13.8" x14ac:dyDescent="0.25">
      <c r="A28" s="37">
        <v>2015</v>
      </c>
      <c r="B28" s="40" t="s">
        <v>91</v>
      </c>
      <c r="C28" s="138">
        <v>112830.07476</v>
      </c>
      <c r="D28" s="138">
        <v>115694.82902999999</v>
      </c>
      <c r="E28" s="138">
        <v>144241.97938</v>
      </c>
      <c r="F28" s="138">
        <v>146218.43317</v>
      </c>
      <c r="G28" s="138">
        <v>117835.31911</v>
      </c>
      <c r="H28" s="138">
        <v>115740.10483</v>
      </c>
      <c r="I28" s="138">
        <v>118628.98330000001</v>
      </c>
      <c r="J28" s="138"/>
      <c r="K28" s="138"/>
      <c r="L28" s="138"/>
      <c r="M28" s="138"/>
      <c r="N28" s="138"/>
      <c r="O28" s="139">
        <f t="shared" si="0"/>
        <v>871189.72357999999</v>
      </c>
    </row>
    <row r="29" spans="1:15" ht="13.8" x14ac:dyDescent="0.25">
      <c r="A29" s="39">
        <v>2014</v>
      </c>
      <c r="B29" s="40" t="s">
        <v>91</v>
      </c>
      <c r="C29" s="138">
        <v>123768.50865</v>
      </c>
      <c r="D29" s="138">
        <v>144819.42416</v>
      </c>
      <c r="E29" s="138">
        <v>143824.89517999999</v>
      </c>
      <c r="F29" s="138">
        <v>154749.45623000001</v>
      </c>
      <c r="G29" s="138">
        <v>166273.72425</v>
      </c>
      <c r="H29" s="138">
        <v>149427.36395999999</v>
      </c>
      <c r="I29" s="138">
        <v>168833.38764999999</v>
      </c>
      <c r="J29" s="138">
        <v>160336.91033000001</v>
      </c>
      <c r="K29" s="138">
        <v>183114.79130000001</v>
      </c>
      <c r="L29" s="138">
        <v>144301.07029</v>
      </c>
      <c r="M29" s="138">
        <v>135290.08074999999</v>
      </c>
      <c r="N29" s="138">
        <v>178764.54415999999</v>
      </c>
      <c r="O29" s="139">
        <f t="shared" si="0"/>
        <v>1853504.1569099999</v>
      </c>
    </row>
    <row r="30" spans="1:15" s="67" customFormat="1" ht="13.8" x14ac:dyDescent="0.25">
      <c r="A30" s="37">
        <v>2015</v>
      </c>
      <c r="B30" s="40" t="s">
        <v>92</v>
      </c>
      <c r="C30" s="138">
        <v>143788.23250000001</v>
      </c>
      <c r="D30" s="138">
        <v>147034.17332999999</v>
      </c>
      <c r="E30" s="138">
        <v>167697.59656999999</v>
      </c>
      <c r="F30" s="138">
        <v>177976.92671999999</v>
      </c>
      <c r="G30" s="138">
        <v>169615.87656999999</v>
      </c>
      <c r="H30" s="138">
        <v>193126.51702</v>
      </c>
      <c r="I30" s="138">
        <v>146653.17193000001</v>
      </c>
      <c r="J30" s="138"/>
      <c r="K30" s="138"/>
      <c r="L30" s="138"/>
      <c r="M30" s="138"/>
      <c r="N30" s="138"/>
      <c r="O30" s="139">
        <f t="shared" si="0"/>
        <v>1145892.4946399999</v>
      </c>
    </row>
    <row r="31" spans="1:15" ht="13.8" x14ac:dyDescent="0.25">
      <c r="A31" s="39">
        <v>2014</v>
      </c>
      <c r="B31" s="40" t="s">
        <v>92</v>
      </c>
      <c r="C31" s="138">
        <v>178356.87951</v>
      </c>
      <c r="D31" s="138">
        <v>177087.6667</v>
      </c>
      <c r="E31" s="138">
        <v>190935.24841999999</v>
      </c>
      <c r="F31" s="138">
        <v>203831.74794</v>
      </c>
      <c r="G31" s="138">
        <v>194613.76462999999</v>
      </c>
      <c r="H31" s="138">
        <v>200165.09778000001</v>
      </c>
      <c r="I31" s="138">
        <v>181218.24234</v>
      </c>
      <c r="J31" s="138">
        <v>159444.41623999999</v>
      </c>
      <c r="K31" s="138">
        <v>221742.83643</v>
      </c>
      <c r="L31" s="138">
        <v>207601.55914</v>
      </c>
      <c r="M31" s="138">
        <v>224181.71590000001</v>
      </c>
      <c r="N31" s="138">
        <v>215432.26869999999</v>
      </c>
      <c r="O31" s="139">
        <f t="shared" si="0"/>
        <v>2354611.4437299999</v>
      </c>
    </row>
    <row r="32" spans="1:15" ht="13.8" x14ac:dyDescent="0.25">
      <c r="A32" s="37">
        <v>2015</v>
      </c>
      <c r="B32" s="40" t="s">
        <v>136</v>
      </c>
      <c r="C32" s="140">
        <v>1197864.73123</v>
      </c>
      <c r="D32" s="140">
        <v>1176830.0643800001</v>
      </c>
      <c r="E32" s="140">
        <v>1343514.7117300001</v>
      </c>
      <c r="F32" s="140">
        <v>1440553.5820899999</v>
      </c>
      <c r="G32" s="140">
        <v>1378131.3596300001</v>
      </c>
      <c r="H32" s="140">
        <v>1420572.50398</v>
      </c>
      <c r="I32" s="140">
        <v>1322392.5661800001</v>
      </c>
      <c r="J32" s="140"/>
      <c r="K32" s="140"/>
      <c r="L32" s="140"/>
      <c r="M32" s="140"/>
      <c r="N32" s="140"/>
      <c r="O32" s="139">
        <f t="shared" si="0"/>
        <v>9279859.5192200001</v>
      </c>
    </row>
    <row r="33" spans="1:15" ht="13.8" x14ac:dyDescent="0.25">
      <c r="A33" s="39">
        <v>2014</v>
      </c>
      <c r="B33" s="40" t="s">
        <v>136</v>
      </c>
      <c r="C33" s="138">
        <v>1394170.43386</v>
      </c>
      <c r="D33" s="138">
        <v>1444414.4739900001</v>
      </c>
      <c r="E33" s="138">
        <v>1460149.29752</v>
      </c>
      <c r="F33" s="140">
        <v>1481200.8717799999</v>
      </c>
      <c r="G33" s="140">
        <v>1586058.04687</v>
      </c>
      <c r="H33" s="140">
        <v>1519002.1371299999</v>
      </c>
      <c r="I33" s="140">
        <v>1570477.1852200001</v>
      </c>
      <c r="J33" s="140">
        <v>1427899.1423800001</v>
      </c>
      <c r="K33" s="140">
        <v>1504219.5519600001</v>
      </c>
      <c r="L33" s="140">
        <v>1493813.3428700001</v>
      </c>
      <c r="M33" s="140">
        <v>1492215.11708</v>
      </c>
      <c r="N33" s="140">
        <v>1409458.0280899999</v>
      </c>
      <c r="O33" s="139">
        <f t="shared" si="0"/>
        <v>17783077.628749996</v>
      </c>
    </row>
    <row r="34" spans="1:15" ht="13.8" x14ac:dyDescent="0.25">
      <c r="A34" s="37">
        <v>2015</v>
      </c>
      <c r="B34" s="40" t="s">
        <v>93</v>
      </c>
      <c r="C34" s="138">
        <v>1383634.10363</v>
      </c>
      <c r="D34" s="138">
        <v>1264233.8875</v>
      </c>
      <c r="E34" s="138">
        <v>1325119.69505</v>
      </c>
      <c r="F34" s="138">
        <v>1385679.1117799999</v>
      </c>
      <c r="G34" s="138">
        <v>1343257.8401899999</v>
      </c>
      <c r="H34" s="138">
        <v>1459378.57247</v>
      </c>
      <c r="I34" s="138">
        <v>1497048.3971800001</v>
      </c>
      <c r="J34" s="138"/>
      <c r="K34" s="138"/>
      <c r="L34" s="138"/>
      <c r="M34" s="138"/>
      <c r="N34" s="138"/>
      <c r="O34" s="139">
        <f t="shared" ref="O34:O65" si="1">SUM(C34:N34)</f>
        <v>9658351.6077999994</v>
      </c>
    </row>
    <row r="35" spans="1:15" ht="13.8" x14ac:dyDescent="0.25">
      <c r="A35" s="39">
        <v>2014</v>
      </c>
      <c r="B35" s="40" t="s">
        <v>93</v>
      </c>
      <c r="C35" s="138">
        <v>1586676.90065</v>
      </c>
      <c r="D35" s="138">
        <v>1485368.2324099999</v>
      </c>
      <c r="E35" s="138">
        <v>1599277.86237</v>
      </c>
      <c r="F35" s="138">
        <v>1543764.97386</v>
      </c>
      <c r="G35" s="138">
        <v>1612659.3118</v>
      </c>
      <c r="H35" s="138">
        <v>1595085.0032800001</v>
      </c>
      <c r="I35" s="138">
        <v>1719903.31642</v>
      </c>
      <c r="J35" s="138">
        <v>1552535.55479</v>
      </c>
      <c r="K35" s="138">
        <v>1664645.7252</v>
      </c>
      <c r="L35" s="138">
        <v>1499606.82596</v>
      </c>
      <c r="M35" s="138">
        <v>1504798.5305900001</v>
      </c>
      <c r="N35" s="138">
        <v>1368074.83852</v>
      </c>
      <c r="O35" s="139">
        <f t="shared" si="1"/>
        <v>18732397.075850002</v>
      </c>
    </row>
    <row r="36" spans="1:15" ht="13.8" x14ac:dyDescent="0.25">
      <c r="A36" s="37">
        <v>2015</v>
      </c>
      <c r="B36" s="40" t="s">
        <v>94</v>
      </c>
      <c r="C36" s="138">
        <v>1728194.0253900001</v>
      </c>
      <c r="D36" s="138">
        <v>1703426.3461199999</v>
      </c>
      <c r="E36" s="138">
        <v>1770909.0783599999</v>
      </c>
      <c r="F36" s="138">
        <v>1836153.3406100001</v>
      </c>
      <c r="G36" s="138">
        <v>1480596.26737</v>
      </c>
      <c r="H36" s="138">
        <v>1971030.81812</v>
      </c>
      <c r="I36" s="138">
        <v>1644331.9929599999</v>
      </c>
      <c r="J36" s="138"/>
      <c r="K36" s="138"/>
      <c r="L36" s="138"/>
      <c r="M36" s="138"/>
      <c r="N36" s="138"/>
      <c r="O36" s="139">
        <f t="shared" si="1"/>
        <v>12134641.868929999</v>
      </c>
    </row>
    <row r="37" spans="1:15" ht="13.8" x14ac:dyDescent="0.25">
      <c r="A37" s="39">
        <v>2014</v>
      </c>
      <c r="B37" s="40" t="s">
        <v>94</v>
      </c>
      <c r="C37" s="138">
        <v>1585958.4298</v>
      </c>
      <c r="D37" s="138">
        <v>1832639.83987</v>
      </c>
      <c r="E37" s="138">
        <v>2126496.68334</v>
      </c>
      <c r="F37" s="138">
        <v>2085969.69022</v>
      </c>
      <c r="G37" s="138">
        <v>2040798.1582899999</v>
      </c>
      <c r="H37" s="138">
        <v>2029799.52143</v>
      </c>
      <c r="I37" s="138">
        <v>1988612.2893000001</v>
      </c>
      <c r="J37" s="138">
        <v>1266790.6583400001</v>
      </c>
      <c r="K37" s="138">
        <v>1958581.5900099999</v>
      </c>
      <c r="L37" s="138">
        <v>1712962.1933899999</v>
      </c>
      <c r="M37" s="138">
        <v>1839274.63827</v>
      </c>
      <c r="N37" s="138">
        <v>1802373.6949199999</v>
      </c>
      <c r="O37" s="139">
        <f t="shared" si="1"/>
        <v>22270257.387180004</v>
      </c>
    </row>
    <row r="38" spans="1:15" ht="13.8" x14ac:dyDescent="0.25">
      <c r="A38" s="37">
        <v>2015</v>
      </c>
      <c r="B38" s="40" t="s">
        <v>95</v>
      </c>
      <c r="C38" s="138">
        <v>43975.630740000001</v>
      </c>
      <c r="D38" s="138">
        <v>77870.873619999998</v>
      </c>
      <c r="E38" s="138">
        <v>46982.886599999998</v>
      </c>
      <c r="F38" s="138">
        <v>103764.36032000001</v>
      </c>
      <c r="G38" s="138">
        <v>117014.65793</v>
      </c>
      <c r="H38" s="138">
        <v>53595.19154</v>
      </c>
      <c r="I38" s="138">
        <v>149306.33343</v>
      </c>
      <c r="J38" s="138"/>
      <c r="K38" s="138"/>
      <c r="L38" s="138"/>
      <c r="M38" s="138"/>
      <c r="N38" s="138"/>
      <c r="O38" s="139">
        <f t="shared" si="1"/>
        <v>592509.93417999998</v>
      </c>
    </row>
    <row r="39" spans="1:15" ht="13.8" x14ac:dyDescent="0.25">
      <c r="A39" s="39">
        <v>2014</v>
      </c>
      <c r="B39" s="40" t="s">
        <v>95</v>
      </c>
      <c r="C39" s="138">
        <v>54471.323920000003</v>
      </c>
      <c r="D39" s="138">
        <v>89236.716050000003</v>
      </c>
      <c r="E39" s="138">
        <v>97135.555219999995</v>
      </c>
      <c r="F39" s="138">
        <v>76354.087700000004</v>
      </c>
      <c r="G39" s="138">
        <v>131933.46765999999</v>
      </c>
      <c r="H39" s="138">
        <v>113595.98203</v>
      </c>
      <c r="I39" s="138">
        <v>122443.44491999999</v>
      </c>
      <c r="J39" s="138">
        <v>109595.07594</v>
      </c>
      <c r="K39" s="138">
        <v>82221.244529999996</v>
      </c>
      <c r="L39" s="138">
        <v>175946.58945</v>
      </c>
      <c r="M39" s="138">
        <v>63880.740189999997</v>
      </c>
      <c r="N39" s="138">
        <v>164063.21474</v>
      </c>
      <c r="O39" s="139">
        <f t="shared" si="1"/>
        <v>1280877.4423500001</v>
      </c>
    </row>
    <row r="40" spans="1:15" ht="13.8" x14ac:dyDescent="0.25">
      <c r="A40" s="37">
        <v>2015</v>
      </c>
      <c r="B40" s="40" t="s">
        <v>135</v>
      </c>
      <c r="C40" s="138">
        <v>732040.44850000006</v>
      </c>
      <c r="D40" s="138">
        <v>830885.28148999996</v>
      </c>
      <c r="E40" s="138">
        <v>838828.69568</v>
      </c>
      <c r="F40" s="138">
        <v>881844.75633999996</v>
      </c>
      <c r="G40" s="138">
        <v>826286.56649</v>
      </c>
      <c r="H40" s="138">
        <v>964829.48282999999</v>
      </c>
      <c r="I40" s="138">
        <v>826886.13679999998</v>
      </c>
      <c r="J40" s="138"/>
      <c r="K40" s="138"/>
      <c r="L40" s="138"/>
      <c r="M40" s="138"/>
      <c r="N40" s="138"/>
      <c r="O40" s="139">
        <f t="shared" si="1"/>
        <v>5901601.3681300003</v>
      </c>
    </row>
    <row r="41" spans="1:15" ht="13.8" x14ac:dyDescent="0.25">
      <c r="A41" s="39">
        <v>2014</v>
      </c>
      <c r="B41" s="40" t="s">
        <v>135</v>
      </c>
      <c r="C41" s="138">
        <v>902952.54943999997</v>
      </c>
      <c r="D41" s="138">
        <v>921008.47631000006</v>
      </c>
      <c r="E41" s="138">
        <v>1056527.4245199999</v>
      </c>
      <c r="F41" s="138">
        <v>1079057.3352000001</v>
      </c>
      <c r="G41" s="138">
        <v>1064518.9659500001</v>
      </c>
      <c r="H41" s="138">
        <v>970317.53755000001</v>
      </c>
      <c r="I41" s="138">
        <v>982463.58187999995</v>
      </c>
      <c r="J41" s="138">
        <v>852237.63415000006</v>
      </c>
      <c r="K41" s="138">
        <v>1086149.1598700001</v>
      </c>
      <c r="L41" s="138">
        <v>1046471.5705800001</v>
      </c>
      <c r="M41" s="138">
        <v>1003325.23497</v>
      </c>
      <c r="N41" s="138">
        <v>1145704.2970400001</v>
      </c>
      <c r="O41" s="139">
        <f t="shared" si="1"/>
        <v>12110733.767460002</v>
      </c>
    </row>
    <row r="42" spans="1:15" ht="13.8" x14ac:dyDescent="0.25">
      <c r="A42" s="37">
        <v>2015</v>
      </c>
      <c r="B42" s="40" t="s">
        <v>96</v>
      </c>
      <c r="C42" s="138">
        <v>465881.45263999997</v>
      </c>
      <c r="D42" s="138">
        <v>432437.32681</v>
      </c>
      <c r="E42" s="138">
        <v>450505.86166</v>
      </c>
      <c r="F42" s="138">
        <v>492992.34641</v>
      </c>
      <c r="G42" s="138">
        <v>412173.96519999998</v>
      </c>
      <c r="H42" s="138">
        <v>470098.90551999997</v>
      </c>
      <c r="I42" s="138">
        <v>484496.03629999998</v>
      </c>
      <c r="J42" s="138"/>
      <c r="K42" s="138"/>
      <c r="L42" s="138"/>
      <c r="M42" s="138"/>
      <c r="N42" s="138"/>
      <c r="O42" s="139">
        <f t="shared" si="1"/>
        <v>3208585.8945399998</v>
      </c>
    </row>
    <row r="43" spans="1:15" ht="13.8" x14ac:dyDescent="0.25">
      <c r="A43" s="39">
        <v>2014</v>
      </c>
      <c r="B43" s="40" t="s">
        <v>96</v>
      </c>
      <c r="C43" s="138">
        <v>477187.05618000001</v>
      </c>
      <c r="D43" s="138">
        <v>471698.59989999997</v>
      </c>
      <c r="E43" s="138">
        <v>503717.45244000002</v>
      </c>
      <c r="F43" s="138">
        <v>525178.23048000003</v>
      </c>
      <c r="G43" s="138">
        <v>544227.77720999997</v>
      </c>
      <c r="H43" s="138">
        <v>500272.27208000002</v>
      </c>
      <c r="I43" s="138">
        <v>513988.46567000001</v>
      </c>
      <c r="J43" s="138">
        <v>456769.85275000002</v>
      </c>
      <c r="K43" s="138">
        <v>531264.33183000004</v>
      </c>
      <c r="L43" s="138">
        <v>495882.46275000001</v>
      </c>
      <c r="M43" s="138">
        <v>471220.12821</v>
      </c>
      <c r="N43" s="138">
        <v>554512.98097000003</v>
      </c>
      <c r="O43" s="139">
        <f t="shared" si="1"/>
        <v>6045919.6104699997</v>
      </c>
    </row>
    <row r="44" spans="1:15" ht="13.8" x14ac:dyDescent="0.25">
      <c r="A44" s="37">
        <v>2015</v>
      </c>
      <c r="B44" s="40" t="s">
        <v>97</v>
      </c>
      <c r="C44" s="138">
        <v>487528.74637000001</v>
      </c>
      <c r="D44" s="138">
        <v>473459.09214999998</v>
      </c>
      <c r="E44" s="138">
        <v>531790.03012000001</v>
      </c>
      <c r="F44" s="138">
        <v>573800.66984999995</v>
      </c>
      <c r="G44" s="138">
        <v>518861.63634999999</v>
      </c>
      <c r="H44" s="138">
        <v>543571.94039999996</v>
      </c>
      <c r="I44" s="138">
        <v>529880.70776999998</v>
      </c>
      <c r="J44" s="138"/>
      <c r="K44" s="138"/>
      <c r="L44" s="138"/>
      <c r="M44" s="138"/>
      <c r="N44" s="138"/>
      <c r="O44" s="139">
        <f t="shared" si="1"/>
        <v>3658892.8230100004</v>
      </c>
    </row>
    <row r="45" spans="1:15" ht="13.8" x14ac:dyDescent="0.25">
      <c r="A45" s="39">
        <v>2014</v>
      </c>
      <c r="B45" s="40" t="s">
        <v>97</v>
      </c>
      <c r="C45" s="138">
        <v>591640.93646</v>
      </c>
      <c r="D45" s="138">
        <v>567770.65286999999</v>
      </c>
      <c r="E45" s="138">
        <v>599424.32551</v>
      </c>
      <c r="F45" s="138">
        <v>648813.57973999996</v>
      </c>
      <c r="G45" s="138">
        <v>650683.92787999997</v>
      </c>
      <c r="H45" s="138">
        <v>592567.68821000005</v>
      </c>
      <c r="I45" s="138">
        <v>585661.92006999999</v>
      </c>
      <c r="J45" s="138">
        <v>540784.97158999997</v>
      </c>
      <c r="K45" s="138">
        <v>609442.44853000005</v>
      </c>
      <c r="L45" s="138">
        <v>562790.09157000005</v>
      </c>
      <c r="M45" s="138">
        <v>566799.05356000003</v>
      </c>
      <c r="N45" s="138">
        <v>587619.20197000005</v>
      </c>
      <c r="O45" s="139">
        <f t="shared" si="1"/>
        <v>7103998.7979599992</v>
      </c>
    </row>
    <row r="46" spans="1:15" ht="13.8" x14ac:dyDescent="0.25">
      <c r="A46" s="37">
        <v>2015</v>
      </c>
      <c r="B46" s="40" t="s">
        <v>98</v>
      </c>
      <c r="C46" s="138">
        <v>851998.84106000001</v>
      </c>
      <c r="D46" s="138">
        <v>938043.17989000003</v>
      </c>
      <c r="E46" s="138">
        <v>955054.74150999996</v>
      </c>
      <c r="F46" s="138">
        <v>975058.11800999998</v>
      </c>
      <c r="G46" s="138">
        <v>791061.67842000001</v>
      </c>
      <c r="H46" s="138">
        <v>830869.38691</v>
      </c>
      <c r="I46" s="138">
        <v>805257.61886000005</v>
      </c>
      <c r="J46" s="138"/>
      <c r="K46" s="138"/>
      <c r="L46" s="138"/>
      <c r="M46" s="138"/>
      <c r="N46" s="138"/>
      <c r="O46" s="139">
        <f t="shared" si="1"/>
        <v>6147343.5646599997</v>
      </c>
    </row>
    <row r="47" spans="1:15" ht="13.8" x14ac:dyDescent="0.25">
      <c r="A47" s="39">
        <v>2014</v>
      </c>
      <c r="B47" s="40" t="s">
        <v>98</v>
      </c>
      <c r="C47" s="138">
        <v>1105473.24608</v>
      </c>
      <c r="D47" s="138">
        <v>1189080.6092699999</v>
      </c>
      <c r="E47" s="138">
        <v>1173025.9663199999</v>
      </c>
      <c r="F47" s="138">
        <v>1200628.00716</v>
      </c>
      <c r="G47" s="138">
        <v>1272871.9844800001</v>
      </c>
      <c r="H47" s="138">
        <v>1063909.97597</v>
      </c>
      <c r="I47" s="138">
        <v>1042741.5051299999</v>
      </c>
      <c r="J47" s="138">
        <v>955689.37344</v>
      </c>
      <c r="K47" s="138">
        <v>1084771.4235100001</v>
      </c>
      <c r="L47" s="138">
        <v>1041217.60412</v>
      </c>
      <c r="M47" s="138">
        <v>892262.93495000002</v>
      </c>
      <c r="N47" s="138">
        <v>1182518.4947599999</v>
      </c>
      <c r="O47" s="139">
        <f t="shared" si="1"/>
        <v>13204191.125189997</v>
      </c>
    </row>
    <row r="48" spans="1:15" ht="13.8" x14ac:dyDescent="0.25">
      <c r="A48" s="37">
        <v>2015</v>
      </c>
      <c r="B48" s="40" t="s">
        <v>134</v>
      </c>
      <c r="C48" s="138">
        <v>201065.45527999999</v>
      </c>
      <c r="D48" s="138">
        <v>214653.99252</v>
      </c>
      <c r="E48" s="138">
        <v>255338.91498</v>
      </c>
      <c r="F48" s="138">
        <v>264208.71581000002</v>
      </c>
      <c r="G48" s="138">
        <v>243235.39715</v>
      </c>
      <c r="H48" s="138">
        <v>238624.09563</v>
      </c>
      <c r="I48" s="138">
        <v>231644.58507999999</v>
      </c>
      <c r="J48" s="138"/>
      <c r="K48" s="138"/>
      <c r="L48" s="138"/>
      <c r="M48" s="138"/>
      <c r="N48" s="138"/>
      <c r="O48" s="139">
        <f t="shared" si="1"/>
        <v>1648771.1564500001</v>
      </c>
    </row>
    <row r="49" spans="1:15" ht="13.8" x14ac:dyDescent="0.25">
      <c r="A49" s="39">
        <v>2014</v>
      </c>
      <c r="B49" s="40" t="s">
        <v>134</v>
      </c>
      <c r="C49" s="138">
        <v>243550.06326</v>
      </c>
      <c r="D49" s="138">
        <v>245731.55110000001</v>
      </c>
      <c r="E49" s="138">
        <v>271914.17346000002</v>
      </c>
      <c r="F49" s="138">
        <v>308165.53119000001</v>
      </c>
      <c r="G49" s="138">
        <v>289417.06945000001</v>
      </c>
      <c r="H49" s="138">
        <v>278037.88287999999</v>
      </c>
      <c r="I49" s="138">
        <v>265000.48866999999</v>
      </c>
      <c r="J49" s="138">
        <v>245319.79096000001</v>
      </c>
      <c r="K49" s="138">
        <v>259601.06393999999</v>
      </c>
      <c r="L49" s="138">
        <v>245621.88080000001</v>
      </c>
      <c r="M49" s="138">
        <v>250740.23084</v>
      </c>
      <c r="N49" s="138">
        <v>253370.11129999999</v>
      </c>
      <c r="O49" s="139">
        <f t="shared" si="1"/>
        <v>3156469.8378499993</v>
      </c>
    </row>
    <row r="50" spans="1:15" ht="13.8" x14ac:dyDescent="0.25">
      <c r="A50" s="37">
        <v>2015</v>
      </c>
      <c r="B50" s="40" t="s">
        <v>99</v>
      </c>
      <c r="C50" s="138">
        <v>287153.27849</v>
      </c>
      <c r="D50" s="138">
        <v>143833.61949000001</v>
      </c>
      <c r="E50" s="138">
        <v>159554.72958000001</v>
      </c>
      <c r="F50" s="138">
        <v>249043.75786000001</v>
      </c>
      <c r="G50" s="138">
        <v>345710.30736999999</v>
      </c>
      <c r="H50" s="138">
        <v>233422.29149999999</v>
      </c>
      <c r="I50" s="138">
        <v>151283.67728999999</v>
      </c>
      <c r="J50" s="138"/>
      <c r="K50" s="138"/>
      <c r="L50" s="138"/>
      <c r="M50" s="138"/>
      <c r="N50" s="138"/>
      <c r="O50" s="139">
        <f t="shared" si="1"/>
        <v>1570001.6615800001</v>
      </c>
    </row>
    <row r="51" spans="1:15" ht="13.8" x14ac:dyDescent="0.25">
      <c r="A51" s="39">
        <v>2014</v>
      </c>
      <c r="B51" s="40" t="s">
        <v>99</v>
      </c>
      <c r="C51" s="138">
        <v>194226.73190000001</v>
      </c>
      <c r="D51" s="138">
        <v>181236.58134</v>
      </c>
      <c r="E51" s="138">
        <v>211983.93565</v>
      </c>
      <c r="F51" s="138">
        <v>207718.04477000001</v>
      </c>
      <c r="G51" s="138">
        <v>202629.9241</v>
      </c>
      <c r="H51" s="138">
        <v>147771.88811999999</v>
      </c>
      <c r="I51" s="138">
        <v>122982.57956</v>
      </c>
      <c r="J51" s="138">
        <v>196394.12959999999</v>
      </c>
      <c r="K51" s="138">
        <v>403316.90872000001</v>
      </c>
      <c r="L51" s="138">
        <v>328914.59093000001</v>
      </c>
      <c r="M51" s="138">
        <v>519737.42723999999</v>
      </c>
      <c r="N51" s="138">
        <v>389224.96304</v>
      </c>
      <c r="O51" s="139">
        <f t="shared" si="1"/>
        <v>3106137.7049700003</v>
      </c>
    </row>
    <row r="52" spans="1:15" ht="13.8" x14ac:dyDescent="0.25">
      <c r="A52" s="37">
        <v>2015</v>
      </c>
      <c r="B52" s="40" t="s">
        <v>100</v>
      </c>
      <c r="C52" s="138">
        <v>99415.228080000001</v>
      </c>
      <c r="D52" s="138">
        <v>97020.904750000002</v>
      </c>
      <c r="E52" s="138">
        <v>136118.54362000001</v>
      </c>
      <c r="F52" s="138">
        <v>128042.47478</v>
      </c>
      <c r="G52" s="138">
        <v>110325.70848</v>
      </c>
      <c r="H52" s="138">
        <v>159703.81526999999</v>
      </c>
      <c r="I52" s="138">
        <v>98110.842130000005</v>
      </c>
      <c r="J52" s="138"/>
      <c r="K52" s="138"/>
      <c r="L52" s="138"/>
      <c r="M52" s="138"/>
      <c r="N52" s="138"/>
      <c r="O52" s="139">
        <f t="shared" si="1"/>
        <v>828737.51711000002</v>
      </c>
    </row>
    <row r="53" spans="1:15" ht="13.8" x14ac:dyDescent="0.25">
      <c r="A53" s="39">
        <v>2014</v>
      </c>
      <c r="B53" s="40" t="s">
        <v>100</v>
      </c>
      <c r="C53" s="138">
        <v>106122.3558</v>
      </c>
      <c r="D53" s="138">
        <v>107443.26114</v>
      </c>
      <c r="E53" s="138">
        <v>107438.48701</v>
      </c>
      <c r="F53" s="138">
        <v>133668.08908999999</v>
      </c>
      <c r="G53" s="138">
        <v>142827.79947</v>
      </c>
      <c r="H53" s="138">
        <v>180261.73568000001</v>
      </c>
      <c r="I53" s="138">
        <v>174457.04647999999</v>
      </c>
      <c r="J53" s="138">
        <v>98979.868499999997</v>
      </c>
      <c r="K53" s="138">
        <v>154855.01276000001</v>
      </c>
      <c r="L53" s="138">
        <v>118892.01910999999</v>
      </c>
      <c r="M53" s="138">
        <v>147785.28448</v>
      </c>
      <c r="N53" s="138">
        <v>175131.80995</v>
      </c>
      <c r="O53" s="139">
        <f t="shared" si="1"/>
        <v>1647862.7694699999</v>
      </c>
    </row>
    <row r="54" spans="1:15" ht="13.8" x14ac:dyDescent="0.25">
      <c r="A54" s="37">
        <v>2015</v>
      </c>
      <c r="B54" s="40" t="s">
        <v>116</v>
      </c>
      <c r="C54" s="138">
        <v>274747.01341999997</v>
      </c>
      <c r="D54" s="138">
        <v>295517.68037999998</v>
      </c>
      <c r="E54" s="138">
        <v>315286.21461999998</v>
      </c>
      <c r="F54" s="138">
        <v>327672.04706999997</v>
      </c>
      <c r="G54" s="138">
        <v>295932.60973000003</v>
      </c>
      <c r="H54" s="138">
        <v>321853.65356000001</v>
      </c>
      <c r="I54" s="138">
        <v>302176.90736999997</v>
      </c>
      <c r="J54" s="138"/>
      <c r="K54" s="138"/>
      <c r="L54" s="138"/>
      <c r="M54" s="138"/>
      <c r="N54" s="138"/>
      <c r="O54" s="139">
        <f t="shared" si="1"/>
        <v>2133186.1261500004</v>
      </c>
    </row>
    <row r="55" spans="1:15" ht="13.8" x14ac:dyDescent="0.25">
      <c r="A55" s="39">
        <v>2014</v>
      </c>
      <c r="B55" s="40" t="s">
        <v>116</v>
      </c>
      <c r="C55" s="138">
        <v>329794.63932000002</v>
      </c>
      <c r="D55" s="138">
        <v>355763.90454999998</v>
      </c>
      <c r="E55" s="138">
        <v>399128.70760000002</v>
      </c>
      <c r="F55" s="138">
        <v>393690.34301999997</v>
      </c>
      <c r="G55" s="138">
        <v>411021.45890999999</v>
      </c>
      <c r="H55" s="138">
        <v>376015.99783000001</v>
      </c>
      <c r="I55" s="138">
        <v>389898.46036000003</v>
      </c>
      <c r="J55" s="138">
        <v>328196.93328</v>
      </c>
      <c r="K55" s="138">
        <v>381069.14622</v>
      </c>
      <c r="L55" s="138">
        <v>350459.74690000003</v>
      </c>
      <c r="M55" s="138">
        <v>351254.24349999998</v>
      </c>
      <c r="N55" s="138">
        <v>357697.40938999999</v>
      </c>
      <c r="O55" s="139">
        <f t="shared" si="1"/>
        <v>4423990.9908800004</v>
      </c>
    </row>
    <row r="56" spans="1:15" ht="13.8" x14ac:dyDescent="0.25">
      <c r="A56" s="37">
        <v>2015</v>
      </c>
      <c r="B56" s="40" t="s">
        <v>101</v>
      </c>
      <c r="C56" s="138">
        <v>5774.0317800000003</v>
      </c>
      <c r="D56" s="138">
        <v>5484.3786399999999</v>
      </c>
      <c r="E56" s="138">
        <v>10630.06632</v>
      </c>
      <c r="F56" s="138">
        <v>11615.032149999999</v>
      </c>
      <c r="G56" s="138">
        <v>9886.9209100000007</v>
      </c>
      <c r="H56" s="138">
        <v>10190.34801</v>
      </c>
      <c r="I56" s="138">
        <v>7194.6953800000001</v>
      </c>
      <c r="J56" s="138"/>
      <c r="K56" s="138"/>
      <c r="L56" s="138"/>
      <c r="M56" s="138"/>
      <c r="N56" s="138"/>
      <c r="O56" s="139">
        <f t="shared" si="1"/>
        <v>60775.473189999997</v>
      </c>
    </row>
    <row r="57" spans="1:15" ht="13.8" x14ac:dyDescent="0.25">
      <c r="A57" s="39">
        <v>2014</v>
      </c>
      <c r="B57" s="40" t="s">
        <v>101</v>
      </c>
      <c r="C57" s="138">
        <v>6960.5618599999998</v>
      </c>
      <c r="D57" s="138">
        <v>8786.9983599999996</v>
      </c>
      <c r="E57" s="138">
        <v>11183.54664</v>
      </c>
      <c r="F57" s="138">
        <v>12030.72193</v>
      </c>
      <c r="G57" s="138">
        <v>10637.996150000001</v>
      </c>
      <c r="H57" s="138">
        <v>11474.96531</v>
      </c>
      <c r="I57" s="138">
        <v>8117.7994600000002</v>
      </c>
      <c r="J57" s="138">
        <v>7803.66489</v>
      </c>
      <c r="K57" s="138">
        <v>8988.0646699999998</v>
      </c>
      <c r="L57" s="138">
        <v>9312.2113100000006</v>
      </c>
      <c r="M57" s="138">
        <v>6667.6035700000002</v>
      </c>
      <c r="N57" s="138">
        <v>8101.68667</v>
      </c>
      <c r="O57" s="139">
        <f t="shared" si="1"/>
        <v>110065.82082000001</v>
      </c>
    </row>
    <row r="58" spans="1:15" ht="13.8" x14ac:dyDescent="0.25">
      <c r="A58" s="37">
        <v>2015</v>
      </c>
      <c r="B58" s="38" t="s">
        <v>31</v>
      </c>
      <c r="C58" s="141">
        <v>276693.65356000001</v>
      </c>
      <c r="D58" s="141">
        <v>281272.03094999999</v>
      </c>
      <c r="E58" s="141">
        <v>275869.21025</v>
      </c>
      <c r="F58" s="141">
        <v>348707.56601000001</v>
      </c>
      <c r="G58" s="141">
        <v>405475.85053</v>
      </c>
      <c r="H58" s="141">
        <v>394397.66414000001</v>
      </c>
      <c r="I58" s="141">
        <v>374417.84077000001</v>
      </c>
      <c r="J58" s="141"/>
      <c r="K58" s="141"/>
      <c r="L58" s="141"/>
      <c r="M58" s="141"/>
      <c r="N58" s="141"/>
      <c r="O58" s="139">
        <f t="shared" si="1"/>
        <v>2356833.8162099998</v>
      </c>
    </row>
    <row r="59" spans="1:15" ht="13.8" x14ac:dyDescent="0.25">
      <c r="A59" s="39">
        <v>2014</v>
      </c>
      <c r="B59" s="38" t="s">
        <v>31</v>
      </c>
      <c r="C59" s="141">
        <v>400471.49515999999</v>
      </c>
      <c r="D59" s="141">
        <v>327055.84641</v>
      </c>
      <c r="E59" s="141">
        <v>363215.16344999999</v>
      </c>
      <c r="F59" s="141">
        <v>412230.92872999999</v>
      </c>
      <c r="G59" s="141">
        <v>465271.46278</v>
      </c>
      <c r="H59" s="141">
        <v>404052.15821000002</v>
      </c>
      <c r="I59" s="141">
        <v>404536.06842000003</v>
      </c>
      <c r="J59" s="141">
        <v>381295.27629000001</v>
      </c>
      <c r="K59" s="141">
        <v>387297.02367999998</v>
      </c>
      <c r="L59" s="141">
        <v>341645.56133</v>
      </c>
      <c r="M59" s="141">
        <v>392037.30781999999</v>
      </c>
      <c r="N59" s="141">
        <v>366506.55362999998</v>
      </c>
      <c r="O59" s="139">
        <f t="shared" si="1"/>
        <v>4645614.8459099997</v>
      </c>
    </row>
    <row r="60" spans="1:15" ht="13.8" x14ac:dyDescent="0.25">
      <c r="A60" s="37">
        <v>2015</v>
      </c>
      <c r="B60" s="40" t="s">
        <v>102</v>
      </c>
      <c r="C60" s="138">
        <v>276693.65356000001</v>
      </c>
      <c r="D60" s="138">
        <v>281272.03094999999</v>
      </c>
      <c r="E60" s="138">
        <v>275869.21025</v>
      </c>
      <c r="F60" s="138">
        <v>348707.56601000001</v>
      </c>
      <c r="G60" s="138">
        <v>405475.85053</v>
      </c>
      <c r="H60" s="138">
        <v>394397.66414000001</v>
      </c>
      <c r="I60" s="138">
        <v>374417.84077000001</v>
      </c>
      <c r="J60" s="138"/>
      <c r="K60" s="138"/>
      <c r="L60" s="138"/>
      <c r="M60" s="138"/>
      <c r="N60" s="138"/>
      <c r="O60" s="139">
        <f t="shared" si="1"/>
        <v>2356833.8162099998</v>
      </c>
    </row>
    <row r="61" spans="1:15" ht="14.4" thickBot="1" x14ac:dyDescent="0.3">
      <c r="A61" s="39">
        <v>2014</v>
      </c>
      <c r="B61" s="40" t="s">
        <v>102</v>
      </c>
      <c r="C61" s="138">
        <v>400471.49515999999</v>
      </c>
      <c r="D61" s="138">
        <v>327055.84641</v>
      </c>
      <c r="E61" s="138">
        <v>363215.16344999999</v>
      </c>
      <c r="F61" s="138">
        <v>412230.92872999999</v>
      </c>
      <c r="G61" s="138">
        <v>465271.46278</v>
      </c>
      <c r="H61" s="138">
        <v>404052.15821000002</v>
      </c>
      <c r="I61" s="138">
        <v>404536.06842000003</v>
      </c>
      <c r="J61" s="138">
        <v>381295.27629000001</v>
      </c>
      <c r="K61" s="138">
        <v>387297.02367999998</v>
      </c>
      <c r="L61" s="138">
        <v>341645.56133</v>
      </c>
      <c r="M61" s="138">
        <v>392037.30781999999</v>
      </c>
      <c r="N61" s="138">
        <v>366506.55362999998</v>
      </c>
      <c r="O61" s="139">
        <f t="shared" si="1"/>
        <v>4645614.8459099997</v>
      </c>
    </row>
    <row r="62" spans="1:15" s="43" customFormat="1" ht="15" customHeight="1" thickBot="1" x14ac:dyDescent="0.25">
      <c r="A62" s="41">
        <v>2002</v>
      </c>
      <c r="B62" s="42" t="s">
        <v>40</v>
      </c>
      <c r="C62" s="142">
        <v>2607319.6610000003</v>
      </c>
      <c r="D62" s="142">
        <v>2383772.9540000013</v>
      </c>
      <c r="E62" s="142">
        <v>2918943.5210000011</v>
      </c>
      <c r="F62" s="142">
        <v>2742857.9220000007</v>
      </c>
      <c r="G62" s="142">
        <v>3000325.2429999989</v>
      </c>
      <c r="H62" s="142">
        <v>2770693.8810000005</v>
      </c>
      <c r="I62" s="142">
        <v>3103851.8620000011</v>
      </c>
      <c r="J62" s="142">
        <v>2975888.9740000009</v>
      </c>
      <c r="K62" s="142">
        <v>3218206.861000001</v>
      </c>
      <c r="L62" s="142">
        <v>3501128.02</v>
      </c>
      <c r="M62" s="142">
        <v>3593604.8959999993</v>
      </c>
      <c r="N62" s="142">
        <v>3242495.2339999988</v>
      </c>
      <c r="O62" s="143">
        <f t="shared" si="1"/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42">
        <v>3533705.5820000004</v>
      </c>
      <c r="D63" s="142">
        <v>2923460.39</v>
      </c>
      <c r="E63" s="142">
        <v>3908255.9910000004</v>
      </c>
      <c r="F63" s="142">
        <v>3662183.4490000019</v>
      </c>
      <c r="G63" s="142">
        <v>3860471.3</v>
      </c>
      <c r="H63" s="142">
        <v>3796113.5220000003</v>
      </c>
      <c r="I63" s="142">
        <v>4236114.2640000004</v>
      </c>
      <c r="J63" s="142">
        <v>3828726.17</v>
      </c>
      <c r="K63" s="142">
        <v>4114677.5230000005</v>
      </c>
      <c r="L63" s="142">
        <v>4824388.2590000024</v>
      </c>
      <c r="M63" s="142">
        <v>3969697.458000001</v>
      </c>
      <c r="N63" s="142">
        <v>4595042.3939999985</v>
      </c>
      <c r="O63" s="143">
        <f t="shared" si="1"/>
        <v>47252836.302000016</v>
      </c>
    </row>
    <row r="64" spans="1:15" s="43" customFormat="1" ht="15" customHeight="1" thickBot="1" x14ac:dyDescent="0.25">
      <c r="A64" s="41">
        <v>2004</v>
      </c>
      <c r="B64" s="42" t="s">
        <v>40</v>
      </c>
      <c r="C64" s="142">
        <v>4619660.84</v>
      </c>
      <c r="D64" s="142">
        <v>3664503.0430000005</v>
      </c>
      <c r="E64" s="142">
        <v>5218042.1769999983</v>
      </c>
      <c r="F64" s="142">
        <v>5072462.9939999972</v>
      </c>
      <c r="G64" s="142">
        <v>5170061.6049999986</v>
      </c>
      <c r="H64" s="142">
        <v>5284383.2859999994</v>
      </c>
      <c r="I64" s="142">
        <v>5632138.7980000004</v>
      </c>
      <c r="J64" s="142">
        <v>4707491.2839999991</v>
      </c>
      <c r="K64" s="142">
        <v>5656283.5209999988</v>
      </c>
      <c r="L64" s="142">
        <v>5867342.1210000003</v>
      </c>
      <c r="M64" s="142">
        <v>5733908.9759999998</v>
      </c>
      <c r="N64" s="142">
        <v>6540874.1749999989</v>
      </c>
      <c r="O64" s="143">
        <f t="shared" si="1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42">
        <v>4997279.7240000004</v>
      </c>
      <c r="D65" s="142">
        <v>5651741.2519999975</v>
      </c>
      <c r="E65" s="142">
        <v>6591859.2179999994</v>
      </c>
      <c r="F65" s="142">
        <v>6128131.8779999986</v>
      </c>
      <c r="G65" s="142">
        <v>5977226.2170000002</v>
      </c>
      <c r="H65" s="142">
        <v>6038534.3669999996</v>
      </c>
      <c r="I65" s="142">
        <v>5763466.3530000011</v>
      </c>
      <c r="J65" s="142">
        <v>5552867.2119999984</v>
      </c>
      <c r="K65" s="142">
        <v>6814268.9409999987</v>
      </c>
      <c r="L65" s="142">
        <v>6772178.5690000001</v>
      </c>
      <c r="M65" s="142">
        <v>5942575.7820000006</v>
      </c>
      <c r="N65" s="142">
        <v>7246278.6300000018</v>
      </c>
      <c r="O65" s="143">
        <f t="shared" si="1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42">
        <v>5133048.8809999982</v>
      </c>
      <c r="D66" s="142">
        <v>6058251.2790000001</v>
      </c>
      <c r="E66" s="142">
        <v>7411101.6589999972</v>
      </c>
      <c r="F66" s="142">
        <v>6456090.2610000009</v>
      </c>
      <c r="G66" s="142">
        <v>7041543.2469999986</v>
      </c>
      <c r="H66" s="142">
        <v>7815434.6219999995</v>
      </c>
      <c r="I66" s="142">
        <v>7067411.4789999994</v>
      </c>
      <c r="J66" s="142">
        <v>6811202.4100000011</v>
      </c>
      <c r="K66" s="142">
        <v>7606551.0949999997</v>
      </c>
      <c r="L66" s="142">
        <v>6888812.5490000006</v>
      </c>
      <c r="M66" s="142">
        <v>8641474.5560000036</v>
      </c>
      <c r="N66" s="142">
        <v>8603753.4799999986</v>
      </c>
      <c r="O66" s="143">
        <f t="shared" ref="O66:O74" si="2">SUM(C66:N66)</f>
        <v>85534675.518000007</v>
      </c>
    </row>
    <row r="67" spans="1:15" s="43" customFormat="1" ht="15" customHeight="1" thickBot="1" x14ac:dyDescent="0.25">
      <c r="A67" s="41">
        <v>2007</v>
      </c>
      <c r="B67" s="42" t="s">
        <v>40</v>
      </c>
      <c r="C67" s="142">
        <v>6564559.7930000005</v>
      </c>
      <c r="D67" s="142">
        <v>7656951.608</v>
      </c>
      <c r="E67" s="142">
        <v>8957851.6210000049</v>
      </c>
      <c r="F67" s="142">
        <v>8313312.004999998</v>
      </c>
      <c r="G67" s="142">
        <v>9147620.0420000013</v>
      </c>
      <c r="H67" s="142">
        <v>8980247.4370000008</v>
      </c>
      <c r="I67" s="142">
        <v>8937741.5910000019</v>
      </c>
      <c r="J67" s="142">
        <v>8736689.092000002</v>
      </c>
      <c r="K67" s="142">
        <v>9038743.8959999997</v>
      </c>
      <c r="L67" s="142">
        <v>9895216.6219999995</v>
      </c>
      <c r="M67" s="142">
        <v>11318798.219999997</v>
      </c>
      <c r="N67" s="142">
        <v>9724017.9770000037</v>
      </c>
      <c r="O67" s="143">
        <f t="shared" si="2"/>
        <v>107271749.904</v>
      </c>
    </row>
    <row r="68" spans="1:15" s="43" customFormat="1" ht="15" customHeight="1" thickBot="1" x14ac:dyDescent="0.25">
      <c r="A68" s="41">
        <v>2008</v>
      </c>
      <c r="B68" s="42" t="s">
        <v>40</v>
      </c>
      <c r="C68" s="142">
        <v>10632207.040999999</v>
      </c>
      <c r="D68" s="142">
        <v>11077899.120000005</v>
      </c>
      <c r="E68" s="142">
        <v>11428587.234000001</v>
      </c>
      <c r="F68" s="142">
        <v>11363963.502999999</v>
      </c>
      <c r="G68" s="142">
        <v>12477968.699999999</v>
      </c>
      <c r="H68" s="142">
        <v>11770634.384000003</v>
      </c>
      <c r="I68" s="142">
        <v>12595426.862999996</v>
      </c>
      <c r="J68" s="142">
        <v>11046830.085999999</v>
      </c>
      <c r="K68" s="142">
        <v>12793148.033999996</v>
      </c>
      <c r="L68" s="142">
        <v>9722708.7899999991</v>
      </c>
      <c r="M68" s="142">
        <v>9395872.8970000036</v>
      </c>
      <c r="N68" s="142">
        <v>7721948.9740000013</v>
      </c>
      <c r="O68" s="143">
        <f t="shared" si="2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42">
        <v>7884493.5240000021</v>
      </c>
      <c r="D69" s="142">
        <v>8435115.8340000007</v>
      </c>
      <c r="E69" s="142">
        <v>8155485.0810000002</v>
      </c>
      <c r="F69" s="142">
        <v>7561696.282999998</v>
      </c>
      <c r="G69" s="142">
        <v>7346407.5280000027</v>
      </c>
      <c r="H69" s="142">
        <v>8329692.782999998</v>
      </c>
      <c r="I69" s="142">
        <v>9055733.6709999945</v>
      </c>
      <c r="J69" s="142">
        <v>7839908.8419999983</v>
      </c>
      <c r="K69" s="142">
        <v>8480708.3870000001</v>
      </c>
      <c r="L69" s="142">
        <v>10095768.030000005</v>
      </c>
      <c r="M69" s="142">
        <v>8903010.773</v>
      </c>
      <c r="N69" s="142">
        <v>10054591.867000001</v>
      </c>
      <c r="O69" s="143">
        <f t="shared" si="2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42">
        <v>7828748.0580000002</v>
      </c>
      <c r="D70" s="142">
        <v>8263237.8140000002</v>
      </c>
      <c r="E70" s="142">
        <v>9886488.1710000001</v>
      </c>
      <c r="F70" s="142">
        <v>9396006.6539999992</v>
      </c>
      <c r="G70" s="142">
        <v>9799958.1170000006</v>
      </c>
      <c r="H70" s="142">
        <v>9542907.6439999994</v>
      </c>
      <c r="I70" s="142">
        <v>9564682.5449999999</v>
      </c>
      <c r="J70" s="142">
        <v>8523451.9729999993</v>
      </c>
      <c r="K70" s="142">
        <v>8909230.5209999997</v>
      </c>
      <c r="L70" s="142">
        <v>10963586.27</v>
      </c>
      <c r="M70" s="142">
        <v>9382369.7180000003</v>
      </c>
      <c r="N70" s="142">
        <v>11822551.698999999</v>
      </c>
      <c r="O70" s="143">
        <f t="shared" si="2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42">
        <v>9551084.6390000004</v>
      </c>
      <c r="D71" s="142">
        <v>10059126.307</v>
      </c>
      <c r="E71" s="142">
        <v>11811085.16</v>
      </c>
      <c r="F71" s="142">
        <v>11873269.447000001</v>
      </c>
      <c r="G71" s="142">
        <v>10943364.372</v>
      </c>
      <c r="H71" s="142">
        <v>11349953.558</v>
      </c>
      <c r="I71" s="142">
        <v>11860004.271</v>
      </c>
      <c r="J71" s="142">
        <v>11245124.657</v>
      </c>
      <c r="K71" s="142">
        <v>10750626.098999999</v>
      </c>
      <c r="L71" s="142">
        <v>11907219.297</v>
      </c>
      <c r="M71" s="142">
        <v>11078524.743000001</v>
      </c>
      <c r="N71" s="142">
        <v>12477486.279999999</v>
      </c>
      <c r="O71" s="143">
        <f t="shared" si="2"/>
        <v>134906868.83000001</v>
      </c>
    </row>
    <row r="72" spans="1:15" ht="13.8" thickBot="1" x14ac:dyDescent="0.3">
      <c r="A72" s="41">
        <v>2012</v>
      </c>
      <c r="B72" s="42" t="s">
        <v>40</v>
      </c>
      <c r="C72" s="142">
        <v>10348187.165999999</v>
      </c>
      <c r="D72" s="142">
        <v>11748000.124</v>
      </c>
      <c r="E72" s="142">
        <v>13208572.977</v>
      </c>
      <c r="F72" s="142">
        <v>12630226.718</v>
      </c>
      <c r="G72" s="142">
        <v>13131530.960999999</v>
      </c>
      <c r="H72" s="142">
        <v>13231198.687999999</v>
      </c>
      <c r="I72" s="142">
        <v>12830675.307</v>
      </c>
      <c r="J72" s="142">
        <v>12831394.572000001</v>
      </c>
      <c r="K72" s="142">
        <v>12952651.721999999</v>
      </c>
      <c r="L72" s="142">
        <v>13190769.654999999</v>
      </c>
      <c r="M72" s="142">
        <v>13753052.493000001</v>
      </c>
      <c r="N72" s="142">
        <v>12605476.173</v>
      </c>
      <c r="O72" s="143">
        <f t="shared" si="2"/>
        <v>152461736.55599999</v>
      </c>
    </row>
    <row r="73" spans="1:15" ht="13.8" thickBot="1" x14ac:dyDescent="0.3">
      <c r="A73" s="41">
        <v>2013</v>
      </c>
      <c r="B73" s="42" t="s">
        <v>40</v>
      </c>
      <c r="C73" s="142">
        <v>11481521.079</v>
      </c>
      <c r="D73" s="142">
        <v>12385690.909</v>
      </c>
      <c r="E73" s="142">
        <v>13122058.141000001</v>
      </c>
      <c r="F73" s="142">
        <v>12468202.903000001</v>
      </c>
      <c r="G73" s="142">
        <v>13277209.017000001</v>
      </c>
      <c r="H73" s="142">
        <v>12399973.961999999</v>
      </c>
      <c r="I73" s="142">
        <v>13059519.685000001</v>
      </c>
      <c r="J73" s="142">
        <v>11118300.903000001</v>
      </c>
      <c r="K73" s="142">
        <v>13060371.039000001</v>
      </c>
      <c r="L73" s="142">
        <v>12053704.638</v>
      </c>
      <c r="M73" s="142">
        <v>14201227.351</v>
      </c>
      <c r="N73" s="142">
        <v>13174857.460000001</v>
      </c>
      <c r="O73" s="143">
        <f t="shared" si="2"/>
        <v>151802637.08700001</v>
      </c>
    </row>
    <row r="74" spans="1:15" ht="13.8" thickBot="1" x14ac:dyDescent="0.3">
      <c r="A74" s="41">
        <v>2014</v>
      </c>
      <c r="B74" s="42" t="s">
        <v>40</v>
      </c>
      <c r="C74" s="142">
        <v>12399761.948000001</v>
      </c>
      <c r="D74" s="142">
        <v>13053292.493000001</v>
      </c>
      <c r="E74" s="142">
        <v>14680110.779999999</v>
      </c>
      <c r="F74" s="142">
        <v>13371185.664000001</v>
      </c>
      <c r="G74" s="142">
        <v>13681906.159</v>
      </c>
      <c r="H74" s="142">
        <v>12880924.245999999</v>
      </c>
      <c r="I74" s="142">
        <v>13344776.958000001</v>
      </c>
      <c r="J74" s="142">
        <v>11386828.925000001</v>
      </c>
      <c r="K74" s="142">
        <v>13583120.905999999</v>
      </c>
      <c r="L74" s="142">
        <v>12891630.102</v>
      </c>
      <c r="M74" s="142">
        <v>13067348.107000001</v>
      </c>
      <c r="N74" s="142">
        <v>13269271.402000001</v>
      </c>
      <c r="O74" s="143">
        <f t="shared" si="2"/>
        <v>157610157.69</v>
      </c>
    </row>
    <row r="75" spans="1:15" ht="13.8" thickBot="1" x14ac:dyDescent="0.3">
      <c r="A75" s="41">
        <v>2015</v>
      </c>
      <c r="B75" s="42" t="s">
        <v>40</v>
      </c>
      <c r="C75" s="142">
        <v>12304369.689999999</v>
      </c>
      <c r="D75" s="142">
        <v>12234955.592</v>
      </c>
      <c r="E75" s="142">
        <v>12526788.333000001</v>
      </c>
      <c r="F75" s="142">
        <v>13358980.732000001</v>
      </c>
      <c r="G75" s="142">
        <v>11091532.717</v>
      </c>
      <c r="H75" s="142">
        <v>11995544.325999999</v>
      </c>
      <c r="I75" s="142">
        <v>10857507.34907</v>
      </c>
      <c r="J75" s="142"/>
      <c r="K75" s="142"/>
      <c r="L75" s="142"/>
      <c r="M75" s="142"/>
      <c r="N75" s="142"/>
      <c r="O75" s="143">
        <f>SUM(C75:N75)</f>
        <v>84369678.739069998</v>
      </c>
    </row>
    <row r="76" spans="1:15" x14ac:dyDescent="0.25">
      <c r="B76" s="44" t="s">
        <v>103</v>
      </c>
    </row>
    <row r="78" spans="1:15" x14ac:dyDescent="0.25">
      <c r="C78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topLeftCell="A7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3" width="14.88671875" style="65" bestFit="1" customWidth="1"/>
    <col min="4" max="4" width="9.33203125" bestFit="1" customWidth="1"/>
  </cols>
  <sheetData>
    <row r="2" spans="1:4" ht="24.6" customHeight="1" x14ac:dyDescent="0.35">
      <c r="A2" s="153" t="s">
        <v>104</v>
      </c>
      <c r="B2" s="153"/>
      <c r="C2" s="153"/>
      <c r="D2" s="153"/>
    </row>
    <row r="3" spans="1:4" ht="15.6" x14ac:dyDescent="0.3">
      <c r="A3" s="152" t="s">
        <v>105</v>
      </c>
      <c r="B3" s="152"/>
      <c r="C3" s="152"/>
      <c r="D3" s="152"/>
    </row>
    <row r="5" spans="1:4" x14ac:dyDescent="0.25">
      <c r="A5" s="59" t="s">
        <v>106</v>
      </c>
      <c r="B5" s="60" t="s">
        <v>210</v>
      </c>
      <c r="C5" s="60" t="s">
        <v>211</v>
      </c>
      <c r="D5" s="61" t="s">
        <v>107</v>
      </c>
    </row>
    <row r="6" spans="1:4" x14ac:dyDescent="0.25">
      <c r="A6" s="62" t="s">
        <v>236</v>
      </c>
      <c r="B6" s="144">
        <v>6457.4836599999999</v>
      </c>
      <c r="C6" s="144">
        <v>10426.92462</v>
      </c>
      <c r="D6" s="145">
        <v>0.61470398827149331</v>
      </c>
    </row>
    <row r="7" spans="1:4" x14ac:dyDescent="0.25">
      <c r="A7" s="62" t="s">
        <v>200</v>
      </c>
      <c r="B7" s="144">
        <v>11479.91159</v>
      </c>
      <c r="C7" s="144">
        <v>16907.046399999999</v>
      </c>
      <c r="D7" s="145">
        <v>0.47275057542494536</v>
      </c>
    </row>
    <row r="8" spans="1:4" x14ac:dyDescent="0.25">
      <c r="A8" s="62" t="s">
        <v>217</v>
      </c>
      <c r="B8" s="144">
        <v>20213.461739999999</v>
      </c>
      <c r="C8" s="144">
        <v>28213.250309999999</v>
      </c>
      <c r="D8" s="145">
        <v>0.39576539006029754</v>
      </c>
    </row>
    <row r="9" spans="1:4" x14ac:dyDescent="0.25">
      <c r="A9" s="62" t="s">
        <v>218</v>
      </c>
      <c r="B9" s="144">
        <v>17945.60497</v>
      </c>
      <c r="C9" s="144">
        <v>24097.883819999999</v>
      </c>
      <c r="D9" s="145">
        <v>0.34282928105710991</v>
      </c>
    </row>
    <row r="10" spans="1:4" x14ac:dyDescent="0.25">
      <c r="A10" s="62" t="s">
        <v>219</v>
      </c>
      <c r="B10" s="144">
        <v>23253.701099999998</v>
      </c>
      <c r="C10" s="144">
        <v>30079.457330000001</v>
      </c>
      <c r="D10" s="145">
        <v>0.29353418626336447</v>
      </c>
    </row>
    <row r="11" spans="1:4" x14ac:dyDescent="0.25">
      <c r="A11" s="62" t="s">
        <v>220</v>
      </c>
      <c r="B11" s="144">
        <v>99219.122149999996</v>
      </c>
      <c r="C11" s="144">
        <v>127575.25761</v>
      </c>
      <c r="D11" s="145">
        <v>0.28579304921818444</v>
      </c>
    </row>
    <row r="12" spans="1:4" x14ac:dyDescent="0.25">
      <c r="A12" s="62" t="s">
        <v>199</v>
      </c>
      <c r="B12" s="144">
        <v>20890.436079999999</v>
      </c>
      <c r="C12" s="144">
        <v>26813.22824</v>
      </c>
      <c r="D12" s="145">
        <v>0.28351692311824639</v>
      </c>
    </row>
    <row r="13" spans="1:4" x14ac:dyDescent="0.25">
      <c r="A13" s="62" t="s">
        <v>221</v>
      </c>
      <c r="B13" s="144">
        <v>9304.2686900000008</v>
      </c>
      <c r="C13" s="144">
        <v>11399.52205</v>
      </c>
      <c r="D13" s="145">
        <v>0.22519269700926905</v>
      </c>
    </row>
    <row r="14" spans="1:4" x14ac:dyDescent="0.25">
      <c r="A14" s="62" t="s">
        <v>152</v>
      </c>
      <c r="B14" s="144">
        <v>225249.81769</v>
      </c>
      <c r="C14" s="144">
        <v>266794.11888000002</v>
      </c>
      <c r="D14" s="145">
        <v>0.18443655855551175</v>
      </c>
    </row>
    <row r="15" spans="1:4" x14ac:dyDescent="0.25">
      <c r="A15" s="62" t="s">
        <v>235</v>
      </c>
      <c r="B15" s="144">
        <v>27715.669249999999</v>
      </c>
      <c r="C15" s="144">
        <v>32730.244279999999</v>
      </c>
      <c r="D15" s="145">
        <v>0.18092924203877919</v>
      </c>
    </row>
    <row r="16" spans="1:4" x14ac:dyDescent="0.25">
      <c r="A16" s="64" t="s">
        <v>108</v>
      </c>
      <c r="D16" s="116"/>
    </row>
    <row r="17" spans="1:4" x14ac:dyDescent="0.25">
      <c r="A17" s="66"/>
    </row>
    <row r="18" spans="1:4" ht="19.2" x14ac:dyDescent="0.35">
      <c r="A18" s="153" t="s">
        <v>109</v>
      </c>
      <c r="B18" s="153"/>
      <c r="C18" s="153"/>
      <c r="D18" s="153"/>
    </row>
    <row r="19" spans="1:4" ht="15.6" x14ac:dyDescent="0.3">
      <c r="A19" s="152" t="s">
        <v>110</v>
      </c>
      <c r="B19" s="152"/>
      <c r="C19" s="152"/>
      <c r="D19" s="152"/>
    </row>
    <row r="20" spans="1:4" x14ac:dyDescent="0.25">
      <c r="A20" s="31"/>
    </row>
    <row r="21" spans="1:4" x14ac:dyDescent="0.25">
      <c r="A21" s="59" t="s">
        <v>106</v>
      </c>
      <c r="B21" s="60" t="s">
        <v>210</v>
      </c>
      <c r="C21" s="60" t="s">
        <v>211</v>
      </c>
      <c r="D21" s="61" t="s">
        <v>107</v>
      </c>
    </row>
    <row r="22" spans="1:4" x14ac:dyDescent="0.25">
      <c r="A22" s="62" t="s">
        <v>66</v>
      </c>
      <c r="B22" s="144">
        <v>1327881.97382</v>
      </c>
      <c r="C22" s="144">
        <v>1089579.4253499999</v>
      </c>
      <c r="D22" s="145">
        <v>-0.17946063970162981</v>
      </c>
    </row>
    <row r="23" spans="1:4" x14ac:dyDescent="0.25">
      <c r="A23" s="62" t="s">
        <v>222</v>
      </c>
      <c r="B23" s="144">
        <v>887526.26739000005</v>
      </c>
      <c r="C23" s="144">
        <v>797312.78127000004</v>
      </c>
      <c r="D23" s="145">
        <v>-0.10164599002269087</v>
      </c>
    </row>
    <row r="24" spans="1:4" x14ac:dyDescent="0.25">
      <c r="A24" s="62" t="s">
        <v>67</v>
      </c>
      <c r="B24" s="144">
        <v>567542.75927000004</v>
      </c>
      <c r="C24" s="144">
        <v>597940.79928000004</v>
      </c>
      <c r="D24" s="145">
        <v>5.3560792580808141E-2</v>
      </c>
    </row>
    <row r="25" spans="1:4" x14ac:dyDescent="0.25">
      <c r="A25" s="62" t="s">
        <v>223</v>
      </c>
      <c r="B25" s="144">
        <v>502534.06925</v>
      </c>
      <c r="C25" s="144">
        <v>582161.28893000004</v>
      </c>
      <c r="D25" s="145">
        <v>0.15845138579129286</v>
      </c>
    </row>
    <row r="26" spans="1:4" x14ac:dyDescent="0.25">
      <c r="A26" s="62" t="s">
        <v>70</v>
      </c>
      <c r="B26" s="144">
        <v>585453.17313999997</v>
      </c>
      <c r="C26" s="144">
        <v>573934.70505999995</v>
      </c>
      <c r="D26" s="145">
        <v>-1.9674448117211928E-2</v>
      </c>
    </row>
    <row r="27" spans="1:4" x14ac:dyDescent="0.25">
      <c r="A27" s="62" t="s">
        <v>71</v>
      </c>
      <c r="B27" s="144">
        <v>569384.37228999997</v>
      </c>
      <c r="C27" s="144">
        <v>462371.56751999998</v>
      </c>
      <c r="D27" s="145">
        <v>-0.18794475222354015</v>
      </c>
    </row>
    <row r="28" spans="1:4" x14ac:dyDescent="0.25">
      <c r="A28" s="62" t="s">
        <v>73</v>
      </c>
      <c r="B28" s="144">
        <v>431513.75193999999</v>
      </c>
      <c r="C28" s="144">
        <v>404661.10816</v>
      </c>
      <c r="D28" s="145">
        <v>-6.2228940930099771E-2</v>
      </c>
    </row>
    <row r="29" spans="1:4" x14ac:dyDescent="0.25">
      <c r="A29" s="62" t="s">
        <v>69</v>
      </c>
      <c r="B29" s="144">
        <v>534453.30076000001</v>
      </c>
      <c r="C29" s="144">
        <v>282228.85723000002</v>
      </c>
      <c r="D29" s="145">
        <v>-0.47192980784538768</v>
      </c>
    </row>
    <row r="30" spans="1:4" x14ac:dyDescent="0.25">
      <c r="A30" s="62" t="s">
        <v>154</v>
      </c>
      <c r="B30" s="144">
        <v>305071.98358</v>
      </c>
      <c r="C30" s="144">
        <v>275068.05810000002</v>
      </c>
      <c r="D30" s="145">
        <v>-9.8350314335344233E-2</v>
      </c>
    </row>
    <row r="31" spans="1:4" x14ac:dyDescent="0.25">
      <c r="A31" s="62" t="s">
        <v>152</v>
      </c>
      <c r="B31" s="144">
        <v>225249.81769</v>
      </c>
      <c r="C31" s="144">
        <v>266794.11888000002</v>
      </c>
      <c r="D31" s="145">
        <v>0.18443655855551175</v>
      </c>
    </row>
    <row r="33" spans="1:4" ht="19.2" x14ac:dyDescent="0.35">
      <c r="A33" s="153" t="s">
        <v>111</v>
      </c>
      <c r="B33" s="153"/>
      <c r="C33" s="153"/>
      <c r="D33" s="153"/>
    </row>
    <row r="34" spans="1:4" ht="15.6" x14ac:dyDescent="0.3">
      <c r="A34" s="152" t="s">
        <v>112</v>
      </c>
      <c r="B34" s="152"/>
      <c r="C34" s="152"/>
      <c r="D34" s="152"/>
    </row>
    <row r="36" spans="1:4" x14ac:dyDescent="0.25">
      <c r="A36" s="59" t="s">
        <v>113</v>
      </c>
      <c r="B36" s="60" t="s">
        <v>210</v>
      </c>
      <c r="C36" s="60" t="s">
        <v>211</v>
      </c>
      <c r="D36" s="61" t="s">
        <v>107</v>
      </c>
    </row>
    <row r="37" spans="1:4" x14ac:dyDescent="0.25">
      <c r="A37" s="62" t="s">
        <v>94</v>
      </c>
      <c r="B37" s="144">
        <v>1988596.2838099999</v>
      </c>
      <c r="C37" s="144">
        <v>1644331.9929599999</v>
      </c>
      <c r="D37" s="145">
        <v>-0.17311924680378848</v>
      </c>
    </row>
    <row r="38" spans="1:4" x14ac:dyDescent="0.25">
      <c r="A38" s="62" t="s">
        <v>179</v>
      </c>
      <c r="B38" s="144">
        <v>1720101.93673</v>
      </c>
      <c r="C38" s="144">
        <v>1497048.3971800001</v>
      </c>
      <c r="D38" s="145">
        <v>-0.12967460520045448</v>
      </c>
    </row>
    <row r="39" spans="1:4" x14ac:dyDescent="0.25">
      <c r="A39" s="62" t="s">
        <v>130</v>
      </c>
      <c r="B39" s="144">
        <v>1570476.9852199999</v>
      </c>
      <c r="C39" s="144">
        <v>1322392.5661800001</v>
      </c>
      <c r="D39" s="145">
        <v>-0.15796756104977047</v>
      </c>
    </row>
    <row r="40" spans="1:4" x14ac:dyDescent="0.25">
      <c r="A40" s="62" t="s">
        <v>192</v>
      </c>
      <c r="B40" s="144">
        <v>982480.10340999998</v>
      </c>
      <c r="C40" s="144">
        <v>826886.13679999998</v>
      </c>
      <c r="D40" s="145">
        <v>-0.15836856753634318</v>
      </c>
    </row>
    <row r="41" spans="1:4" x14ac:dyDescent="0.25">
      <c r="A41" s="62" t="s">
        <v>98</v>
      </c>
      <c r="B41" s="144">
        <v>1042741.20513</v>
      </c>
      <c r="C41" s="144">
        <v>805257.61886000005</v>
      </c>
      <c r="D41" s="145">
        <v>-0.2277493064450182</v>
      </c>
    </row>
    <row r="42" spans="1:4" x14ac:dyDescent="0.25">
      <c r="A42" s="62" t="s">
        <v>90</v>
      </c>
      <c r="B42" s="144">
        <v>702422.93902000005</v>
      </c>
      <c r="C42" s="144">
        <v>632914.51795999997</v>
      </c>
      <c r="D42" s="145">
        <v>-9.8955226543393074E-2</v>
      </c>
    </row>
    <row r="43" spans="1:4" x14ac:dyDescent="0.25">
      <c r="A43" s="64" t="s">
        <v>132</v>
      </c>
      <c r="B43" s="144">
        <v>585634.74840000004</v>
      </c>
      <c r="C43" s="144">
        <v>529880.70776999998</v>
      </c>
      <c r="D43" s="145">
        <v>-9.5202753563248185E-2</v>
      </c>
    </row>
    <row r="44" spans="1:4" x14ac:dyDescent="0.25">
      <c r="A44" s="62" t="s">
        <v>96</v>
      </c>
      <c r="B44" s="144">
        <v>513988.46567000001</v>
      </c>
      <c r="C44" s="144">
        <v>484496.03629999998</v>
      </c>
      <c r="D44" s="145">
        <v>-5.7379554872998416E-2</v>
      </c>
    </row>
    <row r="45" spans="1:4" x14ac:dyDescent="0.25">
      <c r="A45" s="62" t="s">
        <v>131</v>
      </c>
      <c r="B45" s="144">
        <v>444851.1041</v>
      </c>
      <c r="C45" s="144">
        <v>431193.56300999998</v>
      </c>
      <c r="D45" s="145">
        <v>-3.0701376177611726E-2</v>
      </c>
    </row>
    <row r="46" spans="1:4" x14ac:dyDescent="0.25">
      <c r="A46" s="62" t="s">
        <v>102</v>
      </c>
      <c r="B46" s="144">
        <v>404536.06842000003</v>
      </c>
      <c r="C46" s="144">
        <v>374417.84077000001</v>
      </c>
      <c r="D46" s="145">
        <v>-7.4451278887524258E-2</v>
      </c>
    </row>
    <row r="48" spans="1:4" ht="19.2" x14ac:dyDescent="0.35">
      <c r="A48" s="153" t="s">
        <v>114</v>
      </c>
      <c r="B48" s="153"/>
      <c r="C48" s="153"/>
      <c r="D48" s="153"/>
    </row>
    <row r="49" spans="1:4" ht="15.6" x14ac:dyDescent="0.3">
      <c r="A49" s="152" t="s">
        <v>115</v>
      </c>
      <c r="B49" s="152"/>
      <c r="C49" s="152"/>
      <c r="D49" s="152"/>
    </row>
    <row r="51" spans="1:4" x14ac:dyDescent="0.25">
      <c r="A51" s="59" t="s">
        <v>113</v>
      </c>
      <c r="B51" s="60" t="s">
        <v>210</v>
      </c>
      <c r="C51" s="60" t="s">
        <v>211</v>
      </c>
      <c r="D51" s="61" t="s">
        <v>107</v>
      </c>
    </row>
    <row r="52" spans="1:4" x14ac:dyDescent="0.25">
      <c r="A52" s="62" t="s">
        <v>180</v>
      </c>
      <c r="B52" s="144">
        <v>157457.57084</v>
      </c>
      <c r="C52" s="144">
        <v>228212.72985999999</v>
      </c>
      <c r="D52" s="145">
        <v>0.44936015869251289</v>
      </c>
    </row>
    <row r="53" spans="1:4" x14ac:dyDescent="0.25">
      <c r="A53" s="62" t="s">
        <v>99</v>
      </c>
      <c r="B53" s="144">
        <v>122861.91884</v>
      </c>
      <c r="C53" s="144">
        <v>151283.67728999999</v>
      </c>
      <c r="D53" s="145">
        <v>0.23133090153844121</v>
      </c>
    </row>
    <row r="54" spans="1:4" x14ac:dyDescent="0.25">
      <c r="A54" s="62" t="s">
        <v>95</v>
      </c>
      <c r="B54" s="144">
        <v>122443.44491999999</v>
      </c>
      <c r="C54" s="144">
        <v>149306.33343</v>
      </c>
      <c r="D54" s="145">
        <v>0.21939017256130958</v>
      </c>
    </row>
    <row r="55" spans="1:4" x14ac:dyDescent="0.25">
      <c r="A55" s="62" t="s">
        <v>224</v>
      </c>
      <c r="B55" s="144">
        <v>3651.3755299999998</v>
      </c>
      <c r="C55" s="144">
        <v>4008.5602800000001</v>
      </c>
      <c r="D55" s="145">
        <v>9.7821970669776701E-2</v>
      </c>
    </row>
    <row r="56" spans="1:4" x14ac:dyDescent="0.25">
      <c r="A56" s="62" t="s">
        <v>225</v>
      </c>
      <c r="B56" s="144">
        <v>68872.547839999999</v>
      </c>
      <c r="C56" s="144">
        <v>73120.949699999997</v>
      </c>
      <c r="D56" s="145">
        <v>6.1684981799563963E-2</v>
      </c>
    </row>
    <row r="57" spans="1:4" x14ac:dyDescent="0.25">
      <c r="A57" s="62" t="s">
        <v>201</v>
      </c>
      <c r="B57" s="144">
        <v>106723.63373</v>
      </c>
      <c r="C57" s="144">
        <v>111460.34292</v>
      </c>
      <c r="D57" s="145">
        <v>4.4382945224516898E-2</v>
      </c>
    </row>
    <row r="58" spans="1:4" x14ac:dyDescent="0.25">
      <c r="A58" s="62" t="s">
        <v>202</v>
      </c>
      <c r="B58" s="144">
        <v>94578.114130000002</v>
      </c>
      <c r="C58" s="144">
        <v>94075.724770000001</v>
      </c>
      <c r="D58" s="145">
        <v>-5.311898684186642E-3</v>
      </c>
    </row>
    <row r="59" spans="1:4" x14ac:dyDescent="0.25">
      <c r="A59" s="62" t="s">
        <v>131</v>
      </c>
      <c r="B59" s="144">
        <v>444851.1041</v>
      </c>
      <c r="C59" s="144">
        <v>431193.56300999998</v>
      </c>
      <c r="D59" s="145">
        <v>-3.0701376177611726E-2</v>
      </c>
    </row>
    <row r="60" spans="1:4" x14ac:dyDescent="0.25">
      <c r="A60" s="62" t="s">
        <v>96</v>
      </c>
      <c r="B60" s="144">
        <v>513988.46567000001</v>
      </c>
      <c r="C60" s="144">
        <v>484496.03629999998</v>
      </c>
      <c r="D60" s="145">
        <v>-5.7379554872998416E-2</v>
      </c>
    </row>
    <row r="61" spans="1:4" x14ac:dyDescent="0.25">
      <c r="A61" s="62" t="s">
        <v>226</v>
      </c>
      <c r="B61" s="144">
        <v>374374.45</v>
      </c>
      <c r="C61" s="144">
        <v>349886.00858000002</v>
      </c>
      <c r="D61" s="145">
        <v>-6.5411625766662193E-2</v>
      </c>
    </row>
    <row r="63" spans="1:4" ht="19.2" x14ac:dyDescent="0.35">
      <c r="A63" s="153" t="s">
        <v>117</v>
      </c>
      <c r="B63" s="153"/>
      <c r="C63" s="153"/>
      <c r="D63" s="153"/>
    </row>
    <row r="64" spans="1:4" ht="15.6" x14ac:dyDescent="0.3">
      <c r="A64" s="152" t="s">
        <v>118</v>
      </c>
      <c r="B64" s="152"/>
      <c r="C64" s="152"/>
      <c r="D64" s="152"/>
    </row>
    <row r="66" spans="1:4" x14ac:dyDescent="0.25">
      <c r="A66" s="59" t="s">
        <v>119</v>
      </c>
      <c r="B66" s="60" t="s">
        <v>210</v>
      </c>
      <c r="C66" s="60" t="s">
        <v>211</v>
      </c>
      <c r="D66" s="61" t="s">
        <v>107</v>
      </c>
    </row>
    <row r="67" spans="1:4" x14ac:dyDescent="0.25">
      <c r="A67" s="62" t="s">
        <v>120</v>
      </c>
      <c r="B67" s="63">
        <v>5768277.4789000005</v>
      </c>
      <c r="C67" s="63">
        <v>4908144.4226200003</v>
      </c>
      <c r="D67" s="145">
        <v>-0.14911436896479291</v>
      </c>
    </row>
    <row r="68" spans="1:4" x14ac:dyDescent="0.25">
      <c r="A68" s="62" t="s">
        <v>122</v>
      </c>
      <c r="B68" s="63">
        <v>1105331.0915999999</v>
      </c>
      <c r="C68" s="63">
        <v>940489.38243</v>
      </c>
      <c r="D68" s="145">
        <v>-0.14913333246727603</v>
      </c>
    </row>
    <row r="69" spans="1:4" x14ac:dyDescent="0.25">
      <c r="A69" s="62" t="s">
        <v>121</v>
      </c>
      <c r="B69" s="63">
        <v>1074913.12396</v>
      </c>
      <c r="C69" s="63">
        <v>930344.94556000002</v>
      </c>
      <c r="D69" s="145">
        <v>-0.13449289545131621</v>
      </c>
    </row>
    <row r="70" spans="1:4" x14ac:dyDescent="0.25">
      <c r="A70" s="62" t="s">
        <v>123</v>
      </c>
      <c r="B70" s="63">
        <v>752287.96273999999</v>
      </c>
      <c r="C70" s="63">
        <v>676614.56490999996</v>
      </c>
      <c r="D70" s="145">
        <v>-0.10059099916258223</v>
      </c>
    </row>
    <row r="71" spans="1:4" x14ac:dyDescent="0.25">
      <c r="A71" s="62" t="s">
        <v>124</v>
      </c>
      <c r="B71" s="63">
        <v>621647.75820000004</v>
      </c>
      <c r="C71" s="63">
        <v>516118.49920000002</v>
      </c>
      <c r="D71" s="145">
        <v>-0.16975732254800241</v>
      </c>
    </row>
    <row r="72" spans="1:4" x14ac:dyDescent="0.25">
      <c r="A72" s="62" t="s">
        <v>125</v>
      </c>
      <c r="B72" s="63">
        <v>457970.83269000001</v>
      </c>
      <c r="C72" s="63">
        <v>455032.73316</v>
      </c>
      <c r="D72" s="145">
        <v>-6.4154730394998831E-3</v>
      </c>
    </row>
    <row r="73" spans="1:4" x14ac:dyDescent="0.25">
      <c r="A73" s="62" t="s">
        <v>126</v>
      </c>
      <c r="B73" s="63">
        <v>344602.05278999999</v>
      </c>
      <c r="C73" s="63">
        <v>320602.29313000001</v>
      </c>
      <c r="D73" s="145">
        <v>-6.9644854015496541E-2</v>
      </c>
    </row>
    <row r="74" spans="1:4" x14ac:dyDescent="0.25">
      <c r="A74" s="62" t="s">
        <v>127</v>
      </c>
      <c r="B74" s="63">
        <v>229688.57751999999</v>
      </c>
      <c r="C74" s="63">
        <v>212453.56466</v>
      </c>
      <c r="D74" s="145">
        <v>-7.5036438668785177E-2</v>
      </c>
    </row>
    <row r="75" spans="1:4" x14ac:dyDescent="0.25">
      <c r="A75" s="62" t="s">
        <v>181</v>
      </c>
      <c r="B75" s="63">
        <v>258135.53182999999</v>
      </c>
      <c r="C75" s="63">
        <v>136404.64029000001</v>
      </c>
      <c r="D75" s="145">
        <v>-0.47157743328480695</v>
      </c>
    </row>
    <row r="76" spans="1:4" x14ac:dyDescent="0.25">
      <c r="A76" s="62" t="s">
        <v>228</v>
      </c>
      <c r="B76" s="63">
        <v>138852.69253999999</v>
      </c>
      <c r="C76" s="63">
        <v>132797.16587</v>
      </c>
      <c r="D76" s="145">
        <v>-4.3611157689690074E-2</v>
      </c>
    </row>
    <row r="78" spans="1:4" ht="19.2" x14ac:dyDescent="0.35">
      <c r="A78" s="153" t="s">
        <v>128</v>
      </c>
      <c r="B78" s="153"/>
      <c r="C78" s="153"/>
      <c r="D78" s="153"/>
    </row>
    <row r="79" spans="1:4" ht="15.6" x14ac:dyDescent="0.3">
      <c r="A79" s="152" t="s">
        <v>129</v>
      </c>
      <c r="B79" s="152"/>
      <c r="C79" s="152"/>
      <c r="D79" s="152"/>
    </row>
    <row r="81" spans="1:4" x14ac:dyDescent="0.25">
      <c r="A81" s="59" t="s">
        <v>119</v>
      </c>
      <c r="B81" s="60" t="s">
        <v>210</v>
      </c>
      <c r="C81" s="60" t="s">
        <v>211</v>
      </c>
      <c r="D81" s="61" t="s">
        <v>107</v>
      </c>
    </row>
    <row r="82" spans="1:4" x14ac:dyDescent="0.25">
      <c r="A82" s="62" t="s">
        <v>203</v>
      </c>
      <c r="B82" s="63">
        <v>176.01517000000001</v>
      </c>
      <c r="C82" s="63">
        <v>628.37248999999997</v>
      </c>
      <c r="D82" s="146">
        <f>(C82-B82)/B82</f>
        <v>2.5699905297935395</v>
      </c>
    </row>
    <row r="83" spans="1:4" x14ac:dyDescent="0.25">
      <c r="A83" s="62" t="s">
        <v>229</v>
      </c>
      <c r="B83" s="63">
        <v>8957.1376299999993</v>
      </c>
      <c r="C83" s="63">
        <v>26020.51597</v>
      </c>
      <c r="D83" s="146">
        <f t="shared" ref="D83:D91" si="0">(C83-B83)/B83</f>
        <v>1.905003478214949</v>
      </c>
    </row>
    <row r="84" spans="1:4" x14ac:dyDescent="0.25">
      <c r="A84" s="62" t="s">
        <v>230</v>
      </c>
      <c r="B84" s="63">
        <v>67.855999999999995</v>
      </c>
      <c r="C84" s="63">
        <v>181.22584000000001</v>
      </c>
      <c r="D84" s="146">
        <f t="shared" si="0"/>
        <v>1.6707415703843436</v>
      </c>
    </row>
    <row r="85" spans="1:4" x14ac:dyDescent="0.25">
      <c r="A85" s="62" t="s">
        <v>227</v>
      </c>
      <c r="B85" s="63">
        <v>6198.86438</v>
      </c>
      <c r="C85" s="63">
        <v>15526.29551</v>
      </c>
      <c r="D85" s="146">
        <f t="shared" si="0"/>
        <v>1.5046999834508399</v>
      </c>
    </row>
    <row r="86" spans="1:4" x14ac:dyDescent="0.25">
      <c r="A86" s="62" t="s">
        <v>193</v>
      </c>
      <c r="B86" s="63">
        <v>3739.8038299999998</v>
      </c>
      <c r="C86" s="63">
        <v>7924.3671999999997</v>
      </c>
      <c r="D86" s="146">
        <f t="shared" si="0"/>
        <v>1.1189259009876997</v>
      </c>
    </row>
    <row r="87" spans="1:4" x14ac:dyDescent="0.25">
      <c r="A87" s="62" t="s">
        <v>204</v>
      </c>
      <c r="B87" s="63">
        <v>6847.6212400000004</v>
      </c>
      <c r="C87" s="63">
        <v>9550.8148700000002</v>
      </c>
      <c r="D87" s="146">
        <f t="shared" si="0"/>
        <v>0.39476389468060002</v>
      </c>
    </row>
    <row r="88" spans="1:4" x14ac:dyDescent="0.25">
      <c r="A88" s="62" t="s">
        <v>231</v>
      </c>
      <c r="B88" s="63">
        <v>21877.044910000001</v>
      </c>
      <c r="C88" s="63">
        <v>28812.57069</v>
      </c>
      <c r="D88" s="146">
        <f t="shared" si="0"/>
        <v>0.31702297127112311</v>
      </c>
    </row>
    <row r="89" spans="1:4" x14ac:dyDescent="0.25">
      <c r="A89" s="62" t="s">
        <v>232</v>
      </c>
      <c r="B89" s="63">
        <v>46875.717019999996</v>
      </c>
      <c r="C89" s="63">
        <v>59829.471290000001</v>
      </c>
      <c r="D89" s="146">
        <f t="shared" si="0"/>
        <v>0.2763425307067443</v>
      </c>
    </row>
    <row r="90" spans="1:4" x14ac:dyDescent="0.25">
      <c r="A90" s="62" t="s">
        <v>233</v>
      </c>
      <c r="B90" s="63">
        <v>42982.332710000002</v>
      </c>
      <c r="C90" s="63">
        <v>53190.106820000001</v>
      </c>
      <c r="D90" s="146">
        <f t="shared" si="0"/>
        <v>0.23748767147821925</v>
      </c>
    </row>
    <row r="91" spans="1:4" x14ac:dyDescent="0.25">
      <c r="A91" s="62" t="s">
        <v>234</v>
      </c>
      <c r="B91" s="63">
        <v>3397.49944</v>
      </c>
      <c r="C91" s="63">
        <v>4182.4022400000003</v>
      </c>
      <c r="D91" s="146">
        <f t="shared" si="0"/>
        <v>0.23102367310471147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zoomScale="80" zoomScaleNormal="80" workbookViewId="0">
      <selection activeCell="K14" sqref="K14"/>
    </sheetView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3.88671875" style="19" bestFit="1" customWidth="1"/>
    <col min="6" max="7" width="14.88671875" style="19" bestFit="1" customWidth="1"/>
    <col min="8" max="8" width="9.5546875" style="19" bestFit="1" customWidth="1"/>
    <col min="9" max="9" width="13.88671875" style="19" bestFit="1" customWidth="1"/>
    <col min="10" max="11" width="14.109375" style="19" bestFit="1" customWidth="1"/>
    <col min="12" max="12" width="9.5546875" style="19" bestFit="1" customWidth="1"/>
    <col min="13" max="13" width="9.44140625" style="19" bestFit="1" customWidth="1"/>
    <col min="14" max="16384" width="9.109375" style="19"/>
  </cols>
  <sheetData>
    <row r="1" spans="1:13" ht="24.6" x14ac:dyDescent="0.4">
      <c r="B1" s="151" t="s">
        <v>212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54" t="s">
        <v>195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70"/>
      <c r="B6" s="147" t="s">
        <v>0</v>
      </c>
      <c r="C6" s="147"/>
      <c r="D6" s="147"/>
      <c r="E6" s="147"/>
      <c r="F6" s="147" t="s">
        <v>208</v>
      </c>
      <c r="G6" s="147"/>
      <c r="H6" s="147"/>
      <c r="I6" s="147"/>
      <c r="J6" s="147" t="s">
        <v>173</v>
      </c>
      <c r="K6" s="147"/>
      <c r="L6" s="147"/>
      <c r="M6" s="147"/>
    </row>
    <row r="7" spans="1:13" ht="28.2" x14ac:dyDescent="0.3">
      <c r="A7" s="71" t="s">
        <v>1</v>
      </c>
      <c r="B7" s="5">
        <v>2014</v>
      </c>
      <c r="C7" s="6">
        <v>2015</v>
      </c>
      <c r="D7" s="7" t="s">
        <v>182</v>
      </c>
      <c r="E7" s="7" t="s">
        <v>183</v>
      </c>
      <c r="F7" s="5">
        <v>2014</v>
      </c>
      <c r="G7" s="6">
        <v>2015</v>
      </c>
      <c r="H7" s="7" t="s">
        <v>182</v>
      </c>
      <c r="I7" s="7" t="s">
        <v>183</v>
      </c>
      <c r="J7" s="5" t="s">
        <v>174</v>
      </c>
      <c r="K7" s="6" t="s">
        <v>185</v>
      </c>
      <c r="L7" s="7" t="s">
        <v>182</v>
      </c>
      <c r="M7" s="7" t="s">
        <v>183</v>
      </c>
    </row>
    <row r="8" spans="1:13" ht="16.8" x14ac:dyDescent="0.3">
      <c r="A8" s="72" t="s">
        <v>2</v>
      </c>
      <c r="B8" s="73">
        <f>'SEKTÖR (U S D)'!B8*2.1187</f>
        <v>3240402.5425255308</v>
      </c>
      <c r="C8" s="73">
        <f>'SEKTÖR (U S D)'!C8*2.6946</f>
        <v>4135893.9489987479</v>
      </c>
      <c r="D8" s="74">
        <f t="shared" ref="D8:D43" si="0">(C8-B8)/B8*100</f>
        <v>27.635190218536298</v>
      </c>
      <c r="E8" s="74">
        <f t="shared" ref="E8:E43" si="1">C8/C$46*100</f>
        <v>14.136599580671438</v>
      </c>
      <c r="F8" s="73">
        <f>'SEKTÖR (U S D)'!F8*2.1579</f>
        <v>26901129.12788688</v>
      </c>
      <c r="G8" s="73">
        <f>'SEKTÖR (U S D)'!G8*2.5812</f>
        <v>30145866.592537154</v>
      </c>
      <c r="H8" s="74">
        <f t="shared" ref="H8:H43" si="2">(G8-F8)/F8*100</f>
        <v>12.061714767528613</v>
      </c>
      <c r="I8" s="74">
        <f t="shared" ref="I8:I46" si="3">G8/G$46*100</f>
        <v>13.842665388213302</v>
      </c>
      <c r="J8" s="73">
        <f>'SEKTÖR (U S D)'!J8*2.0974</f>
        <v>46099695.402948417</v>
      </c>
      <c r="K8" s="73">
        <f>'SEKTÖR (U S D)'!K8*2.4336</f>
        <v>52785874.17365934</v>
      </c>
      <c r="L8" s="74">
        <f t="shared" ref="L8:L43" si="4">(K8-J8)/J8*100</f>
        <v>14.503737415764556</v>
      </c>
      <c r="M8" s="74">
        <f t="shared" ref="M8:M46" si="5">K8/K$46*100</f>
        <v>14.599688864805852</v>
      </c>
    </row>
    <row r="9" spans="1:13" s="23" customFormat="1" ht="15.6" x14ac:dyDescent="0.3">
      <c r="A9" s="75" t="s">
        <v>3</v>
      </c>
      <c r="B9" s="76">
        <f>'SEKTÖR (U S D)'!B9*2.1187</f>
        <v>2074731.7449890499</v>
      </c>
      <c r="C9" s="76">
        <f>'SEKTÖR (U S D)'!C9*2.6946</f>
        <v>2780389.4836790157</v>
      </c>
      <c r="D9" s="77">
        <f t="shared" si="0"/>
        <v>34.011998919585153</v>
      </c>
      <c r="E9" s="77">
        <f t="shared" si="1"/>
        <v>9.5034479350214944</v>
      </c>
      <c r="F9" s="76">
        <f>'SEKTÖR (U S D)'!F9*2.1579</f>
        <v>18359799.687852655</v>
      </c>
      <c r="G9" s="76">
        <f>'SEKTÖR (U S D)'!G9*2.5812</f>
        <v>21279169.81538244</v>
      </c>
      <c r="H9" s="77">
        <f t="shared" si="2"/>
        <v>15.900882238172349</v>
      </c>
      <c r="I9" s="77">
        <f t="shared" si="3"/>
        <v>9.7711713341897592</v>
      </c>
      <c r="J9" s="76">
        <f>'SEKTÖR (U S D)'!J9*2.0974</f>
        <v>31782958.873727527</v>
      </c>
      <c r="K9" s="76">
        <f>'SEKTÖR (U S D)'!K9*2.4336</f>
        <v>37526940.873257481</v>
      </c>
      <c r="L9" s="77">
        <f t="shared" si="4"/>
        <v>18.072521260058178</v>
      </c>
      <c r="M9" s="77">
        <f t="shared" si="5"/>
        <v>10.379323434050903</v>
      </c>
    </row>
    <row r="10" spans="1:13" ht="13.8" x14ac:dyDescent="0.25">
      <c r="A10" s="14" t="s">
        <v>4</v>
      </c>
      <c r="B10" s="78">
        <f>'SEKTÖR (U S D)'!B10*2.1187</f>
        <v>942506.03425667004</v>
      </c>
      <c r="C10" s="78">
        <f>'SEKTÖR (U S D)'!C10*2.6946</f>
        <v>1161894.1748867459</v>
      </c>
      <c r="D10" s="79">
        <f t="shared" si="0"/>
        <v>23.277107271053339</v>
      </c>
      <c r="E10" s="79">
        <f t="shared" si="1"/>
        <v>3.9713863334104387</v>
      </c>
      <c r="F10" s="78">
        <f>'SEKTÖR (U S D)'!F10*2.1579</f>
        <v>8335587.8189466214</v>
      </c>
      <c r="G10" s="78">
        <f>'SEKTÖR (U S D)'!G10*2.5812</f>
        <v>9018049.4508041274</v>
      </c>
      <c r="H10" s="79">
        <f t="shared" si="2"/>
        <v>8.1873245976280717</v>
      </c>
      <c r="I10" s="79">
        <f t="shared" si="3"/>
        <v>4.1409936124624753</v>
      </c>
      <c r="J10" s="78">
        <f>'SEKTÖR (U S D)'!J10*2.0974</f>
        <v>14148909.229915975</v>
      </c>
      <c r="K10" s="78">
        <f>'SEKTÖR (U S D)'!K10*2.4336</f>
        <v>15443547.711050162</v>
      </c>
      <c r="L10" s="79">
        <f t="shared" si="4"/>
        <v>9.1500939054499533</v>
      </c>
      <c r="M10" s="79">
        <f t="shared" si="5"/>
        <v>4.2714266852594651</v>
      </c>
    </row>
    <row r="11" spans="1:13" ht="13.8" x14ac:dyDescent="0.25">
      <c r="A11" s="14" t="s">
        <v>5</v>
      </c>
      <c r="B11" s="78">
        <f>'SEKTÖR (U S D)'!B11*2.1187</f>
        <v>200382.65040723101</v>
      </c>
      <c r="C11" s="78">
        <f>'SEKTÖR (U S D)'!C11*2.6946</f>
        <v>253496.447965242</v>
      </c>
      <c r="D11" s="79">
        <f t="shared" si="0"/>
        <v>26.506185765119678</v>
      </c>
      <c r="E11" s="79">
        <f t="shared" si="1"/>
        <v>0.86645785027313904</v>
      </c>
      <c r="F11" s="78">
        <f>'SEKTÖR (U S D)'!F11*2.1579</f>
        <v>2675762.1149926172</v>
      </c>
      <c r="G11" s="78">
        <f>'SEKTÖR (U S D)'!G11*2.5812</f>
        <v>2809605.2220637561</v>
      </c>
      <c r="H11" s="79">
        <f t="shared" si="2"/>
        <v>5.002055538539838</v>
      </c>
      <c r="I11" s="79">
        <f t="shared" si="3"/>
        <v>1.2901412153012524</v>
      </c>
      <c r="J11" s="78">
        <f>'SEKTÖR (U S D)'!J11*2.0974</f>
        <v>4988645.9757067515</v>
      </c>
      <c r="K11" s="78">
        <f>'SEKTÖR (U S D)'!K11*2.4336</f>
        <v>5458123.0274968809</v>
      </c>
      <c r="L11" s="79">
        <f t="shared" si="4"/>
        <v>9.4109113790865386</v>
      </c>
      <c r="M11" s="79">
        <f t="shared" si="5"/>
        <v>1.5096254298096126</v>
      </c>
    </row>
    <row r="12" spans="1:13" ht="13.8" x14ac:dyDescent="0.25">
      <c r="A12" s="14" t="s">
        <v>6</v>
      </c>
      <c r="B12" s="78">
        <f>'SEKTÖR (U S D)'!B12*2.1187</f>
        <v>226115.36278375101</v>
      </c>
      <c r="C12" s="78">
        <f>'SEKTÖR (U S D)'!C12*2.6946</f>
        <v>300341.04003223195</v>
      </c>
      <c r="D12" s="79">
        <f t="shared" si="0"/>
        <v>32.826463595694662</v>
      </c>
      <c r="E12" s="79">
        <f t="shared" si="1"/>
        <v>1.0265739578757653</v>
      </c>
      <c r="F12" s="78">
        <f>'SEKTÖR (U S D)'!F12*2.1579</f>
        <v>1702378.3628069581</v>
      </c>
      <c r="G12" s="78">
        <f>'SEKTÖR (U S D)'!G12*2.5812</f>
        <v>1858641.958872288</v>
      </c>
      <c r="H12" s="79">
        <f t="shared" si="2"/>
        <v>9.1791342911381584</v>
      </c>
      <c r="I12" s="79">
        <f t="shared" si="3"/>
        <v>0.85346887057251486</v>
      </c>
      <c r="J12" s="78">
        <f>'SEKTÖR (U S D)'!J12*2.0974</f>
        <v>2959620.497934524</v>
      </c>
      <c r="K12" s="78">
        <f>'SEKTÖR (U S D)'!K12*2.4336</f>
        <v>3277797.6242606402</v>
      </c>
      <c r="L12" s="79">
        <f t="shared" si="4"/>
        <v>10.750605577578863</v>
      </c>
      <c r="M12" s="79">
        <f t="shared" si="5"/>
        <v>0.90658393415193572</v>
      </c>
    </row>
    <row r="13" spans="1:13" ht="13.8" x14ac:dyDescent="0.25">
      <c r="A13" s="14" t="s">
        <v>7</v>
      </c>
      <c r="B13" s="78">
        <f>'SEKTÖR (U S D)'!B13*2.1187</f>
        <v>187274.571354605</v>
      </c>
      <c r="C13" s="78">
        <f>'SEKTÖR (U S D)'!C13*2.6946</f>
        <v>207148.32875367001</v>
      </c>
      <c r="D13" s="79">
        <f t="shared" si="0"/>
        <v>10.612096055173444</v>
      </c>
      <c r="E13" s="79">
        <f t="shared" si="1"/>
        <v>0.7080387005824571</v>
      </c>
      <c r="F13" s="78">
        <f>'SEKTÖR (U S D)'!F13*2.1579</f>
        <v>1603528.3139251291</v>
      </c>
      <c r="G13" s="78">
        <f>'SEKTÖR (U S D)'!G13*2.5812</f>
        <v>1696038.7495098962</v>
      </c>
      <c r="H13" s="79">
        <f t="shared" si="2"/>
        <v>5.7691800501058355</v>
      </c>
      <c r="I13" s="79">
        <f t="shared" si="3"/>
        <v>0.77880318427207862</v>
      </c>
      <c r="J13" s="78">
        <f>'SEKTÖR (U S D)'!J13*2.0974</f>
        <v>3028704.405055488</v>
      </c>
      <c r="K13" s="78">
        <f>'SEKTÖR (U S D)'!K13*2.4336</f>
        <v>3340881.0961456327</v>
      </c>
      <c r="L13" s="79">
        <f t="shared" si="4"/>
        <v>10.307268367591831</v>
      </c>
      <c r="M13" s="79">
        <f t="shared" si="5"/>
        <v>0.92403176610414761</v>
      </c>
    </row>
    <row r="14" spans="1:13" ht="13.8" x14ac:dyDescent="0.25">
      <c r="A14" s="14" t="s">
        <v>8</v>
      </c>
      <c r="B14" s="78">
        <f>'SEKTÖR (U S D)'!B14*2.1187</f>
        <v>333605.35533870803</v>
      </c>
      <c r="C14" s="78">
        <f>'SEKTÖR (U S D)'!C14*2.6946</f>
        <v>614942.0218807559</v>
      </c>
      <c r="D14" s="79">
        <f t="shared" si="0"/>
        <v>84.332179336991757</v>
      </c>
      <c r="E14" s="79">
        <f t="shared" si="1"/>
        <v>2.101888790151706</v>
      </c>
      <c r="F14" s="78">
        <f>'SEKTÖR (U S D)'!F14*2.1579</f>
        <v>2324389.2512966702</v>
      </c>
      <c r="G14" s="78">
        <f>'SEKTÖR (U S D)'!G14*2.5812</f>
        <v>4083678.353395944</v>
      </c>
      <c r="H14" s="79">
        <f t="shared" si="2"/>
        <v>75.688230838180274</v>
      </c>
      <c r="I14" s="79">
        <f t="shared" si="3"/>
        <v>1.8751822186177964</v>
      </c>
      <c r="J14" s="78">
        <f>'SEKTÖR (U S D)'!J14*2.0974</f>
        <v>4027697.3126074001</v>
      </c>
      <c r="K14" s="78">
        <f>'SEKTÖR (U S D)'!K14*2.4336</f>
        <v>6860266.3020022567</v>
      </c>
      <c r="L14" s="79">
        <f t="shared" si="4"/>
        <v>70.327255738121579</v>
      </c>
      <c r="M14" s="79">
        <f t="shared" si="5"/>
        <v>1.8974347797942663</v>
      </c>
    </row>
    <row r="15" spans="1:13" ht="13.8" x14ac:dyDescent="0.25">
      <c r="A15" s="14" t="s">
        <v>9</v>
      </c>
      <c r="B15" s="78">
        <f>'SEKTÖR (U S D)'!B15*2.1187</f>
        <v>31191.334404065998</v>
      </c>
      <c r="C15" s="78">
        <f>'SEKTÖR (U S D)'!C15*2.6946</f>
        <v>34734.292568261997</v>
      </c>
      <c r="D15" s="79">
        <f t="shared" si="0"/>
        <v>11.358789971275328</v>
      </c>
      <c r="E15" s="79">
        <f t="shared" si="1"/>
        <v>0.11872276992844145</v>
      </c>
      <c r="F15" s="78">
        <f>'SEKTÖR (U S D)'!F15*2.1579</f>
        <v>311347.14924196497</v>
      </c>
      <c r="G15" s="78">
        <f>'SEKTÖR (U S D)'!G15*2.5812</f>
        <v>312506.25928066799</v>
      </c>
      <c r="H15" s="79">
        <f t="shared" si="2"/>
        <v>0.37228863072139723</v>
      </c>
      <c r="I15" s="79">
        <f t="shared" si="3"/>
        <v>0.14349959274401589</v>
      </c>
      <c r="J15" s="78">
        <f>'SEKTÖR (U S D)'!J15*2.0974</f>
        <v>585578.08805908996</v>
      </c>
      <c r="K15" s="78">
        <f>'SEKTÖR (U S D)'!K15*2.4336</f>
        <v>498462.35730033601</v>
      </c>
      <c r="L15" s="79">
        <f t="shared" si="4"/>
        <v>-14.876876805192754</v>
      </c>
      <c r="M15" s="79">
        <f t="shared" si="5"/>
        <v>0.1378663409733599</v>
      </c>
    </row>
    <row r="16" spans="1:13" ht="13.8" x14ac:dyDescent="0.25">
      <c r="A16" s="14" t="s">
        <v>10</v>
      </c>
      <c r="B16" s="78">
        <f>'SEKTÖR (U S D)'!B16*2.1187</f>
        <v>145920.26710860801</v>
      </c>
      <c r="C16" s="78">
        <f>'SEKTÖR (U S D)'!C16*2.6946</f>
        <v>197031.71106161998</v>
      </c>
      <c r="D16" s="79">
        <f t="shared" si="0"/>
        <v>35.026967100443891</v>
      </c>
      <c r="E16" s="79">
        <f t="shared" si="1"/>
        <v>0.67345982230684998</v>
      </c>
      <c r="F16" s="78">
        <f>'SEKTÖR (U S D)'!F16*2.1579</f>
        <v>1286676.5009029771</v>
      </c>
      <c r="G16" s="78">
        <f>'SEKTÖR (U S D)'!G16*2.5812</f>
        <v>1372506.7501401477</v>
      </c>
      <c r="H16" s="79">
        <f t="shared" si="2"/>
        <v>6.6706937739933734</v>
      </c>
      <c r="I16" s="79">
        <f t="shared" si="3"/>
        <v>0.63024068745655282</v>
      </c>
      <c r="J16" s="78">
        <f>'SEKTÖR (U S D)'!J16*2.0974</f>
        <v>1867215.889380218</v>
      </c>
      <c r="K16" s="78">
        <f>'SEKTÖR (U S D)'!K16*2.4336</f>
        <v>2460443.1321731042</v>
      </c>
      <c r="L16" s="79">
        <f t="shared" si="4"/>
        <v>31.770683088488237</v>
      </c>
      <c r="M16" s="79">
        <f t="shared" si="5"/>
        <v>0.68051736873955149</v>
      </c>
    </row>
    <row r="17" spans="1:13" ht="13.8" x14ac:dyDescent="0.25">
      <c r="A17" s="11" t="s">
        <v>11</v>
      </c>
      <c r="B17" s="78">
        <f>'SEKTÖR (U S D)'!B17*2.1187</f>
        <v>7736.1693354109993</v>
      </c>
      <c r="C17" s="78">
        <f>'SEKTÖR (U S D)'!C17*2.6946</f>
        <v>10801.466530488</v>
      </c>
      <c r="D17" s="79">
        <f t="shared" si="0"/>
        <v>39.62293303283996</v>
      </c>
      <c r="E17" s="79">
        <f t="shared" si="1"/>
        <v>3.6919710492697516E-2</v>
      </c>
      <c r="F17" s="78">
        <f>'SEKTÖR (U S D)'!F17*2.1579</f>
        <v>120130.175739714</v>
      </c>
      <c r="G17" s="78">
        <f>'SEKTÖR (U S D)'!G17*2.5812</f>
        <v>128143.071315612</v>
      </c>
      <c r="H17" s="79">
        <f t="shared" si="2"/>
        <v>6.6701771861713901</v>
      </c>
      <c r="I17" s="79">
        <f t="shared" si="3"/>
        <v>5.884195276307299E-2</v>
      </c>
      <c r="J17" s="78">
        <f>'SEKTÖR (U S D)'!J17*2.0974</f>
        <v>176587.47506808201</v>
      </c>
      <c r="K17" s="78">
        <f>'SEKTÖR (U S D)'!K17*2.4336</f>
        <v>187419.62282846402</v>
      </c>
      <c r="L17" s="79">
        <f t="shared" si="4"/>
        <v>6.1341540537944459</v>
      </c>
      <c r="M17" s="79">
        <f t="shared" si="5"/>
        <v>5.1837129218563982E-2</v>
      </c>
    </row>
    <row r="18" spans="1:13" s="23" customFormat="1" ht="15.6" x14ac:dyDescent="0.3">
      <c r="A18" s="75" t="s">
        <v>12</v>
      </c>
      <c r="B18" s="76">
        <f>'SEKTÖR (U S D)'!B18*2.1187</f>
        <v>372483.65032148099</v>
      </c>
      <c r="C18" s="76">
        <f>'SEKTÖR (U S D)'!C18*2.6946</f>
        <v>412701.62660006399</v>
      </c>
      <c r="D18" s="77">
        <f t="shared" si="0"/>
        <v>10.797246065396939</v>
      </c>
      <c r="E18" s="77">
        <f t="shared" si="1"/>
        <v>1.4106255415348057</v>
      </c>
      <c r="F18" s="76">
        <f>'SEKTÖR (U S D)'!F18*2.1579</f>
        <v>2833517.4770171703</v>
      </c>
      <c r="G18" s="76">
        <f>'SEKTÖR (U S D)'!G18*2.5812</f>
        <v>2764510.4141576639</v>
      </c>
      <c r="H18" s="77">
        <f t="shared" si="2"/>
        <v>-2.4353851147637791</v>
      </c>
      <c r="I18" s="77">
        <f t="shared" si="3"/>
        <v>1.2694341530353985</v>
      </c>
      <c r="J18" s="76">
        <f>'SEKTÖR (U S D)'!J18*2.0974</f>
        <v>4600871.3736267537</v>
      </c>
      <c r="K18" s="76">
        <f>'SEKTÖR (U S D)'!K18*2.4336</f>
        <v>4946926.2362900646</v>
      </c>
      <c r="L18" s="77">
        <f t="shared" si="4"/>
        <v>7.521507005107261</v>
      </c>
      <c r="M18" s="77">
        <f t="shared" si="5"/>
        <v>1.3682369576635758</v>
      </c>
    </row>
    <row r="19" spans="1:13" ht="13.8" x14ac:dyDescent="0.25">
      <c r="A19" s="14" t="s">
        <v>13</v>
      </c>
      <c r="B19" s="78">
        <f>'SEKTÖR (U S D)'!B19*2.1187</f>
        <v>372483.65032148099</v>
      </c>
      <c r="C19" s="78">
        <f>'SEKTÖR (U S D)'!C19*2.6946</f>
        <v>412701.62660006399</v>
      </c>
      <c r="D19" s="79">
        <f t="shared" si="0"/>
        <v>10.797246065396939</v>
      </c>
      <c r="E19" s="79">
        <f t="shared" si="1"/>
        <v>1.4106255415348057</v>
      </c>
      <c r="F19" s="78">
        <f>'SEKTÖR (U S D)'!F19*2.1579</f>
        <v>2833517.4770171703</v>
      </c>
      <c r="G19" s="78">
        <f>'SEKTÖR (U S D)'!G19*2.5812</f>
        <v>2764510.4141576639</v>
      </c>
      <c r="H19" s="79">
        <f t="shared" si="2"/>
        <v>-2.4353851147637791</v>
      </c>
      <c r="I19" s="79">
        <f t="shared" si="3"/>
        <v>1.2694341530353985</v>
      </c>
      <c r="J19" s="78">
        <f>'SEKTÖR (U S D)'!J19*2.0974</f>
        <v>4600871.3736267537</v>
      </c>
      <c r="K19" s="78">
        <f>'SEKTÖR (U S D)'!K19*2.4336</f>
        <v>4946926.2362900646</v>
      </c>
      <c r="L19" s="79">
        <f t="shared" si="4"/>
        <v>7.521507005107261</v>
      </c>
      <c r="M19" s="79">
        <f t="shared" si="5"/>
        <v>1.3682369576635758</v>
      </c>
    </row>
    <row r="20" spans="1:13" s="23" customFormat="1" ht="15.6" x14ac:dyDescent="0.3">
      <c r="A20" s="75" t="s">
        <v>189</v>
      </c>
      <c r="B20" s="76">
        <f>'SEKTÖR (U S D)'!B20*2.1187</f>
        <v>793187.147215</v>
      </c>
      <c r="C20" s="76">
        <f>'SEKTÖR (U S D)'!C20*2.6946</f>
        <v>942802.83871966798</v>
      </c>
      <c r="D20" s="77">
        <f t="shared" si="0"/>
        <v>18.86259655492292</v>
      </c>
      <c r="E20" s="77">
        <f t="shared" si="1"/>
        <v>3.2225261041151358</v>
      </c>
      <c r="F20" s="76">
        <f>'SEKTÖR (U S D)'!F20*2.1579</f>
        <v>5707811.9630170595</v>
      </c>
      <c r="G20" s="76">
        <f>'SEKTÖR (U S D)'!G20*2.5812</f>
        <v>6102186.3629970485</v>
      </c>
      <c r="H20" s="77">
        <f t="shared" si="2"/>
        <v>6.9093796806075751</v>
      </c>
      <c r="I20" s="77">
        <f t="shared" si="3"/>
        <v>2.8020599009881444</v>
      </c>
      <c r="J20" s="76">
        <f>'SEKTÖR (U S D)'!J20*2.0974</f>
        <v>9715865.1555941403</v>
      </c>
      <c r="K20" s="76">
        <f>'SEKTÖR (U S D)'!K20*2.4336</f>
        <v>10312007.064111793</v>
      </c>
      <c r="L20" s="77">
        <f t="shared" si="4"/>
        <v>6.1357573306213524</v>
      </c>
      <c r="M20" s="77">
        <f t="shared" si="5"/>
        <v>2.8521284730913705</v>
      </c>
    </row>
    <row r="21" spans="1:13" ht="13.8" x14ac:dyDescent="0.25">
      <c r="A21" s="14" t="s">
        <v>187</v>
      </c>
      <c r="B21" s="78">
        <f>'SEKTÖR (U S D)'!B21*2.1187</f>
        <v>793187.147215</v>
      </c>
      <c r="C21" s="78">
        <f>'SEKTÖR (U S D)'!C21*2.6946</f>
        <v>942802.83871966798</v>
      </c>
      <c r="D21" s="79">
        <f t="shared" si="0"/>
        <v>18.86259655492292</v>
      </c>
      <c r="E21" s="79">
        <f t="shared" si="1"/>
        <v>3.2225261041151358</v>
      </c>
      <c r="F21" s="78">
        <f>'SEKTÖR (U S D)'!F21*2.1579</f>
        <v>5707811.9630170595</v>
      </c>
      <c r="G21" s="78">
        <f>'SEKTÖR (U S D)'!G21*2.5812</f>
        <v>6102186.3629970485</v>
      </c>
      <c r="H21" s="79">
        <f t="shared" si="2"/>
        <v>6.9093796806075751</v>
      </c>
      <c r="I21" s="79">
        <f t="shared" si="3"/>
        <v>2.8020599009881444</v>
      </c>
      <c r="J21" s="78">
        <f>'SEKTÖR (U S D)'!J21*2.0974</f>
        <v>9715865.1555941403</v>
      </c>
      <c r="K21" s="78">
        <f>'SEKTÖR (U S D)'!K21*2.4336</f>
        <v>10312007.064111793</v>
      </c>
      <c r="L21" s="79">
        <f t="shared" si="4"/>
        <v>6.1357573306213524</v>
      </c>
      <c r="M21" s="79">
        <f t="shared" si="5"/>
        <v>2.8521284730913705</v>
      </c>
    </row>
    <row r="22" spans="1:13" ht="16.8" x14ac:dyDescent="0.3">
      <c r="A22" s="72" t="s">
        <v>14</v>
      </c>
      <c r="B22" s="73">
        <f>'SEKTÖR (U S D)'!B22*2.1187</f>
        <v>22329498.984503206</v>
      </c>
      <c r="C22" s="73">
        <f>'SEKTÖR (U S D)'!C22*2.6946</f>
        <v>24111839.040066428</v>
      </c>
      <c r="D22" s="80">
        <f t="shared" si="0"/>
        <v>7.9819975217544119</v>
      </c>
      <c r="E22" s="80">
        <f t="shared" si="1"/>
        <v>82.414930814543339</v>
      </c>
      <c r="F22" s="73">
        <f>'SEKTÖR (U S D)'!F22*2.1579</f>
        <v>157990593.65168464</v>
      </c>
      <c r="G22" s="73">
        <f>'SEKTÖR (U S D)'!G22*2.5812</f>
        <v>163823933.10230282</v>
      </c>
      <c r="H22" s="80">
        <f t="shared" si="2"/>
        <v>3.6922068053486155</v>
      </c>
      <c r="I22" s="80">
        <f t="shared" si="3"/>
        <v>75.226229823415352</v>
      </c>
      <c r="J22" s="73">
        <f>'SEKTÖR (U S D)'!J22*2.0974</f>
        <v>258365559.53505653</v>
      </c>
      <c r="K22" s="73">
        <f>'SEKTÖR (U S D)'!K22*2.4336</f>
        <v>278140748.53999454</v>
      </c>
      <c r="L22" s="80">
        <f t="shared" si="4"/>
        <v>7.6539570678555533</v>
      </c>
      <c r="M22" s="80">
        <f t="shared" si="5"/>
        <v>76.929073409842005</v>
      </c>
    </row>
    <row r="23" spans="1:13" s="23" customFormat="1" ht="15.6" x14ac:dyDescent="0.3">
      <c r="A23" s="75" t="s">
        <v>15</v>
      </c>
      <c r="B23" s="76">
        <f>'SEKTÖR (U S D)'!B23*2.1187</f>
        <v>2229818.1824044371</v>
      </c>
      <c r="C23" s="76">
        <f>'SEKTÖR (U S D)'!C23*2.6946</f>
        <v>2420280.7555777738</v>
      </c>
      <c r="D23" s="77">
        <f t="shared" si="0"/>
        <v>8.5416189838383527</v>
      </c>
      <c r="E23" s="77">
        <f t="shared" si="1"/>
        <v>8.2725863710047136</v>
      </c>
      <c r="F23" s="76">
        <f>'SEKTÖR (U S D)'!F23*2.1579</f>
        <v>16398888.148067454</v>
      </c>
      <c r="G23" s="76">
        <f>'SEKTÖR (U S D)'!G23*2.5812</f>
        <v>17151738.223513898</v>
      </c>
      <c r="H23" s="77">
        <f t="shared" si="2"/>
        <v>4.5908604818136043</v>
      </c>
      <c r="I23" s="77">
        <f t="shared" si="3"/>
        <v>7.8758980879026232</v>
      </c>
      <c r="J23" s="76">
        <f>'SEKTÖR (U S D)'!J23*2.0974</f>
        <v>27303059.391710587</v>
      </c>
      <c r="K23" s="76">
        <f>'SEKTÖR (U S D)'!K23*2.4336</f>
        <v>29538762.812851969</v>
      </c>
      <c r="L23" s="77">
        <f t="shared" si="4"/>
        <v>8.1884721747342297</v>
      </c>
      <c r="M23" s="77">
        <f t="shared" si="5"/>
        <v>8.1699271494519898</v>
      </c>
    </row>
    <row r="24" spans="1:13" ht="13.8" x14ac:dyDescent="0.25">
      <c r="A24" s="14" t="s">
        <v>16</v>
      </c>
      <c r="B24" s="78">
        <f>'SEKTÖR (U S D)'!B24*2.1187</f>
        <v>1488223.4809016741</v>
      </c>
      <c r="C24" s="78">
        <f>'SEKTÖR (U S D)'!C24*2.6946</f>
        <v>1705451.4600950158</v>
      </c>
      <c r="D24" s="79">
        <f t="shared" si="0"/>
        <v>14.59646229084688</v>
      </c>
      <c r="E24" s="79">
        <f t="shared" si="1"/>
        <v>5.8292801249101824</v>
      </c>
      <c r="F24" s="78">
        <f>'SEKTÖR (U S D)'!F24*2.1579</f>
        <v>11267914.706085974</v>
      </c>
      <c r="G24" s="78">
        <f>'SEKTÖR (U S D)'!G24*2.5812</f>
        <v>11945245.601844434</v>
      </c>
      <c r="H24" s="79">
        <f t="shared" si="2"/>
        <v>6.0111468131066212</v>
      </c>
      <c r="I24" s="79">
        <f t="shared" si="3"/>
        <v>5.4851313475690171</v>
      </c>
      <c r="J24" s="78">
        <f>'SEKTÖR (U S D)'!J24*2.0974</f>
        <v>18402734.604752496</v>
      </c>
      <c r="K24" s="78">
        <f>'SEKTÖR (U S D)'!K24*2.4336</f>
        <v>20176738.371376704</v>
      </c>
      <c r="L24" s="79">
        <f t="shared" si="4"/>
        <v>9.6398921395414412</v>
      </c>
      <c r="M24" s="79">
        <f t="shared" si="5"/>
        <v>5.5805479617439913</v>
      </c>
    </row>
    <row r="25" spans="1:13" ht="13.8" x14ac:dyDescent="0.25">
      <c r="A25" s="14" t="s">
        <v>17</v>
      </c>
      <c r="B25" s="78">
        <f>'SEKTÖR (U S D)'!B25*2.1187</f>
        <v>357647.61145700497</v>
      </c>
      <c r="C25" s="78">
        <f>'SEKTÖR (U S D)'!C25*2.6946</f>
        <v>319657.65840017999</v>
      </c>
      <c r="D25" s="79">
        <f t="shared" si="0"/>
        <v>-10.622174408507684</v>
      </c>
      <c r="E25" s="79">
        <f t="shared" si="1"/>
        <v>1.0925986921865742</v>
      </c>
      <c r="F25" s="78">
        <f>'SEKTÖR (U S D)'!F25*2.1579</f>
        <v>2269147.8019296508</v>
      </c>
      <c r="G25" s="78">
        <f>'SEKTÖR (U S D)'!G25*2.5812</f>
        <v>2248714.9145046961</v>
      </c>
      <c r="H25" s="79">
        <f t="shared" si="2"/>
        <v>-0.90046524988715348</v>
      </c>
      <c r="I25" s="79">
        <f t="shared" si="3"/>
        <v>1.032586275780814</v>
      </c>
      <c r="J25" s="78">
        <f>'SEKTÖR (U S D)'!J25*2.0974</f>
        <v>4121327.0256505241</v>
      </c>
      <c r="K25" s="78">
        <f>'SEKTÖR (U S D)'!K25*2.4336</f>
        <v>4070737.7897640481</v>
      </c>
      <c r="L25" s="79">
        <f t="shared" si="4"/>
        <v>-1.2274987054319193</v>
      </c>
      <c r="M25" s="79">
        <f t="shared" si="5"/>
        <v>1.1258979056639256</v>
      </c>
    </row>
    <row r="26" spans="1:13" ht="13.8" x14ac:dyDescent="0.25">
      <c r="A26" s="14" t="s">
        <v>18</v>
      </c>
      <c r="B26" s="78">
        <f>'SEKTÖR (U S D)'!B26*2.1187</f>
        <v>383947.090045758</v>
      </c>
      <c r="C26" s="78">
        <f>'SEKTÖR (U S D)'!C26*2.6946</f>
        <v>395171.63708257803</v>
      </c>
      <c r="D26" s="79">
        <f t="shared" si="0"/>
        <v>2.9234619372899311</v>
      </c>
      <c r="E26" s="79">
        <f t="shared" si="1"/>
        <v>1.3507075539079567</v>
      </c>
      <c r="F26" s="78">
        <f>'SEKTÖR (U S D)'!F26*2.1579</f>
        <v>2861825.6400518282</v>
      </c>
      <c r="G26" s="78">
        <f>'SEKTÖR (U S D)'!G26*2.5812</f>
        <v>2957777.7071647677</v>
      </c>
      <c r="H26" s="79">
        <f t="shared" si="2"/>
        <v>3.3528271523628437</v>
      </c>
      <c r="I26" s="79">
        <f t="shared" si="3"/>
        <v>1.3581804645527928</v>
      </c>
      <c r="J26" s="78">
        <f>'SEKTÖR (U S D)'!J26*2.0974</f>
        <v>4778997.7613075655</v>
      </c>
      <c r="K26" s="78">
        <f>'SEKTÖR (U S D)'!K26*2.4336</f>
        <v>5291286.6517112162</v>
      </c>
      <c r="L26" s="79">
        <f t="shared" si="4"/>
        <v>10.719588415615517</v>
      </c>
      <c r="M26" s="79">
        <f t="shared" si="5"/>
        <v>1.4634812820440728</v>
      </c>
    </row>
    <row r="27" spans="1:13" s="23" customFormat="1" ht="15.6" x14ac:dyDescent="0.3">
      <c r="A27" s="75" t="s">
        <v>19</v>
      </c>
      <c r="B27" s="76">
        <f>'SEKTÖR (U S D)'!B27*2.1187</f>
        <v>3327369.5885856138</v>
      </c>
      <c r="C27" s="76">
        <f>'SEKTÖR (U S D)'!C27*2.6946</f>
        <v>3563319.0088286279</v>
      </c>
      <c r="D27" s="77">
        <f t="shared" si="0"/>
        <v>7.0911695849005651</v>
      </c>
      <c r="E27" s="77">
        <f t="shared" si="1"/>
        <v>12.179522644239976</v>
      </c>
      <c r="F27" s="76">
        <f>'SEKTÖR (U S D)'!F27*2.1579</f>
        <v>22557363.845257461</v>
      </c>
      <c r="G27" s="76">
        <f>'SEKTÖR (U S D)'!G27*2.5812</f>
        <v>23953173.391010664</v>
      </c>
      <c r="H27" s="77">
        <f t="shared" si="2"/>
        <v>6.1878221024779156</v>
      </c>
      <c r="I27" s="77">
        <f t="shared" si="3"/>
        <v>10.999045697352731</v>
      </c>
      <c r="J27" s="76">
        <f>'SEKTÖR (U S D)'!J27*2.0974</f>
        <v>37413829.097527973</v>
      </c>
      <c r="K27" s="76">
        <f>'SEKTÖR (U S D)'!K27*2.4336</f>
        <v>40411843.537641272</v>
      </c>
      <c r="L27" s="77">
        <f t="shared" si="4"/>
        <v>8.013118444247624</v>
      </c>
      <c r="M27" s="77">
        <f t="shared" si="5"/>
        <v>11.177239201566419</v>
      </c>
    </row>
    <row r="28" spans="1:13" ht="13.8" x14ac:dyDescent="0.25">
      <c r="A28" s="14" t="s">
        <v>20</v>
      </c>
      <c r="B28" s="78">
        <f>'SEKTÖR (U S D)'!B28*2.1187</f>
        <v>3327369.5885856138</v>
      </c>
      <c r="C28" s="78">
        <f>'SEKTÖR (U S D)'!C28*2.6946</f>
        <v>3563319.0088286279</v>
      </c>
      <c r="D28" s="79">
        <f t="shared" si="0"/>
        <v>7.0911695849005651</v>
      </c>
      <c r="E28" s="79">
        <f t="shared" si="1"/>
        <v>12.179522644239976</v>
      </c>
      <c r="F28" s="78">
        <f>'SEKTÖR (U S D)'!F28*2.1579</f>
        <v>22557363.845257461</v>
      </c>
      <c r="G28" s="78">
        <f>'SEKTÖR (U S D)'!G28*2.5812</f>
        <v>23953173.391010664</v>
      </c>
      <c r="H28" s="79">
        <f t="shared" si="2"/>
        <v>6.1878221024779156</v>
      </c>
      <c r="I28" s="79">
        <f t="shared" si="3"/>
        <v>10.999045697352731</v>
      </c>
      <c r="J28" s="78">
        <f>'SEKTÖR (U S D)'!J28*2.0974</f>
        <v>37413829.097527973</v>
      </c>
      <c r="K28" s="78">
        <f>'SEKTÖR (U S D)'!K28*2.4336</f>
        <v>40411843.537641272</v>
      </c>
      <c r="L28" s="79">
        <f t="shared" si="4"/>
        <v>8.013118444247624</v>
      </c>
      <c r="M28" s="79">
        <f t="shared" si="5"/>
        <v>11.177239201566419</v>
      </c>
    </row>
    <row r="29" spans="1:13" s="23" customFormat="1" ht="15.6" x14ac:dyDescent="0.3">
      <c r="A29" s="75" t="s">
        <v>21</v>
      </c>
      <c r="B29" s="76">
        <f>'SEKTÖR (U S D)'!B29*2.1187</f>
        <v>16772311.213513156</v>
      </c>
      <c r="C29" s="76">
        <f>'SEKTÖR (U S D)'!C29*2.6946</f>
        <v>18128239.275660027</v>
      </c>
      <c r="D29" s="77">
        <f t="shared" si="0"/>
        <v>8.0843244850740845</v>
      </c>
      <c r="E29" s="77">
        <f t="shared" si="1"/>
        <v>61.962821799298652</v>
      </c>
      <c r="F29" s="76">
        <f>'SEKTÖR (U S D)'!F29*2.1579</f>
        <v>119034341.65835972</v>
      </c>
      <c r="G29" s="76">
        <f>'SEKTÖR (U S D)'!G29*2.5812</f>
        <v>122719021.48777826</v>
      </c>
      <c r="H29" s="77">
        <f t="shared" si="2"/>
        <v>3.0954762953987967</v>
      </c>
      <c r="I29" s="77">
        <f t="shared" si="3"/>
        <v>56.351286038159998</v>
      </c>
      <c r="J29" s="76">
        <f>'SEKTÖR (U S D)'!J29*2.0974</f>
        <v>193648671.045818</v>
      </c>
      <c r="K29" s="76">
        <f>'SEKTÖR (U S D)'!K29*2.4336</f>
        <v>208190142.18950129</v>
      </c>
      <c r="L29" s="77">
        <f t="shared" si="4"/>
        <v>7.5092026530059268</v>
      </c>
      <c r="M29" s="77">
        <f t="shared" si="5"/>
        <v>57.581907058823589</v>
      </c>
    </row>
    <row r="30" spans="1:13" ht="13.8" x14ac:dyDescent="0.25">
      <c r="A30" s="14" t="s">
        <v>22</v>
      </c>
      <c r="B30" s="78">
        <f>'SEKTÖR (U S D)'!B30*2.1187</f>
        <v>3644379.9733498511</v>
      </c>
      <c r="C30" s="78">
        <f>'SEKTÖR (U S D)'!C30*2.6946</f>
        <v>4033946.6110412283</v>
      </c>
      <c r="D30" s="79">
        <f t="shared" si="0"/>
        <v>10.689517573363633</v>
      </c>
      <c r="E30" s="79">
        <f t="shared" si="1"/>
        <v>13.788140767947349</v>
      </c>
      <c r="F30" s="78">
        <f>'SEKTÖR (U S D)'!F30*2.1579</f>
        <v>24045372.526947025</v>
      </c>
      <c r="G30" s="78">
        <f>'SEKTÖR (U S D)'!G30*2.5812</f>
        <v>24930137.170053359</v>
      </c>
      <c r="H30" s="79">
        <f t="shared" si="2"/>
        <v>3.6795630515385076</v>
      </c>
      <c r="I30" s="79">
        <f t="shared" si="3"/>
        <v>11.447657205938134</v>
      </c>
      <c r="J30" s="78">
        <f>'SEKTÖR (U S D)'!J30*2.0974</f>
        <v>38733940.417845055</v>
      </c>
      <c r="K30" s="78">
        <f>'SEKTÖR (U S D)'!K30*2.4336</f>
        <v>41966602.654867485</v>
      </c>
      <c r="L30" s="79">
        <f t="shared" si="4"/>
        <v>8.3458130057253737</v>
      </c>
      <c r="M30" s="79">
        <f t="shared" si="5"/>
        <v>11.607259538002372</v>
      </c>
    </row>
    <row r="31" spans="1:13" ht="13.8" x14ac:dyDescent="0.25">
      <c r="A31" s="14" t="s">
        <v>23</v>
      </c>
      <c r="B31" s="78">
        <f>'SEKTÖR (U S D)'!B31*2.1187</f>
        <v>4213238.9465082465</v>
      </c>
      <c r="C31" s="78">
        <f>'SEKTÖR (U S D)'!C31*2.6946</f>
        <v>4430816.9882300161</v>
      </c>
      <c r="D31" s="79">
        <f t="shared" si="0"/>
        <v>5.1641514873512939</v>
      </c>
      <c r="E31" s="79">
        <f t="shared" si="1"/>
        <v>15.144654662387547</v>
      </c>
      <c r="F31" s="78">
        <f>'SEKTÖR (U S D)'!F31*2.1579</f>
        <v>29541958.56201278</v>
      </c>
      <c r="G31" s="78">
        <f>'SEKTÖR (U S D)'!G31*2.5812</f>
        <v>31321937.592082117</v>
      </c>
      <c r="H31" s="79">
        <f t="shared" si="2"/>
        <v>6.0252573516170456</v>
      </c>
      <c r="I31" s="79">
        <f t="shared" si="3"/>
        <v>14.382704841698867</v>
      </c>
      <c r="J31" s="78">
        <f>'SEKTÖR (U S D)'!J31*2.0974</f>
        <v>47187192.627822854</v>
      </c>
      <c r="K31" s="78">
        <f>'SEKTÖR (U S D)'!K31*2.4336</f>
        <v>50410722.621838182</v>
      </c>
      <c r="L31" s="79">
        <f t="shared" si="4"/>
        <v>6.8313663401001898</v>
      </c>
      <c r="M31" s="79">
        <f t="shared" si="5"/>
        <v>13.942761718932161</v>
      </c>
    </row>
    <row r="32" spans="1:13" ht="13.8" x14ac:dyDescent="0.25">
      <c r="A32" s="14" t="s">
        <v>24</v>
      </c>
      <c r="B32" s="78">
        <f>'SEKTÖR (U S D)'!B32*2.1187</f>
        <v>259420.92675200399</v>
      </c>
      <c r="C32" s="78">
        <f>'SEKTÖR (U S D)'!C32*2.6946</f>
        <v>402320.84606047795</v>
      </c>
      <c r="D32" s="79">
        <f t="shared" si="0"/>
        <v>55.084191201383135</v>
      </c>
      <c r="E32" s="79">
        <f t="shared" si="1"/>
        <v>1.375143747361026</v>
      </c>
      <c r="F32" s="78">
        <f>'SEKTÖR (U S D)'!F32*2.1579</f>
        <v>1478529.5891872502</v>
      </c>
      <c r="G32" s="78">
        <f>'SEKTÖR (U S D)'!G32*2.5812</f>
        <v>1529386.6421054159</v>
      </c>
      <c r="H32" s="79">
        <f t="shared" si="2"/>
        <v>3.4397047776447871</v>
      </c>
      <c r="I32" s="79">
        <f t="shared" si="3"/>
        <v>0.70227828650676116</v>
      </c>
      <c r="J32" s="78">
        <f>'SEKTÖR (U S D)'!J32*2.0974</f>
        <v>2424691.0391731798</v>
      </c>
      <c r="K32" s="78">
        <f>'SEKTÖR (U S D)'!K32*2.4336</f>
        <v>2869742.0021194085</v>
      </c>
      <c r="L32" s="79">
        <f t="shared" si="4"/>
        <v>18.354955569844115</v>
      </c>
      <c r="M32" s="79">
        <f t="shared" si="5"/>
        <v>0.79372258220771397</v>
      </c>
    </row>
    <row r="33" spans="1:13" ht="13.8" x14ac:dyDescent="0.25">
      <c r="A33" s="14" t="s">
        <v>175</v>
      </c>
      <c r="B33" s="78">
        <f>'SEKTÖR (U S D)'!B33*2.1187</f>
        <v>2081580.5950947669</v>
      </c>
      <c r="C33" s="78">
        <f>'SEKTÖR (U S D)'!C33*2.6946</f>
        <v>2228127.38422128</v>
      </c>
      <c r="D33" s="79">
        <f t="shared" si="0"/>
        <v>7.0401688732038403</v>
      </c>
      <c r="E33" s="79">
        <f t="shared" si="1"/>
        <v>7.6158008483487416</v>
      </c>
      <c r="F33" s="78">
        <f>'SEKTÖR (U S D)'!F33*2.1579</f>
        <v>15055083.393393403</v>
      </c>
      <c r="G33" s="78">
        <f>'SEKTÖR (U S D)'!G33*2.5812</f>
        <v>15233213.451417156</v>
      </c>
      <c r="H33" s="79">
        <f t="shared" si="2"/>
        <v>1.1831887832778207</v>
      </c>
      <c r="I33" s="79">
        <f t="shared" si="3"/>
        <v>6.9949316583056751</v>
      </c>
      <c r="J33" s="78">
        <f>'SEKTÖR (U S D)'!J33*2.0974</f>
        <v>25569475.563333165</v>
      </c>
      <c r="K33" s="78">
        <f>'SEKTÖR (U S D)'!K33*2.4336</f>
        <v>26844295.352086373</v>
      </c>
      <c r="L33" s="79">
        <f t="shared" si="4"/>
        <v>4.9857095644984977</v>
      </c>
      <c r="M33" s="79">
        <f t="shared" si="5"/>
        <v>7.4246825703037409</v>
      </c>
    </row>
    <row r="34" spans="1:13" ht="13.8" x14ac:dyDescent="0.25">
      <c r="A34" s="14" t="s">
        <v>25</v>
      </c>
      <c r="B34" s="78">
        <f>'SEKTÖR (U S D)'!B34*2.1187</f>
        <v>1088987.3622150291</v>
      </c>
      <c r="C34" s="78">
        <f>'SEKTÖR (U S D)'!C34*2.6946</f>
        <v>1305523.01941398</v>
      </c>
      <c r="D34" s="79">
        <f t="shared" si="0"/>
        <v>19.884129486912652</v>
      </c>
      <c r="E34" s="79">
        <f t="shared" si="1"/>
        <v>4.4623136851157605</v>
      </c>
      <c r="F34" s="78">
        <f>'SEKTÖR (U S D)'!F34*2.1579</f>
        <v>7630427.0001284862</v>
      </c>
      <c r="G34" s="78">
        <f>'SEKTÖR (U S D)'!G34*2.5812</f>
        <v>8282001.910986647</v>
      </c>
      <c r="H34" s="79">
        <f t="shared" si="2"/>
        <v>8.5391670852389936</v>
      </c>
      <c r="I34" s="79">
        <f t="shared" si="3"/>
        <v>3.8030083111530972</v>
      </c>
      <c r="J34" s="78">
        <f>'SEKTÖR (U S D)'!J34*2.0974</f>
        <v>12496395.148138106</v>
      </c>
      <c r="K34" s="78">
        <f>'SEKTÖR (U S D)'!K34*2.4336</f>
        <v>13904790.219032545</v>
      </c>
      <c r="L34" s="79">
        <f t="shared" si="4"/>
        <v>11.270410820069833</v>
      </c>
      <c r="M34" s="79">
        <f t="shared" si="5"/>
        <v>3.8458321303992444</v>
      </c>
    </row>
    <row r="35" spans="1:13" ht="13.8" x14ac:dyDescent="0.25">
      <c r="A35" s="14" t="s">
        <v>26</v>
      </c>
      <c r="B35" s="78">
        <f>'SEKTÖR (U S D)'!B35*2.1187</f>
        <v>1240784.3414350802</v>
      </c>
      <c r="C35" s="78">
        <f>'SEKTÖR (U S D)'!C35*2.6946</f>
        <v>1427816.5551570419</v>
      </c>
      <c r="D35" s="79">
        <f t="shared" si="0"/>
        <v>15.073708417825607</v>
      </c>
      <c r="E35" s="79">
        <f t="shared" si="1"/>
        <v>4.8803163629945594</v>
      </c>
      <c r="F35" s="78">
        <f>'SEKTÖR (U S D)'!F35*2.1579</f>
        <v>9141948.5541426949</v>
      </c>
      <c r="G35" s="78">
        <f>'SEKTÖR (U S D)'!G35*2.5812</f>
        <v>9444334.1547534112</v>
      </c>
      <c r="H35" s="79">
        <f t="shared" si="2"/>
        <v>3.307671212760102</v>
      </c>
      <c r="I35" s="79">
        <f t="shared" si="3"/>
        <v>4.3367390722511256</v>
      </c>
      <c r="J35" s="78">
        <f>'SEKTÖR (U S D)'!J35*2.0974</f>
        <v>14880196.528450841</v>
      </c>
      <c r="K35" s="78">
        <f>'SEKTÖR (U S D)'!K35*2.4336</f>
        <v>15879936.516810913</v>
      </c>
      <c r="L35" s="79">
        <f t="shared" si="4"/>
        <v>6.7185939812594215</v>
      </c>
      <c r="M35" s="79">
        <f t="shared" si="5"/>
        <v>4.3921245213364211</v>
      </c>
    </row>
    <row r="36" spans="1:13" ht="13.8" x14ac:dyDescent="0.25">
      <c r="A36" s="14" t="s">
        <v>27</v>
      </c>
      <c r="B36" s="78">
        <f>'SEKTÖR (U S D)'!B36*2.1187</f>
        <v>2209255.7913089311</v>
      </c>
      <c r="C36" s="78">
        <f>'SEKTÖR (U S D)'!C36*2.6946</f>
        <v>2169847.1797801559</v>
      </c>
      <c r="D36" s="79">
        <f t="shared" si="0"/>
        <v>-1.7837957779178903</v>
      </c>
      <c r="E36" s="79">
        <f t="shared" si="1"/>
        <v>7.4165975022708537</v>
      </c>
      <c r="F36" s="78">
        <f>'SEKTÖR (U S D)'!F36*2.1579</f>
        <v>17366198.712837338</v>
      </c>
      <c r="G36" s="78">
        <f>'SEKTÖR (U S D)'!G36*2.5812</f>
        <v>15867523.209100392</v>
      </c>
      <c r="H36" s="79">
        <f t="shared" si="2"/>
        <v>-8.6298419620702873</v>
      </c>
      <c r="I36" s="79">
        <f t="shared" si="3"/>
        <v>7.2862000383714651</v>
      </c>
      <c r="J36" s="78">
        <f>'SEKTÖR (U S D)'!J36*2.0974</f>
        <v>28011749.2025785</v>
      </c>
      <c r="K36" s="78">
        <f>'SEKTÖR (U S D)'!K36*2.4336</f>
        <v>27508433.811178319</v>
      </c>
      <c r="L36" s="79">
        <f t="shared" si="4"/>
        <v>-1.796801005750295</v>
      </c>
      <c r="M36" s="79">
        <f t="shared" si="5"/>
        <v>7.6083721466853795</v>
      </c>
    </row>
    <row r="37" spans="1:13" ht="13.8" x14ac:dyDescent="0.25">
      <c r="A37" s="14" t="s">
        <v>176</v>
      </c>
      <c r="B37" s="78">
        <f>'SEKTÖR (U S D)'!B37*2.1187</f>
        <v>561456.53534512897</v>
      </c>
      <c r="C37" s="78">
        <f>'SEKTÖR (U S D)'!C37*2.6946</f>
        <v>624189.49895656796</v>
      </c>
      <c r="D37" s="79">
        <f t="shared" si="0"/>
        <v>11.17325378942768</v>
      </c>
      <c r="E37" s="79">
        <f t="shared" si="1"/>
        <v>2.1334969218311564</v>
      </c>
      <c r="F37" s="78">
        <f>'SEKTÖR (U S D)'!F37*2.1579</f>
        <v>4103927.6597247184</v>
      </c>
      <c r="G37" s="78">
        <f>'SEKTÖR (U S D)'!G37*2.5812</f>
        <v>4255808.1090287399</v>
      </c>
      <c r="H37" s="79">
        <f t="shared" si="2"/>
        <v>3.7008559091952704</v>
      </c>
      <c r="I37" s="79">
        <f t="shared" si="3"/>
        <v>1.9542223949307103</v>
      </c>
      <c r="J37" s="78">
        <f>'SEKTÖR (U S D)'!J37*2.0974</f>
        <v>6646329.5137484558</v>
      </c>
      <c r="K37" s="78">
        <f>'SEKTÖR (U S D)'!K37*2.4336</f>
        <v>7065225.597236977</v>
      </c>
      <c r="L37" s="79">
        <f t="shared" si="4"/>
        <v>6.3026680007664631</v>
      </c>
      <c r="M37" s="79">
        <f t="shared" si="5"/>
        <v>1.9541230886878986</v>
      </c>
    </row>
    <row r="38" spans="1:13" ht="13.8" x14ac:dyDescent="0.25">
      <c r="A38" s="14" t="s">
        <v>28</v>
      </c>
      <c r="B38" s="78">
        <f>'SEKTÖR (U S D)'!B38*2.1187</f>
        <v>260307.54744630799</v>
      </c>
      <c r="C38" s="78">
        <f>'SEKTÖR (U S D)'!C38*2.6946</f>
        <v>407648.99682563398</v>
      </c>
      <c r="D38" s="79">
        <f t="shared" si="0"/>
        <v>56.602834157053081</v>
      </c>
      <c r="E38" s="79">
        <f t="shared" si="1"/>
        <v>1.3933555136203357</v>
      </c>
      <c r="F38" s="78">
        <f>'SEKTÖR (U S D)'!F38*2.1579</f>
        <v>2736900.8901543752</v>
      </c>
      <c r="G38" s="78">
        <f>'SEKTÖR (U S D)'!G38*2.5812</f>
        <v>4052488.288870296</v>
      </c>
      <c r="H38" s="79">
        <f t="shared" si="2"/>
        <v>48.068507100442162</v>
      </c>
      <c r="I38" s="79">
        <f t="shared" si="3"/>
        <v>1.8608600685034515</v>
      </c>
      <c r="J38" s="78">
        <f>'SEKTÖR (U S D)'!J38*2.0974</f>
        <v>4785623.712536524</v>
      </c>
      <c r="K38" s="78">
        <f>'SEKTÖR (U S D)'!K38*2.4336</f>
        <v>8289584.4188495521</v>
      </c>
      <c r="L38" s="79">
        <f t="shared" si="4"/>
        <v>73.218475099368476</v>
      </c>
      <c r="M38" s="79">
        <f t="shared" si="5"/>
        <v>2.292760236111401</v>
      </c>
    </row>
    <row r="39" spans="1:13" ht="13.8" x14ac:dyDescent="0.25">
      <c r="A39" s="14" t="s">
        <v>177</v>
      </c>
      <c r="B39" s="78">
        <f>'SEKTÖR (U S D)'!B39*2.1187</f>
        <v>369622.14437717601</v>
      </c>
      <c r="C39" s="78">
        <f>'SEKTÖR (U S D)'!C39*2.6946</f>
        <v>264369.47520349798</v>
      </c>
      <c r="D39" s="79">
        <f t="shared" si="0"/>
        <v>-28.475747672269968</v>
      </c>
      <c r="E39" s="79">
        <f t="shared" si="1"/>
        <v>0.90362215723854589</v>
      </c>
      <c r="F39" s="78">
        <f>'SEKTÖR (U S D)'!F39*2.1579</f>
        <v>2054792.893860393</v>
      </c>
      <c r="G39" s="78">
        <f>'SEKTÖR (U S D)'!G39*2.5812</f>
        <v>2139137.279164332</v>
      </c>
      <c r="H39" s="79">
        <f t="shared" si="2"/>
        <v>4.1047633343465089</v>
      </c>
      <c r="I39" s="79">
        <f t="shared" si="3"/>
        <v>0.98226937626849986</v>
      </c>
      <c r="J39" s="78">
        <f>'SEKTÖR (U S D)'!J39*2.0974</f>
        <v>3272075.805733656</v>
      </c>
      <c r="K39" s="78">
        <f>'SEKTÖR (U S D)'!K39*2.4336</f>
        <v>3709681.5801146403</v>
      </c>
      <c r="L39" s="79">
        <f t="shared" si="4"/>
        <v>13.373949760398826</v>
      </c>
      <c r="M39" s="79">
        <f t="shared" si="5"/>
        <v>1.026035804181141</v>
      </c>
    </row>
    <row r="40" spans="1:13" ht="13.8" x14ac:dyDescent="0.25">
      <c r="A40" s="11" t="s">
        <v>29</v>
      </c>
      <c r="B40" s="78">
        <f>'SEKTÖR (U S D)'!B40*2.1187</f>
        <v>826077.86796473211</v>
      </c>
      <c r="C40" s="78">
        <f>'SEKTÖR (U S D)'!C40*2.6946</f>
        <v>814245.89459920186</v>
      </c>
      <c r="D40" s="79">
        <f t="shared" si="0"/>
        <v>-1.4323072708244253</v>
      </c>
      <c r="E40" s="79">
        <f t="shared" si="1"/>
        <v>2.7831149236650798</v>
      </c>
      <c r="F40" s="78">
        <f>'SEKTÖR (U S D)'!F40*2.1579</f>
        <v>5729891.1866360614</v>
      </c>
      <c r="G40" s="78">
        <f>'SEKTÖR (U S D)'!G40*2.5812</f>
        <v>5506180.0288183801</v>
      </c>
      <c r="H40" s="79">
        <f t="shared" si="2"/>
        <v>-3.9042828307009962</v>
      </c>
      <c r="I40" s="79">
        <f t="shared" si="3"/>
        <v>2.5283800507849534</v>
      </c>
      <c r="J40" s="78">
        <f>'SEKTÖR (U S D)'!J40*2.0974</f>
        <v>9418237.5111634005</v>
      </c>
      <c r="K40" s="78">
        <f>'SEKTÖR (U S D)'!K40*2.4336</f>
        <v>9494110.5902248323</v>
      </c>
      <c r="L40" s="79">
        <f t="shared" si="4"/>
        <v>0.80559742702920534</v>
      </c>
      <c r="M40" s="79">
        <f t="shared" si="5"/>
        <v>2.6259120045890807</v>
      </c>
    </row>
    <row r="41" spans="1:13" ht="13.8" x14ac:dyDescent="0.25">
      <c r="A41" s="14" t="s">
        <v>30</v>
      </c>
      <c r="B41" s="78">
        <f>'SEKTÖR (U S D)'!B41*2.1187</f>
        <v>17199.181715901999</v>
      </c>
      <c r="C41" s="78">
        <f>'SEKTÖR (U S D)'!C41*2.6946</f>
        <v>19386.826170947999</v>
      </c>
      <c r="D41" s="79">
        <f t="shared" si="0"/>
        <v>12.719468235069289</v>
      </c>
      <c r="E41" s="79">
        <f t="shared" si="1"/>
        <v>6.6264706517709729E-2</v>
      </c>
      <c r="F41" s="78">
        <f>'SEKTÖR (U S D)'!F41*2.1579</f>
        <v>149310.689335209</v>
      </c>
      <c r="G41" s="78">
        <f>'SEKTÖR (U S D)'!G41*2.5812</f>
        <v>156873.65139802799</v>
      </c>
      <c r="H41" s="79">
        <f t="shared" si="2"/>
        <v>5.0652515881430356</v>
      </c>
      <c r="I41" s="79">
        <f t="shared" si="3"/>
        <v>7.2034733447261565E-2</v>
      </c>
      <c r="J41" s="78">
        <f>'SEKTÖR (U S D)'!J41*2.0974</f>
        <v>222763.97529426997</v>
      </c>
      <c r="K41" s="78">
        <f>'SEKTÖR (U S D)'!K41*2.4336</f>
        <v>247016.82514204804</v>
      </c>
      <c r="L41" s="79">
        <f t="shared" si="4"/>
        <v>10.887240549438115</v>
      </c>
      <c r="M41" s="79">
        <f t="shared" si="5"/>
        <v>6.8320717387032784E-2</v>
      </c>
    </row>
    <row r="42" spans="1:13" ht="16.8" x14ac:dyDescent="0.3">
      <c r="A42" s="72" t="s">
        <v>31</v>
      </c>
      <c r="B42" s="73">
        <f>'SEKTÖR (U S D)'!B42*2.1187</f>
        <v>857090.56816145405</v>
      </c>
      <c r="C42" s="73">
        <f>'SEKTÖR (U S D)'!C42*2.6946</f>
        <v>1008906.313738842</v>
      </c>
      <c r="D42" s="80">
        <f t="shared" si="0"/>
        <v>17.712917539513718</v>
      </c>
      <c r="E42" s="80">
        <f t="shared" si="1"/>
        <v>3.4484696047852164</v>
      </c>
      <c r="F42" s="73">
        <f>'SEKTÖR (U S D)'!F42*2.1579</f>
        <v>5992818.7003848013</v>
      </c>
      <c r="G42" s="73">
        <f>'SEKTÖR (U S D)'!G42*2.5812</f>
        <v>6083459.4464012515</v>
      </c>
      <c r="H42" s="80">
        <f t="shared" si="2"/>
        <v>1.5124893735001552</v>
      </c>
      <c r="I42" s="80">
        <f t="shared" si="3"/>
        <v>2.7934606975320802</v>
      </c>
      <c r="J42" s="73">
        <f>'SEKTÖR (U S D)'!J42*2.0974</f>
        <v>10200608.531349471</v>
      </c>
      <c r="K42" s="73">
        <f>'SEKTÖR (U S D)'!K42*2.4336</f>
        <v>10280753.349523488</v>
      </c>
      <c r="L42" s="80">
        <f t="shared" si="4"/>
        <v>0.78568663749529255</v>
      </c>
      <c r="M42" s="80">
        <f t="shared" si="5"/>
        <v>2.8434842189987406</v>
      </c>
    </row>
    <row r="43" spans="1:13" ht="13.8" x14ac:dyDescent="0.25">
      <c r="A43" s="14" t="s">
        <v>32</v>
      </c>
      <c r="B43" s="78">
        <f>'SEKTÖR (U S D)'!B43*2.1187</f>
        <v>857090.56816145405</v>
      </c>
      <c r="C43" s="78">
        <f>'SEKTÖR (U S D)'!C43*2.6946</f>
        <v>1008906.313738842</v>
      </c>
      <c r="D43" s="79">
        <f t="shared" si="0"/>
        <v>17.712917539513718</v>
      </c>
      <c r="E43" s="79">
        <f t="shared" si="1"/>
        <v>3.4484696047852164</v>
      </c>
      <c r="F43" s="78">
        <f>'SEKTÖR (U S D)'!F43*2.1579</f>
        <v>5992818.7003848013</v>
      </c>
      <c r="G43" s="78">
        <f>'SEKTÖR (U S D)'!G43*2.5812</f>
        <v>6083459.4464012515</v>
      </c>
      <c r="H43" s="79">
        <f t="shared" si="2"/>
        <v>1.5124893735001552</v>
      </c>
      <c r="I43" s="79">
        <f t="shared" si="3"/>
        <v>2.7934606975320802</v>
      </c>
      <c r="J43" s="78">
        <f>'SEKTÖR (U S D)'!J43*2.0974</f>
        <v>10200608.531349471</v>
      </c>
      <c r="K43" s="78">
        <f>'SEKTÖR (U S D)'!K43*2.4336</f>
        <v>10280753.349523488</v>
      </c>
      <c r="L43" s="79">
        <f t="shared" si="4"/>
        <v>0.78568663749529255</v>
      </c>
      <c r="M43" s="79">
        <f t="shared" si="5"/>
        <v>2.8434842189987406</v>
      </c>
    </row>
    <row r="44" spans="1:13" ht="17.399999999999999" x14ac:dyDescent="0.3">
      <c r="A44" s="81" t="s">
        <v>33</v>
      </c>
      <c r="B44" s="82">
        <f>'SEKTÖR (U S D)'!B44*2.1187</f>
        <v>26426992.09519019</v>
      </c>
      <c r="C44" s="82">
        <f>'SEKTÖR (U S D)'!C44*2.6946</f>
        <v>29256639.302804019</v>
      </c>
      <c r="D44" s="83">
        <f>(C44-B44)/B44*100</f>
        <v>10.70741307758909</v>
      </c>
      <c r="E44" s="84">
        <f>C44/C$46*100</f>
        <v>100</v>
      </c>
      <c r="F44" s="82">
        <f>'SEKTÖR (U S D)'!F44*2.1579</f>
        <v>190884541.47995633</v>
      </c>
      <c r="G44" s="82">
        <f>'SEKTÖR (U S D)'!G44*2.5812</f>
        <v>200053259.14124125</v>
      </c>
      <c r="H44" s="83">
        <f>(G44-F44)/F44*100</f>
        <v>4.8032792965834155</v>
      </c>
      <c r="I44" s="83">
        <f t="shared" si="3"/>
        <v>91.86235590916074</v>
      </c>
      <c r="J44" s="82">
        <f>'SEKTÖR (U S D)'!J44*2.0974</f>
        <v>314665863.46935451</v>
      </c>
      <c r="K44" s="82">
        <f>'SEKTÖR (U S D)'!K44*2.4336</f>
        <v>341207376.06317735</v>
      </c>
      <c r="L44" s="83">
        <f>(K44-J44)/J44*100</f>
        <v>8.434824261262051</v>
      </c>
      <c r="M44" s="83">
        <f t="shared" si="5"/>
        <v>94.3722464936466</v>
      </c>
    </row>
    <row r="45" spans="1:13" ht="13.8" x14ac:dyDescent="0.25">
      <c r="A45" s="85" t="s">
        <v>34</v>
      </c>
      <c r="B45" s="78">
        <f>'SEKTÖR (U S D)'!B45*2.1187</f>
        <v>0</v>
      </c>
      <c r="C45" s="78">
        <f>'SEKTÖR (U S D)'!C45*2.6946</f>
        <v>0</v>
      </c>
      <c r="D45" s="79"/>
      <c r="E45" s="79"/>
      <c r="F45" s="78">
        <f>'SEKTÖR (U S D)'!F45*2.1579</f>
        <v>8808370.9911903422</v>
      </c>
      <c r="G45" s="78">
        <f>'SEKTÖR (U S D)'!G45*2.5812</f>
        <v>17721755.620046232</v>
      </c>
      <c r="H45" s="79">
        <f>(G45-F45)/F45*100</f>
        <v>101.19220271001956</v>
      </c>
      <c r="I45" s="79">
        <f t="shared" si="3"/>
        <v>8.1376440908392578</v>
      </c>
      <c r="J45" s="78">
        <f>'SEKTÖR (U S D)'!J45*2.0974</f>
        <v>12840742.191172849</v>
      </c>
      <c r="K45" s="78">
        <f>'SEKTÖR (U S D)'!K45*2.4336</f>
        <v>20347412.278274734</v>
      </c>
      <c r="L45" s="79">
        <f>(K45-J45)/J45*100</f>
        <v>58.45978351829396</v>
      </c>
      <c r="M45" s="79">
        <f t="shared" si="5"/>
        <v>5.6277535063534136</v>
      </c>
    </row>
    <row r="46" spans="1:13" s="24" customFormat="1" ht="17.399999999999999" x14ac:dyDescent="0.3">
      <c r="A46" s="86" t="s">
        <v>35</v>
      </c>
      <c r="B46" s="87">
        <f>'SEKTÖR (U S D)'!B46*2.1187</f>
        <v>26426992.09519019</v>
      </c>
      <c r="C46" s="87">
        <f>'SEKTÖR (U S D)'!C46*2.6946</f>
        <v>29256639.302804019</v>
      </c>
      <c r="D46" s="88">
        <f>(C46-B46)/B46*100</f>
        <v>10.70741307758909</v>
      </c>
      <c r="E46" s="89">
        <f>C46/C$46*100</f>
        <v>100</v>
      </c>
      <c r="F46" s="87">
        <f>'SEKTÖR (U S D)'!F46*2.1579</f>
        <v>199692912.47114667</v>
      </c>
      <c r="G46" s="87">
        <f>'SEKTÖR (U S D)'!G46*2.5812</f>
        <v>217775014.76128748</v>
      </c>
      <c r="H46" s="88">
        <f>(G46-F46)/F46*100</f>
        <v>9.054954463020044</v>
      </c>
      <c r="I46" s="89">
        <f t="shared" si="3"/>
        <v>100</v>
      </c>
      <c r="J46" s="87">
        <f>'SEKTÖR (U S D)'!J46*2.0974</f>
        <v>327506605.66052735</v>
      </c>
      <c r="K46" s="87">
        <f>'SEKTÖR (U S D)'!K46*2.4336</f>
        <v>361554788.34145206</v>
      </c>
      <c r="L46" s="88">
        <f>(K46-J46)/J46*100</f>
        <v>10.396181967766752</v>
      </c>
      <c r="M46" s="89">
        <f t="shared" si="5"/>
        <v>100</v>
      </c>
    </row>
    <row r="47" spans="1:13" s="24" customFormat="1" ht="17.399999999999999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x14ac:dyDescent="0.25">
      <c r="A48" s="1" t="s">
        <v>209</v>
      </c>
    </row>
    <row r="49" spans="1:1" x14ac:dyDescent="0.25">
      <c r="A49" s="1" t="s">
        <v>191</v>
      </c>
    </row>
    <row r="51" spans="1:1" x14ac:dyDescent="0.25">
      <c r="A51" s="29" t="s">
        <v>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70"/>
      <c r="B6" s="157" t="s">
        <v>213</v>
      </c>
      <c r="C6" s="157"/>
      <c r="D6" s="157" t="s">
        <v>214</v>
      </c>
      <c r="E6" s="157"/>
      <c r="F6" s="157" t="s">
        <v>184</v>
      </c>
      <c r="G6" s="157"/>
    </row>
    <row r="7" spans="1:7" ht="28.2" x14ac:dyDescent="0.3">
      <c r="A7" s="71" t="s">
        <v>1</v>
      </c>
      <c r="B7" s="90" t="s">
        <v>38</v>
      </c>
      <c r="C7" s="90" t="s">
        <v>39</v>
      </c>
      <c r="D7" s="90" t="s">
        <v>38</v>
      </c>
      <c r="E7" s="90" t="s">
        <v>39</v>
      </c>
      <c r="F7" s="90" t="s">
        <v>38</v>
      </c>
      <c r="G7" s="90" t="s">
        <v>39</v>
      </c>
    </row>
    <row r="8" spans="1:7" ht="16.8" x14ac:dyDescent="0.3">
      <c r="A8" s="72" t="s">
        <v>2</v>
      </c>
      <c r="B8" s="80">
        <f>'SEKTÖR (U S D)'!D8</f>
        <v>0.3565195264651056</v>
      </c>
      <c r="C8" s="80">
        <f>'SEKTÖR (TL)'!D8</f>
        <v>27.635190218536298</v>
      </c>
      <c r="D8" s="80">
        <f>'SEKTÖR (U S D)'!H8</f>
        <v>-6.3156770893963916</v>
      </c>
      <c r="E8" s="80">
        <f>'SEKTÖR (TL)'!H8</f>
        <v>12.061714767528613</v>
      </c>
      <c r="F8" s="80">
        <f>'SEKTÖR (U S D)'!L8</f>
        <v>-1.3148673340628894</v>
      </c>
      <c r="G8" s="80">
        <f>'SEKTÖR (TL)'!L8</f>
        <v>14.503737415764556</v>
      </c>
    </row>
    <row r="9" spans="1:7" s="23" customFormat="1" ht="15.6" x14ac:dyDescent="0.3">
      <c r="A9" s="75" t="s">
        <v>3</v>
      </c>
      <c r="B9" s="77">
        <f>'SEKTÖR (U S D)'!D9</f>
        <v>5.3704527985322752</v>
      </c>
      <c r="C9" s="77">
        <f>'SEKTÖR (TL)'!D9</f>
        <v>34.011998919585153</v>
      </c>
      <c r="D9" s="77">
        <f>'SEKTÖR (U S D)'!H9</f>
        <v>-3.1061080963303218</v>
      </c>
      <c r="E9" s="77">
        <f>'SEKTÖR (TL)'!H9</f>
        <v>15.900882238172349</v>
      </c>
      <c r="F9" s="77">
        <f>'SEKTÖR (U S D)'!L9</f>
        <v>1.7608917204331089</v>
      </c>
      <c r="G9" s="77">
        <f>'SEKTÖR (TL)'!L9</f>
        <v>18.072521260058178</v>
      </c>
    </row>
    <row r="10" spans="1:7" ht="13.8" x14ac:dyDescent="0.25">
      <c r="A10" s="14" t="s">
        <v>4</v>
      </c>
      <c r="B10" s="79">
        <f>'SEKTÖR (U S D)'!D10</f>
        <v>-3.0701376177611728</v>
      </c>
      <c r="C10" s="79">
        <f>'SEKTÖR (TL)'!D10</f>
        <v>23.277107271053339</v>
      </c>
      <c r="D10" s="79">
        <f>'SEKTÖR (U S D)'!H10</f>
        <v>-9.5546924882916358</v>
      </c>
      <c r="E10" s="79">
        <f>'SEKTÖR (TL)'!H10</f>
        <v>8.1873245976280717</v>
      </c>
      <c r="F10" s="79">
        <f>'SEKTÖR (U S D)'!L10</f>
        <v>-5.9289090412184793</v>
      </c>
      <c r="G10" s="79">
        <f>'SEKTÖR (TL)'!L10</f>
        <v>9.1500939054499533</v>
      </c>
    </row>
    <row r="11" spans="1:7" ht="13.8" x14ac:dyDescent="0.25">
      <c r="A11" s="14" t="s">
        <v>5</v>
      </c>
      <c r="B11" s="79">
        <f>'SEKTÖR (U S D)'!D11</f>
        <v>-0.53118986841866422</v>
      </c>
      <c r="C11" s="79">
        <f>'SEKTÖR (TL)'!D11</f>
        <v>26.506185765119678</v>
      </c>
      <c r="D11" s="79">
        <f>'SEKTÖR (U S D)'!H11</f>
        <v>-12.217598153333663</v>
      </c>
      <c r="E11" s="79">
        <f>'SEKTÖR (TL)'!H11</f>
        <v>5.002055538539838</v>
      </c>
      <c r="F11" s="79">
        <f>'SEKTÖR (U S D)'!L11</f>
        <v>-5.7041233043655248</v>
      </c>
      <c r="G11" s="79">
        <f>'SEKTÖR (TL)'!L11</f>
        <v>9.4109113790865386</v>
      </c>
    </row>
    <row r="12" spans="1:7" ht="13.8" x14ac:dyDescent="0.25">
      <c r="A12" s="14" t="s">
        <v>6</v>
      </c>
      <c r="B12" s="79">
        <f>'SEKTÖR (U S D)'!D12</f>
        <v>4.4382945224516899</v>
      </c>
      <c r="C12" s="79">
        <f>'SEKTÖR (TL)'!D12</f>
        <v>32.826463595694662</v>
      </c>
      <c r="D12" s="79">
        <f>'SEKTÖR (U S D)'!H12</f>
        <v>-8.7255331292239884</v>
      </c>
      <c r="E12" s="79">
        <f>'SEKTÖR (TL)'!H12</f>
        <v>9.1791342911381584</v>
      </c>
      <c r="F12" s="79">
        <f>'SEKTÖR (U S D)'!L12</f>
        <v>-4.5495068464768611</v>
      </c>
      <c r="G12" s="79">
        <f>'SEKTÖR (TL)'!L12</f>
        <v>10.750605577578863</v>
      </c>
    </row>
    <row r="13" spans="1:7" ht="13.8" x14ac:dyDescent="0.25">
      <c r="A13" s="14" t="s">
        <v>7</v>
      </c>
      <c r="B13" s="79">
        <f>'SEKTÖR (U S D)'!D13</f>
        <v>-13.028335221518606</v>
      </c>
      <c r="C13" s="79">
        <f>'SEKTÖR (TL)'!D13</f>
        <v>10.612096055173444</v>
      </c>
      <c r="D13" s="79">
        <f>'SEKTÖR (U S D)'!H13</f>
        <v>-11.576277068757404</v>
      </c>
      <c r="E13" s="79">
        <f>'SEKTÖR (TL)'!H13</f>
        <v>5.7691800501058355</v>
      </c>
      <c r="F13" s="79">
        <f>'SEKTÖR (U S D)'!L13</f>
        <v>-4.9315973561032722</v>
      </c>
      <c r="G13" s="79">
        <f>'SEKTÖR (TL)'!L13</f>
        <v>10.307268367591831</v>
      </c>
    </row>
    <row r="14" spans="1:7" ht="13.8" x14ac:dyDescent="0.25">
      <c r="A14" s="14" t="s">
        <v>8</v>
      </c>
      <c r="B14" s="79">
        <f>'SEKTÖR (U S D)'!D14</f>
        <v>44.936015869251293</v>
      </c>
      <c r="C14" s="79">
        <f>'SEKTÖR (TL)'!D14</f>
        <v>84.332179336991757</v>
      </c>
      <c r="D14" s="79">
        <f>'SEKTÖR (U S D)'!H14</f>
        <v>46.876504465252303</v>
      </c>
      <c r="E14" s="79">
        <f>'SEKTÖR (TL)'!H14</f>
        <v>75.688230838180274</v>
      </c>
      <c r="F14" s="79">
        <f>'SEKTÖR (U S D)'!L14</f>
        <v>46.796674139191389</v>
      </c>
      <c r="G14" s="79">
        <f>'SEKTÖR (TL)'!L14</f>
        <v>70.327255738121579</v>
      </c>
    </row>
    <row r="15" spans="1:7" ht="13.8" x14ac:dyDescent="0.25">
      <c r="A15" s="14" t="s">
        <v>9</v>
      </c>
      <c r="B15" s="79">
        <f>'SEKTÖR (U S D)'!D15</f>
        <v>-12.441227524626646</v>
      </c>
      <c r="C15" s="79">
        <f>'SEKTÖR (TL)'!D15</f>
        <v>11.358789971275328</v>
      </c>
      <c r="D15" s="79">
        <f>'SEKTÖR (U S D)'!H15</f>
        <v>-16.088113421573794</v>
      </c>
      <c r="E15" s="79">
        <f>'SEKTÖR (TL)'!H15</f>
        <v>0.37228863072139723</v>
      </c>
      <c r="F15" s="79">
        <f>'SEKTÖR (U S D)'!L15</f>
        <v>-26.636571914534557</v>
      </c>
      <c r="G15" s="79">
        <f>'SEKTÖR (TL)'!L15</f>
        <v>-14.876876805192754</v>
      </c>
    </row>
    <row r="16" spans="1:7" ht="13.8" x14ac:dyDescent="0.25">
      <c r="A16" s="14" t="s">
        <v>10</v>
      </c>
      <c r="B16" s="79">
        <f>'SEKTÖR (U S D)'!D16</f>
        <v>6.168498179956396</v>
      </c>
      <c r="C16" s="79">
        <f>'SEKTÖR (TL)'!D16</f>
        <v>35.026967100443891</v>
      </c>
      <c r="D16" s="79">
        <f>'SEKTÖR (U S D)'!H16</f>
        <v>-10.82260572799461</v>
      </c>
      <c r="E16" s="79">
        <f>'SEKTÖR (TL)'!H16</f>
        <v>6.6706937739933734</v>
      </c>
      <c r="F16" s="79">
        <f>'SEKTÖR (U S D)'!L16</f>
        <v>13.566662849192642</v>
      </c>
      <c r="G16" s="79">
        <f>'SEKTÖR (TL)'!L16</f>
        <v>31.770683088488237</v>
      </c>
    </row>
    <row r="17" spans="1:7" ht="13.8" x14ac:dyDescent="0.25">
      <c r="A17" s="11" t="s">
        <v>11</v>
      </c>
      <c r="B17" s="79">
        <f>'SEKTÖR (U S D)'!D17</f>
        <v>9.7821970669776697</v>
      </c>
      <c r="C17" s="79">
        <f>'SEKTÖR (TL)'!D17</f>
        <v>39.62293303283996</v>
      </c>
      <c r="D17" s="79">
        <f>'SEKTÖR (U S D)'!H17</f>
        <v>-10.823037598776052</v>
      </c>
      <c r="E17" s="79">
        <f>'SEKTÖR (TL)'!H17</f>
        <v>6.6701771861713901</v>
      </c>
      <c r="F17" s="79">
        <f>'SEKTÖR (U S D)'!L17</f>
        <v>-8.528199082664182</v>
      </c>
      <c r="G17" s="79">
        <f>'SEKTÖR (TL)'!L17</f>
        <v>6.1341540537944459</v>
      </c>
    </row>
    <row r="18" spans="1:7" s="23" customFormat="1" ht="15.6" x14ac:dyDescent="0.3">
      <c r="A18" s="75" t="s">
        <v>12</v>
      </c>
      <c r="B18" s="77">
        <f>'SEKTÖR (U S D)'!D18</f>
        <v>-12.882756164641689</v>
      </c>
      <c r="C18" s="77">
        <f>'SEKTÖR (TL)'!D18</f>
        <v>10.797246065396939</v>
      </c>
      <c r="D18" s="77">
        <f>'SEKTÖR (U S D)'!H18</f>
        <v>-18.435346946826574</v>
      </c>
      <c r="E18" s="77">
        <f>'SEKTÖR (TL)'!H18</f>
        <v>-2.4353851147637791</v>
      </c>
      <c r="F18" s="77">
        <f>'SEKTÖR (U S D)'!L18</f>
        <v>-7.3325078926233092</v>
      </c>
      <c r="G18" s="77">
        <f>'SEKTÖR (TL)'!L18</f>
        <v>7.521507005107261</v>
      </c>
    </row>
    <row r="19" spans="1:7" ht="13.8" x14ac:dyDescent="0.25">
      <c r="A19" s="14" t="s">
        <v>13</v>
      </c>
      <c r="B19" s="79">
        <f>'SEKTÖR (U S D)'!D19</f>
        <v>-12.882756164641689</v>
      </c>
      <c r="C19" s="79">
        <f>'SEKTÖR (TL)'!D19</f>
        <v>10.797246065396939</v>
      </c>
      <c r="D19" s="79">
        <f>'SEKTÖR (U S D)'!H19</f>
        <v>-18.435346946826574</v>
      </c>
      <c r="E19" s="79">
        <f>'SEKTÖR (TL)'!H19</f>
        <v>-2.4353851147637791</v>
      </c>
      <c r="F19" s="79">
        <f>'SEKTÖR (U S D)'!L19</f>
        <v>-7.3325078926233092</v>
      </c>
      <c r="G19" s="79">
        <f>'SEKTÖR (TL)'!L19</f>
        <v>7.521507005107261</v>
      </c>
    </row>
    <row r="20" spans="1:7" s="23" customFormat="1" ht="15.6" x14ac:dyDescent="0.3">
      <c r="A20" s="75" t="s">
        <v>189</v>
      </c>
      <c r="B20" s="77">
        <f>'SEKTÖR (U S D)'!D20</f>
        <v>-6.5411625766662196</v>
      </c>
      <c r="C20" s="77">
        <f>'SEKTÖR (TL)'!D20</f>
        <v>18.86259655492292</v>
      </c>
      <c r="D20" s="77">
        <f>'SEKTÖR (U S D)'!H20</f>
        <v>-10.623062756553892</v>
      </c>
      <c r="E20" s="77">
        <f>'SEKTÖR (TL)'!H20</f>
        <v>6.9093796806075751</v>
      </c>
      <c r="F20" s="77">
        <f>'SEKTÖR (U S D)'!L20</f>
        <v>-8.5268172973187131</v>
      </c>
      <c r="G20" s="77">
        <f>'SEKTÖR (TL)'!L20</f>
        <v>6.1357573306213524</v>
      </c>
    </row>
    <row r="21" spans="1:7" ht="13.8" x14ac:dyDescent="0.25">
      <c r="A21" s="14" t="s">
        <v>187</v>
      </c>
      <c r="B21" s="79">
        <f>'SEKTÖR (U S D)'!D21</f>
        <v>-6.5411625766662196</v>
      </c>
      <c r="C21" s="79">
        <f>'SEKTÖR (TL)'!D21</f>
        <v>18.86259655492292</v>
      </c>
      <c r="D21" s="79">
        <f>'SEKTÖR (U S D)'!H21</f>
        <v>-10.623062756553892</v>
      </c>
      <c r="E21" s="79">
        <f>'SEKTÖR (TL)'!H21</f>
        <v>6.9093796806075751</v>
      </c>
      <c r="F21" s="79">
        <f>'SEKTÖR (U S D)'!L21</f>
        <v>-8.5268172973187131</v>
      </c>
      <c r="G21" s="79">
        <f>'SEKTÖR (TL)'!L21</f>
        <v>6.1357573306213524</v>
      </c>
    </row>
    <row r="22" spans="1:7" ht="16.8" x14ac:dyDescent="0.3">
      <c r="A22" s="72" t="s">
        <v>14</v>
      </c>
      <c r="B22" s="80">
        <f>'SEKTÖR (U S D)'!D22</f>
        <v>-15.096319249854862</v>
      </c>
      <c r="C22" s="80">
        <f>'SEKTÖR (TL)'!D22</f>
        <v>7.9819975217544119</v>
      </c>
      <c r="D22" s="80">
        <f>'SEKTÖR (U S D)'!H22</f>
        <v>-13.312640219563843</v>
      </c>
      <c r="E22" s="80">
        <f>'SEKTÖR (TL)'!H22</f>
        <v>3.6922068053486155</v>
      </c>
      <c r="F22" s="80">
        <f>'SEKTÖR (U S D)'!L22</f>
        <v>-7.2183557059006462</v>
      </c>
      <c r="G22" s="80">
        <f>'SEKTÖR (TL)'!L22</f>
        <v>7.6539570678555533</v>
      </c>
    </row>
    <row r="23" spans="1:7" s="23" customFormat="1" ht="15.6" x14ac:dyDescent="0.3">
      <c r="A23" s="75" t="s">
        <v>15</v>
      </c>
      <c r="B23" s="77">
        <f>'SEKTÖR (U S D)'!D23</f>
        <v>-14.6563021817493</v>
      </c>
      <c r="C23" s="77">
        <f>'SEKTÖR (TL)'!D23</f>
        <v>8.5416189838383527</v>
      </c>
      <c r="D23" s="77">
        <f>'SEKTÖR (U S D)'!H23</f>
        <v>-12.561359897061211</v>
      </c>
      <c r="E23" s="77">
        <f>'SEKTÖR (TL)'!H23</f>
        <v>4.5908604818136043</v>
      </c>
      <c r="F23" s="77">
        <f>'SEKTÖR (U S D)'!L23</f>
        <v>-6.7576834569002413</v>
      </c>
      <c r="G23" s="77">
        <f>'SEKTÖR (TL)'!L23</f>
        <v>8.1884721747342297</v>
      </c>
    </row>
    <row r="24" spans="1:7" ht="13.8" x14ac:dyDescent="0.25">
      <c r="A24" s="14" t="s">
        <v>16</v>
      </c>
      <c r="B24" s="79">
        <f>'SEKTÖR (U S D)'!D24</f>
        <v>-9.8955226543393078</v>
      </c>
      <c r="C24" s="79">
        <f>'SEKTÖR (TL)'!D24</f>
        <v>14.59646229084688</v>
      </c>
      <c r="D24" s="79">
        <f>'SEKTÖR (U S D)'!H24</f>
        <v>-11.37399128002372</v>
      </c>
      <c r="E24" s="79">
        <f>'SEKTÖR (TL)'!H24</f>
        <v>6.0111468131066212</v>
      </c>
      <c r="F24" s="79">
        <f>'SEKTÖR (U S D)'!L24</f>
        <v>-5.5067760628393279</v>
      </c>
      <c r="G24" s="79">
        <f>'SEKTÖR (TL)'!L24</f>
        <v>9.6398921395414412</v>
      </c>
    </row>
    <row r="25" spans="1:7" ht="13.8" x14ac:dyDescent="0.25">
      <c r="A25" s="14" t="s">
        <v>17</v>
      </c>
      <c r="B25" s="79">
        <f>'SEKTÖR (U S D)'!D25</f>
        <v>-29.724337905182669</v>
      </c>
      <c r="C25" s="79">
        <f>'SEKTÖR (TL)'!D25</f>
        <v>-10.622174408507684</v>
      </c>
      <c r="D25" s="79">
        <f>'SEKTÖR (U S D)'!H25</f>
        <v>-17.152143949609293</v>
      </c>
      <c r="E25" s="79">
        <f>'SEKTÖR (TL)'!H25</f>
        <v>-0.90046524988715348</v>
      </c>
      <c r="F25" s="79">
        <f>'SEKTÖR (U S D)'!L25</f>
        <v>-14.872845079213068</v>
      </c>
      <c r="G25" s="79">
        <f>'SEKTÖR (TL)'!L25</f>
        <v>-1.2274987054319193</v>
      </c>
    </row>
    <row r="26" spans="1:7" ht="13.8" x14ac:dyDescent="0.25">
      <c r="A26" s="14" t="s">
        <v>18</v>
      </c>
      <c r="B26" s="79">
        <f>'SEKTÖR (U S D)'!D26</f>
        <v>-19.073725671143702</v>
      </c>
      <c r="C26" s="79">
        <f>'SEKTÖR (TL)'!D26</f>
        <v>2.9234619372899311</v>
      </c>
      <c r="D26" s="79">
        <f>'SEKTÖR (U S D)'!H26</f>
        <v>-13.59636381834658</v>
      </c>
      <c r="E26" s="79">
        <f>'SEKTÖR (TL)'!H26</f>
        <v>3.3528271523628437</v>
      </c>
      <c r="F26" s="79">
        <f>'SEKTÖR (U S D)'!L26</f>
        <v>-4.5762390109664821</v>
      </c>
      <c r="G26" s="79">
        <f>'SEKTÖR (TL)'!L26</f>
        <v>10.719588415615517</v>
      </c>
    </row>
    <row r="27" spans="1:7" s="23" customFormat="1" ht="15.6" x14ac:dyDescent="0.3">
      <c r="A27" s="75" t="s">
        <v>19</v>
      </c>
      <c r="B27" s="77">
        <f>'SEKTÖR (U S D)'!D27</f>
        <v>-15.796756104977048</v>
      </c>
      <c r="C27" s="77">
        <f>'SEKTÖR (TL)'!D27</f>
        <v>7.0911695849005651</v>
      </c>
      <c r="D27" s="77">
        <f>'SEKTÖR (U S D)'!H27</f>
        <v>-11.226289588200409</v>
      </c>
      <c r="E27" s="77">
        <f>'SEKTÖR (TL)'!H27</f>
        <v>6.1878221024779156</v>
      </c>
      <c r="F27" s="77">
        <f>'SEKTÖR (U S D)'!L27</f>
        <v>-6.9088122021018616</v>
      </c>
      <c r="G27" s="77">
        <f>'SEKTÖR (TL)'!L27</f>
        <v>8.013118444247624</v>
      </c>
    </row>
    <row r="28" spans="1:7" ht="13.8" x14ac:dyDescent="0.25">
      <c r="A28" s="14" t="s">
        <v>20</v>
      </c>
      <c r="B28" s="79">
        <f>'SEKTÖR (U S D)'!D28</f>
        <v>-15.796756104977048</v>
      </c>
      <c r="C28" s="79">
        <f>'SEKTÖR (TL)'!D28</f>
        <v>7.0911695849005651</v>
      </c>
      <c r="D28" s="79">
        <f>'SEKTÖR (U S D)'!H28</f>
        <v>-11.226289588200409</v>
      </c>
      <c r="E28" s="79">
        <f>'SEKTÖR (TL)'!H28</f>
        <v>6.1878221024779156</v>
      </c>
      <c r="F28" s="79">
        <f>'SEKTÖR (U S D)'!L28</f>
        <v>-6.9088122021018616</v>
      </c>
      <c r="G28" s="79">
        <f>'SEKTÖR (TL)'!L28</f>
        <v>8.013118444247624</v>
      </c>
    </row>
    <row r="29" spans="1:7" s="23" customFormat="1" ht="15.6" x14ac:dyDescent="0.3">
      <c r="A29" s="75" t="s">
        <v>21</v>
      </c>
      <c r="B29" s="77">
        <f>'SEKTÖR (U S D)'!D29</f>
        <v>-15.015861988225895</v>
      </c>
      <c r="C29" s="77">
        <f>'SEKTÖR (TL)'!D29</f>
        <v>8.0843244850740845</v>
      </c>
      <c r="D29" s="77">
        <f>'SEKTÖR (U S D)'!H29</f>
        <v>-13.811510809762481</v>
      </c>
      <c r="E29" s="77">
        <f>'SEKTÖR (TL)'!H29</f>
        <v>3.0954762953987967</v>
      </c>
      <c r="F29" s="77">
        <f>'SEKTÖR (U S D)'!L29</f>
        <v>-7.343112407784921</v>
      </c>
      <c r="G29" s="77">
        <f>'SEKTÖR (TL)'!L29</f>
        <v>7.5092026530059268</v>
      </c>
    </row>
    <row r="30" spans="1:7" ht="13.8" x14ac:dyDescent="0.25">
      <c r="A30" s="14" t="s">
        <v>22</v>
      </c>
      <c r="B30" s="79">
        <f>'SEKTÖR (U S D)'!D30</f>
        <v>-12.967460520045449</v>
      </c>
      <c r="C30" s="79">
        <f>'SEKTÖR (TL)'!D30</f>
        <v>10.689517573363633</v>
      </c>
      <c r="D30" s="79">
        <f>'SEKTÖR (U S D)'!H30</f>
        <v>-13.323210480042244</v>
      </c>
      <c r="E30" s="79">
        <f>'SEKTÖR (TL)'!H30</f>
        <v>3.6795630515385076</v>
      </c>
      <c r="F30" s="79">
        <f>'SEKTÖR (U S D)'!L30</f>
        <v>-6.6220791427480261</v>
      </c>
      <c r="G30" s="79">
        <f>'SEKTÖR (TL)'!L30</f>
        <v>8.3458130057253737</v>
      </c>
    </row>
    <row r="31" spans="1:7" ht="13.8" x14ac:dyDescent="0.25">
      <c r="A31" s="14" t="s">
        <v>23</v>
      </c>
      <c r="B31" s="79">
        <f>'SEKTÖR (U S D)'!D31</f>
        <v>-17.311924680378848</v>
      </c>
      <c r="C31" s="79">
        <f>'SEKTÖR (TL)'!D31</f>
        <v>5.1641514873512939</v>
      </c>
      <c r="D31" s="79">
        <f>'SEKTÖR (U S D)'!H31</f>
        <v>-11.362194777989139</v>
      </c>
      <c r="E31" s="79">
        <f>'SEKTÖR (TL)'!H31</f>
        <v>6.0252573516170456</v>
      </c>
      <c r="F31" s="79">
        <f>'SEKTÖR (U S D)'!L31</f>
        <v>-7.9273061465622492</v>
      </c>
      <c r="G31" s="79">
        <f>'SEKTÖR (TL)'!L31</f>
        <v>6.8313663401001898</v>
      </c>
    </row>
    <row r="32" spans="1:7" ht="13.8" x14ac:dyDescent="0.25">
      <c r="A32" s="14" t="s">
        <v>24</v>
      </c>
      <c r="B32" s="79">
        <f>'SEKTÖR (U S D)'!D32</f>
        <v>21.939017256130956</v>
      </c>
      <c r="C32" s="79">
        <f>'SEKTÖR (TL)'!D32</f>
        <v>55.084191201383135</v>
      </c>
      <c r="D32" s="79">
        <f>'SEKTÖR (U S D)'!H32</f>
        <v>-13.523733558159105</v>
      </c>
      <c r="E32" s="79">
        <f>'SEKTÖR (TL)'!H32</f>
        <v>3.4397047776447871</v>
      </c>
      <c r="F32" s="79">
        <f>'SEKTÖR (U S D)'!L32</f>
        <v>2.004307943865475</v>
      </c>
      <c r="G32" s="79">
        <f>'SEKTÖR (TL)'!L32</f>
        <v>18.354955569844115</v>
      </c>
    </row>
    <row r="33" spans="1:7" ht="13.8" x14ac:dyDescent="0.25">
      <c r="A33" s="14" t="s">
        <v>175</v>
      </c>
      <c r="B33" s="79">
        <f>'SEKTÖR (U S D)'!D33</f>
        <v>-15.836856753634319</v>
      </c>
      <c r="C33" s="79">
        <f>'SEKTÖR (TL)'!D33</f>
        <v>7.0401688732038403</v>
      </c>
      <c r="D33" s="79">
        <f>'SEKTÖR (U S D)'!H33</f>
        <v>-15.410195616211356</v>
      </c>
      <c r="E33" s="79">
        <f>'SEKTÖR (TL)'!H33</f>
        <v>1.1831887832778207</v>
      </c>
      <c r="F33" s="79">
        <f>'SEKTÖR (U S D)'!L33</f>
        <v>-9.5179868340815634</v>
      </c>
      <c r="G33" s="79">
        <f>'SEKTÖR (TL)'!L33</f>
        <v>4.9857095644984977</v>
      </c>
    </row>
    <row r="34" spans="1:7" ht="13.8" x14ac:dyDescent="0.25">
      <c r="A34" s="14" t="s">
        <v>25</v>
      </c>
      <c r="B34" s="79">
        <f>'SEKTÖR (U S D)'!D34</f>
        <v>-5.7379554872998417</v>
      </c>
      <c r="C34" s="79">
        <f>'SEKTÖR (TL)'!D34</f>
        <v>19.884129486912652</v>
      </c>
      <c r="D34" s="79">
        <f>'SEKTÖR (U S D)'!H34</f>
        <v>-9.2605498786466534</v>
      </c>
      <c r="E34" s="79">
        <f>'SEKTÖR (TL)'!H34</f>
        <v>8.5391670852389936</v>
      </c>
      <c r="F34" s="79">
        <f>'SEKTÖR (U S D)'!L34</f>
        <v>-4.1015123052209006</v>
      </c>
      <c r="G34" s="79">
        <f>'SEKTÖR (TL)'!L34</f>
        <v>11.270410820069833</v>
      </c>
    </row>
    <row r="35" spans="1:7" ht="13.8" x14ac:dyDescent="0.25">
      <c r="A35" s="14" t="s">
        <v>26</v>
      </c>
      <c r="B35" s="79">
        <f>'SEKTÖR (U S D)'!D35</f>
        <v>-9.5202753563248184</v>
      </c>
      <c r="C35" s="79">
        <f>'SEKTÖR (TL)'!D35</f>
        <v>15.073708417825607</v>
      </c>
      <c r="D35" s="79">
        <f>'SEKTÖR (U S D)'!H35</f>
        <v>-13.634114477756443</v>
      </c>
      <c r="E35" s="79">
        <f>'SEKTÖR (TL)'!H35</f>
        <v>3.307671212760102</v>
      </c>
      <c r="F35" s="79">
        <f>'SEKTÖR (U S D)'!L35</f>
        <v>-8.024499089294256</v>
      </c>
      <c r="G35" s="79">
        <f>'SEKTÖR (TL)'!L35</f>
        <v>6.7185939812594215</v>
      </c>
    </row>
    <row r="36" spans="1:7" ht="13.8" x14ac:dyDescent="0.25">
      <c r="A36" s="14" t="s">
        <v>27</v>
      </c>
      <c r="B36" s="79">
        <f>'SEKTÖR (U S D)'!D36</f>
        <v>-22.774930644501818</v>
      </c>
      <c r="C36" s="79">
        <f>'SEKTÖR (TL)'!D36</f>
        <v>-1.7837957779178903</v>
      </c>
      <c r="D36" s="79">
        <f>'SEKTÖR (U S D)'!H36</f>
        <v>-23.613953188420687</v>
      </c>
      <c r="E36" s="79">
        <f>'SEKTÖR (TL)'!H36</f>
        <v>-8.6298419620702873</v>
      </c>
      <c r="F36" s="79">
        <f>'SEKTÖR (U S D)'!L36</f>
        <v>-15.363498697181408</v>
      </c>
      <c r="G36" s="79">
        <f>'SEKTÖR (TL)'!L36</f>
        <v>-1.796801005750295</v>
      </c>
    </row>
    <row r="37" spans="1:7" ht="13.8" x14ac:dyDescent="0.25">
      <c r="A37" s="14" t="s">
        <v>176</v>
      </c>
      <c r="B37" s="79">
        <f>'SEKTÖR (U S D)'!D37</f>
        <v>-12.587110219082451</v>
      </c>
      <c r="C37" s="79">
        <f>'SEKTÖR (TL)'!D37</f>
        <v>11.17325378942768</v>
      </c>
      <c r="D37" s="79">
        <f>'SEKTÖR (U S D)'!H37</f>
        <v>-13.30540951245448</v>
      </c>
      <c r="E37" s="79">
        <f>'SEKTÖR (TL)'!H37</f>
        <v>3.7008559091952704</v>
      </c>
      <c r="F37" s="79">
        <f>'SEKTÖR (U S D)'!L37</f>
        <v>-8.3829652100560654</v>
      </c>
      <c r="G37" s="79">
        <f>'SEKTÖR (TL)'!L37</f>
        <v>6.3026680007664631</v>
      </c>
    </row>
    <row r="38" spans="1:7" ht="13.8" x14ac:dyDescent="0.25">
      <c r="A38" s="11" t="s">
        <v>28</v>
      </c>
      <c r="B38" s="79">
        <f>'SEKTÖR (U S D)'!D38</f>
        <v>23.133090153844122</v>
      </c>
      <c r="C38" s="79">
        <f>'SEKTÖR (TL)'!D38</f>
        <v>56.602834157053081</v>
      </c>
      <c r="D38" s="79">
        <f>'SEKTÖR (U S D)'!H38</f>
        <v>23.786235654751351</v>
      </c>
      <c r="E38" s="79">
        <f>'SEKTÖR (TL)'!H38</f>
        <v>48.068507100442162</v>
      </c>
      <c r="F38" s="79">
        <f>'SEKTÖR (U S D)'!L38</f>
        <v>49.288473731679581</v>
      </c>
      <c r="G38" s="79">
        <f>'SEKTÖR (TL)'!L38</f>
        <v>73.218475099368476</v>
      </c>
    </row>
    <row r="39" spans="1:7" ht="13.8" x14ac:dyDescent="0.25">
      <c r="A39" s="11" t="s">
        <v>177</v>
      </c>
      <c r="B39" s="79">
        <f>'SEKTÖR (U S D)'!D39</f>
        <v>-43.762178651094167</v>
      </c>
      <c r="C39" s="79">
        <f>'SEKTÖR (TL)'!D39</f>
        <v>-28.475747672269968</v>
      </c>
      <c r="D39" s="79">
        <f>'SEKTÖR (U S D)'!H39</f>
        <v>-12.967740276155917</v>
      </c>
      <c r="E39" s="79">
        <f>'SEKTÖR (TL)'!H39</f>
        <v>4.1047633343465089</v>
      </c>
      <c r="F39" s="79">
        <f>'SEKTÖR (U S D)'!L39</f>
        <v>-2.2885756790514171</v>
      </c>
      <c r="G39" s="79">
        <f>'SEKTÖR (TL)'!L39</f>
        <v>13.373949760398826</v>
      </c>
    </row>
    <row r="40" spans="1:7" ht="13.8" x14ac:dyDescent="0.25">
      <c r="A40" s="11" t="s">
        <v>29</v>
      </c>
      <c r="B40" s="79">
        <f>'SEKTÖR (U S D)'!D40</f>
        <v>-22.498563577041374</v>
      </c>
      <c r="C40" s="79">
        <f>'SEKTÖR (TL)'!D40</f>
        <v>-1.4323072708244253</v>
      </c>
      <c r="D40" s="79">
        <f>'SEKTÖR (U S D)'!H40</f>
        <v>-19.663354997818725</v>
      </c>
      <c r="E40" s="79">
        <f>'SEKTÖR (TL)'!H40</f>
        <v>-3.9042828307009962</v>
      </c>
      <c r="F40" s="79">
        <f>'SEKTÖR (U S D)'!L40</f>
        <v>-13.120619640265014</v>
      </c>
      <c r="G40" s="79">
        <f>'SEKTÖR (TL)'!L40</f>
        <v>0.80559742702920534</v>
      </c>
    </row>
    <row r="41" spans="1:7" ht="13.8" x14ac:dyDescent="0.25">
      <c r="A41" s="14" t="s">
        <v>30</v>
      </c>
      <c r="B41" s="79">
        <f>'SEKTÖR (U S D)'!D41</f>
        <v>-11.371358513456059</v>
      </c>
      <c r="C41" s="79">
        <f>'SEKTÖR (TL)'!D41</f>
        <v>12.719468235069289</v>
      </c>
      <c r="D41" s="79">
        <f>'SEKTÖR (U S D)'!H41</f>
        <v>-12.164765844547551</v>
      </c>
      <c r="E41" s="79">
        <f>'SEKTÖR (TL)'!H41</f>
        <v>5.0652515881430356</v>
      </c>
      <c r="F41" s="79">
        <f>'SEKTÖR (U S D)'!L41</f>
        <v>-4.4317478926728064</v>
      </c>
      <c r="G41" s="79">
        <f>'SEKTÖR (TL)'!L41</f>
        <v>10.887240549438115</v>
      </c>
    </row>
    <row r="42" spans="1:7" ht="16.8" x14ac:dyDescent="0.3">
      <c r="A42" s="72" t="s">
        <v>31</v>
      </c>
      <c r="B42" s="80">
        <f>'SEKTÖR (U S D)'!D42</f>
        <v>-7.4451278887524257</v>
      </c>
      <c r="C42" s="80">
        <f>'SEKTÖR (TL)'!D42</f>
        <v>17.712917539513718</v>
      </c>
      <c r="D42" s="80">
        <f>'SEKTÖR (U S D)'!H42</f>
        <v>-15.134898179499451</v>
      </c>
      <c r="E42" s="80">
        <f>'SEKTÖR (TL)'!H42</f>
        <v>1.5124893735001552</v>
      </c>
      <c r="F42" s="80">
        <f>'SEKTÖR (U S D)'!L42</f>
        <v>-13.137779769279012</v>
      </c>
      <c r="G42" s="80">
        <f>'SEKTÖR (TL)'!L42</f>
        <v>0.78568663749529255</v>
      </c>
    </row>
    <row r="43" spans="1:7" ht="13.8" x14ac:dyDescent="0.25">
      <c r="A43" s="14" t="s">
        <v>32</v>
      </c>
      <c r="B43" s="79">
        <f>'SEKTÖR (U S D)'!D43</f>
        <v>-7.4451278887524257</v>
      </c>
      <c r="C43" s="79">
        <f>'SEKTÖR (TL)'!D43</f>
        <v>17.712917539513718</v>
      </c>
      <c r="D43" s="79">
        <f>'SEKTÖR (U S D)'!H43</f>
        <v>-15.134898179499451</v>
      </c>
      <c r="E43" s="79">
        <f>'SEKTÖR (TL)'!H43</f>
        <v>1.5124893735001552</v>
      </c>
      <c r="F43" s="79">
        <f>'SEKTÖR (U S D)'!L43</f>
        <v>-13.137779769279012</v>
      </c>
      <c r="G43" s="79">
        <f>'SEKTÖR (TL)'!L43</f>
        <v>0.78568663749529255</v>
      </c>
    </row>
    <row r="44" spans="1:7" ht="17.399999999999999" x14ac:dyDescent="0.3">
      <c r="A44" s="91" t="s">
        <v>40</v>
      </c>
      <c r="B44" s="92">
        <f>'SEKTÖR (U S D)'!D44</f>
        <v>-12.953389709979954</v>
      </c>
      <c r="C44" s="92">
        <f>'SEKTÖR (TL)'!D44</f>
        <v>10.70741307758909</v>
      </c>
      <c r="D44" s="92">
        <f>'SEKTÖR (U S D)'!H44</f>
        <v>-12.383776385364419</v>
      </c>
      <c r="E44" s="92">
        <f>'SEKTÖR (TL)'!H44</f>
        <v>4.8032792965834155</v>
      </c>
      <c r="F44" s="92">
        <f>'SEKTÖR (U S D)'!L44</f>
        <v>-6.5453647248639886</v>
      </c>
      <c r="G44" s="92">
        <f>'SEKTÖR (TL)'!L44</f>
        <v>8.434824261262051</v>
      </c>
    </row>
    <row r="45" spans="1:7" ht="13.8" x14ac:dyDescent="0.25">
      <c r="A45" s="85" t="s">
        <v>34</v>
      </c>
      <c r="B45" s="93"/>
      <c r="C45" s="93"/>
      <c r="D45" s="79">
        <f>'SEKTÖR (U S D)'!H45</f>
        <v>68.197990945277866</v>
      </c>
      <c r="E45" s="79">
        <f>'SEKTÖR (TL)'!H45</f>
        <v>101.19220271001956</v>
      </c>
      <c r="F45" s="79">
        <f>'SEKTÖR (U S D)'!L45</f>
        <v>36.568684233756464</v>
      </c>
      <c r="G45" s="79">
        <f>'SEKTÖR (TL)'!L45</f>
        <v>58.45978351829396</v>
      </c>
    </row>
    <row r="46" spans="1:7" s="24" customFormat="1" ht="17.399999999999999" x14ac:dyDescent="0.3">
      <c r="A46" s="86" t="s">
        <v>40</v>
      </c>
      <c r="B46" s="94">
        <f>'SEKTÖR (U S D)'!D46</f>
        <v>-12.953389709979954</v>
      </c>
      <c r="C46" s="94">
        <f>'SEKTÖR (TL)'!D46</f>
        <v>10.70741307758909</v>
      </c>
      <c r="D46" s="94">
        <f>'SEKTÖR (U S D)'!H46</f>
        <v>-8.8293482737676374</v>
      </c>
      <c r="E46" s="94">
        <f>'SEKTÖR (TL)'!H46</f>
        <v>9.054954463020044</v>
      </c>
      <c r="F46" s="94">
        <f>'SEKTÖR (U S D)'!L46</f>
        <v>-4.854967102566583</v>
      </c>
      <c r="G46" s="94">
        <f>'SEKTÖR (TL)'!L46</f>
        <v>10.396181967766752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topLeftCell="A10" zoomScale="80" zoomScaleNormal="80" workbookViewId="0">
      <selection activeCell="H31" sqref="H3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1" t="s">
        <v>207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8" t="s">
        <v>196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96"/>
      <c r="B7" s="147" t="s">
        <v>0</v>
      </c>
      <c r="C7" s="147"/>
      <c r="D7" s="147"/>
      <c r="E7" s="147"/>
      <c r="F7" s="147" t="s">
        <v>215</v>
      </c>
      <c r="G7" s="147"/>
      <c r="H7" s="147"/>
      <c r="I7" s="147"/>
      <c r="J7" s="147" t="s">
        <v>173</v>
      </c>
      <c r="K7" s="147"/>
      <c r="L7" s="147"/>
      <c r="M7" s="147"/>
    </row>
    <row r="8" spans="1:13" ht="64.8" x14ac:dyDescent="0.3">
      <c r="A8" s="97" t="s">
        <v>41</v>
      </c>
      <c r="B8" s="124">
        <v>2014</v>
      </c>
      <c r="C8" s="125">
        <v>2015</v>
      </c>
      <c r="D8" s="126" t="s">
        <v>182</v>
      </c>
      <c r="E8" s="126" t="s">
        <v>183</v>
      </c>
      <c r="F8" s="125">
        <v>2014</v>
      </c>
      <c r="G8" s="127">
        <v>2015</v>
      </c>
      <c r="H8" s="126" t="s">
        <v>182</v>
      </c>
      <c r="I8" s="125" t="s">
        <v>183</v>
      </c>
      <c r="J8" s="125" t="s">
        <v>174</v>
      </c>
      <c r="K8" s="127" t="s">
        <v>185</v>
      </c>
      <c r="L8" s="126" t="s">
        <v>182</v>
      </c>
      <c r="M8" s="125" t="s">
        <v>183</v>
      </c>
    </row>
    <row r="9" spans="1:13" ht="22.5" customHeight="1" x14ac:dyDescent="0.3">
      <c r="A9" s="98" t="s">
        <v>42</v>
      </c>
      <c r="B9" s="130">
        <v>968925.42087000003</v>
      </c>
      <c r="C9" s="130">
        <v>826371.60383000004</v>
      </c>
      <c r="D9" s="112">
        <f>(C9-B9)/B9*100</f>
        <v>-14.712568580562232</v>
      </c>
      <c r="E9" s="132">
        <f t="shared" ref="E9:E22" si="0">C9/C$22*100</f>
        <v>7.6110618879828156</v>
      </c>
      <c r="F9" s="130">
        <v>7246214.4776100004</v>
      </c>
      <c r="G9" s="130">
        <v>6481294.0861799996</v>
      </c>
      <c r="H9" s="112">
        <f t="shared" ref="H9:H21" si="1">(G9-F9)/F9*100</f>
        <v>-10.556137881282979</v>
      </c>
      <c r="I9" s="114">
        <f t="shared" ref="I9:I22" si="2">G9/G$22*100</f>
        <v>8.3625312414612907</v>
      </c>
      <c r="J9" s="130">
        <v>12606784.52846</v>
      </c>
      <c r="K9" s="130">
        <v>12120928.4526</v>
      </c>
      <c r="L9" s="112">
        <f t="shared" ref="L9:L22" si="3">(K9-J9)/J9*100</f>
        <v>-3.8539254380303887</v>
      </c>
      <c r="M9" s="132">
        <f t="shared" ref="M9:M22" si="4">K9/K$22*100</f>
        <v>8.645033358477475</v>
      </c>
    </row>
    <row r="10" spans="1:13" ht="22.5" customHeight="1" x14ac:dyDescent="0.3">
      <c r="A10" s="98" t="s">
        <v>190</v>
      </c>
      <c r="B10" s="130">
        <v>143808.16596000001</v>
      </c>
      <c r="C10" s="130">
        <v>109687.07752000001</v>
      </c>
      <c r="D10" s="112">
        <f t="shared" ref="D10:D22" si="5">(C10-B10)/B10*100</f>
        <v>-23.72680870534899</v>
      </c>
      <c r="E10" s="132">
        <f t="shared" si="0"/>
        <v>1.010241798541313</v>
      </c>
      <c r="F10" s="130">
        <v>960048.64913000003</v>
      </c>
      <c r="G10" s="130">
        <v>851286.96447000001</v>
      </c>
      <c r="H10" s="112">
        <f t="shared" si="1"/>
        <v>-11.328768053427323</v>
      </c>
      <c r="I10" s="114">
        <f t="shared" si="2"/>
        <v>1.0983784628765285</v>
      </c>
      <c r="J10" s="130">
        <v>1634469.4677500001</v>
      </c>
      <c r="K10" s="130">
        <v>1518536.28999</v>
      </c>
      <c r="L10" s="112">
        <f t="shared" si="3"/>
        <v>-7.0930158101755767</v>
      </c>
      <c r="M10" s="132">
        <f t="shared" si="4"/>
        <v>1.0830685895358283</v>
      </c>
    </row>
    <row r="11" spans="1:13" ht="22.5" customHeight="1" x14ac:dyDescent="0.3">
      <c r="A11" s="98" t="s">
        <v>43</v>
      </c>
      <c r="B11" s="130">
        <v>235239.94430999999</v>
      </c>
      <c r="C11" s="130">
        <v>198815.35313</v>
      </c>
      <c r="D11" s="112">
        <f t="shared" si="5"/>
        <v>-15.484016240030876</v>
      </c>
      <c r="E11" s="132">
        <f t="shared" si="0"/>
        <v>1.8311325678911885</v>
      </c>
      <c r="F11" s="130">
        <v>1842322.58207</v>
      </c>
      <c r="G11" s="130">
        <v>1409551.9392299999</v>
      </c>
      <c r="H11" s="112">
        <f t="shared" si="1"/>
        <v>-23.490492221712167</v>
      </c>
      <c r="I11" s="114">
        <f t="shared" si="2"/>
        <v>1.8186834251831632</v>
      </c>
      <c r="J11" s="130">
        <v>3123024.36931</v>
      </c>
      <c r="K11" s="130">
        <v>2541074.1479600002</v>
      </c>
      <c r="L11" s="112">
        <f t="shared" si="3"/>
        <v>-18.634187650561806</v>
      </c>
      <c r="M11" s="132">
        <f t="shared" si="4"/>
        <v>1.8123752533797648</v>
      </c>
    </row>
    <row r="12" spans="1:13" ht="22.5" customHeight="1" x14ac:dyDescent="0.3">
      <c r="A12" s="98" t="s">
        <v>44</v>
      </c>
      <c r="B12" s="130">
        <v>196012.70131</v>
      </c>
      <c r="C12" s="130">
        <v>183411.00096999999</v>
      </c>
      <c r="D12" s="112">
        <f t="shared" si="5"/>
        <v>-6.4290223316039299</v>
      </c>
      <c r="E12" s="132">
        <f t="shared" si="0"/>
        <v>1.6892551399996065</v>
      </c>
      <c r="F12" s="130">
        <v>1355994.78957</v>
      </c>
      <c r="G12" s="130">
        <v>1206457.8947300001</v>
      </c>
      <c r="H12" s="112">
        <f t="shared" si="1"/>
        <v>-11.027836979183354</v>
      </c>
      <c r="I12" s="114">
        <f t="shared" si="2"/>
        <v>1.5566400323818059</v>
      </c>
      <c r="J12" s="130">
        <v>2307516.2979799998</v>
      </c>
      <c r="K12" s="130">
        <v>2152296.9082599999</v>
      </c>
      <c r="L12" s="112">
        <f t="shared" si="3"/>
        <v>-6.7266866048087692</v>
      </c>
      <c r="M12" s="132">
        <f t="shared" si="4"/>
        <v>1.535086907081314</v>
      </c>
    </row>
    <row r="13" spans="1:13" ht="22.5" customHeight="1" x14ac:dyDescent="0.3">
      <c r="A13" s="99" t="s">
        <v>45</v>
      </c>
      <c r="B13" s="130">
        <v>103509.83740999999</v>
      </c>
      <c r="C13" s="130">
        <v>52568.152049999997</v>
      </c>
      <c r="D13" s="112">
        <f t="shared" si="5"/>
        <v>-49.214341974300666</v>
      </c>
      <c r="E13" s="132">
        <f t="shared" si="0"/>
        <v>0.48416409365362051</v>
      </c>
      <c r="F13" s="130">
        <v>613023.57882000005</v>
      </c>
      <c r="G13" s="130">
        <v>454170.98599000002</v>
      </c>
      <c r="H13" s="112">
        <f t="shared" si="1"/>
        <v>-25.912966208538506</v>
      </c>
      <c r="I13" s="114">
        <f t="shared" si="2"/>
        <v>0.58599702602681347</v>
      </c>
      <c r="J13" s="130">
        <v>1085658.4480300001</v>
      </c>
      <c r="K13" s="130">
        <v>898576.40196000005</v>
      </c>
      <c r="L13" s="112">
        <f t="shared" si="3"/>
        <v>-17.232127324157329</v>
      </c>
      <c r="M13" s="132">
        <f t="shared" si="4"/>
        <v>0.64089339364250941</v>
      </c>
    </row>
    <row r="14" spans="1:13" ht="22.5" customHeight="1" x14ac:dyDescent="0.3">
      <c r="A14" s="98" t="s">
        <v>46</v>
      </c>
      <c r="B14" s="130">
        <v>978657.06180999998</v>
      </c>
      <c r="C14" s="130">
        <v>896681.42151999997</v>
      </c>
      <c r="D14" s="112">
        <f t="shared" si="5"/>
        <v>-8.3763397301183584</v>
      </c>
      <c r="E14" s="132">
        <f t="shared" si="0"/>
        <v>8.258630574141911</v>
      </c>
      <c r="F14" s="130">
        <v>7303992.55382</v>
      </c>
      <c r="G14" s="130">
        <v>6080772.1855899999</v>
      </c>
      <c r="H14" s="112">
        <f t="shared" si="1"/>
        <v>-16.747283889141613</v>
      </c>
      <c r="I14" s="114">
        <f t="shared" si="2"/>
        <v>7.8457552917763085</v>
      </c>
      <c r="J14" s="130">
        <v>12485468.03957</v>
      </c>
      <c r="K14" s="130">
        <v>10997853.34588</v>
      </c>
      <c r="L14" s="112">
        <f t="shared" si="3"/>
        <v>-11.914769145820774</v>
      </c>
      <c r="M14" s="132">
        <f t="shared" si="4"/>
        <v>7.8440203173034364</v>
      </c>
    </row>
    <row r="15" spans="1:13" ht="22.5" customHeight="1" x14ac:dyDescent="0.3">
      <c r="A15" s="98" t="s">
        <v>47</v>
      </c>
      <c r="B15" s="130">
        <v>586393.92484999995</v>
      </c>
      <c r="C15" s="130">
        <v>598540.50497999997</v>
      </c>
      <c r="D15" s="112">
        <f t="shared" si="5"/>
        <v>2.0714027917508053</v>
      </c>
      <c r="E15" s="132">
        <f t="shared" si="0"/>
        <v>5.5126880022905809</v>
      </c>
      <c r="F15" s="130">
        <v>5118303.2007400002</v>
      </c>
      <c r="G15" s="130">
        <v>4755422.2967100004</v>
      </c>
      <c r="H15" s="112">
        <f t="shared" si="1"/>
        <v>-7.0898672821401982</v>
      </c>
      <c r="I15" s="114">
        <f t="shared" si="2"/>
        <v>6.1357141018141039</v>
      </c>
      <c r="J15" s="130">
        <v>9164252.4404099993</v>
      </c>
      <c r="K15" s="130">
        <v>8640543.0353999995</v>
      </c>
      <c r="L15" s="112">
        <f t="shared" si="3"/>
        <v>-5.7146985901511202</v>
      </c>
      <c r="M15" s="132">
        <f t="shared" si="4"/>
        <v>6.16271130289282</v>
      </c>
    </row>
    <row r="16" spans="1:13" ht="22.5" customHeight="1" x14ac:dyDescent="0.3">
      <c r="A16" s="98" t="s">
        <v>48</v>
      </c>
      <c r="B16" s="130">
        <v>548548.03365999996</v>
      </c>
      <c r="C16" s="130">
        <v>566367.52127999999</v>
      </c>
      <c r="D16" s="112">
        <f t="shared" si="5"/>
        <v>3.248482635350193</v>
      </c>
      <c r="E16" s="132">
        <f t="shared" si="0"/>
        <v>5.2163678372136886</v>
      </c>
      <c r="F16" s="130">
        <v>4016368.1603799998</v>
      </c>
      <c r="G16" s="130">
        <v>3722946.02721</v>
      </c>
      <c r="H16" s="112">
        <f t="shared" si="1"/>
        <v>-7.3056582826370757</v>
      </c>
      <c r="I16" s="114">
        <f t="shared" si="2"/>
        <v>4.8035549766524177</v>
      </c>
      <c r="J16" s="130">
        <v>6835029.0070599997</v>
      </c>
      <c r="K16" s="130">
        <v>6634411.3841800001</v>
      </c>
      <c r="L16" s="112">
        <f t="shared" si="3"/>
        <v>-2.9351393047897654</v>
      </c>
      <c r="M16" s="132">
        <f t="shared" si="4"/>
        <v>4.731874126176856</v>
      </c>
    </row>
    <row r="17" spans="1:13" ht="22.5" customHeight="1" x14ac:dyDescent="0.3">
      <c r="A17" s="98" t="s">
        <v>49</v>
      </c>
      <c r="B17" s="130">
        <v>3542069.62586</v>
      </c>
      <c r="C17" s="130">
        <v>3046946.7976000002</v>
      </c>
      <c r="D17" s="112">
        <f t="shared" si="5"/>
        <v>-13.978348269757291</v>
      </c>
      <c r="E17" s="132">
        <f t="shared" si="0"/>
        <v>28.063041540202011</v>
      </c>
      <c r="F17" s="130">
        <v>25002121.04676</v>
      </c>
      <c r="G17" s="130">
        <v>21767947.320590001</v>
      </c>
      <c r="H17" s="112">
        <f t="shared" si="1"/>
        <v>-12.935597424399772</v>
      </c>
      <c r="I17" s="114">
        <f t="shared" si="2"/>
        <v>28.086233568550647</v>
      </c>
      <c r="J17" s="130">
        <v>42089154.822590001</v>
      </c>
      <c r="K17" s="130">
        <v>40370088.955799997</v>
      </c>
      <c r="L17" s="112">
        <f t="shared" si="3"/>
        <v>-4.084343993211645</v>
      </c>
      <c r="M17" s="132">
        <f t="shared" si="4"/>
        <v>28.793237009226928</v>
      </c>
    </row>
    <row r="18" spans="1:13" ht="22.5" customHeight="1" x14ac:dyDescent="0.3">
      <c r="A18" s="98" t="s">
        <v>50</v>
      </c>
      <c r="B18" s="130">
        <v>1877479.0500399999</v>
      </c>
      <c r="C18" s="130">
        <v>1619910.04061</v>
      </c>
      <c r="D18" s="112">
        <f t="shared" si="5"/>
        <v>-13.718875287823442</v>
      </c>
      <c r="E18" s="132">
        <f t="shared" si="0"/>
        <v>14.919723178900298</v>
      </c>
      <c r="F18" s="130">
        <v>12252149.20882</v>
      </c>
      <c r="G18" s="130">
        <v>10635930.2204</v>
      </c>
      <c r="H18" s="112">
        <f t="shared" si="1"/>
        <v>-13.191310037724049</v>
      </c>
      <c r="I18" s="114">
        <f t="shared" si="2"/>
        <v>13.723077145928341</v>
      </c>
      <c r="J18" s="130">
        <v>20771314.537420001</v>
      </c>
      <c r="K18" s="130">
        <v>19022361.795109998</v>
      </c>
      <c r="L18" s="112">
        <f t="shared" si="3"/>
        <v>-8.4200387951336637</v>
      </c>
      <c r="M18" s="132">
        <f t="shared" si="4"/>
        <v>13.567356074977759</v>
      </c>
    </row>
    <row r="19" spans="1:13" ht="22.5" customHeight="1" x14ac:dyDescent="0.3">
      <c r="A19" s="98" t="s">
        <v>51</v>
      </c>
      <c r="B19" s="130">
        <v>109100.41823</v>
      </c>
      <c r="C19" s="130">
        <v>143829.74140999999</v>
      </c>
      <c r="D19" s="112">
        <f t="shared" si="5"/>
        <v>31.83243817341322</v>
      </c>
      <c r="E19" s="132">
        <f t="shared" si="0"/>
        <v>1.3247031458129266</v>
      </c>
      <c r="F19" s="130">
        <v>824313.50399</v>
      </c>
      <c r="G19" s="130">
        <v>989507.13367999997</v>
      </c>
      <c r="H19" s="112">
        <f t="shared" si="1"/>
        <v>20.040145999112976</v>
      </c>
      <c r="I19" s="114">
        <f t="shared" si="2"/>
        <v>1.2767179222266825</v>
      </c>
      <c r="J19" s="130">
        <v>1504016.1478200001</v>
      </c>
      <c r="K19" s="130">
        <v>1800461.0391500001</v>
      </c>
      <c r="L19" s="112">
        <f t="shared" si="3"/>
        <v>19.710219983986395</v>
      </c>
      <c r="M19" s="132">
        <f t="shared" si="4"/>
        <v>1.2841463263279957</v>
      </c>
    </row>
    <row r="20" spans="1:13" ht="22.5" customHeight="1" x14ac:dyDescent="0.3">
      <c r="A20" s="98" t="s">
        <v>52</v>
      </c>
      <c r="B20" s="130">
        <v>1063899.7557900001</v>
      </c>
      <c r="C20" s="130">
        <v>873233.95941999997</v>
      </c>
      <c r="D20" s="112">
        <f t="shared" si="5"/>
        <v>-17.921406159964853</v>
      </c>
      <c r="E20" s="132">
        <f t="shared" si="0"/>
        <v>8.0426743574324799</v>
      </c>
      <c r="F20" s="130">
        <v>7562724.9625899997</v>
      </c>
      <c r="G20" s="130">
        <v>6416998.3259500004</v>
      </c>
      <c r="H20" s="112">
        <f t="shared" si="1"/>
        <v>-15.149653627594347</v>
      </c>
      <c r="I20" s="114">
        <f t="shared" si="2"/>
        <v>8.2795732246721201</v>
      </c>
      <c r="J20" s="130">
        <v>12692959.12905</v>
      </c>
      <c r="K20" s="130">
        <v>11658981.56824</v>
      </c>
      <c r="L20" s="112">
        <f t="shared" si="3"/>
        <v>-8.1460717733153807</v>
      </c>
      <c r="M20" s="132">
        <f t="shared" si="4"/>
        <v>8.3155580843056924</v>
      </c>
    </row>
    <row r="21" spans="1:13" ht="22.5" customHeight="1" x14ac:dyDescent="0.3">
      <c r="A21" s="98" t="s">
        <v>53</v>
      </c>
      <c r="B21" s="130">
        <v>2119567.0360599998</v>
      </c>
      <c r="C21" s="130">
        <v>1741144.17475</v>
      </c>
      <c r="D21" s="112">
        <f t="shared" si="5"/>
        <v>-17.853781214367196</v>
      </c>
      <c r="E21" s="132">
        <f t="shared" si="0"/>
        <v>16.036315875937561</v>
      </c>
      <c r="F21" s="130">
        <v>14360897.48745</v>
      </c>
      <c r="G21" s="130">
        <v>12731689.18197</v>
      </c>
      <c r="H21" s="112">
        <f t="shared" si="1"/>
        <v>-11.344752700196949</v>
      </c>
      <c r="I21" s="114">
        <f t="shared" si="2"/>
        <v>16.427143580449773</v>
      </c>
      <c r="J21" s="130">
        <v>23726987.392829999</v>
      </c>
      <c r="K21" s="130">
        <v>21850730.882890001</v>
      </c>
      <c r="L21" s="112">
        <f t="shared" si="3"/>
        <v>-7.9076895809662702</v>
      </c>
      <c r="M21" s="132">
        <f t="shared" si="4"/>
        <v>15.584639256671624</v>
      </c>
    </row>
    <row r="22" spans="1:13" ht="24" customHeight="1" x14ac:dyDescent="0.25">
      <c r="A22" s="117" t="s">
        <v>54</v>
      </c>
      <c r="B22" s="131">
        <v>12473210.976160001</v>
      </c>
      <c r="C22" s="131">
        <v>10857507.34907</v>
      </c>
      <c r="D22" s="129">
        <f t="shared" si="5"/>
        <v>-12.953389709979968</v>
      </c>
      <c r="E22" s="133">
        <f t="shared" si="0"/>
        <v>100</v>
      </c>
      <c r="F22" s="115">
        <v>88458474.201749995</v>
      </c>
      <c r="G22" s="115">
        <v>77503974.562700003</v>
      </c>
      <c r="H22" s="129">
        <f>(G22-F22)/F22*100</f>
        <v>-12.383776385364419</v>
      </c>
      <c r="I22" s="119">
        <f t="shared" si="2"/>
        <v>100</v>
      </c>
      <c r="J22" s="131">
        <v>150026634.62827998</v>
      </c>
      <c r="K22" s="131">
        <v>140206844.20741999</v>
      </c>
      <c r="L22" s="129">
        <f t="shared" si="3"/>
        <v>-6.5453647248639708</v>
      </c>
      <c r="M22" s="133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 t="s">
        <v>186</v>
      </c>
    </row>
    <row r="22" spans="3:14" x14ac:dyDescent="0.25">
      <c r="C22" s="113" t="s">
        <v>216</v>
      </c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61"/>
      <c r="I26" s="161"/>
      <c r="N26" t="s">
        <v>55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67"/>
      <c r="B3" s="128" t="s">
        <v>206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5">
      <c r="A4" s="95"/>
      <c r="B4" s="108" t="s">
        <v>172</v>
      </c>
      <c r="C4" s="108" t="s">
        <v>56</v>
      </c>
      <c r="D4" s="108" t="s">
        <v>57</v>
      </c>
      <c r="E4" s="108" t="s">
        <v>58</v>
      </c>
      <c r="F4" s="108" t="s">
        <v>59</v>
      </c>
      <c r="G4" s="108" t="s">
        <v>60</v>
      </c>
      <c r="H4" s="108" t="s">
        <v>61</v>
      </c>
      <c r="I4" s="108" t="s">
        <v>0</v>
      </c>
      <c r="J4" s="108" t="s">
        <v>171</v>
      </c>
      <c r="K4" s="108" t="s">
        <v>62</v>
      </c>
      <c r="L4" s="108" t="s">
        <v>63</v>
      </c>
      <c r="M4" s="108" t="s">
        <v>64</v>
      </c>
      <c r="N4" s="108" t="s">
        <v>65</v>
      </c>
      <c r="O4" s="109" t="s">
        <v>170</v>
      </c>
      <c r="P4" s="109" t="s">
        <v>169</v>
      </c>
    </row>
    <row r="5" spans="1:16" x14ac:dyDescent="0.25">
      <c r="A5" s="100" t="s">
        <v>168</v>
      </c>
      <c r="B5" s="101" t="s">
        <v>66</v>
      </c>
      <c r="C5" s="134">
        <v>1086925.37445</v>
      </c>
      <c r="D5" s="134">
        <v>1013329.80054</v>
      </c>
      <c r="E5" s="134">
        <v>1064712.8972799999</v>
      </c>
      <c r="F5" s="134">
        <v>1121083.7909200001</v>
      </c>
      <c r="G5" s="134">
        <v>990807.39283000003</v>
      </c>
      <c r="H5" s="134">
        <v>1123266.5451400001</v>
      </c>
      <c r="I5" s="102">
        <v>1089579.4253499999</v>
      </c>
      <c r="J5" s="102"/>
      <c r="K5" s="102"/>
      <c r="L5" s="102"/>
      <c r="M5" s="102"/>
      <c r="N5" s="102"/>
      <c r="O5" s="134">
        <f t="shared" ref="O5:O24" si="0">SUM(C5:N5)</f>
        <v>7489705.2265100013</v>
      </c>
      <c r="P5" s="103">
        <f t="shared" ref="P5:P24" si="1">O5/O$26*100</f>
        <v>9.6636401794477038</v>
      </c>
    </row>
    <row r="6" spans="1:16" x14ac:dyDescent="0.25">
      <c r="A6" s="100" t="s">
        <v>167</v>
      </c>
      <c r="B6" s="101" t="s">
        <v>68</v>
      </c>
      <c r="C6" s="134">
        <v>750461.15466999996</v>
      </c>
      <c r="D6" s="134">
        <v>739692.44113000005</v>
      </c>
      <c r="E6" s="134">
        <v>709331.52072000003</v>
      </c>
      <c r="F6" s="134">
        <v>767202.68220000004</v>
      </c>
      <c r="G6" s="134">
        <v>678244.09605000005</v>
      </c>
      <c r="H6" s="134">
        <v>811817.75681000005</v>
      </c>
      <c r="I6" s="102">
        <v>797312.78127000004</v>
      </c>
      <c r="J6" s="102"/>
      <c r="K6" s="102"/>
      <c r="L6" s="102"/>
      <c r="M6" s="102"/>
      <c r="N6" s="102"/>
      <c r="O6" s="134">
        <f t="shared" si="0"/>
        <v>5254062.4328500004</v>
      </c>
      <c r="P6" s="103">
        <f t="shared" si="1"/>
        <v>6.7790877338806874</v>
      </c>
    </row>
    <row r="7" spans="1:16" x14ac:dyDescent="0.25">
      <c r="A7" s="100" t="s">
        <v>166</v>
      </c>
      <c r="B7" s="101" t="s">
        <v>67</v>
      </c>
      <c r="C7" s="134">
        <v>846513.78391999996</v>
      </c>
      <c r="D7" s="134">
        <v>732840.60854000004</v>
      </c>
      <c r="E7" s="134">
        <v>711968.76671</v>
      </c>
      <c r="F7" s="134">
        <v>767052.83649999998</v>
      </c>
      <c r="G7" s="134">
        <v>633261.50361999997</v>
      </c>
      <c r="H7" s="134">
        <v>672519.49783000001</v>
      </c>
      <c r="I7" s="102">
        <v>597940.79928000004</v>
      </c>
      <c r="J7" s="102"/>
      <c r="K7" s="102"/>
      <c r="L7" s="102"/>
      <c r="M7" s="102"/>
      <c r="N7" s="102"/>
      <c r="O7" s="134">
        <f t="shared" si="0"/>
        <v>4962097.7964000003</v>
      </c>
      <c r="P7" s="103">
        <f t="shared" si="1"/>
        <v>6.4023784901324143</v>
      </c>
    </row>
    <row r="8" spans="1:16" x14ac:dyDescent="0.25">
      <c r="A8" s="100" t="s">
        <v>165</v>
      </c>
      <c r="B8" s="101" t="s">
        <v>70</v>
      </c>
      <c r="C8" s="134">
        <v>569757.62780000002</v>
      </c>
      <c r="D8" s="134">
        <v>509680.97678000003</v>
      </c>
      <c r="E8" s="134">
        <v>522051.58465999999</v>
      </c>
      <c r="F8" s="134">
        <v>547968.5</v>
      </c>
      <c r="G8" s="134">
        <v>482339.60973000003</v>
      </c>
      <c r="H8" s="134">
        <v>589281.57513999997</v>
      </c>
      <c r="I8" s="102">
        <v>573934.70505999995</v>
      </c>
      <c r="J8" s="102"/>
      <c r="K8" s="102"/>
      <c r="L8" s="102"/>
      <c r="M8" s="102"/>
      <c r="N8" s="102"/>
      <c r="O8" s="134">
        <f t="shared" si="0"/>
        <v>3795014.5791700003</v>
      </c>
      <c r="P8" s="103">
        <f t="shared" si="1"/>
        <v>4.8965418877968254</v>
      </c>
    </row>
    <row r="9" spans="1:16" x14ac:dyDescent="0.25">
      <c r="A9" s="100" t="s">
        <v>164</v>
      </c>
      <c r="B9" s="101" t="s">
        <v>72</v>
      </c>
      <c r="C9" s="134">
        <v>481096.06172</v>
      </c>
      <c r="D9" s="134">
        <v>520401.10466999997</v>
      </c>
      <c r="E9" s="134">
        <v>529808.15497999999</v>
      </c>
      <c r="F9" s="134">
        <v>507356.50777000003</v>
      </c>
      <c r="G9" s="134">
        <v>453399.09636000003</v>
      </c>
      <c r="H9" s="134">
        <v>536142.33417000005</v>
      </c>
      <c r="I9" s="102">
        <v>582161.28893000004</v>
      </c>
      <c r="J9" s="102"/>
      <c r="K9" s="102"/>
      <c r="L9" s="102"/>
      <c r="M9" s="102"/>
      <c r="N9" s="102"/>
      <c r="O9" s="134">
        <f t="shared" si="0"/>
        <v>3610364.5486000003</v>
      </c>
      <c r="P9" s="103">
        <f t="shared" si="1"/>
        <v>4.6582960021995401</v>
      </c>
    </row>
    <row r="10" spans="1:16" x14ac:dyDescent="0.25">
      <c r="A10" s="100" t="s">
        <v>163</v>
      </c>
      <c r="B10" s="101" t="s">
        <v>71</v>
      </c>
      <c r="C10" s="134">
        <v>469281.52766999998</v>
      </c>
      <c r="D10" s="134">
        <v>458101.99037000001</v>
      </c>
      <c r="E10" s="134">
        <v>458010.50724000001</v>
      </c>
      <c r="F10" s="134">
        <v>478771.66460999998</v>
      </c>
      <c r="G10" s="134">
        <v>404177.13643000001</v>
      </c>
      <c r="H10" s="134">
        <v>559059.30036999995</v>
      </c>
      <c r="I10" s="102">
        <v>462371.56751999998</v>
      </c>
      <c r="J10" s="102"/>
      <c r="K10" s="102"/>
      <c r="L10" s="102"/>
      <c r="M10" s="102"/>
      <c r="N10" s="102"/>
      <c r="O10" s="134">
        <f t="shared" si="0"/>
        <v>3289773.6942099999</v>
      </c>
      <c r="P10" s="103">
        <f t="shared" si="1"/>
        <v>4.2446515972527381</v>
      </c>
    </row>
    <row r="11" spans="1:16" x14ac:dyDescent="0.25">
      <c r="A11" s="100" t="s">
        <v>162</v>
      </c>
      <c r="B11" s="101" t="s">
        <v>73</v>
      </c>
      <c r="C11" s="134">
        <v>387694.71665999998</v>
      </c>
      <c r="D11" s="134">
        <v>396184.66105</v>
      </c>
      <c r="E11" s="134">
        <v>371023.65045000002</v>
      </c>
      <c r="F11" s="134">
        <v>405450.21581999998</v>
      </c>
      <c r="G11" s="134">
        <v>335092.02494999999</v>
      </c>
      <c r="H11" s="134">
        <v>413316.39158</v>
      </c>
      <c r="I11" s="102">
        <v>404661.10816</v>
      </c>
      <c r="J11" s="102"/>
      <c r="K11" s="102"/>
      <c r="L11" s="102"/>
      <c r="M11" s="102"/>
      <c r="N11" s="102"/>
      <c r="O11" s="134">
        <f t="shared" si="0"/>
        <v>2713422.7686699997</v>
      </c>
      <c r="P11" s="103">
        <f t="shared" si="1"/>
        <v>3.5010111210165964</v>
      </c>
    </row>
    <row r="12" spans="1:16" x14ac:dyDescent="0.25">
      <c r="A12" s="100" t="s">
        <v>161</v>
      </c>
      <c r="B12" s="101" t="s">
        <v>154</v>
      </c>
      <c r="C12" s="134">
        <v>399052.98924000002</v>
      </c>
      <c r="D12" s="134">
        <v>274942.76280000003</v>
      </c>
      <c r="E12" s="134">
        <v>199337.12362</v>
      </c>
      <c r="F12" s="134">
        <v>298196.81033000001</v>
      </c>
      <c r="G12" s="134">
        <v>423080.03589</v>
      </c>
      <c r="H12" s="134">
        <v>330948.68254000001</v>
      </c>
      <c r="I12" s="102">
        <v>275068.05810000002</v>
      </c>
      <c r="J12" s="102"/>
      <c r="K12" s="102"/>
      <c r="L12" s="102"/>
      <c r="M12" s="102"/>
      <c r="N12" s="102"/>
      <c r="O12" s="134">
        <f t="shared" si="0"/>
        <v>2200626.4625200001</v>
      </c>
      <c r="P12" s="103">
        <f t="shared" si="1"/>
        <v>2.8393723998499132</v>
      </c>
    </row>
    <row r="13" spans="1:16" x14ac:dyDescent="0.25">
      <c r="A13" s="100" t="s">
        <v>160</v>
      </c>
      <c r="B13" s="101" t="s">
        <v>69</v>
      </c>
      <c r="C13" s="134">
        <v>313273.9694</v>
      </c>
      <c r="D13" s="134">
        <v>296232.89601999999</v>
      </c>
      <c r="E13" s="134">
        <v>327152.22324000002</v>
      </c>
      <c r="F13" s="134">
        <v>317078.72102</v>
      </c>
      <c r="G13" s="134">
        <v>315574.81273000001</v>
      </c>
      <c r="H13" s="134">
        <v>327902.19072999997</v>
      </c>
      <c r="I13" s="102">
        <v>282228.85723000002</v>
      </c>
      <c r="J13" s="102"/>
      <c r="K13" s="102"/>
      <c r="L13" s="102"/>
      <c r="M13" s="102"/>
      <c r="N13" s="102"/>
      <c r="O13" s="134">
        <f t="shared" si="0"/>
        <v>2179443.6703699999</v>
      </c>
      <c r="P13" s="103">
        <f t="shared" si="1"/>
        <v>2.8120411664912117</v>
      </c>
    </row>
    <row r="14" spans="1:16" x14ac:dyDescent="0.25">
      <c r="A14" s="100" t="s">
        <v>158</v>
      </c>
      <c r="B14" s="101" t="s">
        <v>142</v>
      </c>
      <c r="C14" s="134">
        <v>203484.37448999999</v>
      </c>
      <c r="D14" s="134">
        <v>288196.68319000001</v>
      </c>
      <c r="E14" s="134">
        <v>301509.25016</v>
      </c>
      <c r="F14" s="134">
        <v>385868.99783000001</v>
      </c>
      <c r="G14" s="134">
        <v>333256.48813999997</v>
      </c>
      <c r="H14" s="134">
        <v>382655.45062999998</v>
      </c>
      <c r="I14" s="102">
        <v>253369.10733</v>
      </c>
      <c r="J14" s="102"/>
      <c r="K14" s="102"/>
      <c r="L14" s="102"/>
      <c r="M14" s="102"/>
      <c r="N14" s="102"/>
      <c r="O14" s="134">
        <f t="shared" si="0"/>
        <v>2148340.3517700001</v>
      </c>
      <c r="P14" s="103">
        <f t="shared" si="1"/>
        <v>2.7719099102872637</v>
      </c>
    </row>
    <row r="15" spans="1:16" x14ac:dyDescent="0.25">
      <c r="A15" s="100" t="s">
        <v>156</v>
      </c>
      <c r="B15" s="101" t="s">
        <v>74</v>
      </c>
      <c r="C15" s="134">
        <v>277691.49177999998</v>
      </c>
      <c r="D15" s="134">
        <v>265128.33747000003</v>
      </c>
      <c r="E15" s="134">
        <v>391097.34389000002</v>
      </c>
      <c r="F15" s="134">
        <v>307748.48469999997</v>
      </c>
      <c r="G15" s="134">
        <v>240184.99812999999</v>
      </c>
      <c r="H15" s="134">
        <v>295725.37495999999</v>
      </c>
      <c r="I15" s="102">
        <v>213919.52037000001</v>
      </c>
      <c r="J15" s="102"/>
      <c r="K15" s="102"/>
      <c r="L15" s="102"/>
      <c r="M15" s="102"/>
      <c r="N15" s="102"/>
      <c r="O15" s="134">
        <f t="shared" si="0"/>
        <v>1991495.5512999999</v>
      </c>
      <c r="P15" s="103">
        <f t="shared" si="1"/>
        <v>2.5695399010652022</v>
      </c>
    </row>
    <row r="16" spans="1:16" x14ac:dyDescent="0.25">
      <c r="A16" s="100" t="s">
        <v>155</v>
      </c>
      <c r="B16" s="101" t="s">
        <v>152</v>
      </c>
      <c r="C16" s="134">
        <v>213137.17726999999</v>
      </c>
      <c r="D16" s="134">
        <v>202060.92011000001</v>
      </c>
      <c r="E16" s="134">
        <v>217603.59301000001</v>
      </c>
      <c r="F16" s="134">
        <v>328594.33776000002</v>
      </c>
      <c r="G16" s="134">
        <v>304219.85187000001</v>
      </c>
      <c r="H16" s="134">
        <v>274082.28281</v>
      </c>
      <c r="I16" s="102">
        <v>266794.11888000002</v>
      </c>
      <c r="J16" s="102"/>
      <c r="K16" s="102"/>
      <c r="L16" s="102"/>
      <c r="M16" s="102"/>
      <c r="N16" s="102"/>
      <c r="O16" s="134">
        <f t="shared" si="0"/>
        <v>1806492.28171</v>
      </c>
      <c r="P16" s="103">
        <f t="shared" si="1"/>
        <v>2.3308382465580078</v>
      </c>
    </row>
    <row r="17" spans="1:16" x14ac:dyDescent="0.25">
      <c r="A17" s="100" t="s">
        <v>153</v>
      </c>
      <c r="B17" s="101" t="s">
        <v>159</v>
      </c>
      <c r="C17" s="134">
        <v>253565.00008</v>
      </c>
      <c r="D17" s="134">
        <v>235628.88178</v>
      </c>
      <c r="E17" s="134">
        <v>237832.12677</v>
      </c>
      <c r="F17" s="134">
        <v>255607.28849000001</v>
      </c>
      <c r="G17" s="134">
        <v>230636.99504000001</v>
      </c>
      <c r="H17" s="134">
        <v>288257.49859999999</v>
      </c>
      <c r="I17" s="102">
        <v>261188.06398000001</v>
      </c>
      <c r="J17" s="102"/>
      <c r="K17" s="102"/>
      <c r="L17" s="102"/>
      <c r="M17" s="102"/>
      <c r="N17" s="102"/>
      <c r="O17" s="134">
        <f t="shared" si="0"/>
        <v>1762715.8547400001</v>
      </c>
      <c r="P17" s="103">
        <f t="shared" si="1"/>
        <v>2.2743554310417724</v>
      </c>
    </row>
    <row r="18" spans="1:16" x14ac:dyDescent="0.25">
      <c r="A18" s="100" t="s">
        <v>151</v>
      </c>
      <c r="B18" s="101" t="s">
        <v>147</v>
      </c>
      <c r="C18" s="134">
        <v>208347.80074000001</v>
      </c>
      <c r="D18" s="134">
        <v>201383.28690000001</v>
      </c>
      <c r="E18" s="134">
        <v>229622.09914999999</v>
      </c>
      <c r="F18" s="134">
        <v>216186.76951000001</v>
      </c>
      <c r="G18" s="134">
        <v>230008.68757000001</v>
      </c>
      <c r="H18" s="134">
        <v>252743.16044000001</v>
      </c>
      <c r="I18" s="102">
        <v>246346.51925000001</v>
      </c>
      <c r="J18" s="102"/>
      <c r="K18" s="102"/>
      <c r="L18" s="102"/>
      <c r="M18" s="102"/>
      <c r="N18" s="102"/>
      <c r="O18" s="134">
        <f t="shared" si="0"/>
        <v>1584638.3235599999</v>
      </c>
      <c r="P18" s="103">
        <f t="shared" si="1"/>
        <v>2.0445897549138503</v>
      </c>
    </row>
    <row r="19" spans="1:16" x14ac:dyDescent="0.25">
      <c r="A19" s="100" t="s">
        <v>149</v>
      </c>
      <c r="B19" s="101" t="s">
        <v>157</v>
      </c>
      <c r="C19" s="134">
        <v>170740.22382000001</v>
      </c>
      <c r="D19" s="134">
        <v>214631.39929999999</v>
      </c>
      <c r="E19" s="134">
        <v>239842.82047000001</v>
      </c>
      <c r="F19" s="134">
        <v>266899.92204999999</v>
      </c>
      <c r="G19" s="134">
        <v>218555.00268000001</v>
      </c>
      <c r="H19" s="134">
        <v>248935.54584000001</v>
      </c>
      <c r="I19" s="102">
        <v>210226.22406000001</v>
      </c>
      <c r="J19" s="102"/>
      <c r="K19" s="102"/>
      <c r="L19" s="102"/>
      <c r="M19" s="102"/>
      <c r="N19" s="102"/>
      <c r="O19" s="134">
        <f t="shared" si="0"/>
        <v>1569831.1382199998</v>
      </c>
      <c r="P19" s="103">
        <f t="shared" si="1"/>
        <v>2.0254846891110363</v>
      </c>
    </row>
    <row r="20" spans="1:16" x14ac:dyDescent="0.25">
      <c r="A20" s="100" t="s">
        <v>148</v>
      </c>
      <c r="B20" s="101" t="s">
        <v>150</v>
      </c>
      <c r="C20" s="134">
        <v>212682.59643999999</v>
      </c>
      <c r="D20" s="134">
        <v>204352.15802</v>
      </c>
      <c r="E20" s="134">
        <v>221765.26347999999</v>
      </c>
      <c r="F20" s="134">
        <v>206609.09641</v>
      </c>
      <c r="G20" s="134">
        <v>193665.86373000001</v>
      </c>
      <c r="H20" s="134">
        <v>204707.77614999999</v>
      </c>
      <c r="I20" s="102">
        <v>186745.19932000001</v>
      </c>
      <c r="J20" s="102"/>
      <c r="K20" s="102"/>
      <c r="L20" s="102"/>
      <c r="M20" s="102"/>
      <c r="N20" s="102"/>
      <c r="O20" s="134">
        <f t="shared" si="0"/>
        <v>1430527.9535499997</v>
      </c>
      <c r="P20" s="103">
        <f t="shared" si="1"/>
        <v>1.8457478621212084</v>
      </c>
    </row>
    <row r="21" spans="1:16" x14ac:dyDescent="0.25">
      <c r="A21" s="100" t="s">
        <v>146</v>
      </c>
      <c r="B21" s="101" t="s">
        <v>198</v>
      </c>
      <c r="C21" s="134">
        <v>153934.36100999999</v>
      </c>
      <c r="D21" s="134">
        <v>147724.87372999999</v>
      </c>
      <c r="E21" s="134">
        <v>155184.49773</v>
      </c>
      <c r="F21" s="134">
        <v>208549.60845</v>
      </c>
      <c r="G21" s="134">
        <v>245896.60054000001</v>
      </c>
      <c r="H21" s="134">
        <v>270743.08912000002</v>
      </c>
      <c r="I21" s="102">
        <v>219384.43744000001</v>
      </c>
      <c r="J21" s="102"/>
      <c r="K21" s="102"/>
      <c r="L21" s="102"/>
      <c r="M21" s="102"/>
      <c r="N21" s="102"/>
      <c r="O21" s="134">
        <f t="shared" si="0"/>
        <v>1401417.46802</v>
      </c>
      <c r="P21" s="103">
        <f t="shared" si="1"/>
        <v>1.8081878715604023</v>
      </c>
    </row>
    <row r="22" spans="1:16" x14ac:dyDescent="0.25">
      <c r="A22" s="100" t="s">
        <v>145</v>
      </c>
      <c r="B22" s="101" t="s">
        <v>140</v>
      </c>
      <c r="C22" s="134">
        <v>183546.35931</v>
      </c>
      <c r="D22" s="134">
        <v>190505.14575</v>
      </c>
      <c r="E22" s="134">
        <v>193691.92723999999</v>
      </c>
      <c r="F22" s="134">
        <v>213840.79261999999</v>
      </c>
      <c r="G22" s="134">
        <v>170458.86251000001</v>
      </c>
      <c r="H22" s="134">
        <v>172678.47114000001</v>
      </c>
      <c r="I22" s="102">
        <v>186270.90958000001</v>
      </c>
      <c r="J22" s="102"/>
      <c r="K22" s="102"/>
      <c r="L22" s="102"/>
      <c r="M22" s="102"/>
      <c r="N22" s="102"/>
      <c r="O22" s="134">
        <f t="shared" si="0"/>
        <v>1310992.4681499999</v>
      </c>
      <c r="P22" s="103">
        <f t="shared" si="1"/>
        <v>1.6915164358305517</v>
      </c>
    </row>
    <row r="23" spans="1:16" x14ac:dyDescent="0.25">
      <c r="A23" s="100" t="s">
        <v>143</v>
      </c>
      <c r="B23" s="101" t="s">
        <v>144</v>
      </c>
      <c r="C23" s="134">
        <v>188859.80744</v>
      </c>
      <c r="D23" s="134">
        <v>161019.99223</v>
      </c>
      <c r="E23" s="134">
        <v>185007.30986000001</v>
      </c>
      <c r="F23" s="134">
        <v>192045.68985</v>
      </c>
      <c r="G23" s="134">
        <v>179788.98253000001</v>
      </c>
      <c r="H23" s="134">
        <v>145544.93729</v>
      </c>
      <c r="I23" s="102">
        <v>146476.22562000001</v>
      </c>
      <c r="J23" s="102"/>
      <c r="K23" s="102"/>
      <c r="L23" s="102"/>
      <c r="M23" s="102"/>
      <c r="N23" s="102"/>
      <c r="O23" s="134">
        <f t="shared" si="0"/>
        <v>1198742.9448199999</v>
      </c>
      <c r="P23" s="103">
        <f t="shared" si="1"/>
        <v>1.5466857688056095</v>
      </c>
    </row>
    <row r="24" spans="1:16" x14ac:dyDescent="0.25">
      <c r="A24" s="100" t="s">
        <v>141</v>
      </c>
      <c r="B24" s="101" t="s">
        <v>205</v>
      </c>
      <c r="C24" s="134">
        <v>136177.80694000001</v>
      </c>
      <c r="D24" s="134">
        <v>152970.03120999999</v>
      </c>
      <c r="E24" s="134">
        <v>167565.15150000001</v>
      </c>
      <c r="F24" s="134">
        <v>177848.04454</v>
      </c>
      <c r="G24" s="134">
        <v>155043.24481</v>
      </c>
      <c r="H24" s="134">
        <v>162554.83162000001</v>
      </c>
      <c r="I24" s="102">
        <v>171775.57970999999</v>
      </c>
      <c r="J24" s="102"/>
      <c r="K24" s="102"/>
      <c r="L24" s="102"/>
      <c r="M24" s="102"/>
      <c r="N24" s="102"/>
      <c r="O24" s="134">
        <f t="shared" si="0"/>
        <v>1123934.6903300001</v>
      </c>
      <c r="P24" s="103">
        <f t="shared" si="1"/>
        <v>1.4501639389096721</v>
      </c>
    </row>
    <row r="25" spans="1:16" x14ac:dyDescent="0.25">
      <c r="A25" s="104"/>
      <c r="B25" s="162" t="s">
        <v>139</v>
      </c>
      <c r="C25" s="162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35">
        <f>SUM(O5:O24)</f>
        <v>52823640.205469996</v>
      </c>
      <c r="P25" s="106">
        <f>SUM(P5:P24)</f>
        <v>68.156040388272203</v>
      </c>
    </row>
    <row r="26" spans="1:16" ht="13.5" customHeight="1" x14ac:dyDescent="0.25">
      <c r="A26" s="104"/>
      <c r="B26" s="163" t="s">
        <v>138</v>
      </c>
      <c r="C26" s="163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35">
        <v>77503974.562699959</v>
      </c>
      <c r="P26" s="102">
        <f>O26/O$26*100</f>
        <v>100</v>
      </c>
    </row>
    <row r="27" spans="1:16" x14ac:dyDescent="0.25">
      <c r="B27" s="68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25" sqref="O25"/>
    </sheetView>
  </sheetViews>
  <sheetFormatPr defaultColWidth="9.109375" defaultRowHeight="13.2" x14ac:dyDescent="0.25"/>
  <sheetData>
    <row r="22" spans="1:1" x14ac:dyDescent="0.25">
      <c r="A22" t="s">
        <v>178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0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75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2015-08-01T06:00:22Z</cp:lastPrinted>
  <dcterms:created xsi:type="dcterms:W3CDTF">2013-08-01T04:41:02Z</dcterms:created>
  <dcterms:modified xsi:type="dcterms:W3CDTF">2015-08-01T06:14:19Z</dcterms:modified>
</cp:coreProperties>
</file>