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zation + Analytics Docs\"/>
    </mc:Choice>
  </mc:AlternateContent>
  <xr:revisionPtr revIDLastSave="0" documentId="8_{8A4A8B30-B387-473A-A8F0-10C27B574A7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er Category" sheetId="2" r:id="rId1"/>
    <sheet name="Per Sub-Category" sheetId="3" r:id="rId2"/>
    <sheet name="Per Month" sheetId="4" r:id="rId3"/>
    <sheet name="Crowdfunding" sheetId="1" r:id="rId4"/>
    <sheet name="Bonus" sheetId="5" r:id="rId5"/>
    <sheet name="Bonus Statistics" sheetId="6" r:id="rId6"/>
  </sheets>
  <definedNames>
    <definedName name="_FailedBackers">'Bonus Statistics'!$AC$3:$AC$366</definedName>
    <definedName name="_xlnm._FilterDatabase" localSheetId="3" hidden="1">Crowdfunding!$A$1:$T$1001</definedName>
    <definedName name="_Goals">Crowdfunding!$D$2:$D$1001</definedName>
    <definedName name="_Outcomes">Crowdfunding!$G$2:$G$1001</definedName>
    <definedName name="_SuccessfulBackers">'Bonus Statistics'!$H$3:$H$567</definedName>
    <definedName name="_xlchart.v1.0" hidden="1">'Bonus Statistics'!$H$3:$H$567</definedName>
    <definedName name="_xlchart.v1.1" hidden="1">'Bonus Statistics'!$AC$3:$AC$366</definedName>
    <definedName name="_xlchart.v1.10" hidden="1">'Bonus Statistics'!$H$3:$H$567</definedName>
    <definedName name="_xlchart.v1.11" hidden="1">'Bonus Statistics'!$H$3:$H$567</definedName>
    <definedName name="_xlchart.v1.12" hidden="1">'Bonus Statistics'!$AC$3:$AC$366</definedName>
    <definedName name="_xlchart.v1.13" hidden="1">'Bonus Statistics'!$AC$3:$AC$366</definedName>
    <definedName name="_xlchart.v1.14" hidden="1">'Bonus Statistics'!$H$3:$H$567</definedName>
    <definedName name="_xlchart.v1.15" hidden="1">'Bonus Statistics'!#REF!</definedName>
    <definedName name="_xlchart.v1.16" hidden="1">'Bonus Statistics'!#REF!</definedName>
    <definedName name="_xlchart.v1.2" hidden="1">'Bonus Statistics'!$AC$3:$AC$366</definedName>
    <definedName name="_xlchart.v1.3" hidden="1">'Bonus Statistics'!$H$3:$H$567</definedName>
    <definedName name="_xlchart.v1.4" hidden="1">'Bonus Statistics'!$H$3:$H$567</definedName>
    <definedName name="_xlchart.v1.5" hidden="1">'Bonus Statistics'!$AC$3:$AC$366</definedName>
    <definedName name="_xlchart.v1.6" hidden="1">'Bonus Statistics'!$H$3:$H$567</definedName>
    <definedName name="_xlchart.v1.7" hidden="1">'Bonus Statistics'!$H$3:$H$567</definedName>
    <definedName name="_xlchart.v1.8" hidden="1">'Bonus Statistics'!$H$3:$H$567</definedName>
    <definedName name="_xlchart.v1.9" hidden="1">'Bonus Statistics'!$AC$3:$AC$366</definedName>
  </definedNames>
  <calcPr calcId="191029"/>
  <pivotCaches>
    <pivotCache cacheId="12" r:id="rId7"/>
    <pivotCache cacheId="1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6" l="1" a="1"/>
  <c r="V3" i="6" s="1"/>
  <c r="A3" i="6" a="1"/>
  <c r="A3" i="6" s="1"/>
  <c r="C6" i="5"/>
  <c r="F4" i="5"/>
  <c r="E5" i="5"/>
  <c r="E7" i="5"/>
  <c r="F10" i="5"/>
  <c r="E11" i="5"/>
  <c r="D6" i="5"/>
  <c r="D7" i="5"/>
  <c r="B2" i="5"/>
  <c r="F2" i="5" s="1"/>
  <c r="B3" i="5"/>
  <c r="A4" i="5" s="1"/>
  <c r="B4" i="5" s="1"/>
  <c r="A5" i="5" s="1"/>
  <c r="B5" i="5" s="1"/>
  <c r="A6" i="5" s="1"/>
  <c r="B6" i="5" s="1"/>
  <c r="A7" i="5" s="1"/>
  <c r="B7" i="5" s="1"/>
  <c r="A8" i="5" s="1"/>
  <c r="B8" i="5" s="1"/>
  <c r="A9" i="5" s="1"/>
  <c r="B9" i="5" s="1"/>
  <c r="A10" i="5" s="1"/>
  <c r="B10" i="5" s="1"/>
  <c r="A11" i="5" s="1"/>
  <c r="B11" i="5" s="1"/>
  <c r="A12" i="5" s="1"/>
  <c r="B12" i="5" s="1"/>
  <c r="A13" i="5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3" i="1"/>
  <c r="R173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1" i="1"/>
  <c r="R181" i="1"/>
  <c r="Q182" i="1"/>
  <c r="R182" i="1"/>
  <c r="Q183" i="1"/>
  <c r="R183" i="1"/>
  <c r="Q184" i="1"/>
  <c r="R184" i="1"/>
  <c r="Q185" i="1"/>
  <c r="R185" i="1"/>
  <c r="Q186" i="1"/>
  <c r="R186" i="1"/>
  <c r="Q187" i="1"/>
  <c r="R187" i="1"/>
  <c r="Q188" i="1"/>
  <c r="R188" i="1"/>
  <c r="Q189" i="1"/>
  <c r="R189" i="1"/>
  <c r="Q190" i="1"/>
  <c r="R190" i="1"/>
  <c r="Q191" i="1"/>
  <c r="R191" i="1"/>
  <c r="Q192" i="1"/>
  <c r="R192" i="1"/>
  <c r="Q193" i="1"/>
  <c r="R193" i="1"/>
  <c r="Q194" i="1"/>
  <c r="R194" i="1"/>
  <c r="Q195" i="1"/>
  <c r="R195" i="1"/>
  <c r="Q196" i="1"/>
  <c r="R196" i="1"/>
  <c r="Q197" i="1"/>
  <c r="R197" i="1"/>
  <c r="Q198" i="1"/>
  <c r="R198" i="1"/>
  <c r="Q199" i="1"/>
  <c r="R199" i="1"/>
  <c r="Q200" i="1"/>
  <c r="R200" i="1"/>
  <c r="Q201" i="1"/>
  <c r="R201" i="1"/>
  <c r="Q202" i="1"/>
  <c r="R202" i="1"/>
  <c r="Q203" i="1"/>
  <c r="R203" i="1"/>
  <c r="Q204" i="1"/>
  <c r="R204" i="1"/>
  <c r="Q205" i="1"/>
  <c r="R205" i="1"/>
  <c r="Q206" i="1"/>
  <c r="R206" i="1"/>
  <c r="Q207" i="1"/>
  <c r="R207" i="1"/>
  <c r="Q208" i="1"/>
  <c r="R208" i="1"/>
  <c r="Q209" i="1"/>
  <c r="R209" i="1"/>
  <c r="Q210" i="1"/>
  <c r="R210" i="1"/>
  <c r="Q211" i="1"/>
  <c r="R211" i="1"/>
  <c r="Q212" i="1"/>
  <c r="R212" i="1"/>
  <c r="Q213" i="1"/>
  <c r="R213" i="1"/>
  <c r="Q214" i="1"/>
  <c r="R214" i="1"/>
  <c r="Q215" i="1"/>
  <c r="R215" i="1"/>
  <c r="Q216" i="1"/>
  <c r="R216" i="1"/>
  <c r="Q217" i="1"/>
  <c r="R217" i="1"/>
  <c r="Q218" i="1"/>
  <c r="R218" i="1"/>
  <c r="Q219" i="1"/>
  <c r="R219" i="1"/>
  <c r="Q220" i="1"/>
  <c r="R220" i="1"/>
  <c r="Q221" i="1"/>
  <c r="R221" i="1"/>
  <c r="Q222" i="1"/>
  <c r="R222" i="1"/>
  <c r="Q223" i="1"/>
  <c r="R223" i="1"/>
  <c r="Q224" i="1"/>
  <c r="R224" i="1"/>
  <c r="Q225" i="1"/>
  <c r="R225" i="1"/>
  <c r="Q226" i="1"/>
  <c r="R226" i="1"/>
  <c r="Q227" i="1"/>
  <c r="R227" i="1"/>
  <c r="Q228" i="1"/>
  <c r="R228" i="1"/>
  <c r="Q229" i="1"/>
  <c r="R229" i="1"/>
  <c r="Q230" i="1"/>
  <c r="R230" i="1"/>
  <c r="Q231" i="1"/>
  <c r="R231" i="1"/>
  <c r="Q232" i="1"/>
  <c r="R232" i="1"/>
  <c r="Q233" i="1"/>
  <c r="R233" i="1"/>
  <c r="Q234" i="1"/>
  <c r="R234" i="1"/>
  <c r="Q235" i="1"/>
  <c r="R235" i="1"/>
  <c r="Q236" i="1"/>
  <c r="R236" i="1"/>
  <c r="Q237" i="1"/>
  <c r="R237" i="1"/>
  <c r="Q238" i="1"/>
  <c r="R238" i="1"/>
  <c r="Q239" i="1"/>
  <c r="R239" i="1"/>
  <c r="Q240" i="1"/>
  <c r="R240" i="1"/>
  <c r="Q241" i="1"/>
  <c r="R241" i="1"/>
  <c r="Q242" i="1"/>
  <c r="R242" i="1"/>
  <c r="Q243" i="1"/>
  <c r="R243" i="1"/>
  <c r="Q244" i="1"/>
  <c r="R244" i="1"/>
  <c r="Q245" i="1"/>
  <c r="R245" i="1"/>
  <c r="Q246" i="1"/>
  <c r="R246" i="1"/>
  <c r="Q247" i="1"/>
  <c r="R247" i="1"/>
  <c r="Q248" i="1"/>
  <c r="R248" i="1"/>
  <c r="Q249" i="1"/>
  <c r="R249" i="1"/>
  <c r="Q250" i="1"/>
  <c r="R250" i="1"/>
  <c r="Q251" i="1"/>
  <c r="R251" i="1"/>
  <c r="Q252" i="1"/>
  <c r="R252" i="1"/>
  <c r="Q253" i="1"/>
  <c r="R253" i="1"/>
  <c r="Q254" i="1"/>
  <c r="R254" i="1"/>
  <c r="Q255" i="1"/>
  <c r="R255" i="1"/>
  <c r="Q256" i="1"/>
  <c r="R256" i="1"/>
  <c r="Q257" i="1"/>
  <c r="R257" i="1"/>
  <c r="Q258" i="1"/>
  <c r="R258" i="1"/>
  <c r="Q259" i="1"/>
  <c r="R259" i="1"/>
  <c r="Q260" i="1"/>
  <c r="R260" i="1"/>
  <c r="Q261" i="1"/>
  <c r="R261" i="1"/>
  <c r="Q262" i="1"/>
  <c r="R262" i="1"/>
  <c r="Q263" i="1"/>
  <c r="R263" i="1"/>
  <c r="Q264" i="1"/>
  <c r="R264" i="1"/>
  <c r="Q265" i="1"/>
  <c r="R265" i="1"/>
  <c r="Q266" i="1"/>
  <c r="R266" i="1"/>
  <c r="Q267" i="1"/>
  <c r="R267" i="1"/>
  <c r="Q268" i="1"/>
  <c r="R268" i="1"/>
  <c r="Q269" i="1"/>
  <c r="R269" i="1"/>
  <c r="Q270" i="1"/>
  <c r="R270" i="1"/>
  <c r="Q271" i="1"/>
  <c r="R271" i="1"/>
  <c r="Q272" i="1"/>
  <c r="R272" i="1"/>
  <c r="Q273" i="1"/>
  <c r="R273" i="1"/>
  <c r="Q274" i="1"/>
  <c r="R274" i="1"/>
  <c r="Q275" i="1"/>
  <c r="R275" i="1"/>
  <c r="Q276" i="1"/>
  <c r="R276" i="1"/>
  <c r="Q277" i="1"/>
  <c r="R277" i="1"/>
  <c r="Q278" i="1"/>
  <c r="R278" i="1"/>
  <c r="Q279" i="1"/>
  <c r="R279" i="1"/>
  <c r="Q280" i="1"/>
  <c r="R280" i="1"/>
  <c r="Q281" i="1"/>
  <c r="R281" i="1"/>
  <c r="Q282" i="1"/>
  <c r="R282" i="1"/>
  <c r="Q283" i="1"/>
  <c r="R283" i="1"/>
  <c r="Q284" i="1"/>
  <c r="R284" i="1"/>
  <c r="Q285" i="1"/>
  <c r="R285" i="1"/>
  <c r="Q286" i="1"/>
  <c r="R286" i="1"/>
  <c r="Q287" i="1"/>
  <c r="R287" i="1"/>
  <c r="Q288" i="1"/>
  <c r="R288" i="1"/>
  <c r="Q289" i="1"/>
  <c r="R289" i="1"/>
  <c r="Q290" i="1"/>
  <c r="R290" i="1"/>
  <c r="Q291" i="1"/>
  <c r="R291" i="1"/>
  <c r="Q292" i="1"/>
  <c r="R292" i="1"/>
  <c r="Q293" i="1"/>
  <c r="R293" i="1"/>
  <c r="Q294" i="1"/>
  <c r="R294" i="1"/>
  <c r="Q295" i="1"/>
  <c r="R295" i="1"/>
  <c r="Q296" i="1"/>
  <c r="R296" i="1"/>
  <c r="Q297" i="1"/>
  <c r="R297" i="1"/>
  <c r="Q298" i="1"/>
  <c r="R298" i="1"/>
  <c r="Q299" i="1"/>
  <c r="R299" i="1"/>
  <c r="Q300" i="1"/>
  <c r="R300" i="1"/>
  <c r="Q301" i="1"/>
  <c r="R301" i="1"/>
  <c r="Q302" i="1"/>
  <c r="R302" i="1"/>
  <c r="Q303" i="1"/>
  <c r="R303" i="1"/>
  <c r="Q304" i="1"/>
  <c r="R304" i="1"/>
  <c r="Q305" i="1"/>
  <c r="R305" i="1"/>
  <c r="Q306" i="1"/>
  <c r="R306" i="1"/>
  <c r="Q307" i="1"/>
  <c r="R307" i="1"/>
  <c r="Q308" i="1"/>
  <c r="R308" i="1"/>
  <c r="Q309" i="1"/>
  <c r="R309" i="1"/>
  <c r="Q310" i="1"/>
  <c r="R310" i="1"/>
  <c r="Q311" i="1"/>
  <c r="R311" i="1"/>
  <c r="Q312" i="1"/>
  <c r="R312" i="1"/>
  <c r="Q313" i="1"/>
  <c r="R313" i="1"/>
  <c r="Q314" i="1"/>
  <c r="R314" i="1"/>
  <c r="Q315" i="1"/>
  <c r="R315" i="1"/>
  <c r="Q316" i="1"/>
  <c r="R316" i="1"/>
  <c r="Q317" i="1"/>
  <c r="R317" i="1"/>
  <c r="Q318" i="1"/>
  <c r="R318" i="1"/>
  <c r="Q319" i="1"/>
  <c r="R319" i="1"/>
  <c r="Q320" i="1"/>
  <c r="R320" i="1"/>
  <c r="Q321" i="1"/>
  <c r="R321" i="1"/>
  <c r="Q322" i="1"/>
  <c r="R322" i="1"/>
  <c r="Q323" i="1"/>
  <c r="R323" i="1"/>
  <c r="Q324" i="1"/>
  <c r="R324" i="1"/>
  <c r="Q325" i="1"/>
  <c r="R325" i="1"/>
  <c r="Q326" i="1"/>
  <c r="R326" i="1"/>
  <c r="Q327" i="1"/>
  <c r="R327" i="1"/>
  <c r="Q328" i="1"/>
  <c r="R328" i="1"/>
  <c r="Q329" i="1"/>
  <c r="R329" i="1"/>
  <c r="Q330" i="1"/>
  <c r="R330" i="1"/>
  <c r="Q331" i="1"/>
  <c r="R331" i="1"/>
  <c r="Q332" i="1"/>
  <c r="R332" i="1"/>
  <c r="Q333" i="1"/>
  <c r="R333" i="1"/>
  <c r="Q334" i="1"/>
  <c r="R334" i="1"/>
  <c r="Q335" i="1"/>
  <c r="R335" i="1"/>
  <c r="Q336" i="1"/>
  <c r="R336" i="1"/>
  <c r="Q337" i="1"/>
  <c r="R337" i="1"/>
  <c r="Q338" i="1"/>
  <c r="R338" i="1"/>
  <c r="Q339" i="1"/>
  <c r="R339" i="1"/>
  <c r="Q340" i="1"/>
  <c r="R340" i="1"/>
  <c r="Q341" i="1"/>
  <c r="R341" i="1"/>
  <c r="Q342" i="1"/>
  <c r="R342" i="1"/>
  <c r="Q343" i="1"/>
  <c r="R343" i="1"/>
  <c r="Q344" i="1"/>
  <c r="R344" i="1"/>
  <c r="Q345" i="1"/>
  <c r="R345" i="1"/>
  <c r="Q346" i="1"/>
  <c r="R346" i="1"/>
  <c r="Q347" i="1"/>
  <c r="R347" i="1"/>
  <c r="Q348" i="1"/>
  <c r="R348" i="1"/>
  <c r="Q349" i="1"/>
  <c r="R349" i="1"/>
  <c r="Q350" i="1"/>
  <c r="R350" i="1"/>
  <c r="Q351" i="1"/>
  <c r="R351" i="1"/>
  <c r="Q352" i="1"/>
  <c r="R352" i="1"/>
  <c r="Q353" i="1"/>
  <c r="R353" i="1"/>
  <c r="Q354" i="1"/>
  <c r="R354" i="1"/>
  <c r="Q355" i="1"/>
  <c r="R355" i="1"/>
  <c r="Q356" i="1"/>
  <c r="R356" i="1"/>
  <c r="Q357" i="1"/>
  <c r="R357" i="1"/>
  <c r="Q358" i="1"/>
  <c r="R358" i="1"/>
  <c r="Q359" i="1"/>
  <c r="R359" i="1"/>
  <c r="Q360" i="1"/>
  <c r="R360" i="1"/>
  <c r="Q361" i="1"/>
  <c r="R361" i="1"/>
  <c r="Q362" i="1"/>
  <c r="R362" i="1"/>
  <c r="Q363" i="1"/>
  <c r="R363" i="1"/>
  <c r="Q364" i="1"/>
  <c r="R364" i="1"/>
  <c r="Q365" i="1"/>
  <c r="R365" i="1"/>
  <c r="Q366" i="1"/>
  <c r="R366" i="1"/>
  <c r="Q367" i="1"/>
  <c r="R367" i="1"/>
  <c r="Q368" i="1"/>
  <c r="R368" i="1"/>
  <c r="Q369" i="1"/>
  <c r="R369" i="1"/>
  <c r="Q370" i="1"/>
  <c r="R370" i="1"/>
  <c r="Q371" i="1"/>
  <c r="R371" i="1"/>
  <c r="Q372" i="1"/>
  <c r="R372" i="1"/>
  <c r="Q373" i="1"/>
  <c r="R373" i="1"/>
  <c r="Q374" i="1"/>
  <c r="R374" i="1"/>
  <c r="Q375" i="1"/>
  <c r="R375" i="1"/>
  <c r="Q376" i="1"/>
  <c r="R376" i="1"/>
  <c r="Q377" i="1"/>
  <c r="R377" i="1"/>
  <c r="Q378" i="1"/>
  <c r="R378" i="1"/>
  <c r="Q379" i="1"/>
  <c r="R379" i="1"/>
  <c r="Q380" i="1"/>
  <c r="R380" i="1"/>
  <c r="Q381" i="1"/>
  <c r="R381" i="1"/>
  <c r="Q382" i="1"/>
  <c r="R382" i="1"/>
  <c r="Q383" i="1"/>
  <c r="R383" i="1"/>
  <c r="Q384" i="1"/>
  <c r="R384" i="1"/>
  <c r="Q385" i="1"/>
  <c r="R385" i="1"/>
  <c r="Q386" i="1"/>
  <c r="R386" i="1"/>
  <c r="Q387" i="1"/>
  <c r="R387" i="1"/>
  <c r="Q388" i="1"/>
  <c r="R388" i="1"/>
  <c r="Q389" i="1"/>
  <c r="R389" i="1"/>
  <c r="Q390" i="1"/>
  <c r="R390" i="1"/>
  <c r="Q391" i="1"/>
  <c r="R391" i="1"/>
  <c r="Q392" i="1"/>
  <c r="R392" i="1"/>
  <c r="Q393" i="1"/>
  <c r="R393" i="1"/>
  <c r="Q394" i="1"/>
  <c r="R394" i="1"/>
  <c r="Q395" i="1"/>
  <c r="R395" i="1"/>
  <c r="Q396" i="1"/>
  <c r="R396" i="1"/>
  <c r="Q397" i="1"/>
  <c r="R397" i="1"/>
  <c r="Q398" i="1"/>
  <c r="R398" i="1"/>
  <c r="Q399" i="1"/>
  <c r="R399" i="1"/>
  <c r="Q400" i="1"/>
  <c r="R400" i="1"/>
  <c r="Q401" i="1"/>
  <c r="R401" i="1"/>
  <c r="Q402" i="1"/>
  <c r="R402" i="1"/>
  <c r="Q403" i="1"/>
  <c r="R403" i="1"/>
  <c r="Q404" i="1"/>
  <c r="R404" i="1"/>
  <c r="Q405" i="1"/>
  <c r="R405" i="1"/>
  <c r="Q406" i="1"/>
  <c r="R406" i="1"/>
  <c r="Q407" i="1"/>
  <c r="R407" i="1"/>
  <c r="Q408" i="1"/>
  <c r="R408" i="1"/>
  <c r="Q409" i="1"/>
  <c r="R409" i="1"/>
  <c r="Q410" i="1"/>
  <c r="R410" i="1"/>
  <c r="Q411" i="1"/>
  <c r="R411" i="1"/>
  <c r="Q412" i="1"/>
  <c r="R412" i="1"/>
  <c r="Q413" i="1"/>
  <c r="R413" i="1"/>
  <c r="Q414" i="1"/>
  <c r="R414" i="1"/>
  <c r="Q415" i="1"/>
  <c r="R415" i="1"/>
  <c r="Q416" i="1"/>
  <c r="R416" i="1"/>
  <c r="Q417" i="1"/>
  <c r="R417" i="1"/>
  <c r="Q418" i="1"/>
  <c r="R418" i="1"/>
  <c r="Q419" i="1"/>
  <c r="R419" i="1"/>
  <c r="Q420" i="1"/>
  <c r="R420" i="1"/>
  <c r="Q421" i="1"/>
  <c r="R421" i="1"/>
  <c r="Q422" i="1"/>
  <c r="R422" i="1"/>
  <c r="Q423" i="1"/>
  <c r="R423" i="1"/>
  <c r="Q424" i="1"/>
  <c r="R424" i="1"/>
  <c r="Q425" i="1"/>
  <c r="R425" i="1"/>
  <c r="Q426" i="1"/>
  <c r="R426" i="1"/>
  <c r="Q427" i="1"/>
  <c r="R427" i="1"/>
  <c r="Q428" i="1"/>
  <c r="R428" i="1"/>
  <c r="Q429" i="1"/>
  <c r="R429" i="1"/>
  <c r="Q430" i="1"/>
  <c r="R430" i="1"/>
  <c r="Q431" i="1"/>
  <c r="R431" i="1"/>
  <c r="Q432" i="1"/>
  <c r="R432" i="1"/>
  <c r="Q433" i="1"/>
  <c r="R433" i="1"/>
  <c r="Q434" i="1"/>
  <c r="R434" i="1"/>
  <c r="Q435" i="1"/>
  <c r="R435" i="1"/>
  <c r="Q436" i="1"/>
  <c r="R436" i="1"/>
  <c r="Q437" i="1"/>
  <c r="R437" i="1"/>
  <c r="Q438" i="1"/>
  <c r="R438" i="1"/>
  <c r="Q439" i="1"/>
  <c r="R439" i="1"/>
  <c r="Q440" i="1"/>
  <c r="R440" i="1"/>
  <c r="Q441" i="1"/>
  <c r="R441" i="1"/>
  <c r="Q442" i="1"/>
  <c r="R442" i="1"/>
  <c r="Q443" i="1"/>
  <c r="R443" i="1"/>
  <c r="Q444" i="1"/>
  <c r="R444" i="1"/>
  <c r="Q445" i="1"/>
  <c r="R445" i="1"/>
  <c r="Q446" i="1"/>
  <c r="R446" i="1"/>
  <c r="Q447" i="1"/>
  <c r="R447" i="1"/>
  <c r="Q448" i="1"/>
  <c r="R448" i="1"/>
  <c r="Q449" i="1"/>
  <c r="R449" i="1"/>
  <c r="Q450" i="1"/>
  <c r="R450" i="1"/>
  <c r="Q451" i="1"/>
  <c r="R451" i="1"/>
  <c r="Q452" i="1"/>
  <c r="R452" i="1"/>
  <c r="Q453" i="1"/>
  <c r="R453" i="1"/>
  <c r="Q454" i="1"/>
  <c r="R454" i="1"/>
  <c r="Q455" i="1"/>
  <c r="R455" i="1"/>
  <c r="Q456" i="1"/>
  <c r="R456" i="1"/>
  <c r="Q457" i="1"/>
  <c r="R457" i="1"/>
  <c r="Q458" i="1"/>
  <c r="R458" i="1"/>
  <c r="Q459" i="1"/>
  <c r="R459" i="1"/>
  <c r="Q460" i="1"/>
  <c r="R460" i="1"/>
  <c r="Q461" i="1"/>
  <c r="R461" i="1"/>
  <c r="Q462" i="1"/>
  <c r="R462" i="1"/>
  <c r="Q463" i="1"/>
  <c r="R463" i="1"/>
  <c r="Q464" i="1"/>
  <c r="R464" i="1"/>
  <c r="Q465" i="1"/>
  <c r="R465" i="1"/>
  <c r="Q466" i="1"/>
  <c r="R466" i="1"/>
  <c r="Q467" i="1"/>
  <c r="R467" i="1"/>
  <c r="Q468" i="1"/>
  <c r="R468" i="1"/>
  <c r="Q469" i="1"/>
  <c r="R469" i="1"/>
  <c r="Q470" i="1"/>
  <c r="R470" i="1"/>
  <c r="Q471" i="1"/>
  <c r="R471" i="1"/>
  <c r="Q472" i="1"/>
  <c r="R472" i="1"/>
  <c r="Q473" i="1"/>
  <c r="R473" i="1"/>
  <c r="Q474" i="1"/>
  <c r="R474" i="1"/>
  <c r="Q475" i="1"/>
  <c r="R475" i="1"/>
  <c r="Q476" i="1"/>
  <c r="R476" i="1"/>
  <c r="Q477" i="1"/>
  <c r="R477" i="1"/>
  <c r="Q478" i="1"/>
  <c r="R478" i="1"/>
  <c r="Q479" i="1"/>
  <c r="R479" i="1"/>
  <c r="Q480" i="1"/>
  <c r="R480" i="1"/>
  <c r="Q481" i="1"/>
  <c r="R481" i="1"/>
  <c r="Q482" i="1"/>
  <c r="R482" i="1"/>
  <c r="Q483" i="1"/>
  <c r="R483" i="1"/>
  <c r="Q484" i="1"/>
  <c r="R484" i="1"/>
  <c r="Q485" i="1"/>
  <c r="R485" i="1"/>
  <c r="Q486" i="1"/>
  <c r="R486" i="1"/>
  <c r="Q487" i="1"/>
  <c r="R487" i="1"/>
  <c r="Q488" i="1"/>
  <c r="R488" i="1"/>
  <c r="Q489" i="1"/>
  <c r="R489" i="1"/>
  <c r="Q490" i="1"/>
  <c r="R490" i="1"/>
  <c r="Q491" i="1"/>
  <c r="R491" i="1"/>
  <c r="Q492" i="1"/>
  <c r="R492" i="1"/>
  <c r="Q493" i="1"/>
  <c r="R493" i="1"/>
  <c r="Q494" i="1"/>
  <c r="R494" i="1"/>
  <c r="Q495" i="1"/>
  <c r="R495" i="1"/>
  <c r="Q496" i="1"/>
  <c r="R496" i="1"/>
  <c r="Q497" i="1"/>
  <c r="R497" i="1"/>
  <c r="Q498" i="1"/>
  <c r="R498" i="1"/>
  <c r="Q499" i="1"/>
  <c r="R499" i="1"/>
  <c r="Q500" i="1"/>
  <c r="R500" i="1"/>
  <c r="Q501" i="1"/>
  <c r="R501" i="1"/>
  <c r="Q502" i="1"/>
  <c r="R502" i="1"/>
  <c r="Q503" i="1"/>
  <c r="R503" i="1"/>
  <c r="Q504" i="1"/>
  <c r="R504" i="1"/>
  <c r="Q505" i="1"/>
  <c r="R505" i="1"/>
  <c r="Q506" i="1"/>
  <c r="R506" i="1"/>
  <c r="Q507" i="1"/>
  <c r="R507" i="1"/>
  <c r="Q508" i="1"/>
  <c r="R508" i="1"/>
  <c r="Q509" i="1"/>
  <c r="R509" i="1"/>
  <c r="Q510" i="1"/>
  <c r="R510" i="1"/>
  <c r="Q511" i="1"/>
  <c r="R511" i="1"/>
  <c r="Q512" i="1"/>
  <c r="R512" i="1"/>
  <c r="Q513" i="1"/>
  <c r="R513" i="1"/>
  <c r="Q514" i="1"/>
  <c r="R514" i="1"/>
  <c r="Q515" i="1"/>
  <c r="R515" i="1"/>
  <c r="Q516" i="1"/>
  <c r="R516" i="1"/>
  <c r="Q517" i="1"/>
  <c r="R517" i="1"/>
  <c r="Q518" i="1"/>
  <c r="R518" i="1"/>
  <c r="Q519" i="1"/>
  <c r="R519" i="1"/>
  <c r="Q520" i="1"/>
  <c r="R520" i="1"/>
  <c r="Q521" i="1"/>
  <c r="R521" i="1"/>
  <c r="Q522" i="1"/>
  <c r="R522" i="1"/>
  <c r="Q523" i="1"/>
  <c r="R523" i="1"/>
  <c r="Q524" i="1"/>
  <c r="R524" i="1"/>
  <c r="Q525" i="1"/>
  <c r="R525" i="1"/>
  <c r="Q526" i="1"/>
  <c r="R526" i="1"/>
  <c r="Q527" i="1"/>
  <c r="R527" i="1"/>
  <c r="Q528" i="1"/>
  <c r="R528" i="1"/>
  <c r="Q529" i="1"/>
  <c r="R529" i="1"/>
  <c r="Q530" i="1"/>
  <c r="R530" i="1"/>
  <c r="Q531" i="1"/>
  <c r="R531" i="1"/>
  <c r="Q532" i="1"/>
  <c r="R532" i="1"/>
  <c r="Q533" i="1"/>
  <c r="R533" i="1"/>
  <c r="Q534" i="1"/>
  <c r="R534" i="1"/>
  <c r="Q535" i="1"/>
  <c r="R535" i="1"/>
  <c r="Q536" i="1"/>
  <c r="R536" i="1"/>
  <c r="Q537" i="1"/>
  <c r="R537" i="1"/>
  <c r="Q538" i="1"/>
  <c r="R538" i="1"/>
  <c r="Q539" i="1"/>
  <c r="R539" i="1"/>
  <c r="Q540" i="1"/>
  <c r="R540" i="1"/>
  <c r="Q541" i="1"/>
  <c r="R541" i="1"/>
  <c r="Q542" i="1"/>
  <c r="R542" i="1"/>
  <c r="Q543" i="1"/>
  <c r="R543" i="1"/>
  <c r="Q544" i="1"/>
  <c r="R544" i="1"/>
  <c r="Q545" i="1"/>
  <c r="R545" i="1"/>
  <c r="Q546" i="1"/>
  <c r="R546" i="1"/>
  <c r="Q547" i="1"/>
  <c r="R547" i="1"/>
  <c r="Q548" i="1"/>
  <c r="R548" i="1"/>
  <c r="Q549" i="1"/>
  <c r="R549" i="1"/>
  <c r="Q550" i="1"/>
  <c r="R550" i="1"/>
  <c r="Q551" i="1"/>
  <c r="R551" i="1"/>
  <c r="Q552" i="1"/>
  <c r="R552" i="1"/>
  <c r="Q553" i="1"/>
  <c r="R553" i="1"/>
  <c r="Q554" i="1"/>
  <c r="R554" i="1"/>
  <c r="Q555" i="1"/>
  <c r="R555" i="1"/>
  <c r="Q556" i="1"/>
  <c r="R556" i="1"/>
  <c r="Q557" i="1"/>
  <c r="R557" i="1"/>
  <c r="Q558" i="1"/>
  <c r="R558" i="1"/>
  <c r="Q559" i="1"/>
  <c r="R559" i="1"/>
  <c r="Q560" i="1"/>
  <c r="R560" i="1"/>
  <c r="Q561" i="1"/>
  <c r="R561" i="1"/>
  <c r="Q562" i="1"/>
  <c r="R562" i="1"/>
  <c r="Q563" i="1"/>
  <c r="R563" i="1"/>
  <c r="Q564" i="1"/>
  <c r="R564" i="1"/>
  <c r="Q565" i="1"/>
  <c r="R565" i="1"/>
  <c r="Q566" i="1"/>
  <c r="R566" i="1"/>
  <c r="Q567" i="1"/>
  <c r="R567" i="1"/>
  <c r="Q568" i="1"/>
  <c r="R568" i="1"/>
  <c r="Q569" i="1"/>
  <c r="R569" i="1"/>
  <c r="Q570" i="1"/>
  <c r="R570" i="1"/>
  <c r="Q571" i="1"/>
  <c r="R571" i="1"/>
  <c r="Q572" i="1"/>
  <c r="R572" i="1"/>
  <c r="Q573" i="1"/>
  <c r="R573" i="1"/>
  <c r="Q574" i="1"/>
  <c r="R574" i="1"/>
  <c r="Q575" i="1"/>
  <c r="R575" i="1"/>
  <c r="Q576" i="1"/>
  <c r="R576" i="1"/>
  <c r="Q577" i="1"/>
  <c r="R577" i="1"/>
  <c r="Q578" i="1"/>
  <c r="R578" i="1"/>
  <c r="Q579" i="1"/>
  <c r="R579" i="1"/>
  <c r="Q580" i="1"/>
  <c r="R580" i="1"/>
  <c r="Q581" i="1"/>
  <c r="R581" i="1"/>
  <c r="Q582" i="1"/>
  <c r="R582" i="1"/>
  <c r="Q583" i="1"/>
  <c r="R583" i="1"/>
  <c r="Q584" i="1"/>
  <c r="R584" i="1"/>
  <c r="Q585" i="1"/>
  <c r="R585" i="1"/>
  <c r="Q586" i="1"/>
  <c r="R586" i="1"/>
  <c r="Q587" i="1"/>
  <c r="R587" i="1"/>
  <c r="Q588" i="1"/>
  <c r="R588" i="1"/>
  <c r="Q589" i="1"/>
  <c r="R589" i="1"/>
  <c r="Q590" i="1"/>
  <c r="R590" i="1"/>
  <c r="Q591" i="1"/>
  <c r="R591" i="1"/>
  <c r="Q592" i="1"/>
  <c r="R592" i="1"/>
  <c r="Q593" i="1"/>
  <c r="R593" i="1"/>
  <c r="Q594" i="1"/>
  <c r="R594" i="1"/>
  <c r="Q595" i="1"/>
  <c r="R595" i="1"/>
  <c r="Q596" i="1"/>
  <c r="R596" i="1"/>
  <c r="Q597" i="1"/>
  <c r="R597" i="1"/>
  <c r="Q598" i="1"/>
  <c r="R598" i="1"/>
  <c r="Q599" i="1"/>
  <c r="R599" i="1"/>
  <c r="Q600" i="1"/>
  <c r="R600" i="1"/>
  <c r="Q601" i="1"/>
  <c r="R601" i="1"/>
  <c r="Q602" i="1"/>
  <c r="R602" i="1"/>
  <c r="Q603" i="1"/>
  <c r="R603" i="1"/>
  <c r="Q604" i="1"/>
  <c r="R604" i="1"/>
  <c r="Q605" i="1"/>
  <c r="R605" i="1"/>
  <c r="Q606" i="1"/>
  <c r="R606" i="1"/>
  <c r="Q607" i="1"/>
  <c r="R607" i="1"/>
  <c r="Q608" i="1"/>
  <c r="R608" i="1"/>
  <c r="Q609" i="1"/>
  <c r="R609" i="1"/>
  <c r="Q610" i="1"/>
  <c r="R610" i="1"/>
  <c r="Q611" i="1"/>
  <c r="R611" i="1"/>
  <c r="Q612" i="1"/>
  <c r="R612" i="1"/>
  <c r="Q613" i="1"/>
  <c r="R613" i="1"/>
  <c r="Q614" i="1"/>
  <c r="R614" i="1"/>
  <c r="Q615" i="1"/>
  <c r="R615" i="1"/>
  <c r="Q616" i="1"/>
  <c r="R616" i="1"/>
  <c r="Q617" i="1"/>
  <c r="R617" i="1"/>
  <c r="Q618" i="1"/>
  <c r="R618" i="1"/>
  <c r="Q619" i="1"/>
  <c r="R619" i="1"/>
  <c r="Q620" i="1"/>
  <c r="R620" i="1"/>
  <c r="Q621" i="1"/>
  <c r="R621" i="1"/>
  <c r="Q622" i="1"/>
  <c r="R622" i="1"/>
  <c r="Q623" i="1"/>
  <c r="R623" i="1"/>
  <c r="Q624" i="1"/>
  <c r="R624" i="1"/>
  <c r="Q625" i="1"/>
  <c r="R625" i="1"/>
  <c r="Q626" i="1"/>
  <c r="R626" i="1"/>
  <c r="Q627" i="1"/>
  <c r="R627" i="1"/>
  <c r="Q628" i="1"/>
  <c r="R628" i="1"/>
  <c r="Q629" i="1"/>
  <c r="R629" i="1"/>
  <c r="Q630" i="1"/>
  <c r="R630" i="1"/>
  <c r="Q631" i="1"/>
  <c r="R631" i="1"/>
  <c r="Q632" i="1"/>
  <c r="R632" i="1"/>
  <c r="Q633" i="1"/>
  <c r="R633" i="1"/>
  <c r="Q634" i="1"/>
  <c r="R634" i="1"/>
  <c r="Q635" i="1"/>
  <c r="R635" i="1"/>
  <c r="Q636" i="1"/>
  <c r="R636" i="1"/>
  <c r="Q637" i="1"/>
  <c r="R637" i="1"/>
  <c r="Q638" i="1"/>
  <c r="R638" i="1"/>
  <c r="Q639" i="1"/>
  <c r="R639" i="1"/>
  <c r="Q640" i="1"/>
  <c r="R640" i="1"/>
  <c r="Q641" i="1"/>
  <c r="R641" i="1"/>
  <c r="Q642" i="1"/>
  <c r="R642" i="1"/>
  <c r="Q643" i="1"/>
  <c r="R643" i="1"/>
  <c r="Q644" i="1"/>
  <c r="R644" i="1"/>
  <c r="Q645" i="1"/>
  <c r="R645" i="1"/>
  <c r="Q646" i="1"/>
  <c r="R646" i="1"/>
  <c r="Q647" i="1"/>
  <c r="R647" i="1"/>
  <c r="Q648" i="1"/>
  <c r="R648" i="1"/>
  <c r="Q649" i="1"/>
  <c r="R649" i="1"/>
  <c r="Q650" i="1"/>
  <c r="R650" i="1"/>
  <c r="Q651" i="1"/>
  <c r="R651" i="1"/>
  <c r="Q652" i="1"/>
  <c r="R652" i="1"/>
  <c r="Q653" i="1"/>
  <c r="R653" i="1"/>
  <c r="Q654" i="1"/>
  <c r="R654" i="1"/>
  <c r="Q655" i="1"/>
  <c r="R655" i="1"/>
  <c r="Q656" i="1"/>
  <c r="R656" i="1"/>
  <c r="Q657" i="1"/>
  <c r="R657" i="1"/>
  <c r="Q658" i="1"/>
  <c r="R658" i="1"/>
  <c r="Q659" i="1"/>
  <c r="R659" i="1"/>
  <c r="Q660" i="1"/>
  <c r="R660" i="1"/>
  <c r="Q661" i="1"/>
  <c r="R661" i="1"/>
  <c r="Q662" i="1"/>
  <c r="R662" i="1"/>
  <c r="Q663" i="1"/>
  <c r="R663" i="1"/>
  <c r="Q664" i="1"/>
  <c r="R664" i="1"/>
  <c r="Q665" i="1"/>
  <c r="R665" i="1"/>
  <c r="Q666" i="1"/>
  <c r="R666" i="1"/>
  <c r="Q667" i="1"/>
  <c r="R667" i="1"/>
  <c r="Q668" i="1"/>
  <c r="R668" i="1"/>
  <c r="Q669" i="1"/>
  <c r="R669" i="1"/>
  <c r="Q670" i="1"/>
  <c r="R670" i="1"/>
  <c r="Q671" i="1"/>
  <c r="R671" i="1"/>
  <c r="Q672" i="1"/>
  <c r="R672" i="1"/>
  <c r="Q673" i="1"/>
  <c r="R673" i="1"/>
  <c r="Q674" i="1"/>
  <c r="R674" i="1"/>
  <c r="Q675" i="1"/>
  <c r="R675" i="1"/>
  <c r="Q676" i="1"/>
  <c r="R676" i="1"/>
  <c r="Q677" i="1"/>
  <c r="R677" i="1"/>
  <c r="Q678" i="1"/>
  <c r="R678" i="1"/>
  <c r="Q679" i="1"/>
  <c r="R679" i="1"/>
  <c r="Q680" i="1"/>
  <c r="R680" i="1"/>
  <c r="Q681" i="1"/>
  <c r="R681" i="1"/>
  <c r="Q682" i="1"/>
  <c r="R682" i="1"/>
  <c r="Q683" i="1"/>
  <c r="R683" i="1"/>
  <c r="Q684" i="1"/>
  <c r="R684" i="1"/>
  <c r="Q685" i="1"/>
  <c r="R685" i="1"/>
  <c r="Q686" i="1"/>
  <c r="R686" i="1"/>
  <c r="Q687" i="1"/>
  <c r="R687" i="1"/>
  <c r="Q688" i="1"/>
  <c r="R688" i="1"/>
  <c r="Q689" i="1"/>
  <c r="R689" i="1"/>
  <c r="Q690" i="1"/>
  <c r="R690" i="1"/>
  <c r="Q691" i="1"/>
  <c r="R691" i="1"/>
  <c r="Q692" i="1"/>
  <c r="R692" i="1"/>
  <c r="Q693" i="1"/>
  <c r="R693" i="1"/>
  <c r="Q694" i="1"/>
  <c r="R694" i="1"/>
  <c r="Q695" i="1"/>
  <c r="R695" i="1"/>
  <c r="Q696" i="1"/>
  <c r="R696" i="1"/>
  <c r="Q697" i="1"/>
  <c r="R697" i="1"/>
  <c r="Q698" i="1"/>
  <c r="R698" i="1"/>
  <c r="Q699" i="1"/>
  <c r="R699" i="1"/>
  <c r="Q700" i="1"/>
  <c r="R700" i="1"/>
  <c r="Q701" i="1"/>
  <c r="R701" i="1"/>
  <c r="Q702" i="1"/>
  <c r="R702" i="1"/>
  <c r="Q703" i="1"/>
  <c r="R703" i="1"/>
  <c r="Q704" i="1"/>
  <c r="R704" i="1"/>
  <c r="Q705" i="1"/>
  <c r="R705" i="1"/>
  <c r="Q706" i="1"/>
  <c r="R706" i="1"/>
  <c r="Q707" i="1"/>
  <c r="R707" i="1"/>
  <c r="Q708" i="1"/>
  <c r="R708" i="1"/>
  <c r="Q709" i="1"/>
  <c r="R709" i="1"/>
  <c r="Q710" i="1"/>
  <c r="R710" i="1"/>
  <c r="Q711" i="1"/>
  <c r="R711" i="1"/>
  <c r="Q712" i="1"/>
  <c r="R712" i="1"/>
  <c r="Q713" i="1"/>
  <c r="R713" i="1"/>
  <c r="Q714" i="1"/>
  <c r="R714" i="1"/>
  <c r="Q715" i="1"/>
  <c r="R715" i="1"/>
  <c r="Q716" i="1"/>
  <c r="R716" i="1"/>
  <c r="Q717" i="1"/>
  <c r="R717" i="1"/>
  <c r="Q718" i="1"/>
  <c r="R718" i="1"/>
  <c r="Q719" i="1"/>
  <c r="R719" i="1"/>
  <c r="Q720" i="1"/>
  <c r="R720" i="1"/>
  <c r="Q721" i="1"/>
  <c r="R721" i="1"/>
  <c r="Q722" i="1"/>
  <c r="R722" i="1"/>
  <c r="Q723" i="1"/>
  <c r="R723" i="1"/>
  <c r="Q724" i="1"/>
  <c r="R724" i="1"/>
  <c r="Q725" i="1"/>
  <c r="R725" i="1"/>
  <c r="Q726" i="1"/>
  <c r="R726" i="1"/>
  <c r="Q727" i="1"/>
  <c r="R727" i="1"/>
  <c r="Q728" i="1"/>
  <c r="R728" i="1"/>
  <c r="Q729" i="1"/>
  <c r="R729" i="1"/>
  <c r="Q730" i="1"/>
  <c r="R730" i="1"/>
  <c r="Q731" i="1"/>
  <c r="R731" i="1"/>
  <c r="Q732" i="1"/>
  <c r="R732" i="1"/>
  <c r="Q733" i="1"/>
  <c r="R733" i="1"/>
  <c r="Q734" i="1"/>
  <c r="R734" i="1"/>
  <c r="Q735" i="1"/>
  <c r="R735" i="1"/>
  <c r="Q736" i="1"/>
  <c r="R736" i="1"/>
  <c r="Q737" i="1"/>
  <c r="R737" i="1"/>
  <c r="Q738" i="1"/>
  <c r="R738" i="1"/>
  <c r="Q739" i="1"/>
  <c r="R739" i="1"/>
  <c r="Q740" i="1"/>
  <c r="R740" i="1"/>
  <c r="Q741" i="1"/>
  <c r="R741" i="1"/>
  <c r="Q742" i="1"/>
  <c r="R742" i="1"/>
  <c r="Q743" i="1"/>
  <c r="R743" i="1"/>
  <c r="Q744" i="1"/>
  <c r="R744" i="1"/>
  <c r="Q745" i="1"/>
  <c r="R745" i="1"/>
  <c r="Q746" i="1"/>
  <c r="R746" i="1"/>
  <c r="Q747" i="1"/>
  <c r="R747" i="1"/>
  <c r="Q748" i="1"/>
  <c r="R748" i="1"/>
  <c r="Q749" i="1"/>
  <c r="R749" i="1"/>
  <c r="Q750" i="1"/>
  <c r="R750" i="1"/>
  <c r="Q751" i="1"/>
  <c r="R751" i="1"/>
  <c r="Q752" i="1"/>
  <c r="R752" i="1"/>
  <c r="Q753" i="1"/>
  <c r="R753" i="1"/>
  <c r="Q754" i="1"/>
  <c r="R754" i="1"/>
  <c r="Q755" i="1"/>
  <c r="R755" i="1"/>
  <c r="Q756" i="1"/>
  <c r="R756" i="1"/>
  <c r="Q757" i="1"/>
  <c r="R757" i="1"/>
  <c r="Q758" i="1"/>
  <c r="R758" i="1"/>
  <c r="Q759" i="1"/>
  <c r="R759" i="1"/>
  <c r="Q760" i="1"/>
  <c r="R760" i="1"/>
  <c r="Q761" i="1"/>
  <c r="R761" i="1"/>
  <c r="Q762" i="1"/>
  <c r="R762" i="1"/>
  <c r="Q763" i="1"/>
  <c r="R763" i="1"/>
  <c r="Q764" i="1"/>
  <c r="R764" i="1"/>
  <c r="Q765" i="1"/>
  <c r="R765" i="1"/>
  <c r="Q766" i="1"/>
  <c r="R766" i="1"/>
  <c r="Q767" i="1"/>
  <c r="R767" i="1"/>
  <c r="Q768" i="1"/>
  <c r="R768" i="1"/>
  <c r="Q769" i="1"/>
  <c r="R769" i="1"/>
  <c r="Q770" i="1"/>
  <c r="R770" i="1"/>
  <c r="Q771" i="1"/>
  <c r="R771" i="1"/>
  <c r="Q772" i="1"/>
  <c r="R772" i="1"/>
  <c r="Q773" i="1"/>
  <c r="R773" i="1"/>
  <c r="Q774" i="1"/>
  <c r="R774" i="1"/>
  <c r="Q775" i="1"/>
  <c r="R775" i="1"/>
  <c r="Q776" i="1"/>
  <c r="R776" i="1"/>
  <c r="Q777" i="1"/>
  <c r="R777" i="1"/>
  <c r="Q778" i="1"/>
  <c r="R778" i="1"/>
  <c r="Q779" i="1"/>
  <c r="R779" i="1"/>
  <c r="Q780" i="1"/>
  <c r="R780" i="1"/>
  <c r="Q781" i="1"/>
  <c r="R781" i="1"/>
  <c r="Q782" i="1"/>
  <c r="R782" i="1"/>
  <c r="Q783" i="1"/>
  <c r="R783" i="1"/>
  <c r="Q784" i="1"/>
  <c r="R784" i="1"/>
  <c r="Q785" i="1"/>
  <c r="R785" i="1"/>
  <c r="Q786" i="1"/>
  <c r="R786" i="1"/>
  <c r="Q787" i="1"/>
  <c r="R787" i="1"/>
  <c r="Q788" i="1"/>
  <c r="R788" i="1"/>
  <c r="Q789" i="1"/>
  <c r="R789" i="1"/>
  <c r="Q790" i="1"/>
  <c r="R790" i="1"/>
  <c r="Q791" i="1"/>
  <c r="R791" i="1"/>
  <c r="Q792" i="1"/>
  <c r="R792" i="1"/>
  <c r="Q793" i="1"/>
  <c r="R793" i="1"/>
  <c r="Q794" i="1"/>
  <c r="R794" i="1"/>
  <c r="Q795" i="1"/>
  <c r="R795" i="1"/>
  <c r="Q796" i="1"/>
  <c r="R796" i="1"/>
  <c r="Q797" i="1"/>
  <c r="R797" i="1"/>
  <c r="Q798" i="1"/>
  <c r="R798" i="1"/>
  <c r="Q799" i="1"/>
  <c r="R799" i="1"/>
  <c r="Q800" i="1"/>
  <c r="R800" i="1"/>
  <c r="Q801" i="1"/>
  <c r="R801" i="1"/>
  <c r="Q802" i="1"/>
  <c r="R802" i="1"/>
  <c r="Q803" i="1"/>
  <c r="R803" i="1"/>
  <c r="Q804" i="1"/>
  <c r="R804" i="1"/>
  <c r="Q805" i="1"/>
  <c r="R805" i="1"/>
  <c r="Q806" i="1"/>
  <c r="R806" i="1"/>
  <c r="Q807" i="1"/>
  <c r="R807" i="1"/>
  <c r="Q808" i="1"/>
  <c r="R808" i="1"/>
  <c r="Q809" i="1"/>
  <c r="R809" i="1"/>
  <c r="Q810" i="1"/>
  <c r="R810" i="1"/>
  <c r="Q811" i="1"/>
  <c r="R811" i="1"/>
  <c r="Q812" i="1"/>
  <c r="R812" i="1"/>
  <c r="Q813" i="1"/>
  <c r="R813" i="1"/>
  <c r="Q814" i="1"/>
  <c r="R814" i="1"/>
  <c r="Q815" i="1"/>
  <c r="R815" i="1"/>
  <c r="Q816" i="1"/>
  <c r="R816" i="1"/>
  <c r="Q817" i="1"/>
  <c r="R817" i="1"/>
  <c r="Q818" i="1"/>
  <c r="R818" i="1"/>
  <c r="Q819" i="1"/>
  <c r="R819" i="1"/>
  <c r="Q820" i="1"/>
  <c r="R820" i="1"/>
  <c r="Q821" i="1"/>
  <c r="R821" i="1"/>
  <c r="Q822" i="1"/>
  <c r="R822" i="1"/>
  <c r="Q823" i="1"/>
  <c r="R823" i="1"/>
  <c r="Q824" i="1"/>
  <c r="R824" i="1"/>
  <c r="Q825" i="1"/>
  <c r="R825" i="1"/>
  <c r="Q826" i="1"/>
  <c r="R826" i="1"/>
  <c r="Q827" i="1"/>
  <c r="R827" i="1"/>
  <c r="Q828" i="1"/>
  <c r="R828" i="1"/>
  <c r="Q829" i="1"/>
  <c r="R829" i="1"/>
  <c r="Q830" i="1"/>
  <c r="R830" i="1"/>
  <c r="Q831" i="1"/>
  <c r="R831" i="1"/>
  <c r="Q832" i="1"/>
  <c r="R832" i="1"/>
  <c r="Q833" i="1"/>
  <c r="R833" i="1"/>
  <c r="Q834" i="1"/>
  <c r="R834" i="1"/>
  <c r="Q835" i="1"/>
  <c r="R835" i="1"/>
  <c r="Q836" i="1"/>
  <c r="R836" i="1"/>
  <c r="Q837" i="1"/>
  <c r="R837" i="1"/>
  <c r="Q838" i="1"/>
  <c r="R838" i="1"/>
  <c r="Q839" i="1"/>
  <c r="R839" i="1"/>
  <c r="Q840" i="1"/>
  <c r="R840" i="1"/>
  <c r="Q841" i="1"/>
  <c r="R841" i="1"/>
  <c r="Q842" i="1"/>
  <c r="R842" i="1"/>
  <c r="Q843" i="1"/>
  <c r="R843" i="1"/>
  <c r="Q844" i="1"/>
  <c r="R844" i="1"/>
  <c r="Q845" i="1"/>
  <c r="R845" i="1"/>
  <c r="Q846" i="1"/>
  <c r="R846" i="1"/>
  <c r="Q847" i="1"/>
  <c r="R847" i="1"/>
  <c r="Q848" i="1"/>
  <c r="R848" i="1"/>
  <c r="Q849" i="1"/>
  <c r="R849" i="1"/>
  <c r="Q850" i="1"/>
  <c r="R850" i="1"/>
  <c r="Q851" i="1"/>
  <c r="R851" i="1"/>
  <c r="Q852" i="1"/>
  <c r="R852" i="1"/>
  <c r="Q853" i="1"/>
  <c r="R853" i="1"/>
  <c r="Q854" i="1"/>
  <c r="R854" i="1"/>
  <c r="Q855" i="1"/>
  <c r="R855" i="1"/>
  <c r="Q856" i="1"/>
  <c r="R856" i="1"/>
  <c r="Q857" i="1"/>
  <c r="R857" i="1"/>
  <c r="Q858" i="1"/>
  <c r="R858" i="1"/>
  <c r="Q859" i="1"/>
  <c r="R859" i="1"/>
  <c r="Q860" i="1"/>
  <c r="R860" i="1"/>
  <c r="Q861" i="1"/>
  <c r="R861" i="1"/>
  <c r="Q862" i="1"/>
  <c r="R862" i="1"/>
  <c r="Q863" i="1"/>
  <c r="R863" i="1"/>
  <c r="Q864" i="1"/>
  <c r="R864" i="1"/>
  <c r="Q865" i="1"/>
  <c r="R865" i="1"/>
  <c r="Q866" i="1"/>
  <c r="R866" i="1"/>
  <c r="Q867" i="1"/>
  <c r="R867" i="1"/>
  <c r="Q868" i="1"/>
  <c r="R868" i="1"/>
  <c r="Q869" i="1"/>
  <c r="R869" i="1"/>
  <c r="Q870" i="1"/>
  <c r="R870" i="1"/>
  <c r="Q871" i="1"/>
  <c r="R871" i="1"/>
  <c r="Q872" i="1"/>
  <c r="R872" i="1"/>
  <c r="Q873" i="1"/>
  <c r="R873" i="1"/>
  <c r="Q874" i="1"/>
  <c r="R874" i="1"/>
  <c r="Q875" i="1"/>
  <c r="R875" i="1"/>
  <c r="Q876" i="1"/>
  <c r="R876" i="1"/>
  <c r="Q877" i="1"/>
  <c r="R877" i="1"/>
  <c r="Q878" i="1"/>
  <c r="R878" i="1"/>
  <c r="Q879" i="1"/>
  <c r="R879" i="1"/>
  <c r="Q880" i="1"/>
  <c r="R880" i="1"/>
  <c r="Q881" i="1"/>
  <c r="R881" i="1"/>
  <c r="Q882" i="1"/>
  <c r="R882" i="1"/>
  <c r="Q883" i="1"/>
  <c r="R883" i="1"/>
  <c r="Q884" i="1"/>
  <c r="R884" i="1"/>
  <c r="Q885" i="1"/>
  <c r="R885" i="1"/>
  <c r="Q886" i="1"/>
  <c r="R886" i="1"/>
  <c r="Q887" i="1"/>
  <c r="R887" i="1"/>
  <c r="Q888" i="1"/>
  <c r="R888" i="1"/>
  <c r="Q889" i="1"/>
  <c r="R889" i="1"/>
  <c r="Q890" i="1"/>
  <c r="R890" i="1"/>
  <c r="Q891" i="1"/>
  <c r="R891" i="1"/>
  <c r="Q892" i="1"/>
  <c r="R892" i="1"/>
  <c r="Q893" i="1"/>
  <c r="R893" i="1"/>
  <c r="Q894" i="1"/>
  <c r="R894" i="1"/>
  <c r="Q895" i="1"/>
  <c r="R895" i="1"/>
  <c r="Q896" i="1"/>
  <c r="R896" i="1"/>
  <c r="Q897" i="1"/>
  <c r="R897" i="1"/>
  <c r="Q898" i="1"/>
  <c r="R898" i="1"/>
  <c r="Q899" i="1"/>
  <c r="R899" i="1"/>
  <c r="Q900" i="1"/>
  <c r="R900" i="1"/>
  <c r="Q901" i="1"/>
  <c r="R901" i="1"/>
  <c r="Q902" i="1"/>
  <c r="R902" i="1"/>
  <c r="Q903" i="1"/>
  <c r="R903" i="1"/>
  <c r="Q904" i="1"/>
  <c r="R904" i="1"/>
  <c r="Q905" i="1"/>
  <c r="R905" i="1"/>
  <c r="Q906" i="1"/>
  <c r="R906" i="1"/>
  <c r="Q907" i="1"/>
  <c r="R907" i="1"/>
  <c r="Q908" i="1"/>
  <c r="R908" i="1"/>
  <c r="Q909" i="1"/>
  <c r="R909" i="1"/>
  <c r="Q910" i="1"/>
  <c r="R910" i="1"/>
  <c r="Q911" i="1"/>
  <c r="R911" i="1"/>
  <c r="Q912" i="1"/>
  <c r="R912" i="1"/>
  <c r="Q913" i="1"/>
  <c r="R913" i="1"/>
  <c r="Q914" i="1"/>
  <c r="R914" i="1"/>
  <c r="Q915" i="1"/>
  <c r="R915" i="1"/>
  <c r="Q916" i="1"/>
  <c r="R916" i="1"/>
  <c r="Q917" i="1"/>
  <c r="R917" i="1"/>
  <c r="Q918" i="1"/>
  <c r="R918" i="1"/>
  <c r="Q919" i="1"/>
  <c r="R919" i="1"/>
  <c r="Q920" i="1"/>
  <c r="R920" i="1"/>
  <c r="Q921" i="1"/>
  <c r="R921" i="1"/>
  <c r="Q922" i="1"/>
  <c r="R922" i="1"/>
  <c r="Q923" i="1"/>
  <c r="R923" i="1"/>
  <c r="Q924" i="1"/>
  <c r="R924" i="1"/>
  <c r="Q925" i="1"/>
  <c r="R925" i="1"/>
  <c r="Q926" i="1"/>
  <c r="R926" i="1"/>
  <c r="Q927" i="1"/>
  <c r="R927" i="1"/>
  <c r="Q928" i="1"/>
  <c r="R928" i="1"/>
  <c r="Q929" i="1"/>
  <c r="R929" i="1"/>
  <c r="Q930" i="1"/>
  <c r="R930" i="1"/>
  <c r="Q931" i="1"/>
  <c r="R931" i="1"/>
  <c r="Q932" i="1"/>
  <c r="R932" i="1"/>
  <c r="Q933" i="1"/>
  <c r="R933" i="1"/>
  <c r="Q934" i="1"/>
  <c r="R934" i="1"/>
  <c r="Q935" i="1"/>
  <c r="R935" i="1"/>
  <c r="Q936" i="1"/>
  <c r="R936" i="1"/>
  <c r="Q937" i="1"/>
  <c r="R937" i="1"/>
  <c r="Q938" i="1"/>
  <c r="R938" i="1"/>
  <c r="Q939" i="1"/>
  <c r="R939" i="1"/>
  <c r="Q940" i="1"/>
  <c r="R940" i="1"/>
  <c r="Q941" i="1"/>
  <c r="R941" i="1"/>
  <c r="Q942" i="1"/>
  <c r="R942" i="1"/>
  <c r="Q943" i="1"/>
  <c r="R943" i="1"/>
  <c r="Q944" i="1"/>
  <c r="R944" i="1"/>
  <c r="Q945" i="1"/>
  <c r="R945" i="1"/>
  <c r="Q946" i="1"/>
  <c r="R946" i="1"/>
  <c r="Q947" i="1"/>
  <c r="R947" i="1"/>
  <c r="Q948" i="1"/>
  <c r="R948" i="1"/>
  <c r="Q949" i="1"/>
  <c r="R949" i="1"/>
  <c r="Q950" i="1"/>
  <c r="R950" i="1"/>
  <c r="Q951" i="1"/>
  <c r="R951" i="1"/>
  <c r="Q952" i="1"/>
  <c r="R952" i="1"/>
  <c r="Q953" i="1"/>
  <c r="R953" i="1"/>
  <c r="Q954" i="1"/>
  <c r="R954" i="1"/>
  <c r="Q955" i="1"/>
  <c r="R955" i="1"/>
  <c r="Q956" i="1"/>
  <c r="R956" i="1"/>
  <c r="Q957" i="1"/>
  <c r="R957" i="1"/>
  <c r="Q958" i="1"/>
  <c r="R958" i="1"/>
  <c r="Q959" i="1"/>
  <c r="R959" i="1"/>
  <c r="Q960" i="1"/>
  <c r="R960" i="1"/>
  <c r="Q961" i="1"/>
  <c r="R961" i="1"/>
  <c r="Q962" i="1"/>
  <c r="R962" i="1"/>
  <c r="Q963" i="1"/>
  <c r="R963" i="1"/>
  <c r="Q964" i="1"/>
  <c r="R964" i="1"/>
  <c r="Q965" i="1"/>
  <c r="R965" i="1"/>
  <c r="Q966" i="1"/>
  <c r="R966" i="1"/>
  <c r="Q967" i="1"/>
  <c r="R967" i="1"/>
  <c r="Q968" i="1"/>
  <c r="R968" i="1"/>
  <c r="Q969" i="1"/>
  <c r="R969" i="1"/>
  <c r="Q970" i="1"/>
  <c r="R970" i="1"/>
  <c r="Q971" i="1"/>
  <c r="R971" i="1"/>
  <c r="Q972" i="1"/>
  <c r="R972" i="1"/>
  <c r="Q973" i="1"/>
  <c r="R973" i="1"/>
  <c r="Q974" i="1"/>
  <c r="R974" i="1"/>
  <c r="Q975" i="1"/>
  <c r="R975" i="1"/>
  <c r="Q976" i="1"/>
  <c r="R976" i="1"/>
  <c r="Q977" i="1"/>
  <c r="R977" i="1"/>
  <c r="Q978" i="1"/>
  <c r="R978" i="1"/>
  <c r="Q979" i="1"/>
  <c r="R979" i="1"/>
  <c r="Q980" i="1"/>
  <c r="R980" i="1"/>
  <c r="Q981" i="1"/>
  <c r="R981" i="1"/>
  <c r="Q982" i="1"/>
  <c r="R982" i="1"/>
  <c r="Q983" i="1"/>
  <c r="R983" i="1"/>
  <c r="Q984" i="1"/>
  <c r="R984" i="1"/>
  <c r="Q985" i="1"/>
  <c r="R985" i="1"/>
  <c r="Q986" i="1"/>
  <c r="R986" i="1"/>
  <c r="Q987" i="1"/>
  <c r="R987" i="1"/>
  <c r="Q988" i="1"/>
  <c r="R988" i="1"/>
  <c r="Q989" i="1"/>
  <c r="R989" i="1"/>
  <c r="Q990" i="1"/>
  <c r="R990" i="1"/>
  <c r="Q991" i="1"/>
  <c r="R991" i="1"/>
  <c r="Q992" i="1"/>
  <c r="R992" i="1"/>
  <c r="Q993" i="1"/>
  <c r="R993" i="1"/>
  <c r="Q994" i="1"/>
  <c r="R994" i="1"/>
  <c r="Q995" i="1"/>
  <c r="R995" i="1"/>
  <c r="Q996" i="1"/>
  <c r="R996" i="1"/>
  <c r="Q997" i="1"/>
  <c r="R997" i="1"/>
  <c r="Q998" i="1"/>
  <c r="R998" i="1"/>
  <c r="Q999" i="1"/>
  <c r="R999" i="1"/>
  <c r="Q1000" i="1"/>
  <c r="R1000" i="1"/>
  <c r="Q1001" i="1"/>
  <c r="R1001" i="1"/>
  <c r="R2" i="1"/>
  <c r="Q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P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AS9" i="6"/>
  <c r="AS8" i="6"/>
  <c r="AS7" i="6"/>
  <c r="AS6" i="6"/>
  <c r="AS5" i="6"/>
  <c r="AS4" i="6"/>
  <c r="AR9" i="6"/>
  <c r="AR8" i="6"/>
  <c r="AR7" i="6"/>
  <c r="AR6" i="6"/>
  <c r="AR5" i="6"/>
  <c r="AR4" i="6"/>
  <c r="E13" i="5" l="1"/>
  <c r="F13" i="5"/>
  <c r="D13" i="5"/>
  <c r="D8" i="5"/>
  <c r="F11" i="5"/>
  <c r="F7" i="5"/>
  <c r="F5" i="5"/>
  <c r="C5" i="5"/>
  <c r="C7" i="5"/>
  <c r="D5" i="5"/>
  <c r="E10" i="5"/>
  <c r="E4" i="5"/>
  <c r="C8" i="5"/>
  <c r="D12" i="5"/>
  <c r="D4" i="5"/>
  <c r="F9" i="5"/>
  <c r="F3" i="5"/>
  <c r="C9" i="5"/>
  <c r="D11" i="5"/>
  <c r="G11" i="5" s="1"/>
  <c r="D3" i="5"/>
  <c r="E9" i="5"/>
  <c r="F6" i="5"/>
  <c r="E3" i="5"/>
  <c r="C10" i="5"/>
  <c r="D2" i="5"/>
  <c r="D10" i="5"/>
  <c r="E2" i="5"/>
  <c r="F12" i="5"/>
  <c r="F8" i="5"/>
  <c r="E6" i="5"/>
  <c r="C3" i="5"/>
  <c r="C11" i="5"/>
  <c r="D9" i="5"/>
  <c r="E12" i="5"/>
  <c r="E8" i="5"/>
  <c r="C4" i="5"/>
  <c r="C12" i="5"/>
  <c r="G10" i="5" l="1"/>
  <c r="G12" i="5"/>
  <c r="H12" i="5" s="1"/>
  <c r="G5" i="5"/>
  <c r="H11" i="5"/>
  <c r="I11" i="5"/>
  <c r="I10" i="5"/>
  <c r="J10" i="5"/>
  <c r="G4" i="5"/>
  <c r="J11" i="5"/>
  <c r="G2" i="5"/>
  <c r="J2" i="5" s="1"/>
  <c r="H2" i="5"/>
  <c r="G7" i="5"/>
  <c r="G8" i="5"/>
  <c r="H8" i="5" s="1"/>
  <c r="H10" i="5"/>
  <c r="G3" i="5"/>
  <c r="J3" i="5" s="1"/>
  <c r="G9" i="5"/>
  <c r="G13" i="5"/>
  <c r="I13" i="5"/>
  <c r="I12" i="5"/>
  <c r="G6" i="5"/>
  <c r="H6" i="5" s="1"/>
  <c r="I5" i="5" l="1"/>
  <c r="J5" i="5"/>
  <c r="H5" i="5"/>
  <c r="I2" i="5"/>
  <c r="J12" i="5"/>
  <c r="H9" i="5"/>
  <c r="I9" i="5"/>
  <c r="J9" i="5"/>
  <c r="H4" i="5"/>
  <c r="I4" i="5"/>
  <c r="J4" i="5"/>
  <c r="H7" i="5"/>
  <c r="I7" i="5"/>
  <c r="H13" i="5"/>
  <c r="J13" i="5"/>
  <c r="H3" i="5"/>
  <c r="I3" i="5"/>
  <c r="J7" i="5"/>
  <c r="J8" i="5"/>
  <c r="I6" i="5"/>
  <c r="J6" i="5"/>
  <c r="I8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<sst xmlns="http://schemas.openxmlformats.org/spreadsheetml/2006/main" count="6161" uniqueCount="2085">
  <si>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</si>
  <si>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</si>
  <si>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</si>
  <si>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</si>
  <si>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</si>
  <si>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</si>
  <si>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</si>
  <si>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</si>
  <si>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</si>
  <si>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</si>
  <si>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</si>
  <si>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</si>
  <si>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</si>
  <si>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</si>
  <si>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</si>
  <si>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</si>
  <si>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</si>
  <si>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</si>
  <si>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</si>
  <si>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</si>
  <si>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</si>
  <si>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</si>
  <si>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</si>
  <si>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</si>
  <si>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</si>
  <si>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</si>
  <si>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</si>
  <si>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</si>
  <si>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</si>
  <si>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</si>
  <si>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</si>
  <si>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</si>
  <si>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</si>
  <si>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</si>
  <si>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</si>
  <si>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</si>
  <si>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</si>
  <si>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</si>
  <si>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</si>
  <si>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</si>
  <si>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</si>
  <si>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</si>
  <si>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</si>
  <si>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</si>
  <si>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</si>
  <si>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</si>
  <si>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</si>
  <si>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</si>
  <si>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</si>
  <si>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</si>
  <si>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</si>
  <si>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</si>
  <si>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</si>
  <si>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</si>
  <si>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</si>
  <si>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</si>
  <si>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</si>
  <si>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</si>
  <si>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</si>
  <si>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</si>
  <si>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</si>
  <si>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</si>
  <si>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</si>
  <si>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</si>
  <si>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</si>
  <si>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</si>
  <si>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</si>
  <si>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</si>
  <si>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</si>
  <si>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</si>
  <si>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</si>
  <si>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</si>
  <si>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</si>
  <si>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</si>
  <si>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</si>
  <si>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</si>
  <si>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</si>
  <si>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</si>
  <si>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</si>
  <si>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</si>
  <si>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</si>
  <si>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</si>
  <si>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</si>
  <si>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</si>
  <si>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</si>
  <si>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</si>
  <si>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</si>
  <si>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</si>
  <si>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</si>
  <si>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</si>
  <si>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</si>
  <si>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</si>
  <si>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</si>
  <si>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</si>
  <si>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</si>
  <si>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</si>
  <si>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</si>
  <si>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</si>
  <si>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</si>
  <si>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</si>
  <si>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</si>
  <si>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</si>
  <si>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</si>
  <si>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</si>
  <si>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</si>
  <si>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</si>
  <si>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</si>
  <si>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</si>
  <si>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</si>
  <si>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</si>
  <si>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</si>
  <si>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</si>
  <si>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</si>
  <si>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</si>
  <si>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</si>
  <si>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</si>
  <si>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</si>
  <si>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</si>
  <si>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</si>
  <si>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</si>
  <si>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</si>
  <si>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</si>
  <si>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</si>
  <si>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</si>
  <si>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</si>
  <si>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</si>
  <si>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</si>
  <si>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</si>
  <si>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</si>
  <si>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</si>
  <si>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</si>
  <si>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</si>
  <si>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</si>
  <si>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</si>
  <si>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</si>
  <si>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</si>
  <si>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</si>
  <si>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</si>
  <si>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</si>
  <si>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</si>
  <si>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</si>
  <si>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</si>
  <si>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</si>
  <si>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</si>
  <si>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</si>
  <si>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</si>
  <si>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</si>
  <si>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</si>
  <si>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</si>
  <si>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</si>
  <si>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</si>
  <si>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</si>
  <si>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</si>
  <si>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</si>
  <si>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</si>
  <si>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</si>
  <si>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</si>
  <si>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</si>
  <si>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</si>
  <si>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</si>
  <si>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</si>
  <si>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</si>
  <si>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</si>
  <si>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</si>
  <si>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</si>
  <si>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</si>
  <si>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</si>
  <si>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</si>
  <si>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</si>
  <si>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</si>
  <si>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</si>
  <si>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</si>
  <si>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</si>
  <si>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</si>
  <si>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</si>
  <si>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</si>
  <si>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</si>
  <si>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</si>
  <si>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</si>
  <si>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</si>
  <si>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</si>
  <si>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</si>
  <si>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</si>
  <si>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</si>
  <si>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</si>
  <si>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</si>
  <si>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</si>
  <si>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</si>
  <si>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</si>
  <si>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</si>
  <si>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</si>
  <si>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</si>
  <si>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</si>
  <si>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</si>
  <si>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</si>
  <si>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</si>
  <si>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</si>
  <si>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</si>
  <si>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</si>
  <si>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</si>
  <si>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</si>
  <si>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</si>
  <si>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</si>
  <si>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</si>
  <si>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</si>
  <si>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</si>
  <si>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</si>
  <si>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</si>
  <si>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</si>
  <si>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</si>
  <si>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</si>
  <si>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</si>
  <si>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</si>
  <si>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</si>
  <si>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</si>
  <si>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</si>
  <si>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</si>
  <si>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</si>
  <si>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</si>
  <si>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</si>
  <si>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</si>
  <si>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</si>
  <si>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</si>
  <si>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</si>
  <si>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</si>
  <si>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</si>
  <si>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</si>
  <si>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</si>
  <si>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</si>
  <si>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</si>
  <si>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</si>
  <si>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</si>
  <si>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</si>
  <si>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</si>
  <si>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</si>
  <si>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</si>
  <si>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</si>
  <si>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</si>
  <si>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</si>
  <si>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</si>
  <si>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</si>
  <si>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</si>
  <si>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</si>
  <si>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</si>
  <si>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</si>
  <si>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</si>
  <si>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</si>
  <si>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</si>
  <si>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</si>
  <si>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</si>
  <si>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</si>
  <si>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</si>
  <si>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</si>
  <si>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</si>
  <si>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</si>
  <si>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</si>
  <si>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</si>
  <si>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</si>
  <si>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</si>
  <si>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</si>
  <si>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</si>
  <si>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</si>
  <si>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</si>
  <si>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</si>
  <si>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</si>
  <si>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</si>
  <si>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</si>
  <si>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</si>
  <si>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</si>
  <si>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</si>
  <si>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</si>
  <si>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</si>
  <si>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</si>
  <si>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</si>
  <si>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</si>
  <si>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</si>
  <si>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</si>
  <si>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</si>
  <si>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</si>
  <si>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</si>
  <si>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</si>
  <si>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</si>
  <si>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</si>
  <si>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</si>
  <si>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</si>
  <si>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</si>
  <si>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</si>
  <si>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</si>
  <si>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</si>
  <si>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</si>
  <si>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</si>
  <si>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</si>
  <si>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</si>
  <si>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</si>
  <si>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</si>
  <si>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</si>
  <si>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</si>
  <si>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</si>
  <si>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</si>
  <si>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</si>
  <si>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</si>
  <si>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</si>
  <si>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</si>
  <si>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</si>
  <si>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</si>
  <si>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</si>
  <si>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</si>
  <si>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</si>
  <si>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</si>
  <si>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</si>
  <si>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</si>
  <si>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</si>
  <si>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</si>
  <si>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</si>
  <si>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</si>
  <si>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</si>
  <si>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</si>
  <si>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</si>
  <si>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</si>
  <si>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</si>
  <si>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</si>
  <si>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</si>
  <si>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</si>
  <si>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</si>
  <si>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</si>
  <si>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</si>
  <si>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</si>
  <si>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</si>
  <si>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</si>
  <si>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</si>
  <si>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</si>
  <si>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</si>
  <si>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</si>
  <si>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</si>
  <si>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</si>
  <si>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</si>
  <si>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</si>
  <si>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</si>
  <si>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</si>
  <si>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</si>
  <si>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</si>
  <si>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</si>
  <si>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</si>
  <si>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</si>
  <si>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</si>
  <si>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</si>
  <si>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</si>
  <si>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</si>
  <si>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</si>
  <si>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</si>
  <si>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</si>
  <si>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</si>
  <si>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</si>
  <si>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</si>
  <si>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</si>
  <si>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</si>
  <si>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</si>
  <si>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</si>
  <si>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</si>
  <si>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</si>
  <si>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</si>
  <si>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</si>
  <si>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</si>
  <si>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</si>
  <si>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</si>
  <si>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</si>
  <si>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</si>
  <si>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</si>
  <si>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</si>
  <si>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</si>
  <si>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</si>
  <si>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</si>
  <si>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</si>
  <si>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</si>
  <si>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</si>
  <si>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</si>
  <si>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</si>
  <si>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</si>
  <si>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</si>
  <si>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</si>
  <si>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</si>
  <si>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</si>
  <si>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</si>
  <si>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</si>
  <si>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</si>
  <si>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</si>
  <si>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</si>
  <si>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</si>
  <si>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</si>
  <si>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</si>
  <si>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</si>
  <si>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</si>
  <si>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</si>
  <si>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</si>
  <si>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</si>
  <si>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</si>
  <si>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</si>
  <si>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</si>
  <si>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</si>
  <si>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</si>
  <si>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</si>
  <si>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</si>
  <si>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</si>
  <si>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</si>
  <si>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</si>
  <si>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</si>
  <si>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</si>
  <si>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</si>
  <si>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</si>
  <si>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</si>
  <si>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</si>
  <si>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</si>
  <si>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</si>
  <si>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</si>
  <si>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</si>
  <si>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</si>
  <si>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</si>
  <si>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</si>
  <si>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</si>
  <si>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</si>
  <si>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</si>
  <si>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</si>
  <si>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</si>
  <si>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</si>
  <si>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</si>
  <si>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</si>
  <si>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</si>
  <si>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</si>
  <si>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</si>
  <si>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</si>
  <si>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</si>
  <si>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</si>
  <si>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</si>
  <si>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</si>
  <si>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</si>
  <si>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</si>
  <si>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</si>
  <si>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</si>
  <si>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</si>
  <si>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</si>
  <si>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</si>
  <si>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</si>
  <si>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</si>
  <si>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</si>
  <si>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</si>
  <si>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</si>
  <si>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</si>
  <si>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</si>
  <si>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</si>
  <si>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</si>
  <si>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</si>
  <si>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</si>
  <si>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</si>
  <si>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</si>
  <si>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</si>
  <si>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</si>
  <si>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</si>
  <si>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</si>
  <si>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</si>
  <si>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</si>
  <si>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</si>
  <si>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</si>
  <si>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</si>
  <si>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</si>
  <si>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</si>
  <si>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</si>
  <si>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</si>
  <si>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</si>
  <si>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</si>
  <si>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</si>
  <si>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</si>
  <si>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</si>
  <si>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</si>
  <si>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</si>
  <si>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</si>
  <si>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</si>
  <si>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</si>
  <si>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</si>
  <si>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</si>
  <si>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</si>
  <si>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</si>
  <si>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</si>
  <si>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</si>
  <si>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</si>
  <si>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</si>
  <si>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</si>
  <si>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</si>
  <si>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</si>
  <si>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</si>
  <si>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</si>
  <si>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</si>
  <si>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</si>
  <si>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</si>
  <si>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</si>
  <si>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</si>
  <si>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</si>
  <si>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</si>
  <si>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</si>
  <si>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</si>
  <si>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</si>
  <si>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</si>
  <si>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</si>
  <si>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</si>
  <si>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</si>
  <si>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</si>
  <si>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</si>
  <si>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</si>
  <si>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</si>
  <si>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</si>
  <si>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</si>
  <si>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</si>
  <si>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</si>
  <si>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</si>
  <si>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</si>
  <si>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</si>
  <si>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</si>
  <si>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</si>
  <si>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</si>
  <si>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</si>
  <si>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</si>
  <si>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</si>
  <si>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</si>
  <si>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</si>
  <si>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</si>
  <si>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</si>
  <si>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</si>
  <si>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</si>
  <si>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</si>
  <si>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</si>
  <si>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</si>
  <si>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</si>
  <si>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</si>
  <si>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</si>
  <si>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</si>
  <si>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</si>
  <si>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</si>
  <si>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</si>
  <si>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</si>
  <si>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</si>
  <si>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</si>
  <si>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</si>
  <si>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</si>
  <si>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</si>
  <si>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</si>
  <si>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</si>
  <si>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</si>
  <si>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</si>
  <si>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</si>
  <si>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</si>
  <si>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</si>
  <si>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</si>
  <si>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</si>
  <si>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</si>
  <si>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</si>
  <si>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</si>
  <si>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</si>
  <si>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</si>
  <si>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</si>
  <si>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</si>
  <si>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</si>
  <si>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</si>
  <si>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</si>
  <si>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</si>
  <si>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</si>
  <si>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</si>
  <si>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</si>
  <si>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</si>
  <si>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</si>
  <si>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</si>
  <si>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</si>
  <si>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</si>
  <si>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</si>
  <si>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</si>
  <si>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</si>
  <si>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</si>
  <si>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</si>
  <si>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</si>
  <si>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</si>
  <si>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</si>
  <si>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</si>
  <si>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</si>
  <si>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</si>
  <si>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</si>
  <si>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</si>
  <si>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</si>
  <si>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</si>
  <si>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</si>
  <si>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</si>
  <si>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</si>
  <si>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</si>
  <si>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</si>
  <si>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</si>
  <si>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</si>
  <si>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</si>
  <si>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</si>
  <si>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</si>
  <si>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</si>
  <si>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</si>
  <si>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</si>
  <si>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</si>
  <si>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</si>
  <si>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</si>
  <si>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</si>
  <si>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</si>
  <si>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</si>
  <si>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</si>
  <si>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</si>
  <si>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</si>
  <si>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</si>
  <si>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</si>
  <si>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</si>
  <si>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</si>
  <si>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</si>
  <si>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</si>
  <si>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</si>
  <si>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</si>
  <si>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</si>
  <si>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</si>
  <si>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</si>
  <si>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</si>
  <si>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</si>
  <si>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</si>
  <si>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</si>
  <si>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</si>
  <si>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</si>
  <si>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</si>
  <si>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</si>
  <si>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</si>
  <si>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</si>
  <si>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</si>
  <si>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</si>
  <si>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</si>
  <si>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</si>
  <si>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</si>
  <si>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</si>
  <si>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</si>
  <si>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</si>
  <si>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</si>
  <si>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</si>
  <si>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</si>
  <si>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</si>
  <si>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</si>
  <si>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</si>
  <si>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</si>
  <si>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</si>
  <si>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</si>
  <si>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</si>
  <si>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</si>
  <si>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</si>
  <si>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</si>
  <si>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</si>
  <si>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</si>
  <si>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</si>
  <si>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</si>
  <si>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</si>
  <si>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</si>
  <si>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</si>
  <si>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</si>
  <si>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</si>
  <si>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</si>
  <si>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</si>
  <si>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</si>
  <si>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</si>
  <si>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</si>
  <si>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</si>
  <si>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</si>
  <si>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</si>
  <si>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</si>
  <si>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</si>
  <si>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</si>
  <si>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</si>
  <si>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</si>
  <si>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</si>
  <si>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</si>
  <si>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</si>
  <si>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</si>
  <si>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</si>
  <si>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</si>
  <si>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</si>
  <si>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</si>
  <si>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</si>
  <si>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</si>
  <si>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</si>
  <si>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</si>
  <si>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</si>
  <si>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</si>
  <si>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</si>
  <si>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</si>
  <si>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</si>
  <si>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</si>
  <si>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</si>
  <si>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</si>
  <si>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</si>
  <si>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</si>
  <si>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</si>
  <si>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</si>
  <si>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</si>
  <si>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</si>
  <si>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</si>
  <si>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</si>
  <si>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</si>
  <si>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</si>
  <si>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</si>
  <si>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</si>
  <si>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</si>
  <si>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</si>
  <si>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</si>
  <si>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</si>
  <si>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</si>
  <si>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</si>
  <si>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</si>
  <si>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</si>
  <si>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</si>
  <si>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</si>
  <si>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</si>
  <si>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</si>
  <si>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</si>
  <si>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</si>
  <si>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</si>
  <si>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</si>
  <si>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</si>
  <si>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</si>
  <si>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</si>
  <si>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</si>
  <si>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</si>
  <si>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</si>
  <si>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</si>
  <si>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</si>
  <si>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</si>
  <si>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</si>
  <si>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</si>
  <si>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</si>
  <si>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</si>
  <si>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</si>
  <si>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</si>
  <si>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</si>
  <si>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</si>
  <si>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</si>
  <si>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</si>
  <si>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</si>
  <si>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</si>
  <si>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</si>
  <si>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</si>
  <si>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</si>
  <si>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</si>
  <si>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</si>
  <si>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</si>
  <si>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</si>
  <si>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</si>
  <si>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</si>
  <si>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</si>
  <si>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</si>
  <si>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</si>
  <si>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</si>
  <si>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</si>
  <si>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</si>
  <si>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</si>
  <si>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</si>
  <si>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</si>
  <si>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</si>
  <si>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</si>
  <si>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</si>
  <si>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</si>
  <si>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</si>
  <si>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</si>
  <si>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</si>
  <si>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</si>
  <si>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</si>
  <si>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</si>
  <si>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</si>
  <si>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</si>
  <si>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</si>
  <si>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</si>
  <si>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</si>
  <si>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</si>
  <si>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</si>
  <si>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</si>
  <si>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</si>
  <si>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</si>
  <si>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</si>
  <si>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</si>
  <si>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</si>
  <si>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</si>
  <si>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</si>
  <si>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</si>
  <si>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</si>
  <si>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</si>
  <si>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</si>
  <si>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</si>
  <si>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</si>
  <si>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</si>
  <si>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</si>
  <si>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</si>
  <si>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</si>
  <si>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</si>
  <si>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</si>
  <si>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</si>
  <si>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</si>
  <si>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</si>
  <si>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</si>
  <si>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</si>
  <si>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</si>
  <si>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</si>
  <si>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</si>
  <si>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</si>
  <si>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</si>
  <si>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</si>
  <si>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</si>
  <si>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</si>
  <si>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</si>
  <si>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</si>
  <si>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</si>
  <si>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</si>
  <si>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</si>
  <si>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</si>
  <si>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</si>
  <si>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</si>
  <si>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</si>
  <si>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</si>
  <si>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</si>
  <si>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</si>
  <si>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</si>
  <si>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</si>
  <si>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</si>
  <si>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</si>
  <si>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</si>
  <si>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</si>
  <si>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</si>
  <si>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</si>
  <si>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</si>
  <si>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</si>
  <si>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</si>
  <si>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</si>
  <si>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</si>
  <si>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</si>
  <si>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</si>
  <si>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</si>
  <si>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</si>
  <si>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</si>
  <si>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</si>
  <si>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</si>
  <si>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</si>
  <si>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</si>
  <si>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</si>
  <si>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</si>
  <si>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</si>
  <si>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</si>
  <si>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</si>
  <si>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</si>
  <si>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</si>
  <si>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</si>
  <si>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</si>
  <si>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</si>
  <si>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</si>
  <si>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</si>
  <si>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</si>
  <si>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</si>
  <si>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</si>
  <si>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</si>
  <si>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</si>
  <si>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</si>
  <si>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</si>
  <si>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</si>
  <si>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</si>
  <si>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</si>
  <si>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</si>
  <si>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</si>
  <si>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</si>
  <si>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</si>
  <si>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</si>
  <si>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</si>
  <si>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</si>
  <si>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</si>
  <si>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</si>
  <si>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</si>
  <si>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</si>
  <si>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</si>
  <si>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</si>
  <si>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</si>
  <si>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</si>
  <si>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</si>
  <si>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</si>
  <si>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</si>
  <si>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</si>
  <si>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</si>
  <si>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</si>
  <si>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</si>
  <si>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</si>
  <si>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</si>
  <si>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</si>
  <si>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</si>
  <si>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</si>
  <si>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</si>
  <si>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</si>
  <si>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</si>
  <si>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</si>
  <si>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</si>
  <si>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</si>
  <si>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</si>
  <si>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</si>
  <si>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</si>
  <si>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</si>
  <si>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</si>
  <si>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</si>
  <si>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</si>
  <si>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</si>
  <si>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</si>
  <si>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</si>
  <si>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</si>
  <si>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</si>
  <si>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</si>
  <si>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</si>
  <si>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</si>
  <si>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</si>
  <si>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</si>
  <si>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</si>
  <si>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</si>
  <si>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</si>
  <si>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</si>
  <si>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</si>
  <si>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</si>
  <si>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</si>
  <si>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</si>
  <si>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</si>
  <si>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</si>
  <si>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</si>
  <si>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</si>
  <si>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</si>
  <si>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</si>
  <si>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</si>
  <si>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</si>
  <si>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</si>
  <si>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</si>
  <si>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</si>
  <si>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</si>
  <si>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</si>
  <si>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</si>
  <si>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</si>
  <si>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</si>
  <si>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</si>
  <si>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</si>
  <si>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</si>
  <si>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</si>
  <si>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</si>
  <si>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</si>
  <si>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</si>
  <si>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</si>
  <si>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</si>
  <si>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</si>
  <si>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</si>
  <si>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</si>
  <si>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</si>
  <si>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</si>
  <si>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</si>
  <si>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</si>
  <si>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</si>
  <si>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</si>
  <si>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</si>
  <si>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</si>
  <si>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</si>
  <si>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</si>
  <si>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</si>
  <si>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</si>
  <si>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</si>
  <si>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</si>
  <si>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</si>
  <si>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</si>
  <si>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</si>
  <si>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</si>
  <si>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</si>
  <si>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</si>
  <si>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</si>
  <si>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</si>
  <si>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</si>
  <si>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</si>
  <si>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</si>
  <si>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</si>
  <si>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</si>
  <si>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</si>
  <si>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</si>
  <si>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</si>
  <si>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</si>
  <si>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</si>
  <si>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</si>
  <si>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</si>
  <si>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</si>
  <si>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</si>
  <si>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</si>
  <si>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</si>
  <si>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</si>
  <si>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</si>
  <si>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</si>
  <si>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</si>
  <si>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</si>
  <si>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</si>
  <si>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</si>
  <si>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</si>
  <si>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</si>
  <si>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</si>
  <si>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</si>
  <si>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</si>
  <si>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</si>
  <si>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</si>
  <si>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</si>
  <si>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</si>
  <si>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</si>
  <si>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</si>
  <si>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</si>
  <si>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</si>
  <si>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</si>
  <si>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</si>
  <si>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</si>
  <si>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</si>
  <si>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</si>
  <si>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</si>
  <si>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</si>
  <si>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</si>
  <si>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</si>
  <si>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</si>
  <si>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</si>
  <si>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</si>
  <si>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</si>
  <si>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</si>
  <si>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</si>
  <si>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</si>
  <si>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</si>
  <si>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</si>
  <si>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</si>
  <si>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</si>
  <si>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</si>
  <si>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</si>
  <si>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</si>
  <si>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</si>
  <si>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</si>
  <si>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</si>
  <si>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</si>
  <si>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</si>
  <si>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</si>
  <si>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</si>
  <si>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</si>
  <si>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</si>
  <si>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</si>
  <si>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</si>
  <si>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</si>
  <si>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</si>
  <si>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</si>
  <si>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</si>
  <si>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</si>
  <si>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</si>
  <si>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</si>
  <si>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</si>
  <si>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</si>
  <si>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</si>
  <si>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</si>
  <si>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</si>
  <si>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</si>
  <si>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</si>
  <si>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</si>
  <si>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</si>
  <si>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</si>
  <si>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</si>
  <si>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</si>
  <si>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</si>
  <si>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</si>
  <si>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</si>
  <si>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</si>
  <si>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</si>
  <si>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</si>
  <si>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</si>
  <si>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</si>
  <si>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</si>
  <si>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</si>
  <si>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</si>
  <si>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</si>
  <si>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</si>
  <si>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</si>
  <si>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</si>
  <si>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</si>
  <si>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</si>
  <si>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</si>
  <si>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</si>
  <si>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</si>
  <si>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</si>
  <si>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</si>
  <si>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</si>
  <si>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</si>
  <si>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</si>
  <si>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</si>
  <si>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</si>
  <si>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</si>
  <si>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</si>
  <si>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</si>
  <si>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</si>
  <si>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</si>
  <si>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</si>
  <si>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</si>
  <si>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</si>
  <si>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</si>
  <si>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</si>
  <si>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</si>
  <si>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</si>
  <si>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</si>
  <si>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</si>
  <si>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</si>
  <si>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</si>
  <si>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</si>
  <si>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</si>
  <si>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</si>
  <si>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</si>
  <si>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</si>
  <si>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</si>
  <si>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</si>
  <si>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</si>
  <si>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</si>
  <si>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</si>
  <si>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</si>
  <si>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</si>
  <si>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</si>
  <si>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</si>
  <si>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</si>
  <si>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</si>
  <si>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</si>
  <si>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</si>
  <si>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</si>
  <si>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</si>
  <si>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</si>
  <si>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</si>
  <si>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</si>
  <si>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</si>
  <si>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</si>
  <si>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</si>
  <si>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</si>
  <si>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</si>
  <si>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</si>
  <si>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</si>
  <si>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</si>
  <si>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</si>
  <si>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</si>
  <si>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</si>
  <si>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</si>
  <si>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</si>
  <si>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</si>
  <si>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</si>
  <si>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</si>
  <si>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</si>
  <si>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</si>
  <si>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</si>
  <si>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</si>
  <si>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</si>
  <si>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</si>
  <si>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</si>
  <si>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</si>
  <si>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</si>
  <si>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</si>
  <si>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</si>
  <si>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</si>
  <si>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</si>
  <si>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</si>
  <si>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</si>
  <si>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</si>
  <si>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</si>
  <si>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</si>
  <si>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</si>
  <si>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</si>
  <si>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</si>
  <si>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</si>
  <si>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</si>
  <si>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</si>
  <si>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</si>
  <si>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</si>
  <si>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</si>
  <si>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</si>
  <si>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</si>
  <si>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</si>
  <si>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</si>
  <si>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</si>
  <si>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</si>
  <si>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</si>
  <si>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</si>
  <si>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</si>
  <si>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</si>
  <si>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</si>
  <si>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</si>
  <si>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</si>
  <si>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</si>
  <si>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</si>
  <si>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</si>
  <si>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</si>
  <si>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</si>
  <si>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</si>
  <si>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</si>
  <si>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</si>
  <si>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</si>
  <si>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</si>
  <si>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</si>
  <si>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</si>
  <si>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</si>
  <si>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</si>
  <si>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</si>
  <si>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</si>
  <si>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</si>
  <si>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</si>
  <si>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</si>
  <si>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</si>
  <si>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</si>
  <si>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</si>
  <si>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</si>
  <si>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</si>
  <si>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</si>
  <si>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</si>
  <si>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</si>
  <si>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</si>
  <si>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</si>
  <si>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</si>
  <si>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</si>
  <si>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</si>
  <si>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</si>
  <si>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</si>
  <si>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</si>
  <si>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</si>
  <si>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</si>
  <si>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</si>
  <si>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</si>
  <si>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</si>
  <si>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</si>
  <si>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</si>
  <si>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</si>
  <si>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</si>
  <si>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</si>
  <si>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</si>
  <si>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</si>
  <si>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</si>
  <si>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</si>
  <si>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</si>
  <si>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</si>
  <si>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</si>
  <si>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</si>
  <si>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</si>
  <si>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</si>
  <si>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</si>
  <si>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</si>
  <si>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</si>
  <si>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</si>
  <si>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</si>
  <si>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</si>
  <si>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</si>
  <si>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</si>
  <si>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</si>
  <si>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</si>
  <si>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</si>
  <si>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</si>
  <si>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</si>
  <si>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</si>
  <si>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</si>
  <si>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</si>
  <si>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</si>
  <si>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</si>
  <si>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</si>
  <si>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</si>
  <si>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</si>
  <si>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</si>
  <si>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</si>
  <si>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</si>
  <si>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</si>
  <si>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</si>
  <si>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</si>
  <si>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</si>
  <si>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</si>
  <si>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</si>
  <si>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</si>
  <si>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</si>
  <si>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</si>
  <si>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</si>
  <si>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</si>
  <si>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</si>
  <si>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</si>
  <si>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</si>
  <si>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</si>
  <si>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</si>
  <si>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</si>
  <si>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</si>
  <si>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</si>
  <si>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</si>
  <si>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</si>
  <si>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</si>
  <si>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</si>
  <si>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</si>
  <si>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</si>
  <si>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</si>
  <si>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</si>
  <si>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</si>
  <si>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</si>
  <si>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</si>
  <si>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</si>
  <si>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</si>
  <si>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</si>
  <si>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</si>
  <si>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</si>
  <si>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</si>
  <si>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</si>
  <si>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</si>
  <si>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</si>
  <si>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</si>
  <si>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</si>
  <si>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</si>
  <si>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</si>
  <si>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</si>
  <si>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</si>
  <si>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</si>
  <si>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</si>
  <si>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</si>
  <si>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</si>
  <si>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</si>
  <si>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</si>
  <si>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</si>
  <si>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</si>
  <si>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</si>
  <si>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</si>
  <si>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</si>
  <si>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</si>
  <si>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</si>
  <si>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</si>
  <si>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</si>
  <si>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</si>
  <si>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</si>
  <si>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</si>
  <si>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</si>
  <si>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</si>
  <si>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</si>
  <si>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</si>
  <si>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</si>
  <si>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</si>
  <si>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</si>
  <si>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</si>
  <si>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</si>
  <si>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</si>
  <si>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</si>
  <si>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</si>
  <si>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</si>
  <si>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</si>
  <si>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</si>
  <si>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</si>
  <si>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</si>
  <si>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</si>
  <si>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</si>
  <si>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</si>
  <si>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</si>
  <si>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</si>
  <si>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</si>
  <si>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</si>
  <si>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</si>
  <si>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</si>
  <si>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</si>
  <si>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</si>
  <si>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</si>
  <si>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</si>
  <si>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</si>
  <si>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</si>
  <si>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</si>
  <si>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</si>
  <si>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</si>
  <si>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</si>
  <si>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</si>
  <si>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</si>
  <si>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</si>
  <si>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</si>
  <si>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</si>
  <si>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</si>
  <si>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</si>
  <si>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</si>
  <si>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</si>
  <si>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</si>
  <si>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</si>
  <si>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</si>
  <si>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</si>
  <si>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</si>
  <si>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</si>
  <si>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</si>
  <si>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</si>
  <si>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</si>
  <si>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</si>
  <si>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</si>
  <si>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</si>
  <si>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</si>
  <si>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</si>
  <si>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</si>
  <si>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</si>
  <si>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</si>
  <si>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</si>
  <si>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</si>
  <si>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</si>
  <si>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</si>
  <si>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</si>
  <si>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</si>
  <si>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</si>
  <si>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</si>
  <si>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</si>
  <si>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</si>
  <si>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</si>
  <si>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</si>
  <si>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</si>
  <si>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</si>
  <si>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</si>
  <si>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</si>
  <si>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</si>
  <si>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</si>
  <si>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</si>
  <si>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</si>
  <si>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</si>
  <si>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</si>
  <si>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</si>
  <si>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</si>
  <si>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</si>
  <si>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</si>
  <si>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</si>
  <si>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</si>
  <si>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</si>
  <si>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</si>
  <si>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</si>
  <si>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</si>
  <si>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</si>
  <si>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</si>
  <si>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</si>
  <si>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</si>
  <si>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</si>
  <si>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</si>
  <si>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</si>
  <si>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</si>
  <si>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</si>
  <si>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</si>
  <si>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</si>
  <si>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</si>
  <si>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</si>
  <si>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</si>
  <si>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</si>
  <si>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</si>
  <si>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</si>
  <si>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</si>
  <si>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</si>
  <si>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</si>
  <si>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</si>
  <si>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</si>
  <si>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</si>
  <si>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</si>
  <si>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</si>
  <si>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</si>
  <si>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</si>
  <si>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</si>
  <si>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</si>
  <si>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</si>
  <si>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</si>
  <si>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</si>
  <si>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</si>
  <si>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</si>
  <si>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</si>
  <si>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</si>
  <si>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</si>
  <si>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</si>
  <si>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</si>
  <si>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</si>
  <si>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</si>
  <si>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</si>
  <si>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</si>
  <si>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</si>
  <si>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</si>
  <si>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</si>
  <si>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</si>
  <si>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</si>
  <si>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</si>
  <si>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</si>
  <si>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</si>
  <si>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</si>
  <si>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</si>
  <si>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</si>
  <si>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</si>
  <si>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</si>
  <si>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</si>
  <si>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</si>
  <si>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</si>
  <si>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</si>
  <si>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</si>
  <si>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</si>
  <si>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</si>
  <si>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</si>
  <si>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</si>
  <si>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</si>
  <si>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</si>
  <si>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</si>
  <si>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</si>
  <si>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</si>
  <si>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</si>
  <si>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</si>
  <si>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</si>
  <si>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</si>
  <si>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</si>
  <si>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</si>
  <si>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</si>
  <si>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</si>
  <si>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</si>
  <si>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</si>
  <si>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</si>
  <si>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</si>
  <si>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</si>
  <si>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</si>
  <si>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</si>
  <si>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</si>
  <si>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</si>
  <si>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</si>
  <si>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</si>
  <si>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</si>
  <si>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</si>
  <si>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</si>
  <si>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</si>
  <si>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</si>
  <si>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</si>
  <si>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</si>
  <si>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</si>
  <si>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</si>
  <si>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</si>
  <si>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</si>
  <si>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</si>
  <si>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</si>
  <si>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</si>
  <si>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</si>
  <si>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</si>
  <si>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</si>
  <si>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</si>
  <si>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</si>
  <si>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</si>
  <si>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</si>
  <si>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</si>
  <si>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</si>
  <si>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</si>
  <si>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</si>
  <si>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</si>
  <si>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</si>
  <si>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</si>
  <si>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</si>
  <si>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</si>
  <si>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</si>
  <si>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</si>
  <si>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</si>
  <si>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</si>
  <si>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</si>
  <si>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</si>
  <si>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</si>
  <si>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</si>
  <si>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</si>
  <si>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</si>
  <si>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</si>
  <si>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</si>
  <si>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</si>
  <si>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</si>
  <si>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</si>
  <si>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</si>
  <si>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</si>
  <si>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</si>
  <si>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</si>
  <si>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</si>
  <si>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</si>
  <si>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</si>
  <si>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</si>
  <si>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</si>
  <si>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</si>
  <si>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</si>
  <si>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</si>
  <si>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</si>
  <si>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</si>
  <si>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</si>
  <si>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</si>
  <si>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</si>
  <si>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</si>
  <si>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</si>
  <si>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</si>
  <si>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</si>
  <si>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</si>
  <si>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</si>
  <si>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</si>
  <si>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</si>
  <si>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</si>
  <si>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</si>
  <si>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</si>
  <si>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</si>
  <si>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</si>
  <si>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</si>
  <si>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</si>
  <si>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</si>
  <si>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</si>
  <si>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</si>
  <si>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</si>
  <si>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</si>
  <si>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</si>
  <si>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</si>
  <si>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</si>
  <si>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</si>
  <si>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</si>
  <si>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</si>
  <si>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</si>
  <si>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</si>
  <si>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</si>
  <si>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</si>
  <si>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</si>
  <si>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</si>
  <si>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</si>
  <si>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</si>
  <si>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</si>
  <si>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</si>
  <si>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</si>
  <si>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</si>
  <si>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</si>
  <si>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</si>
  <si>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</si>
  <si>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</si>
  <si>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</si>
  <si>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</si>
  <si>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</si>
  <si>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</si>
  <si>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</si>
  <si>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</si>
  <si>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</si>
  <si>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</si>
  <si>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</si>
  <si>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</si>
  <si>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</si>
  <si>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</si>
  <si>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</si>
  <si>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</si>
  <si>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</si>
  <si>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</si>
  <si>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</si>
  <si>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</si>
  <si>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</si>
  <si>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</si>
  <si>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</si>
  <si>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</si>
  <si>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</si>
  <si>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</si>
  <si>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</si>
  <si>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</si>
  <si>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</si>
  <si>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</si>
  <si>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</si>
  <si>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</si>
  <si>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</si>
  <si>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</si>
  <si>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</si>
  <si>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</si>
  <si>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</si>
  <si>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</si>
  <si>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</si>
  <si>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</si>
  <si>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</si>
  <si>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</si>
  <si>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</si>
  <si>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</si>
  <si>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</si>
  <si>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</si>
  <si>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</si>
  <si>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</si>
  <si>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</si>
  <si>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</si>
  <si>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</si>
  <si>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</si>
  <si>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</si>
  <si>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</si>
  <si>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</si>
  <si>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</si>
  <si>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</si>
  <si>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</si>
  <si>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</si>
  <si>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</si>
  <si>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</si>
  <si>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</si>
  <si>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</si>
  <si>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</si>
  <si>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</si>
  <si>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</si>
  <si>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</si>
  <si>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</si>
  <si>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</si>
  <si>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</si>
  <si>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</si>
  <si>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</si>
  <si>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</si>
  <si>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</si>
  <si>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</si>
  <si>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</si>
  <si>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</si>
  <si>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</si>
  <si>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</si>
  <si>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</si>
  <si>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</si>
  <si>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</si>
  <si>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</si>
  <si>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</si>
  <si>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</si>
  <si>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</si>
  <si>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</si>
  <si>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</si>
  <si>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</si>
  <si>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</si>
  <si>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</si>
  <si>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</si>
  <si>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</si>
  <si>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</si>
  <si>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</si>
  <si>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</si>
  <si>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</si>
  <si>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</si>
  <si>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</si>
  <si>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</si>
  <si>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</si>
  <si>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</si>
  <si>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</si>
  <si>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</si>
  <si>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</si>
  <si>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</si>
  <si>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</si>
  <si>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</si>
  <si>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</si>
  <si>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</si>
  <si>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</si>
  <si>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</si>
  <si>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</si>
  <si>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</si>
  <si>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</si>
  <si>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</si>
  <si>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</si>
  <si>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</si>
  <si>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</si>
  <si>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</si>
  <si>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</si>
  <si>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</si>
  <si>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</si>
  <si>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</si>
  <si>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</si>
  <si>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</si>
  <si>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</si>
  <si>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</si>
  <si>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</si>
  <si>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</si>
  <si>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</si>
  <si>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</si>
  <si>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</si>
  <si>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</si>
  <si>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</si>
  <si>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</si>
  <si>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</si>
  <si>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</si>
  <si>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</si>
  <si>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</si>
  <si>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</si>
  <si>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</si>
  <si>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</si>
  <si>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</si>
  <si>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</si>
  <si>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</si>
  <si>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</si>
  <si>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</si>
  <si>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</si>
  <si>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</si>
  <si>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</si>
  <si>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</si>
  <si>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</si>
  <si>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</si>
  <si>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</si>
  <si>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</si>
  <si>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</si>
  <si>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</si>
  <si>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</si>
  <si>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</si>
  <si>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</si>
  <si>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</si>
  <si>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</si>
  <si>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</si>
  <si>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</si>
  <si>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</si>
  <si>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</si>
  <si>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</si>
  <si>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</si>
  <si>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</si>
  <si>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</si>
  <si>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</si>
  <si>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</si>
  <si>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</si>
  <si>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</si>
  <si>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</si>
  <si>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</si>
  <si>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</si>
  <si>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</si>
  <si>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</si>
  <si>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</si>
  <si>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</si>
  <si>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</si>
  <si>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</si>
  <si>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</si>
  <si>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</si>
  <si>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</si>
  <si>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</si>
  <si>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</si>
  <si>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</si>
  <si>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</si>
  <si>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</si>
  <si>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</si>
  <si>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</si>
  <si>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</si>
  <si>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</si>
  <si>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</si>
  <si>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</si>
  <si>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</si>
  <si>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</si>
  <si>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</si>
  <si>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</si>
  <si>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</si>
  <si>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</si>
  <si>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</si>
  <si>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</si>
  <si>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</si>
  <si>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</si>
  <si>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</si>
  <si>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</si>
  <si>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</si>
  <si>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</si>
  <si>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</si>
  <si>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</si>
  <si>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</si>
  <si>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</si>
  <si>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</si>
  <si>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</si>
  <si>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</si>
  <si>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</si>
  <si>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</si>
  <si>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</si>
  <si>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</si>
  <si>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</si>
  <si>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</si>
  <si>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</si>
  <si>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</si>
  <si>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</si>
  <si>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</si>
  <si>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</si>
  <si>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</si>
  <si>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</si>
  <si>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</si>
  <si>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</si>
  <si>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</si>
  <si>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</si>
  <si>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</si>
  <si>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</si>
  <si>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</si>
  <si>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</si>
  <si>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</si>
  <si>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</si>
  <si>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</si>
  <si>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</si>
  <si>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</si>
  <si>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</si>
  <si>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</si>
  <si>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</si>
  <si>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</si>
  <si>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</si>
  <si>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</si>
  <si>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</si>
  <si>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</si>
  <si>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</si>
  <si>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</si>
  <si>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</si>
  <si>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</si>
  <si>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</si>
  <si>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</si>
  <si>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</si>
  <si>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</si>
  <si>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</si>
  <si>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</si>
  <si>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</si>
  <si>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</si>
  <si>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</si>
  <si>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</si>
  <si>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</si>
  <si>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</si>
  <si>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</si>
  <si>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</si>
  <si>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</si>
  <si>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</si>
  <si>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</si>
  <si>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</si>
  <si>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</si>
  <si>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</si>
  <si>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</si>
  <si>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</si>
  <si>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</si>
  <si>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</si>
  <si>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</si>
  <si>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</si>
  <si>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</si>
  <si>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</si>
  <si>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</si>
  <si>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</si>
  <si>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</si>
  <si>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</si>
  <si>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</si>
  <si>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</si>
  <si>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</si>
  <si>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</si>
  <si>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</si>
  <si>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</si>
  <si>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</si>
  <si>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</si>
  <si>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</si>
  <si>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</si>
  <si>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</si>
  <si>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</si>
  <si>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</si>
  <si>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</si>
  <si>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</si>
  <si>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</si>
  <si>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</si>
  <si>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</si>
  <si>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</si>
  <si>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</si>
  <si>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</si>
  <si>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</si>
  <si>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</si>
  <si>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</si>
  <si>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</si>
  <si>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</si>
  <si>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</si>
  <si>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</si>
  <si>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</si>
  <si>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</si>
  <si>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</si>
  <si>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</si>
  <si>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</si>
  <si>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</si>
  <si>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</si>
  <si>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</si>
  <si>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</si>
  <si>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</si>
  <si>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</si>
  <si>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</si>
  <si>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</si>
  <si>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</si>
  <si>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</si>
  <si>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</si>
  <si>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</si>
  <si>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</si>
  <si>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</si>
  <si>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</si>
  <si>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</si>
  <si>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</si>
  <si>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</si>
  <si>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</si>
  <si>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</si>
  <si>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</si>
  <si>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</si>
  <si>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</si>
  <si>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</si>
  <si>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</si>
  <si>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</si>
  <si>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</si>
  <si>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</si>
  <si>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</si>
  <si>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</si>
  <si>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</si>
  <si>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</si>
  <si>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</si>
  <si>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</si>
  <si>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</si>
  <si>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</si>
  <si>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</si>
  <si>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</si>
  <si>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</si>
  <si>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</si>
  <si>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</si>
  <si>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</si>
  <si>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</si>
  <si>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</si>
  <si>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</si>
  <si>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</si>
  <si>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</si>
  <si>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</si>
  <si>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</si>
  <si>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</si>
  <si>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</si>
  <si>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</si>
  <si>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</si>
  <si>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</si>
  <si>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</si>
  <si>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</si>
  <si>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</si>
  <si>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</si>
  <si>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</si>
  <si>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</si>
  <si>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</si>
  <si>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</si>
  <si>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</si>
  <si>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</si>
  <si>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</si>
  <si>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</si>
  <si>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</si>
  <si>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</si>
  <si>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</si>
  <si>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</si>
  <si>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</si>
  <si>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</si>
  <si>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</si>
  <si>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</si>
  <si>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</si>
  <si>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</si>
  <si>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</si>
  <si>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</si>
  <si>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</si>
  <si>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</si>
  <si>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</si>
  <si>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</si>
  <si>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</si>
  <si>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</si>
  <si>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</si>
  <si>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</si>
  <si>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</si>
  <si>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</si>
  <si>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</si>
  <si>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</si>
  <si>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</si>
  <si>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</si>
  <si>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</si>
  <si>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</si>
  <si>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</si>
  <si>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</si>
  <si>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</si>
  <si>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</si>
  <si>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</si>
  <si>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</si>
  <si>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</si>
  <si>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</si>
  <si>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</si>
  <si>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</si>
  <si>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</si>
  <si>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</si>
  <si>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</si>
  <si>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</si>
  <si>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</si>
  <si>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</si>
  <si>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</si>
  <si>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</si>
  <si>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Count of Parent Category</t>
  </si>
  <si>
    <t>Column Labels</t>
  </si>
  <si>
    <t>(All)</t>
  </si>
  <si>
    <t>plays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</si>
  <si>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</si>
  <si>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</si>
  <si>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</si>
  <si>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</si>
  <si>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</si>
  <si>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</si>
  <si>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</si>
  <si>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</si>
  <si>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</si>
  <si>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</si>
  <si>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</si>
  <si>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</si>
  <si>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</si>
  <si>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</si>
  <si>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</si>
  <si>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</si>
  <si>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success rate</t>
  </si>
  <si>
    <t>failure rate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</si>
  <si>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</si>
  <si>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</si>
  <si>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</si>
  <si>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</si>
  <si>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</si>
  <si>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</si>
  <si>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</si>
  <si>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</si>
  <si>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</si>
  <si>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Greater than 50000</t>
  </si>
  <si>
    <t>Mean</t>
  </si>
  <si>
    <t>Median</t>
  </si>
  <si>
    <t>Min</t>
  </si>
  <si>
    <t>Max</t>
  </si>
  <si>
    <t>Variance</t>
  </si>
  <si>
    <t>StDev</t>
  </si>
  <si>
    <t>_SuccessfulBackers</t>
  </si>
  <si>
    <t>_FailedBackers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</si>
</sst>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171" fontId="0" fillId="0" borderId="0" xfId="42" applyNumberFormat="1" applyFont="1"/>
    <xf numFmtId="0" fontId="16" fillId="0" borderId="0" xfId="0" applyFont="1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1-4945-BFE6-9BBFFDAA23CC}"/>
            </c:ext>
          </c:extLst>
        </c:ser>
        <c:ser>
          <c:idx val="1"/>
          <c:order val="1"/>
          <c:tx>
            <c:strRef>
              <c:f>'Per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A1-4945-BFE6-9BBFFDAA23CC}"/>
            </c:ext>
          </c:extLst>
        </c:ser>
        <c:ser>
          <c:idx val="2"/>
          <c:order val="2"/>
          <c:tx>
            <c:strRef>
              <c:f>'Per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A1-4945-BFE6-9BBFFDAA23CC}"/>
            </c:ext>
          </c:extLst>
        </c:ser>
        <c:ser>
          <c:idx val="3"/>
          <c:order val="3"/>
          <c:tx>
            <c:strRef>
              <c:f>'Per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A1-4945-BFE6-9BBFFDAA2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4584783"/>
        <c:axId val="378732751"/>
      </c:barChart>
      <c:catAx>
        <c:axId val="54458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32751"/>
        <c:crosses val="autoZero"/>
        <c:auto val="1"/>
        <c:lblAlgn val="ctr"/>
        <c:lblOffset val="100"/>
        <c:noMultiLvlLbl val="0"/>
      </c:catAx>
      <c:valAx>
        <c:axId val="37873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8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 Sub-Category'!$A$6:$A$7</c:f>
              <c:strCache>
                <c:ptCount val="1"/>
                <c:pt idx="0">
                  <c:v>plays</c:v>
                </c:pt>
              </c:strCache>
            </c:strRef>
          </c:cat>
          <c:val>
            <c:numRef>
              <c:f>'Per Sub-Category'!$B$6:$B$7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7-48DC-A538-96F779196151}"/>
            </c:ext>
          </c:extLst>
        </c:ser>
        <c:ser>
          <c:idx val="1"/>
          <c:order val="1"/>
          <c:tx>
            <c:strRef>
              <c:f>'Per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 Sub-Category'!$A$6:$A$7</c:f>
              <c:strCache>
                <c:ptCount val="1"/>
                <c:pt idx="0">
                  <c:v>plays</c:v>
                </c:pt>
              </c:strCache>
            </c:strRef>
          </c:cat>
          <c:val>
            <c:numRef>
              <c:f>'Per Sub-Category'!$C$6:$C$7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FD7-48DC-A538-96F779196151}"/>
            </c:ext>
          </c:extLst>
        </c:ser>
        <c:ser>
          <c:idx val="2"/>
          <c:order val="2"/>
          <c:tx>
            <c:strRef>
              <c:f>'Per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 Sub-Category'!$A$6:$A$7</c:f>
              <c:strCache>
                <c:ptCount val="1"/>
                <c:pt idx="0">
                  <c:v>plays</c:v>
                </c:pt>
              </c:strCache>
            </c:strRef>
          </c:cat>
          <c:val>
            <c:numRef>
              <c:f>'Per Sub-Category'!$D$6:$D$7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D7-48DC-A538-96F779196151}"/>
            </c:ext>
          </c:extLst>
        </c:ser>
        <c:ser>
          <c:idx val="3"/>
          <c:order val="3"/>
          <c:tx>
            <c:strRef>
              <c:f>'Per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Sub-Category'!$A$6:$A$7</c:f>
              <c:strCache>
                <c:ptCount val="1"/>
                <c:pt idx="0">
                  <c:v>plays</c:v>
                </c:pt>
              </c:strCache>
            </c:strRef>
          </c:cat>
          <c:val>
            <c:numRef>
              <c:f>'Per Sub-Category'!$E$6:$E$7</c:f>
              <c:numCache>
                <c:formatCode>General</c:formatCode>
                <c:ptCount val="1"/>
                <c:pt idx="0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FD7-48DC-A538-96F779196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1166927"/>
        <c:axId val="371152783"/>
      </c:barChart>
      <c:catAx>
        <c:axId val="37116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52783"/>
        <c:crosses val="autoZero"/>
        <c:auto val="1"/>
        <c:lblAlgn val="ctr"/>
        <c:lblOffset val="100"/>
        <c:noMultiLvlLbl val="0"/>
      </c:catAx>
      <c:valAx>
        <c:axId val="37115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6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Month!PivotTable3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B-48E6-A11A-9D5263C641E6}"/>
            </c:ext>
          </c:extLst>
        </c:ser>
        <c:ser>
          <c:idx val="1"/>
          <c:order val="1"/>
          <c:tx>
            <c:strRef>
              <c:f>'Per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B-48E6-A11A-9D5263C641E6}"/>
            </c:ext>
          </c:extLst>
        </c:ser>
        <c:ser>
          <c:idx val="2"/>
          <c:order val="2"/>
          <c:tx>
            <c:strRef>
              <c:f>'Per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B-48E6-A11A-9D5263C64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915839"/>
        <c:axId val="543916255"/>
      </c:lineChart>
      <c:catAx>
        <c:axId val="5439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16255"/>
        <c:crosses val="autoZero"/>
        <c:auto val="1"/>
        <c:lblAlgn val="ctr"/>
        <c:lblOffset val="100"/>
        <c:noMultiLvlLbl val="0"/>
      </c:catAx>
      <c:valAx>
        <c:axId val="5439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Bonus!$H$1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64-41E4-8733-2F16A3B4059E}"/>
            </c:ext>
          </c:extLst>
        </c:ser>
        <c:ser>
          <c:idx val="5"/>
          <c:order val="1"/>
          <c:tx>
            <c:strRef>
              <c:f>Bonus!$I$1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64-41E4-8733-2F16A3B4059E}"/>
            </c:ext>
          </c:extLst>
        </c:ser>
        <c:ser>
          <c:idx val="6"/>
          <c:order val="2"/>
          <c:tx>
            <c:strRef>
              <c:f>Bonus!$J$1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64-41E4-8733-2F16A3B40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899279"/>
        <c:axId val="624895535"/>
      </c:lineChart>
      <c:catAx>
        <c:axId val="62489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5535"/>
        <c:crosses val="autoZero"/>
        <c:auto val="1"/>
        <c:lblAlgn val="ctr"/>
        <c:lblOffset val="100"/>
        <c:noMultiLvlLbl val="0"/>
      </c:catAx>
      <c:valAx>
        <c:axId val="62489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Successful Backer Box/Whisker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 Box/Whisker</a:t>
          </a:r>
        </a:p>
      </cx:txPr>
    </cx:title>
    <cx:plotArea>
      <cx:plotAreaRegion>
        <cx:series layoutId="boxWhisker" uniqueId="{5146AFDB-A7EF-4869-A1BE-0ABEF16B450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Failed Backer Box/Whisker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 Box/Whisker</a:t>
          </a:r>
        </a:p>
      </cx:txPr>
    </cx:title>
    <cx:plotArea>
      <cx:plotAreaRegion>
        <cx:series layoutId="boxWhisker" uniqueId="{0A429F46-27DF-4E97-93C0-9D819F0826C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Failed Backer Count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 Count Distribution</a:t>
          </a:r>
        </a:p>
      </cx:txPr>
    </cx:title>
    <cx:plotArea>
      <cx:plotAreaRegion>
        <cx:series layoutId="clusteredColumn" uniqueId="{EB52F24C-AF74-4356-B659-AD5C7D6D3C6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Successful Backer Count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 Count Distribution</a:t>
          </a:r>
        </a:p>
      </cx:txPr>
    </cx:title>
    <cx:plotArea>
      <cx:plotAreaRegion>
        <cx:series layoutId="clusteredColumn" uniqueId="{EA1C6229-3D9B-45E1-BF44-6BD8F88DBA0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261937</xdr:colOff>
      <xdr:row>14</xdr:row>
      <xdr:rowOff>190500</xdr:rowOff>
    </xdr:from>
    <xdr:to>
      <xdr:col>17</xdr:col>
      <xdr:colOff>352425</xdr:colOff>
      <xdr:row>37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398C9-8C10-6370-3EDD-E2131F0D8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519112</xdr:colOff>
      <xdr:row>4</xdr:row>
      <xdr:rowOff>114299</xdr:rowOff>
    </xdr:from>
    <xdr:to>
      <xdr:col>10</xdr:col>
      <xdr:colOff>923925</xdr:colOff>
      <xdr:row>32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D194D5-401E-1103-A24D-9E28DA1C8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928687</xdr:colOff>
      <xdr:row>8</xdr:row>
      <xdr:rowOff>57150</xdr:rowOff>
    </xdr:from>
    <xdr:to>
      <xdr:col>10</xdr:col>
      <xdr:colOff>409575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B40E7-BFAA-84B2-43F9-9C33ACA28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13</xdr:row>
      <xdr:rowOff>95249</xdr:rowOff>
    </xdr:from>
    <xdr:to>
      <xdr:col>10</xdr:col>
      <xdr:colOff>838200</xdr:colOff>
      <xdr:row>33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919C0-6653-E428-A5F2-EAAECEE17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</xdr:row>
      <xdr:rowOff>0</xdr:rowOff>
    </xdr:from>
    <xdr:to>
      <xdr:col>60</xdr:col>
      <xdr:colOff>457200</xdr:colOff>
      <xdr:row>14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92444B19-C333-4197-9DC7-A25BFD4775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49150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54</xdr:col>
      <xdr:colOff>0</xdr:colOff>
      <xdr:row>16</xdr:row>
      <xdr:rowOff>0</xdr:rowOff>
    </xdr:from>
    <xdr:to>
      <xdr:col>60</xdr:col>
      <xdr:colOff>457200</xdr:colOff>
      <xdr:row>29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7704DCFD-C355-4213-BCE9-738D59A6A6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49150" y="3200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16</xdr:row>
      <xdr:rowOff>0</xdr:rowOff>
    </xdr:from>
    <xdr:to>
      <xdr:col>52</xdr:col>
      <xdr:colOff>457200</xdr:colOff>
      <xdr:row>29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BDF2A37C-273A-497D-AF3F-248E2CDF28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2750" y="3200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1</xdr:row>
      <xdr:rowOff>0</xdr:rowOff>
    </xdr:from>
    <xdr:to>
      <xdr:col>52</xdr:col>
      <xdr:colOff>457200</xdr:colOff>
      <xdr:row>14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160E4E8F-23BF-48A4-9CF7-D4DDEC8926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2750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Neubauer" refreshedDate="44730.408362847222" createdVersion="8" refreshedVersion="8" minRefreshableVersion="3" recordCount="1000" xr:uid="{A6DC3B7A-3183-495E-A533-5A246B121D3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Average Donation" numFmtId="2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Neubauer" refreshedDate="44730.431992361111" createdVersion="8" refreshedVersion="8" minRefreshableVersion="3" recordCount="1000" xr:uid="{817AFD9B-1EA2-4D16-A86C-1FB8C4BA725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2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x v="0"/>
    <s v="food/food trucks"/>
    <s v="N/A"/>
    <x v="0"/>
    <x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x v="1"/>
    <s v="music/rock"/>
    <n v="92.151898734177209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x v="0"/>
    <s v="technology/web"/>
    <n v="100.01614035087719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x v="0"/>
    <s v="music/rock"/>
    <n v="103.20833333333333"/>
    <x v="1"/>
    <x v="1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x v="0"/>
    <s v="theater/plays"/>
    <n v="99.339622641509436"/>
    <x v="3"/>
    <x v="3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x v="0"/>
    <s v="theater/plays"/>
    <n v="75.833333333333329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x v="0"/>
    <s v="film &amp; video/documentary"/>
    <n v="60.555555555555557"/>
    <x v="4"/>
    <x v="4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x v="0"/>
    <s v="theater/plays"/>
    <n v="64.93832599118943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x v="0"/>
    <s v="theater/plays"/>
    <n v="30.997175141242938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x v="0"/>
    <s v="music/electric music"/>
    <n v="72.909090909090907"/>
    <x v="1"/>
    <x v="5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x v="0"/>
    <s v="film &amp; video/drama"/>
    <n v="62.9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x v="1"/>
    <s v="theater/plays"/>
    <n v="112.22222222222223"/>
    <x v="3"/>
    <x v="3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x v="0"/>
    <s v="film &amp; video/drama"/>
    <n v="102.34545454545454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x v="0"/>
    <s v="music/indie rock"/>
    <n v="105.05102040816327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x v="0"/>
    <s v="music/indie rock"/>
    <n v="94.144999999999996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x v="0"/>
    <s v="technology/wearables"/>
    <n v="84.986725663716811"/>
    <x v="2"/>
    <x v="8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x v="0"/>
    <s v="publishing/nonfiction"/>
    <n v="110.41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x v="0"/>
    <s v="film &amp; video/animation"/>
    <n v="107.96236989591674"/>
    <x v="4"/>
    <x v="10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x v="0"/>
    <s v="theater/plays"/>
    <n v="45.103703703703701"/>
    <x v="3"/>
    <x v="3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x v="1"/>
    <s v="theater/plays"/>
    <n v="45.001483679525222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x v="0"/>
    <s v="film &amp; video/drama"/>
    <n v="105.97134670487107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x v="0"/>
    <s v="theater/plays"/>
    <n v="69.055555555555557"/>
    <x v="3"/>
    <x v="3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x v="0"/>
    <s v="theater/plays"/>
    <n v="85.044943820224717"/>
    <x v="3"/>
    <x v="3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x v="0"/>
    <s v="film &amp; video/documentary"/>
    <n v="105.22535211267606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x v="0"/>
    <s v="technology/wearables"/>
    <n v="39.003741114852225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x v="1"/>
    <s v="games/video games"/>
    <n v="73.030674846625772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x v="0"/>
    <s v="theater/plays"/>
    <n v="35.009459459459457"/>
    <x v="3"/>
    <x v="3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x v="0"/>
    <s v="music/rock"/>
    <n v="106.6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x v="1"/>
    <s v="theater/plays"/>
    <n v="61.997747747747745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x v="0"/>
    <s v="film &amp; video/shorts"/>
    <n v="94.000622665006233"/>
    <x v="4"/>
    <x v="12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x v="0"/>
    <s v="film &amp; video/animation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x v="0"/>
    <s v="games/video games"/>
    <n v="48.008849557522126"/>
    <x v="6"/>
    <x v="11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x v="0"/>
    <s v="film &amp; video/documentary"/>
    <n v="38.004334633723452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x v="0"/>
    <s v="theater/plays"/>
    <n v="35.000184535892231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x v="0"/>
    <s v="film &amp; video/documentary"/>
    <n v="85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x v="1"/>
    <s v="film &amp; video/drama"/>
    <n v="95.993893129770996"/>
    <x v="4"/>
    <x v="6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x v="0"/>
    <s v="theater/plays"/>
    <n v="68.8125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x v="1"/>
    <s v="publishing/fiction"/>
    <n v="105.97196261682242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x v="0"/>
    <s v="photography/photography books"/>
    <n v="75.261194029850742"/>
    <x v="7"/>
    <x v="14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x v="0"/>
    <s v="theater/plays"/>
    <n v="57.125"/>
    <x v="3"/>
    <x v="3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x v="1"/>
    <s v="technology/wearables"/>
    <n v="75.141414141414145"/>
    <x v="2"/>
    <x v="8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x v="1"/>
    <s v="music/rock"/>
    <n v="107.42342342342343"/>
    <x v="1"/>
    <x v="1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x v="0"/>
    <s v="food/food trucks"/>
    <n v="35.995495495495497"/>
    <x v="0"/>
    <x v="0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x v="0"/>
    <s v="publishing/radio &amp; podcasts"/>
    <n v="26.998873148744366"/>
    <x v="5"/>
    <x v="15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x v="0"/>
    <s v="publishing/fiction"/>
    <n v="107.56122448979592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x v="1"/>
    <s v="theater/plays"/>
    <n v="94.375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x v="0"/>
    <s v="music/rock"/>
    <n v="46.163043478260867"/>
    <x v="1"/>
    <x v="1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x v="0"/>
    <s v="theater/plays"/>
    <n v="47.845637583892618"/>
    <x v="3"/>
    <x v="3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x v="0"/>
    <s v="theater/plays"/>
    <n v="53.007815713698065"/>
    <x v="3"/>
    <x v="3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x v="0"/>
    <s v="music/rock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x v="0"/>
    <s v="music/metal"/>
    <n v="2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x v="1"/>
    <s v="technology/wearables"/>
    <n v="99.006816632583508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x v="0"/>
    <s v="theater/plays"/>
    <n v="32.786666666666669"/>
    <x v="3"/>
    <x v="3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x v="0"/>
    <s v="film &amp; video/drama"/>
    <n v="59.119617224880386"/>
    <x v="4"/>
    <x v="6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x v="0"/>
    <s v="technology/wearables"/>
    <n v="44.93333333333333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x v="0"/>
    <s v="music/jazz"/>
    <n v="89.664122137404576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x v="0"/>
    <s v="technology/wearables"/>
    <n v="70.079268292682926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x v="0"/>
    <s v="games/video games"/>
    <n v="31.059701492537314"/>
    <x v="6"/>
    <x v="11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x v="0"/>
    <s v="theater/plays"/>
    <n v="29.061611374407583"/>
    <x v="3"/>
    <x v="3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x v="1"/>
    <s v="theater/plays"/>
    <n v="30.0859375"/>
    <x v="3"/>
    <x v="3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x v="0"/>
    <s v="theater/plays"/>
    <n v="84.998125000000002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x v="0"/>
    <s v="theater/plays"/>
    <n v="82.001775410563695"/>
    <x v="3"/>
    <x v="3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x v="0"/>
    <s v="technology/web"/>
    <n v="58.040160642570278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x v="0"/>
    <s v="theater/plays"/>
    <n v="111.4"/>
    <x v="3"/>
    <x v="3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x v="1"/>
    <s v="technology/web"/>
    <n v="71.94736842105263"/>
    <x v="2"/>
    <x v="2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x v="0"/>
    <s v="theater/plays"/>
    <n v="61.038135593220339"/>
    <x v="3"/>
    <x v="3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x v="1"/>
    <s v="theater/plays"/>
    <n v="108.91666666666667"/>
    <x v="3"/>
    <x v="3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x v="1"/>
    <s v="technology/wearables"/>
    <n v="29.001722017220171"/>
    <x v="2"/>
    <x v="8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x v="1"/>
    <s v="theater/plays"/>
    <n v="58.975609756097562"/>
    <x v="3"/>
    <x v="3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x v="0"/>
    <s v="theater/plays"/>
    <n v="111.82352941176471"/>
    <x v="3"/>
    <x v="3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x v="1"/>
    <s v="theater/plays"/>
    <n v="63.995555555555555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x v="0"/>
    <s v="theater/plays"/>
    <n v="85.315789473684205"/>
    <x v="3"/>
    <x v="3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x v="0"/>
    <s v="film &amp; video/animation"/>
    <n v="74.481481481481481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x v="0"/>
    <s v="music/jazz"/>
    <n v="105.14772727272727"/>
    <x v="1"/>
    <x v="17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x v="0"/>
    <s v="music/metal"/>
    <n v="56.188235294117646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x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x v="1"/>
    <s v="theater/plays"/>
    <n v="57.00296912114014"/>
    <x v="3"/>
    <x v="3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x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x v="0"/>
    <s v="publishing/translations"/>
    <n v="41.018181818181816"/>
    <x v="5"/>
    <x v="18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x v="0"/>
    <s v="theater/plays"/>
    <n v="48.004773269689736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x v="0"/>
    <s v="games/video games"/>
    <n v="55.212598425196852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x v="0"/>
    <s v="music/rock"/>
    <n v="92.109489051094897"/>
    <x v="1"/>
    <x v="1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x v="1"/>
    <s v="games/video games"/>
    <n v="83.183333333333337"/>
    <x v="6"/>
    <x v="11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x v="0"/>
    <s v="music/electric music"/>
    <n v="39.996000000000002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x v="0"/>
    <s v="technology/wearables"/>
    <n v="111.1336898395722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x v="0"/>
    <s v="music/indie rock"/>
    <n v="90.563380281690144"/>
    <x v="1"/>
    <x v="7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x v="0"/>
    <s v="theater/plays"/>
    <n v="61.108374384236456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x v="1"/>
    <s v="music/rock"/>
    <n v="83.022941970310384"/>
    <x v="1"/>
    <x v="1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x v="0"/>
    <s v="publishing/translations"/>
    <n v="110.76106194690266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x v="0"/>
    <s v="theater/plays"/>
    <n v="89.458333333333329"/>
    <x v="3"/>
    <x v="3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x v="1"/>
    <s v="theater/plays"/>
    <n v="57.849056603773583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x v="0"/>
    <s v="publishing/translations"/>
    <n v="109.99705449189985"/>
    <x v="5"/>
    <x v="18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x v="1"/>
    <s v="games/video games"/>
    <n v="103.96586345381526"/>
    <x v="6"/>
    <x v="11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x v="1"/>
    <s v="theater/plays"/>
    <n v="107.99508196721311"/>
    <x v="3"/>
    <x v="3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x v="0"/>
    <s v="technology/web"/>
    <n v="48.927777777777777"/>
    <x v="2"/>
    <x v="2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x v="0"/>
    <s v="film &amp; video/documentary"/>
    <n v="37.666666666666664"/>
    <x v="4"/>
    <x v="4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x v="0"/>
    <s v="theater/plays"/>
    <n v="64.999141999141997"/>
    <x v="3"/>
    <x v="3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x v="0"/>
    <s v="food/food trucks"/>
    <n v="106.61061946902655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x v="0"/>
    <s v="games/video games"/>
    <n v="27.009016393442622"/>
    <x v="6"/>
    <x v="11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x v="0"/>
    <s v="theater/plays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x v="0"/>
    <s v="theater/plays"/>
    <n v="1"/>
    <x v="3"/>
    <x v="3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x v="1"/>
    <s v="music/electric music"/>
    <n v="56.054878048780488"/>
    <x v="1"/>
    <x v="5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x v="1"/>
    <s v="technology/wearables"/>
    <n v="31.017857142857142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x v="0"/>
    <s v="music/electric music"/>
    <n v="66.513513513513516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x v="0"/>
    <s v="music/indie rock"/>
    <n v="89.005216484089729"/>
    <x v="1"/>
    <x v="7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x v="0"/>
    <s v="technology/web"/>
    <n v="103.46315789473684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x v="0"/>
    <s v="theater/plays"/>
    <n v="95.278911564625844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x v="1"/>
    <s v="theater/plays"/>
    <n v="75.895348837209298"/>
    <x v="3"/>
    <x v="3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x v="0"/>
    <s v="film &amp; video/documentary"/>
    <n v="107.57831325301204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x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x v="0"/>
    <s v="food/food trucks"/>
    <n v="71.983108108108112"/>
    <x v="0"/>
    <x v="0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x v="0"/>
    <s v="publishing/radio &amp; podcasts"/>
    <n v="108.95414201183432"/>
    <x v="5"/>
    <x v="15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x v="0"/>
    <s v="technology/web"/>
    <n v="35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x v="0"/>
    <s v="food/food trucks"/>
    <n v="94.938931297709928"/>
    <x v="0"/>
    <x v="0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x v="1"/>
    <s v="technology/wearables"/>
    <n v="109.65079365079364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x v="0"/>
    <s v="publishing/fiction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x v="0"/>
    <s v="theater/plays"/>
    <n v="86.794520547945211"/>
    <x v="3"/>
    <x v="3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x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x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x v="1"/>
    <s v="film &amp; video/documentary"/>
    <n v="69.79220779220779"/>
    <x v="4"/>
    <x v="4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x v="1"/>
    <s v="games/mobile games"/>
    <n v="63.003367003367003"/>
    <x v="6"/>
    <x v="20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x v="0"/>
    <s v="games/video games"/>
    <n v="110.0343300110742"/>
    <x v="6"/>
    <x v="11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x v="0"/>
    <s v="publishing/fiction"/>
    <n v="25.997933274284026"/>
    <x v="5"/>
    <x v="13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x v="0"/>
    <s v="theater/plays"/>
    <n v="49.987915407854985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x v="0"/>
    <s v="photography/photography books"/>
    <n v="101.72340425531915"/>
    <x v="7"/>
    <x v="14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x v="0"/>
    <s v="theater/plays"/>
    <n v="47.083333333333336"/>
    <x v="3"/>
    <x v="3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x v="1"/>
    <s v="theater/plays"/>
    <n v="89.944444444444443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x v="0"/>
    <s v="theater/plays"/>
    <n v="78.96875"/>
    <x v="3"/>
    <x v="3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x v="0"/>
    <s v="music/rock"/>
    <n v="80.067669172932327"/>
    <x v="1"/>
    <x v="1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x v="0"/>
    <s v="food/food trucks"/>
    <n v="86.472727272727269"/>
    <x v="0"/>
    <x v="0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x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x v="0"/>
    <s v="technology/web"/>
    <n v="67.996725337699544"/>
    <x v="2"/>
    <x v="2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x v="1"/>
    <s v="theater/plays"/>
    <n v="43.078651685393261"/>
    <x v="3"/>
    <x v="3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x v="0"/>
    <s v="music/world music"/>
    <n v="87.95597484276729"/>
    <x v="1"/>
    <x v="21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x v="1"/>
    <s v="film &amp; video/documentary"/>
    <n v="94.987234042553197"/>
    <x v="4"/>
    <x v="4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x v="1"/>
    <s v="theater/plays"/>
    <n v="46.905982905982903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x v="1"/>
    <s v="film &amp; video/drama"/>
    <n v="46.913793103448278"/>
    <x v="4"/>
    <x v="6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x v="0"/>
    <s v="publishing/nonfiction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x v="0"/>
    <s v="games/mobile games"/>
    <n v="80.139130434782615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x v="1"/>
    <s v="technology/wearables"/>
    <n v="59.036809815950917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x v="0"/>
    <s v="film &amp; video/documentary"/>
    <n v="65.989247311827953"/>
    <x v="4"/>
    <x v="4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x v="0"/>
    <s v="technology/web"/>
    <n v="60.992530345471522"/>
    <x v="2"/>
    <x v="2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x v="0"/>
    <s v="technology/web"/>
    <n v="98.307692307692307"/>
    <x v="2"/>
    <x v="2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x v="0"/>
    <s v="music/indie rock"/>
    <n v="104.6"/>
    <x v="1"/>
    <x v="7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x v="0"/>
    <s v="theater/plays"/>
    <n v="86.066666666666663"/>
    <x v="3"/>
    <x v="3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x v="0"/>
    <s v="technology/wearables"/>
    <n v="76.989583333333329"/>
    <x v="2"/>
    <x v="8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x v="0"/>
    <s v="theater/plays"/>
    <n v="29.764705882352942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x v="1"/>
    <s v="theater/plays"/>
    <n v="46.91959798994975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x v="0"/>
    <s v="technology/wearables"/>
    <n v="105.18691588785046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x v="0"/>
    <s v="music/indie rock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x v="0"/>
    <s v="music/rock"/>
    <n v="1"/>
    <x v="1"/>
    <x v="1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x v="0"/>
    <s v="music/electric music"/>
    <n v="60.011588275391958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x v="0"/>
    <s v="music/indie rock"/>
    <n v="52.006220379146917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x v="0"/>
    <s v="theater/plays"/>
    <n v="31.000176025347649"/>
    <x v="3"/>
    <x v="3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x v="1"/>
    <s v="music/indie rock"/>
    <n v="95.042492917847028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x v="0"/>
    <s v="theater/plays"/>
    <n v="75.968174204355108"/>
    <x v="3"/>
    <x v="3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x v="0"/>
    <s v="music/rock"/>
    <n v="71.013192612137203"/>
    <x v="1"/>
    <x v="1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x v="0"/>
    <s v="photography/photography books"/>
    <n v="73.733333333333334"/>
    <x v="7"/>
    <x v="14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x v="0"/>
    <s v="music/rock"/>
    <n v="113.17073170731707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x v="1"/>
    <s v="theater/plays"/>
    <n v="105.00933552992861"/>
    <x v="3"/>
    <x v="3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x v="0"/>
    <s v="technology/wearables"/>
    <n v="79.176829268292678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x v="1"/>
    <s v="technology/web"/>
    <n v="57.333333333333336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x v="0"/>
    <s v="music/rock"/>
    <n v="58.178343949044589"/>
    <x v="1"/>
    <x v="1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x v="1"/>
    <s v="photography/photography books"/>
    <n v="36.032520325203251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x v="0"/>
    <s v="theater/plays"/>
    <n v="107.99068767908309"/>
    <x v="3"/>
    <x v="3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x v="0"/>
    <s v="technology/web"/>
    <n v="44.005985634477256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x v="0"/>
    <s v="photography/photography books"/>
    <n v="55.077868852459019"/>
    <x v="7"/>
    <x v="14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x v="0"/>
    <s v="theater/plays"/>
    <n v="74"/>
    <x v="3"/>
    <x v="3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x v="1"/>
    <s v="music/indie rock"/>
    <n v="41.996858638743454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x v="1"/>
    <s v="film &amp; video/shorts"/>
    <n v="77.988161010260455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x v="0"/>
    <s v="music/indie rock"/>
    <n v="82.507462686567166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x v="0"/>
    <s v="publishing/translations"/>
    <n v="104.2"/>
    <x v="5"/>
    <x v="18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x v="1"/>
    <s v="film &amp; video/documentary"/>
    <n v="25.5"/>
    <x v="4"/>
    <x v="4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x v="0"/>
    <s v="theater/plays"/>
    <n v="100.98334401024984"/>
    <x v="3"/>
    <x v="3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x v="1"/>
    <s v="technology/wearables"/>
    <n v="111.83333333333333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x v="0"/>
    <s v="theater/plays"/>
    <n v="41.999115044247787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x v="0"/>
    <s v="theater/plays"/>
    <n v="110.05115089514067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x v="0"/>
    <s v="theater/plays"/>
    <n v="58.997079225994888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x v="0"/>
    <s v="food/food trucks"/>
    <n v="32.985714285714288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x v="1"/>
    <s v="theater/plays"/>
    <n v="45.005654509471306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x v="0"/>
    <s v="technology/wearables"/>
    <n v="81.98196487897485"/>
    <x v="2"/>
    <x v="8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x v="0"/>
    <s v="technology/web"/>
    <n v="39.080882352941174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x v="0"/>
    <s v="theater/plays"/>
    <n v="58.996383363471971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x v="0"/>
    <s v="music/rock"/>
    <n v="40.988372093023258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x v="0"/>
    <s v="theater/plays"/>
    <n v="31.029411764705884"/>
    <x v="3"/>
    <x v="3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x v="0"/>
    <s v="film &amp; video/television"/>
    <n v="37.789473684210527"/>
    <x v="4"/>
    <x v="19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x v="0"/>
    <s v="theater/plays"/>
    <n v="32.006772009029348"/>
    <x v="3"/>
    <x v="3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x v="1"/>
    <s v="film &amp; video/shorts"/>
    <n v="95.966712898751737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x v="0"/>
    <s v="theater/plays"/>
    <n v="75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x v="0"/>
    <s v="theater/plays"/>
    <n v="102.0498866213152"/>
    <x v="3"/>
    <x v="3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x v="1"/>
    <s v="theater/plays"/>
    <n v="105.75"/>
    <x v="3"/>
    <x v="3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x v="0"/>
    <s v="theater/plays"/>
    <n v="37.069767441860463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x v="0"/>
    <s v="music/rock"/>
    <n v="35.049382716049379"/>
    <x v="1"/>
    <x v="1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x v="0"/>
    <s v="music/indie rock"/>
    <n v="46.338461538461537"/>
    <x v="1"/>
    <x v="7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x v="0"/>
    <s v="music/metal"/>
    <n v="69.174603174603178"/>
    <x v="1"/>
    <x v="16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x v="0"/>
    <s v="music/electric music"/>
    <n v="109.07824427480917"/>
    <x v="1"/>
    <x v="5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x v="0"/>
    <s v="technology/wearables"/>
    <n v="51.78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x v="0"/>
    <s v="film &amp; video/drama"/>
    <n v="82.010055304172951"/>
    <x v="4"/>
    <x v="6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x v="0"/>
    <s v="music/electric music"/>
    <n v="35.958333333333336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x v="0"/>
    <s v="music/rock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x v="0"/>
    <s v="theater/plays"/>
    <n v="2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x v="0"/>
    <s v="technology/web"/>
    <n v="91.114649681528661"/>
    <x v="2"/>
    <x v="2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x v="0"/>
    <s v="food/food trucks"/>
    <n v="79.792682926829272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x v="0"/>
    <s v="theater/plays"/>
    <n v="42.999777678968428"/>
    <x v="3"/>
    <x v="3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x v="0"/>
    <s v="music/jazz"/>
    <n v="63.225000000000001"/>
    <x v="1"/>
    <x v="17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x v="0"/>
    <s v="theater/plays"/>
    <n v="70.174999999999997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x v="0"/>
    <s v="publishing/fiction"/>
    <n v="61.333333333333336"/>
    <x v="5"/>
    <x v="13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x v="1"/>
    <s v="music/rock"/>
    <n v="99"/>
    <x v="1"/>
    <x v="1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x v="0"/>
    <s v="film &amp; video/documentary"/>
    <n v="96.984900146127615"/>
    <x v="4"/>
    <x v="4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x v="0"/>
    <s v="film &amp; video/documentary"/>
    <n v="51.004950495049506"/>
    <x v="4"/>
    <x v="4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x v="0"/>
    <s v="film &amp; video/science fiction"/>
    <n v="28.044247787610619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x v="0"/>
    <s v="theater/plays"/>
    <n v="60.984615384615381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x v="0"/>
    <s v="theater/plays"/>
    <n v="73.214285714285708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x v="1"/>
    <s v="music/indie rock"/>
    <n v="39.997435299603637"/>
    <x v="1"/>
    <x v="7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x v="0"/>
    <s v="music/rock"/>
    <n v="86.812121212121212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x v="0"/>
    <s v="theater/plays"/>
    <n v="42.125874125874127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x v="0"/>
    <s v="theater/plays"/>
    <n v="103.97851239669421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x v="0"/>
    <s v="film &amp; video/science fiction"/>
    <n v="62.003211991434689"/>
    <x v="4"/>
    <x v="22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x v="1"/>
    <s v="film &amp; video/shorts"/>
    <n v="31.005037783375315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x v="0"/>
    <s v="film &amp; video/animation"/>
    <n v="89.991552956465242"/>
    <x v="4"/>
    <x v="10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x v="0"/>
    <s v="theater/plays"/>
    <n v="39.235294117647058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x v="0"/>
    <s v="food/food trucks"/>
    <n v="54.993116108306566"/>
    <x v="0"/>
    <x v="0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x v="0"/>
    <s v="photography/photography books"/>
    <n v="47.992753623188406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x v="0"/>
    <s v="theater/plays"/>
    <n v="87.966702470461868"/>
    <x v="3"/>
    <x v="3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x v="0"/>
    <s v="film &amp; video/science fiction"/>
    <n v="51.999165275459099"/>
    <x v="4"/>
    <x v="22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x v="0"/>
    <s v="music/rock"/>
    <n v="29.999659863945578"/>
    <x v="1"/>
    <x v="1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x v="0"/>
    <s v="photography/photography books"/>
    <n v="98.205357142857139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x v="0"/>
    <s v="games/mobile games"/>
    <n v="108.96182396606575"/>
    <x v="6"/>
    <x v="20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x v="0"/>
    <s v="film &amp; video/animation"/>
    <n v="66.998379254457049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x v="1"/>
    <s v="games/mobile games"/>
    <n v="64.99333594668758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x v="0"/>
    <s v="games/video games"/>
    <n v="99.841584158415841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x v="0"/>
    <s v="theater/plays"/>
    <n v="82.432835820895519"/>
    <x v="3"/>
    <x v="3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x v="0"/>
    <s v="theater/plays"/>
    <n v="63.293478260869563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x v="0"/>
    <s v="film &amp; video/animation"/>
    <n v="96.774193548387103"/>
    <x v="4"/>
    <x v="10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x v="1"/>
    <s v="games/video games"/>
    <n v="54.906040268456373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x v="0"/>
    <s v="film &amp; video/animation"/>
    <n v="39.010869565217391"/>
    <x v="4"/>
    <x v="10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x v="1"/>
    <s v="music/rock"/>
    <n v="75.84210526315789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x v="0"/>
    <s v="film &amp; video/animation"/>
    <n v="45.051671732522799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x v="1"/>
    <s v="theater/plays"/>
    <n v="104.51546391752578"/>
    <x v="3"/>
    <x v="3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x v="0"/>
    <s v="technology/wearables"/>
    <n v="76.268292682926827"/>
    <x v="2"/>
    <x v="8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x v="0"/>
    <s v="theater/plays"/>
    <n v="69.015695067264573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x v="1"/>
    <s v="publishing/nonfiction"/>
    <n v="101.97684085510689"/>
    <x v="5"/>
    <x v="9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x v="1"/>
    <s v="music/rock"/>
    <n v="42.915999999999997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x v="0"/>
    <s v="theater/plays"/>
    <n v="43.025210084033617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x v="0"/>
    <s v="theater/plays"/>
    <n v="75.245283018867923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x v="0"/>
    <s v="theater/plays"/>
    <n v="69.023364485981304"/>
    <x v="3"/>
    <x v="3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x v="0"/>
    <s v="technology/web"/>
    <n v="65.986486486486484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x v="1"/>
    <s v="publishing/fiction"/>
    <n v="98.013800424628457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x v="0"/>
    <s v="games/mobile games"/>
    <n v="60.105504587155963"/>
    <x v="6"/>
    <x v="20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x v="0"/>
    <s v="publishing/translations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x v="0"/>
    <s v="music/rock"/>
    <n v="3"/>
    <x v="1"/>
    <x v="1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x v="0"/>
    <s v="theater/plays"/>
    <n v="38.019801980198018"/>
    <x v="3"/>
    <x v="3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x v="0"/>
    <s v="theater/plays"/>
    <n v="106.15254237288136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x v="0"/>
    <s v="film &amp; video/drama"/>
    <n v="81.019475655430711"/>
    <x v="4"/>
    <x v="6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x v="0"/>
    <s v="publishing/nonfiction"/>
    <n v="96.647727272727266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x v="1"/>
    <s v="music/rock"/>
    <n v="57.003535651149086"/>
    <x v="1"/>
    <x v="1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x v="0"/>
    <s v="music/rock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x v="0"/>
    <s v="theater/plays"/>
    <n v="90.456521739130437"/>
    <x v="3"/>
    <x v="3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x v="1"/>
    <s v="theater/plays"/>
    <n v="72.172043010752688"/>
    <x v="3"/>
    <x v="3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x v="0"/>
    <s v="photography/photography books"/>
    <n v="77.934782608695656"/>
    <x v="7"/>
    <x v="14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x v="0"/>
    <s v="music/rock"/>
    <n v="38.065134099616856"/>
    <x v="1"/>
    <x v="1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x v="1"/>
    <s v="music/rock"/>
    <n v="57.936123348017624"/>
    <x v="1"/>
    <x v="1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x v="1"/>
    <s v="music/indie rock"/>
    <n v="49.794392523364486"/>
    <x v="1"/>
    <x v="7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x v="0"/>
    <s v="photography/photography books"/>
    <n v="54.050251256281406"/>
    <x v="7"/>
    <x v="14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x v="0"/>
    <s v="theater/plays"/>
    <n v="30.002721335268504"/>
    <x v="3"/>
    <x v="3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x v="0"/>
    <s v="theater/plays"/>
    <n v="70.127906976744185"/>
    <x v="3"/>
    <x v="3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x v="1"/>
    <s v="music/jazz"/>
    <n v="26.996228786926462"/>
    <x v="1"/>
    <x v="17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x v="0"/>
    <s v="theater/plays"/>
    <n v="51.990606936416185"/>
    <x v="3"/>
    <x v="3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x v="0"/>
    <s v="film &amp; video/documentary"/>
    <n v="56.416666666666664"/>
    <x v="4"/>
    <x v="4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x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x v="0"/>
    <s v="games/video games"/>
    <n v="25.005291005291006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x v="0"/>
    <s v="photography/photography books"/>
    <n v="32.016393442622949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x v="1"/>
    <s v="theater/plays"/>
    <n v="82.021647307286173"/>
    <x v="3"/>
    <x v="3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x v="0"/>
    <s v="theater/plays"/>
    <n v="37.957446808510639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x v="0"/>
    <s v="theater/plays"/>
    <n v="51.533333333333331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x v="0"/>
    <s v="publishing/translations"/>
    <n v="81.198275862068968"/>
    <x v="5"/>
    <x v="18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x v="1"/>
    <s v="games/video games"/>
    <n v="40.030075187969928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x v="0"/>
    <s v="theater/plays"/>
    <n v="89.939759036144579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x v="0"/>
    <s v="technology/web"/>
    <n v="96.692307692307693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x v="0"/>
    <s v="theater/plays"/>
    <n v="25.010989010989011"/>
    <x v="3"/>
    <x v="3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x v="0"/>
    <s v="film &amp; video/animation"/>
    <n v="36.987277353689571"/>
    <x v="4"/>
    <x v="10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x v="1"/>
    <s v="theater/plays"/>
    <n v="73.012609117361791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x v="1"/>
    <s v="film &amp; video/television"/>
    <n v="68.240601503759393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x v="0"/>
    <s v="music/rock"/>
    <n v="52.310344827586206"/>
    <x v="1"/>
    <x v="1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x v="0"/>
    <s v="technology/web"/>
    <n v="61.765151515151516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x v="0"/>
    <s v="theater/plays"/>
    <n v="25.027559055118111"/>
    <x v="3"/>
    <x v="3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x v="0"/>
    <s v="theater/plays"/>
    <n v="106.28804347826087"/>
    <x v="3"/>
    <x v="3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x v="0"/>
    <s v="music/electric music"/>
    <n v="75.07386363636364"/>
    <x v="1"/>
    <x v="5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x v="1"/>
    <s v="music/metal"/>
    <n v="39.970802919708028"/>
    <x v="1"/>
    <x v="16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x v="0"/>
    <s v="theater/plays"/>
    <n v="39.982195845697326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x v="1"/>
    <s v="film &amp; video/documentary"/>
    <n v="101.01541850220265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x v="0"/>
    <s v="technology/web"/>
    <n v="76.813084112149539"/>
    <x v="2"/>
    <x v="2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x v="0"/>
    <s v="food/food trucks"/>
    <n v="71.7"/>
    <x v="0"/>
    <x v="0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x v="0"/>
    <s v="theater/plays"/>
    <n v="33.28125"/>
    <x v="3"/>
    <x v="3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x v="0"/>
    <s v="theater/plays"/>
    <n v="43.923497267759565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x v="0"/>
    <s v="theater/plays"/>
    <n v="36.004712041884815"/>
    <x v="3"/>
    <x v="3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x v="0"/>
    <s v="theater/plays"/>
    <n v="88.21052631578948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x v="1"/>
    <s v="theater/plays"/>
    <n v="65.240384615384613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x v="1"/>
    <s v="music/rock"/>
    <n v="69.958333333333329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x v="0"/>
    <s v="food/food trucks"/>
    <n v="39.877551020408163"/>
    <x v="0"/>
    <x v="0"/>
  </r>
  <r>
    <n v="300"/>
    <s v="Cooke PLC"/>
    <s v="Focused executive core"/>
    <n v="100"/>
    <n v="5"/>
    <n v="5"/>
    <x v="0"/>
    <n v="1"/>
    <x v="3"/>
    <s v="DKK"/>
    <n v="1504069200"/>
    <n v="1504155600"/>
    <b v="0"/>
    <x v="1"/>
    <s v="publishing/nonfiction"/>
    <n v="5"/>
    <x v="5"/>
    <x v="9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x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x v="0"/>
    <s v="theater/plays"/>
    <n v="98.914285714285711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x v="0"/>
    <s v="music/indie rock"/>
    <n v="87.78125"/>
    <x v="1"/>
    <x v="7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x v="0"/>
    <s v="film &amp; video/documentary"/>
    <n v="80.767605633802816"/>
    <x v="4"/>
    <x v="4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x v="0"/>
    <s v="theater/plays"/>
    <n v="94.28235294117647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x v="1"/>
    <s v="theater/plays"/>
    <n v="73.428571428571431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x v="1"/>
    <s v="publishing/fiction"/>
    <n v="65.968133535660087"/>
    <x v="5"/>
    <x v="13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x v="0"/>
    <s v="theater/plays"/>
    <n v="109.04109589041096"/>
    <x v="3"/>
    <x v="3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x v="1"/>
    <s v="music/indie rock"/>
    <n v="41.16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x v="0"/>
    <s v="games/video games"/>
    <n v="99.125"/>
    <x v="6"/>
    <x v="11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x v="0"/>
    <s v="theater/plays"/>
    <n v="105.88429752066116"/>
    <x v="3"/>
    <x v="3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x v="0"/>
    <s v="theater/plays"/>
    <n v="48.996525921966864"/>
    <x v="3"/>
    <x v="3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x v="0"/>
    <s v="music/rock"/>
    <n v="39"/>
    <x v="1"/>
    <x v="1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x v="1"/>
    <s v="film &amp; video/documentary"/>
    <n v="31.022556390977442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x v="0"/>
    <s v="theater/plays"/>
    <n v="103.87096774193549"/>
    <x v="3"/>
    <x v="3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x v="1"/>
    <s v="food/food trucks"/>
    <n v="59.268518518518519"/>
    <x v="0"/>
    <x v="0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x v="0"/>
    <s v="theater/plays"/>
    <n v="42.3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x v="0"/>
    <s v="music/rock"/>
    <n v="53.117647058823529"/>
    <x v="1"/>
    <x v="1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x v="0"/>
    <s v="technology/web"/>
    <n v="50.796875"/>
    <x v="2"/>
    <x v="2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x v="0"/>
    <s v="publishing/fiction"/>
    <n v="101.15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x v="0"/>
    <s v="film &amp; video/shorts"/>
    <n v="65.000810372771468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x v="0"/>
    <s v="theater/plays"/>
    <n v="37.998645510835914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x v="0"/>
    <s v="film &amp; video/documentary"/>
    <n v="82.615384615384613"/>
    <x v="4"/>
    <x v="4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x v="1"/>
    <s v="theater/plays"/>
    <n v="37.941368078175898"/>
    <x v="3"/>
    <x v="3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x v="1"/>
    <s v="theater/plays"/>
    <n v="80.780821917808225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x v="0"/>
    <s v="film &amp; video/animation"/>
    <n v="25.984375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x v="1"/>
    <s v="theater/plays"/>
    <n v="30.363636363636363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x v="0"/>
    <s v="music/rock"/>
    <n v="54.004916018025398"/>
    <x v="1"/>
    <x v="1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x v="0"/>
    <s v="games/video games"/>
    <n v="101.78672985781991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x v="0"/>
    <s v="film &amp; video/documentary"/>
    <n v="45.003610108303249"/>
    <x v="4"/>
    <x v="4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x v="0"/>
    <s v="food/food trucks"/>
    <n v="77.068421052631578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x v="0"/>
    <s v="technology/wearables"/>
    <n v="88.076595744680844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x v="0"/>
    <s v="theater/plays"/>
    <n v="47.035573122529641"/>
    <x v="3"/>
    <x v="3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x v="0"/>
    <s v="music/rock"/>
    <n v="110.99550763701707"/>
    <x v="1"/>
    <x v="1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x v="0"/>
    <s v="music/rock"/>
    <n v="87.003066141042481"/>
    <x v="1"/>
    <x v="1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x v="1"/>
    <s v="music/rock"/>
    <n v="63.994402985074629"/>
    <x v="1"/>
    <x v="1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x v="0"/>
    <s v="theater/plays"/>
    <n v="105.9945205479452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x v="0"/>
    <s v="theater/plays"/>
    <n v="73.989349112426041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x v="0"/>
    <s v="theater/plays"/>
    <n v="84.02004626060139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x v="0"/>
    <s v="photography/photography books"/>
    <n v="88.966921119592882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x v="0"/>
    <s v="music/indie rock"/>
    <n v="76.990453460620529"/>
    <x v="1"/>
    <x v="7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x v="0"/>
    <s v="theater/plays"/>
    <n v="97.146341463414629"/>
    <x v="3"/>
    <x v="3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x v="0"/>
    <s v="theater/plays"/>
    <n v="33.013605442176868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x v="0"/>
    <s v="games/video games"/>
    <n v="99.950602409638549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x v="0"/>
    <s v="film &amp; video/drama"/>
    <n v="69.966767371601208"/>
    <x v="4"/>
    <x v="6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x v="1"/>
    <s v="music/indie rock"/>
    <n v="110.32"/>
    <x v="1"/>
    <x v="7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x v="0"/>
    <s v="technology/web"/>
    <n v="66.005235602094245"/>
    <x v="2"/>
    <x v="2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x v="0"/>
    <s v="food/food trucks"/>
    <n v="41.005742176284812"/>
    <x v="0"/>
    <x v="0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x v="0"/>
    <s v="theater/plays"/>
    <n v="103.96316359696641"/>
    <x v="3"/>
    <x v="3"/>
  </r>
  <r>
    <n v="350"/>
    <s v="Shannon Ltd"/>
    <s v="Pre-emptive neutral capacity"/>
    <n v="100"/>
    <n v="5"/>
    <n v="5"/>
    <x v="0"/>
    <n v="1"/>
    <x v="1"/>
    <s v="USD"/>
    <n v="1432098000"/>
    <n v="1433653200"/>
    <b v="0"/>
    <x v="1"/>
    <s v="music/jazz"/>
    <n v="5"/>
    <x v="1"/>
    <x v="17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x v="0"/>
    <s v="music/rock"/>
    <n v="47.009935419771487"/>
    <x v="1"/>
    <x v="1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x v="0"/>
    <s v="theater/plays"/>
    <n v="29.606060606060606"/>
    <x v="3"/>
    <x v="3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x v="0"/>
    <s v="theater/plays"/>
    <n v="81.010569583088667"/>
    <x v="3"/>
    <x v="3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x v="0"/>
    <s v="film &amp; video/documentary"/>
    <n v="94.35"/>
    <x v="4"/>
    <x v="4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x v="0"/>
    <s v="technology/wearables"/>
    <n v="26.058139534883722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x v="0"/>
    <s v="theater/plays"/>
    <n v="85.775000000000006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x v="0"/>
    <s v="games/video games"/>
    <n v="103.73170731707317"/>
    <x v="6"/>
    <x v="11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x v="0"/>
    <s v="photography/photography books"/>
    <n v="49.826086956521742"/>
    <x v="7"/>
    <x v="14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x v="0"/>
    <s v="film &amp; video/animation"/>
    <n v="63.893048128342244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x v="1"/>
    <s v="theater/plays"/>
    <n v="47.002434782608695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x v="0"/>
    <s v="theater/plays"/>
    <n v="108.47727272727273"/>
    <x v="3"/>
    <x v="3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x v="0"/>
    <s v="music/rock"/>
    <n v="72.015706806282722"/>
    <x v="1"/>
    <x v="1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x v="0"/>
    <s v="music/rock"/>
    <n v="59.928057553956833"/>
    <x v="1"/>
    <x v="1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x v="0"/>
    <s v="music/indie rock"/>
    <n v="78.209677419354833"/>
    <x v="1"/>
    <x v="7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x v="0"/>
    <s v="theater/plays"/>
    <n v="104.77678571428571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x v="1"/>
    <s v="theater/plays"/>
    <n v="105.52475247524752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x v="1"/>
    <s v="theater/plays"/>
    <n v="24.933333333333334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x v="1"/>
    <s v="film &amp; video/documentary"/>
    <n v="69.873786407766985"/>
    <x v="4"/>
    <x v="4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x v="1"/>
    <s v="film &amp; video/television"/>
    <n v="95.733766233766232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x v="0"/>
    <s v="theater/plays"/>
    <n v="29.997485752598056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x v="0"/>
    <s v="theater/plays"/>
    <n v="59.011948529411768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x v="1"/>
    <s v="film &amp; video/documentary"/>
    <n v="84.757396449704146"/>
    <x v="4"/>
    <x v="4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x v="0"/>
    <s v="theater/plays"/>
    <n v="78.010921177587846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x v="1"/>
    <s v="film &amp; video/documentary"/>
    <n v="50.05215419501134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x v="0"/>
    <s v="music/indie rock"/>
    <n v="59.16"/>
    <x v="1"/>
    <x v="7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x v="0"/>
    <s v="music/rock"/>
    <n v="93.702290076335885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x v="0"/>
    <s v="theater/plays"/>
    <n v="40.14173228346457"/>
    <x v="3"/>
    <x v="3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x v="0"/>
    <s v="film &amp; video/documentary"/>
    <n v="70.090140845070422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x v="0"/>
    <s v="theater/plays"/>
    <n v="66.181818181818187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x v="0"/>
    <s v="theater/plays"/>
    <n v="47.714285714285715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x v="0"/>
    <s v="theater/plays"/>
    <n v="62.896774193548389"/>
    <x v="3"/>
    <x v="3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x v="0"/>
    <s v="photography/photography books"/>
    <n v="86.611940298507463"/>
    <x v="7"/>
    <x v="14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x v="1"/>
    <s v="food/food trucks"/>
    <n v="75.126984126984127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x v="1"/>
    <s v="film &amp; video/documentary"/>
    <n v="41.004167534903104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x v="0"/>
    <s v="publishing/nonfiction"/>
    <n v="50.007915567282325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x v="0"/>
    <s v="theater/plays"/>
    <n v="96.960674157303373"/>
    <x v="3"/>
    <x v="3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x v="0"/>
    <s v="technology/wearables"/>
    <n v="100.93160377358491"/>
    <x v="2"/>
    <x v="8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x v="0"/>
    <s v="music/indie rock"/>
    <n v="89.227586206896547"/>
    <x v="1"/>
    <x v="7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x v="0"/>
    <s v="theater/plays"/>
    <n v="87.979166666666671"/>
    <x v="3"/>
    <x v="3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x v="0"/>
    <s v="photography/photography books"/>
    <n v="89.54"/>
    <x v="7"/>
    <x v="14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x v="0"/>
    <s v="publishing/nonfiction"/>
    <n v="29.09271523178808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x v="0"/>
    <s v="technology/wearables"/>
    <n v="42.006218905472636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x v="0"/>
    <s v="music/jazz"/>
    <n v="47.004903563255965"/>
    <x v="1"/>
    <x v="17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x v="1"/>
    <s v="film &amp; video/documentary"/>
    <n v="110.44117647058823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x v="0"/>
    <s v="theater/plays"/>
    <n v="41.990909090909092"/>
    <x v="3"/>
    <x v="3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x v="0"/>
    <s v="film &amp; video/drama"/>
    <n v="48.012468827930178"/>
    <x v="4"/>
    <x v="6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x v="0"/>
    <s v="music/rock"/>
    <n v="31.019823788546255"/>
    <x v="1"/>
    <x v="1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x v="1"/>
    <s v="film &amp; video/animation"/>
    <n v="99.203252032520325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x v="0"/>
    <s v="music/indie rock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x v="1"/>
    <s v="photography/photography books"/>
    <n v="2"/>
    <x v="7"/>
    <x v="14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x v="0"/>
    <s v="theater/plays"/>
    <n v="46.060200668896321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x v="1"/>
    <s v="film &amp; video/shorts"/>
    <n v="73.650000000000006"/>
    <x v="4"/>
    <x v="12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x v="1"/>
    <s v="theater/plays"/>
    <n v="55.99336650082919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x v="0"/>
    <s v="theater/plays"/>
    <n v="68.985695127402778"/>
    <x v="3"/>
    <x v="3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x v="0"/>
    <s v="theater/plays"/>
    <n v="60.981609195402299"/>
    <x v="3"/>
    <x v="3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x v="0"/>
    <s v="film &amp; video/documentary"/>
    <n v="110.98139534883721"/>
    <x v="4"/>
    <x v="4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x v="0"/>
    <s v="theater/plays"/>
    <n v="25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x v="0"/>
    <s v="film &amp; video/documentary"/>
    <n v="78.759740259740255"/>
    <x v="4"/>
    <x v="4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x v="0"/>
    <s v="music/rock"/>
    <n v="87.960784313725483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x v="0"/>
    <s v="games/mobile games"/>
    <n v="49.987398739873989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x v="0"/>
    <s v="theater/plays"/>
    <n v="99.524390243902445"/>
    <x v="3"/>
    <x v="3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x v="0"/>
    <s v="publishing/fiction"/>
    <n v="104.82089552238806"/>
    <x v="5"/>
    <x v="13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x v="0"/>
    <s v="film &amp; video/animation"/>
    <n v="108.01469237832875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x v="1"/>
    <s v="food/food trucks"/>
    <n v="28.998544660724033"/>
    <x v="0"/>
    <x v="0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x v="0"/>
    <s v="theater/plays"/>
    <n v="30.028708133971293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x v="1"/>
    <s v="film &amp; video/documentary"/>
    <n v="41.005559416261292"/>
    <x v="4"/>
    <x v="4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x v="0"/>
    <s v="theater/plays"/>
    <n v="62.866666666666667"/>
    <x v="3"/>
    <x v="3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x v="0"/>
    <s v="film &amp; video/documentary"/>
    <n v="47.005002501250623"/>
    <x v="4"/>
    <x v="4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x v="0"/>
    <s v="technology/web"/>
    <n v="26.997693638285604"/>
    <x v="2"/>
    <x v="2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x v="0"/>
    <s v="theater/plays"/>
    <n v="68.329787234042556"/>
    <x v="3"/>
    <x v="3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x v="1"/>
    <s v="technology/wearables"/>
    <n v="50.974576271186443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x v="1"/>
    <s v="theater/plays"/>
    <n v="54.024390243902438"/>
    <x v="3"/>
    <x v="3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x v="1"/>
    <s v="food/food trucks"/>
    <n v="97.055555555555557"/>
    <x v="0"/>
    <x v="0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x v="0"/>
    <s v="music/indie rock"/>
    <n v="24.867469879518072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x v="0"/>
    <s v="photography/photography books"/>
    <n v="84.423913043478265"/>
    <x v="7"/>
    <x v="14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x v="0"/>
    <s v="theater/plays"/>
    <n v="47.091324200913242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x v="1"/>
    <s v="theater/plays"/>
    <n v="77.996041171813147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x v="0"/>
    <s v="film &amp; video/animation"/>
    <n v="62.967871485943775"/>
    <x v="4"/>
    <x v="10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x v="1"/>
    <s v="photography/photography books"/>
    <n v="81.006080449017773"/>
    <x v="7"/>
    <x v="14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x v="0"/>
    <s v="theater/plays"/>
    <n v="65.321428571428569"/>
    <x v="3"/>
    <x v="3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x v="0"/>
    <s v="theater/plays"/>
    <n v="104.43617021276596"/>
    <x v="3"/>
    <x v="3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x v="0"/>
    <s v="theater/plays"/>
    <n v="69.989010989010993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x v="1"/>
    <s v="film &amp; video/documentary"/>
    <n v="83.023989898989896"/>
    <x v="4"/>
    <x v="4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x v="0"/>
    <s v="theater/plays"/>
    <n v="90.3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x v="1"/>
    <s v="theater/plays"/>
    <n v="103.98131932282546"/>
    <x v="3"/>
    <x v="3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x v="0"/>
    <s v="music/jazz"/>
    <n v="54.931726907630519"/>
    <x v="1"/>
    <x v="17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x v="1"/>
    <s v="film &amp; video/animation"/>
    <n v="51.921875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x v="0"/>
    <s v="theater/plays"/>
    <n v="60.02834008097166"/>
    <x v="3"/>
    <x v="3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x v="0"/>
    <s v="film &amp; video/science fiction"/>
    <n v="44.003488879197555"/>
    <x v="4"/>
    <x v="22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x v="0"/>
    <s v="film &amp; video/television"/>
    <n v="53.003513254551258"/>
    <x v="4"/>
    <x v="19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x v="0"/>
    <s v="technology/wearables"/>
    <n v="54.5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x v="0"/>
    <s v="theater/plays"/>
    <n v="75.04195804195804"/>
    <x v="3"/>
    <x v="3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x v="0"/>
    <s v="theater/plays"/>
    <n v="35.911111111111111"/>
    <x v="3"/>
    <x v="3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x v="1"/>
    <s v="music/indie rock"/>
    <n v="36.952702702702702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x v="1"/>
    <s v="theater/plays"/>
    <n v="63.170588235294119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x v="0"/>
    <s v="technology/wearables"/>
    <n v="29.99462365591398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x v="0"/>
    <s v="film &amp; video/television"/>
    <n v="86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x v="1"/>
    <s v="games/video games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x v="0"/>
    <s v="games/video games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x v="0"/>
    <s v="film &amp; video/animation"/>
    <n v="4"/>
    <x v="4"/>
    <x v="10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x v="0"/>
    <s v="music/rock"/>
    <n v="29.001272669424118"/>
    <x v="1"/>
    <x v="1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x v="0"/>
    <s v="film &amp; video/drama"/>
    <n v="98.225806451612897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x v="0"/>
    <s v="film &amp; video/science fiction"/>
    <n v="87.001693480101608"/>
    <x v="4"/>
    <x v="22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x v="1"/>
    <s v="film &amp; video/drama"/>
    <n v="45.205128205128204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x v="0"/>
    <s v="theater/plays"/>
    <n v="37.001341561577675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x v="1"/>
    <s v="music/indie rock"/>
    <n v="94.976947040498445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x v="0"/>
    <s v="theater/plays"/>
    <n v="28.956521739130434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x v="0"/>
    <s v="theater/plays"/>
    <n v="55.993396226415094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x v="0"/>
    <s v="film &amp; video/documentary"/>
    <n v="54.038095238095238"/>
    <x v="4"/>
    <x v="4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x v="0"/>
    <s v="theater/plays"/>
    <n v="82.38"/>
    <x v="3"/>
    <x v="3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x v="0"/>
    <s v="film &amp; video/drama"/>
    <n v="66.997115384615384"/>
    <x v="4"/>
    <x v="6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x v="0"/>
    <s v="games/mobile games"/>
    <n v="107.91401869158878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x v="0"/>
    <s v="film &amp; video/animation"/>
    <n v="69.009501187648453"/>
    <x v="4"/>
    <x v="10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x v="0"/>
    <s v="theater/plays"/>
    <n v="39.006568144499177"/>
    <x v="3"/>
    <x v="3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x v="0"/>
    <s v="publishing/translations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x v="1"/>
    <s v="technology/wearables"/>
    <n v="94.857142857142861"/>
    <x v="2"/>
    <x v="8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x v="1"/>
    <s v="technology/web"/>
    <n v="57.935251798561154"/>
    <x v="2"/>
    <x v="2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x v="0"/>
    <s v="theater/plays"/>
    <n v="101.25"/>
    <x v="3"/>
    <x v="3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x v="0"/>
    <s v="film &amp; video/drama"/>
    <n v="64.95597484276729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x v="0"/>
    <s v="technology/wearables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x v="1"/>
    <s v="food/food trucks"/>
    <n v="50.97422680412371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x v="0"/>
    <s v="music/rock"/>
    <n v="104.94260869565217"/>
    <x v="1"/>
    <x v="1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x v="0"/>
    <s v="music/electric music"/>
    <n v="84.028301886792448"/>
    <x v="1"/>
    <x v="5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x v="0"/>
    <s v="film &amp; video/television"/>
    <n v="102.85915492957747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x v="1"/>
    <s v="publishing/translations"/>
    <n v="39.962085308056871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x v="0"/>
    <s v="publishing/fiction"/>
    <n v="51.001785714285717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x v="0"/>
    <s v="film &amp; video/science fiction"/>
    <n v="40.823008849557525"/>
    <x v="4"/>
    <x v="22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x v="0"/>
    <s v="technology/wearables"/>
    <n v="58.999637155297535"/>
    <x v="2"/>
    <x v="8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x v="0"/>
    <s v="food/food trucks"/>
    <n v="71.156069364161851"/>
    <x v="0"/>
    <x v="0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x v="1"/>
    <s v="photography/photography books"/>
    <n v="99.494252873563212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x v="1"/>
    <s v="theater/plays"/>
    <n v="103.98634590377114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x v="1"/>
    <s v="publishing/fiction"/>
    <n v="76.555555555555557"/>
    <x v="5"/>
    <x v="13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x v="0"/>
    <s v="theater/plays"/>
    <n v="87.068592057761734"/>
    <x v="3"/>
    <x v="3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x v="1"/>
    <s v="food/food trucks"/>
    <n v="48.99554707379135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x v="0"/>
    <s v="theater/plays"/>
    <n v="42.969135802469133"/>
    <x v="3"/>
    <x v="3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x v="1"/>
    <s v="publishing/translations"/>
    <n v="33.428571428571431"/>
    <x v="5"/>
    <x v="18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x v="0"/>
    <s v="theater/plays"/>
    <n v="83.982949701619773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x v="0"/>
    <s v="theater/plays"/>
    <n v="101.41739130434783"/>
    <x v="3"/>
    <x v="3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x v="0"/>
    <s v="technology/wearables"/>
    <n v="109.87058823529412"/>
    <x v="2"/>
    <x v="8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x v="0"/>
    <s v="journalism/audio"/>
    <n v="31.916666666666668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x v="1"/>
    <s v="food/food trucks"/>
    <n v="70.993450675399103"/>
    <x v="0"/>
    <x v="0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x v="1"/>
    <s v="film &amp; video/shorts"/>
    <n v="77.026890756302521"/>
    <x v="4"/>
    <x v="12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x v="0"/>
    <s v="photography/photography books"/>
    <n v="101.78125"/>
    <x v="7"/>
    <x v="14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x v="0"/>
    <s v="technology/wearables"/>
    <n v="51.059701492537314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x v="0"/>
    <s v="theater/plays"/>
    <n v="68.02051282051282"/>
    <x v="3"/>
    <x v="3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x v="0"/>
    <s v="film &amp; video/animation"/>
    <n v="30.87037037037037"/>
    <x v="4"/>
    <x v="10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x v="1"/>
    <s v="technology/wearables"/>
    <n v="27.908333333333335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x v="0"/>
    <s v="technology/web"/>
    <n v="79.994818652849744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x v="1"/>
    <s v="film &amp; video/documentary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x v="1"/>
    <s v="theater/plays"/>
    <s v="N/A"/>
    <x v="3"/>
    <x v="3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x v="0"/>
    <s v="film &amp; video/documentary"/>
    <n v="59.990534521158132"/>
    <x v="4"/>
    <x v="4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x v="1"/>
    <s v="games/video games"/>
    <n v="37.037634408602152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x v="0"/>
    <s v="film &amp; video/drama"/>
    <n v="99.963043478260872"/>
    <x v="4"/>
    <x v="6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x v="0"/>
    <s v="music/rock"/>
    <n v="111.6774193548387"/>
    <x v="1"/>
    <x v="1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x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x v="1"/>
    <s v="theater/plays"/>
    <n v="66.010284810126578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x v="1"/>
    <s v="technology/web"/>
    <n v="44.05263157894737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x v="0"/>
    <s v="theater/plays"/>
    <n v="52.999726551818434"/>
    <x v="3"/>
    <x v="3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x v="0"/>
    <s v="theater/plays"/>
    <n v="95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x v="0"/>
    <s v="film &amp; video/drama"/>
    <n v="70.908396946564892"/>
    <x v="4"/>
    <x v="6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x v="0"/>
    <s v="theater/plays"/>
    <n v="98.060773480662988"/>
    <x v="3"/>
    <x v="3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x v="1"/>
    <s v="games/video games"/>
    <n v="53.046025104602514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x v="0"/>
    <s v="film &amp; video/television"/>
    <n v="93.142857142857139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x v="1"/>
    <s v="music/rock"/>
    <n v="58.945075757575758"/>
    <x v="1"/>
    <x v="1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x v="1"/>
    <s v="theater/plays"/>
    <n v="36.067669172932334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x v="0"/>
    <s v="publishing/nonfiction"/>
    <n v="63.030732860520096"/>
    <x v="5"/>
    <x v="9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x v="0"/>
    <s v="food/food trucks"/>
    <n v="84.717948717948715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x v="1"/>
    <s v="film &amp; video/animation"/>
    <n v="62.2"/>
    <x v="4"/>
    <x v="10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x v="1"/>
    <s v="music/rock"/>
    <n v="101.97518330513255"/>
    <x v="1"/>
    <x v="1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x v="0"/>
    <s v="theater/plays"/>
    <n v="106.4375"/>
    <x v="3"/>
    <x v="3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x v="1"/>
    <s v="film &amp; video/drama"/>
    <n v="29.975609756097562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x v="0"/>
    <s v="film &amp; video/shorts"/>
    <n v="85.806282722513089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x v="0"/>
    <s v="film &amp; video/shorts"/>
    <n v="70.82022471910112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x v="0"/>
    <s v="theater/plays"/>
    <n v="40.998484082870135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x v="0"/>
    <s v="technology/wearables"/>
    <n v="28.063492063492063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x v="1"/>
    <s v="theater/plays"/>
    <n v="88.054421768707485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x v="0"/>
    <s v="film &amp; video/animation"/>
    <n v="31"/>
    <x v="4"/>
    <x v="10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x v="0"/>
    <s v="music/indie rock"/>
    <n v="90.337500000000006"/>
    <x v="1"/>
    <x v="7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x v="0"/>
    <s v="games/video games"/>
    <n v="63.777777777777779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x v="1"/>
    <s v="publishing/fiction"/>
    <n v="53.995515695067262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x v="0"/>
    <s v="games/video games"/>
    <n v="48.993956043956047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x v="0"/>
    <s v="theater/plays"/>
    <n v="63.857142857142854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x v="0"/>
    <s v="music/indie rock"/>
    <n v="82.996393146979258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x v="1"/>
    <s v="film &amp; video/drama"/>
    <n v="55.08230452674897"/>
    <x v="4"/>
    <x v="6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x v="1"/>
    <s v="theater/plays"/>
    <n v="62.044554455445542"/>
    <x v="3"/>
    <x v="3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x v="0"/>
    <s v="publishing/fiction"/>
    <n v="104.97857142857143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x v="1"/>
    <s v="film &amp; video/documentary"/>
    <n v="94.044676806083643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x v="0"/>
    <s v="games/mobile games"/>
    <n v="44.007716049382715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x v="1"/>
    <s v="food/food trucks"/>
    <n v="92.467532467532465"/>
    <x v="0"/>
    <x v="0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x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x v="0"/>
    <s v="games/mobile games"/>
    <n v="109.07848101265823"/>
    <x v="6"/>
    <x v="20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x v="0"/>
    <s v="music/indie rock"/>
    <n v="39.387755102040813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x v="0"/>
    <s v="games/video games"/>
    <n v="77.022222222222226"/>
    <x v="6"/>
    <x v="11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x v="0"/>
    <s v="music/rock"/>
    <n v="92.166666666666671"/>
    <x v="1"/>
    <x v="1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x v="0"/>
    <s v="theater/plays"/>
    <n v="61.007063197026021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x v="1"/>
    <s v="theater/plays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x v="0"/>
    <s v="film &amp; video/drama"/>
    <n v="80.75"/>
    <x v="4"/>
    <x v="6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x v="0"/>
    <s v="theater/plays"/>
    <n v="59.991289782244557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x v="0"/>
    <s v="technology/wearables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x v="0"/>
    <s v="music/indie rock"/>
    <n v="4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x v="1"/>
    <s v="technology/web"/>
    <n v="37.99856063332134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x v="0"/>
    <s v="theater/plays"/>
    <n v="96.369565217391298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x v="0"/>
    <s v="music/rock"/>
    <n v="72.978599221789878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x v="0"/>
    <s v="music/indie rock"/>
    <n v="26.007220216606498"/>
    <x v="1"/>
    <x v="7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x v="0"/>
    <s v="music/rock"/>
    <n v="104.36296296296297"/>
    <x v="1"/>
    <x v="1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x v="1"/>
    <s v="publishing/translations"/>
    <n v="102.18852459016394"/>
    <x v="5"/>
    <x v="18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x v="1"/>
    <s v="film &amp; video/science fiction"/>
    <n v="54.117647058823529"/>
    <x v="4"/>
    <x v="22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x v="0"/>
    <s v="theater/plays"/>
    <n v="63.222222222222221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x v="0"/>
    <s v="theater/plays"/>
    <n v="104.03228962818004"/>
    <x v="3"/>
    <x v="3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x v="0"/>
    <s v="film &amp; video/animation"/>
    <n v="49.994334277620396"/>
    <x v="4"/>
    <x v="10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x v="0"/>
    <s v="theater/plays"/>
    <n v="56.015151515151516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x v="0"/>
    <s v="music/rock"/>
    <n v="48.807692307692307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x v="0"/>
    <s v="film &amp; video/documentary"/>
    <n v="60.082352941176474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x v="0"/>
    <s v="theater/plays"/>
    <n v="78.990502793296088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x v="0"/>
    <s v="theater/plays"/>
    <n v="53.99499443826474"/>
    <x v="3"/>
    <x v="3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x v="1"/>
    <s v="music/electric music"/>
    <n v="111.45945945945945"/>
    <x v="1"/>
    <x v="5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x v="0"/>
    <s v="music/rock"/>
    <n v="60.922131147540981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x v="0"/>
    <s v="theater/plays"/>
    <n v="26.0015444015444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x v="0"/>
    <s v="film &amp; video/animation"/>
    <n v="80.993208828522924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x v="1"/>
    <s v="music/rock"/>
    <n v="34.995963302752294"/>
    <x v="1"/>
    <x v="1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x v="0"/>
    <s v="film &amp; video/shorts"/>
    <n v="94.142857142857139"/>
    <x v="4"/>
    <x v="12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x v="1"/>
    <s v="music/rock"/>
    <n v="52.085106382978722"/>
    <x v="1"/>
    <x v="1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x v="0"/>
    <s v="journalism/audio"/>
    <n v="24.986666666666668"/>
    <x v="8"/>
    <x v="23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x v="1"/>
    <s v="food/food trucks"/>
    <n v="69.215277777777771"/>
    <x v="0"/>
    <x v="0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x v="1"/>
    <s v="theater/plays"/>
    <n v="93.944444444444443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x v="0"/>
    <s v="theater/plays"/>
    <n v="98.40625"/>
    <x v="3"/>
    <x v="3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x v="0"/>
    <s v="music/jazz"/>
    <n v="41.783783783783782"/>
    <x v="1"/>
    <x v="17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x v="0"/>
    <s v="film &amp; video/science fiction"/>
    <n v="65.991836734693877"/>
    <x v="4"/>
    <x v="22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x v="0"/>
    <s v="music/jazz"/>
    <n v="72.05747126436782"/>
    <x v="1"/>
    <x v="17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x v="0"/>
    <s v="theater/plays"/>
    <n v="48.003209242618745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x v="0"/>
    <s v="technology/web"/>
    <n v="54.098591549295776"/>
    <x v="2"/>
    <x v="2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x v="1"/>
    <s v="games/video games"/>
    <n v="107.88095238095238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x v="0"/>
    <s v="film &amp; video/documentary"/>
    <n v="67.034103410341032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x v="0"/>
    <s v="technology/web"/>
    <n v="64.01425914445133"/>
    <x v="2"/>
    <x v="2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x v="0"/>
    <s v="publishing/translations"/>
    <n v="96.066176470588232"/>
    <x v="5"/>
    <x v="18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x v="0"/>
    <s v="music/rock"/>
    <n v="51.184615384615384"/>
    <x v="1"/>
    <x v="1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x v="1"/>
    <s v="food/food trucks"/>
    <n v="43.92307692307692"/>
    <x v="0"/>
    <x v="0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x v="0"/>
    <s v="theater/plays"/>
    <n v="91.021198830409361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x v="0"/>
    <s v="film &amp; video/documentary"/>
    <n v="50.127450980392155"/>
    <x v="4"/>
    <x v="4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x v="0"/>
    <s v="publishing/radio &amp; podcasts"/>
    <n v="67.720930232558146"/>
    <x v="5"/>
    <x v="15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x v="0"/>
    <s v="games/video games"/>
    <n v="61.03921568627451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x v="0"/>
    <s v="theater/plays"/>
    <n v="80.011857707509876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x v="0"/>
    <s v="film &amp; video/animation"/>
    <n v="47.001497753369947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x v="1"/>
    <s v="theater/plays"/>
    <n v="71.127388535031841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x v="1"/>
    <s v="theater/plays"/>
    <n v="89.99079189686924"/>
    <x v="3"/>
    <x v="3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x v="1"/>
    <s v="film &amp; video/drama"/>
    <n v="43.032786885245905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x v="0"/>
    <s v="theater/plays"/>
    <n v="67.997714808043881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x v="0"/>
    <s v="music/rock"/>
    <n v="73.004566210045667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x v="0"/>
    <s v="film &amp; video/documentary"/>
    <n v="62.341463414634148"/>
    <x v="4"/>
    <x v="4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x v="0"/>
    <s v="food/food trucks"/>
    <n v="5"/>
    <x v="0"/>
    <x v="0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x v="0"/>
    <s v="technology/wearables"/>
    <n v="67.103092783505161"/>
    <x v="2"/>
    <x v="8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x v="0"/>
    <s v="theater/plays"/>
    <n v="79.978947368421046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x v="0"/>
    <s v="theater/plays"/>
    <n v="62.176470588235297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x v="0"/>
    <s v="theater/plays"/>
    <n v="53.005950297514879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x v="0"/>
    <s v="publishing/nonfiction"/>
    <n v="57.738317757009348"/>
    <x v="5"/>
    <x v="9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x v="0"/>
    <s v="music/rock"/>
    <n v="40.03125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x v="0"/>
    <s v="food/food trucks"/>
    <n v="81.016591928251117"/>
    <x v="0"/>
    <x v="0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x v="1"/>
    <s v="music/jazz"/>
    <n v="35.047468354430379"/>
    <x v="1"/>
    <x v="17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x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x v="0"/>
    <s v="theater/plays"/>
    <n v="27.998126756166094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x v="0"/>
    <s v="theater/plays"/>
    <n v="75.733333333333334"/>
    <x v="3"/>
    <x v="3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x v="0"/>
    <s v="music/electric music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x v="0"/>
    <s v="theater/plays"/>
    <n v="73.615384615384613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x v="0"/>
    <s v="theater/plays"/>
    <n v="56.991701244813278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x v="0"/>
    <s v="theater/plays"/>
    <n v="85.223529411764702"/>
    <x v="3"/>
    <x v="3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x v="1"/>
    <s v="music/indie rock"/>
    <n v="50.962184873949582"/>
    <x v="1"/>
    <x v="7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x v="0"/>
    <s v="theater/plays"/>
    <n v="63.563636363636363"/>
    <x v="3"/>
    <x v="3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x v="0"/>
    <s v="publishing/nonfiction"/>
    <n v="80.999165275459092"/>
    <x v="5"/>
    <x v="9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x v="1"/>
    <s v="theater/plays"/>
    <n v="86.044753086419746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x v="0"/>
    <s v="photography/photography books"/>
    <n v="90.0390625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x v="0"/>
    <s v="theater/plays"/>
    <n v="74.006063432835816"/>
    <x v="3"/>
    <x v="3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x v="0"/>
    <s v="music/indie rock"/>
    <n v="92.4375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x v="0"/>
    <s v="theater/plays"/>
    <n v="55.999257333828446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x v="0"/>
    <s v="photography/photography books"/>
    <n v="32.983796296296298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x v="0"/>
    <s v="theater/plays"/>
    <n v="93.596774193548384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x v="1"/>
    <s v="theater/plays"/>
    <n v="69.867724867724874"/>
    <x v="3"/>
    <x v="3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x v="0"/>
    <s v="food/food trucks"/>
    <n v="72.129870129870127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x v="0"/>
    <s v="music/indie rock"/>
    <n v="30.041666666666668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x v="1"/>
    <s v="theater/plays"/>
    <n v="73.968000000000004"/>
    <x v="3"/>
    <x v="3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x v="1"/>
    <s v="theater/plays"/>
    <n v="68.65517241379311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x v="0"/>
    <s v="theater/plays"/>
    <n v="59.992164544564154"/>
    <x v="3"/>
    <x v="3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x v="0"/>
    <s v="theater/plays"/>
    <n v="111.15827338129496"/>
    <x v="3"/>
    <x v="3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x v="0"/>
    <s v="film &amp; video/animation"/>
    <n v="53.038095238095238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x v="0"/>
    <s v="film &amp; video/television"/>
    <n v="55.985524728588658"/>
    <x v="4"/>
    <x v="19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x v="0"/>
    <s v="film &amp; video/television"/>
    <n v="69.986760812003524"/>
    <x v="4"/>
    <x v="19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x v="1"/>
    <s v="film &amp; video/animation"/>
    <n v="48.998079877112133"/>
    <x v="4"/>
    <x v="10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x v="0"/>
    <s v="theater/plays"/>
    <n v="103.84615384615384"/>
    <x v="3"/>
    <x v="3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x v="1"/>
    <s v="theater/plays"/>
    <n v="99.127659574468083"/>
    <x v="3"/>
    <x v="3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x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x v="0"/>
    <s v="theater/plays"/>
    <n v="76.922178988326849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x v="0"/>
    <s v="theater/plays"/>
    <n v="58.128865979381445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x v="0"/>
    <s v="technology/wearables"/>
    <n v="103.73643410852713"/>
    <x v="2"/>
    <x v="8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x v="0"/>
    <s v="theater/plays"/>
    <n v="87.962666666666664"/>
    <x v="3"/>
    <x v="3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x v="0"/>
    <s v="theater/plays"/>
    <n v="28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x v="1"/>
    <s v="music/rock"/>
    <n v="37.999361294443261"/>
    <x v="1"/>
    <x v="1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x v="0"/>
    <s v="games/video games"/>
    <n v="29.999313893653515"/>
    <x v="6"/>
    <x v="11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x v="0"/>
    <s v="publishing/translations"/>
    <n v="103.5"/>
    <x v="5"/>
    <x v="18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x v="0"/>
    <s v="food/food trucks"/>
    <n v="85.994467496542185"/>
    <x v="0"/>
    <x v="0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x v="1"/>
    <s v="theater/plays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x v="0"/>
    <s v="music/jazz"/>
    <n v="2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x v="0"/>
    <s v="film &amp; video/shorts"/>
    <n v="44.994570837642193"/>
    <x v="4"/>
    <x v="12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x v="0"/>
    <s v="technology/web"/>
    <n v="31.012224938875306"/>
    <x v="2"/>
    <x v="2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x v="0"/>
    <s v="technology/web"/>
    <n v="59.970085470085472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x v="0"/>
    <s v="music/metal"/>
    <n v="58.9973474801061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x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x v="0"/>
    <s v="food/food trucks"/>
    <n v="98.966269841269835"/>
    <x v="0"/>
    <x v="0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x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x v="0"/>
    <s v="music/rock"/>
    <n v="81.010256410256417"/>
    <x v="1"/>
    <x v="1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x v="0"/>
    <s v="film &amp; video/documentary"/>
    <n v="76.013333333333335"/>
    <x v="4"/>
    <x v="4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x v="0"/>
    <s v="theater/plays"/>
    <n v="96.597402597402592"/>
    <x v="3"/>
    <x v="3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x v="0"/>
    <s v="music/jazz"/>
    <n v="76.957446808510639"/>
    <x v="1"/>
    <x v="17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x v="0"/>
    <s v="theater/plays"/>
    <n v="67.984732824427482"/>
    <x v="3"/>
    <x v="3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x v="0"/>
    <s v="theater/plays"/>
    <n v="88.781609195402297"/>
    <x v="3"/>
    <x v="3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x v="0"/>
    <s v="music/jazz"/>
    <n v="24.99623706491063"/>
    <x v="1"/>
    <x v="17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x v="1"/>
    <s v="film &amp; video/documentary"/>
    <n v="44.922794117647058"/>
    <x v="4"/>
    <x v="4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x v="1"/>
    <s v="theater/plays"/>
    <n v="79.400000000000006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x v="0"/>
    <s v="journalism/audio"/>
    <n v="29.009546539379475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x v="0"/>
    <s v="theater/plays"/>
    <n v="73.59210526315789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x v="0"/>
    <s v="theater/plays"/>
    <n v="107.97038864898211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x v="0"/>
    <s v="music/indie rock"/>
    <n v="68.987284287011803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x v="1"/>
    <s v="theater/plays"/>
    <n v="111.02236719478098"/>
    <x v="3"/>
    <x v="3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x v="0"/>
    <s v="theater/plays"/>
    <n v="24.997515808491418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x v="0"/>
    <s v="music/indie rock"/>
    <n v="42.155172413793103"/>
    <x v="1"/>
    <x v="7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x v="0"/>
    <s v="photography/photography books"/>
    <n v="47.003284072249592"/>
    <x v="7"/>
    <x v="14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x v="0"/>
    <s v="journalism/audio"/>
    <n v="36.0392749244713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x v="0"/>
    <s v="photography/photography books"/>
    <n v="101.03760683760684"/>
    <x v="7"/>
    <x v="14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x v="0"/>
    <s v="publishing/fiction"/>
    <n v="39.927927927927925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x v="0"/>
    <s v="film &amp; video/drama"/>
    <n v="83.158139534883716"/>
    <x v="4"/>
    <x v="6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x v="1"/>
    <s v="food/food trucks"/>
    <n v="39.97520661157025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x v="1"/>
    <s v="games/mobile games"/>
    <n v="47.993908629441627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x v="0"/>
    <s v="theater/plays"/>
    <n v="95.978877489438744"/>
    <x v="3"/>
    <x v="3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x v="0"/>
    <s v="theater/plays"/>
    <n v="78.728155339805824"/>
    <x v="3"/>
    <x v="3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x v="0"/>
    <s v="theater/plays"/>
    <n v="56.081632653061227"/>
    <x v="3"/>
    <x v="3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x v="0"/>
    <s v="publishing/nonfiction"/>
    <n v="69.090909090909093"/>
    <x v="5"/>
    <x v="9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x v="0"/>
    <s v="theater/plays"/>
    <n v="102.05291576673866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x v="0"/>
    <s v="technology/wearables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x v="0"/>
    <s v="theater/plays"/>
    <n v="51.970260223048328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x v="1"/>
    <s v="film &amp; video/television"/>
    <n v="71.137142857142862"/>
    <x v="4"/>
    <x v="19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x v="0"/>
    <s v="technology/web"/>
    <n v="106.49275362318841"/>
    <x v="2"/>
    <x v="2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x v="1"/>
    <s v="film &amp; video/documentary"/>
    <n v="42.93684210526316"/>
    <x v="4"/>
    <x v="4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x v="1"/>
    <s v="film &amp; video/documentary"/>
    <n v="30.037974683544302"/>
    <x v="4"/>
    <x v="4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x v="0"/>
    <s v="music/rock"/>
    <n v="70.623376623376629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x v="0"/>
    <s v="theater/plays"/>
    <n v="66.016018306636155"/>
    <x v="3"/>
    <x v="3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x v="0"/>
    <s v="theater/plays"/>
    <n v="96.911392405063296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x v="0"/>
    <s v="music/rock"/>
    <n v="62.867346938775512"/>
    <x v="1"/>
    <x v="1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x v="1"/>
    <s v="theater/plays"/>
    <n v="108.98537682789652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x v="0"/>
    <s v="music/electric music"/>
    <n v="26.999314599040439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x v="0"/>
    <s v="technology/wearables"/>
    <n v="65.004147943311438"/>
    <x v="2"/>
    <x v="8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x v="0"/>
    <s v="film &amp; video/drama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x v="0"/>
    <s v="technology/wearables"/>
    <n v="3"/>
    <x v="2"/>
    <x v="8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x v="0"/>
    <s v="theater/plays"/>
    <n v="110.99268292682927"/>
    <x v="3"/>
    <x v="3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x v="0"/>
    <s v="technology/wearables"/>
    <n v="56.746987951807228"/>
    <x v="2"/>
    <x v="8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x v="1"/>
    <s v="publishing/translations"/>
    <n v="97.020608439646708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x v="0"/>
    <s v="film &amp; video/animation"/>
    <n v="92.08620689655173"/>
    <x v="4"/>
    <x v="10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x v="0"/>
    <s v="publishing/nonfiction"/>
    <n v="82.986666666666665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x v="1"/>
    <s v="technology/web"/>
    <n v="103.03791821561339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x v="0"/>
    <s v="film &amp; video/drama"/>
    <n v="68.922619047619051"/>
    <x v="4"/>
    <x v="6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x v="0"/>
    <s v="theater/plays"/>
    <n v="87.737226277372258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x v="0"/>
    <s v="theater/plays"/>
    <n v="75.021505376344081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x v="1"/>
    <s v="theater/plays"/>
    <n v="50.863999999999997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x v="1"/>
    <s v="theater/plays"/>
    <n v="90"/>
    <x v="3"/>
    <x v="3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x v="0"/>
    <s v="theater/plays"/>
    <n v="72.896039603960389"/>
    <x v="3"/>
    <x v="3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x v="0"/>
    <s v="publishing/radio &amp; podcasts"/>
    <n v="108.48543689320388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x v="0"/>
    <s v="music/rock"/>
    <n v="101.98095238095237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x v="0"/>
    <s v="games/mobile games"/>
    <n v="44.009146341463413"/>
    <x v="6"/>
    <x v="20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x v="1"/>
    <s v="theater/plays"/>
    <n v="65.942675159235662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x v="0"/>
    <s v="film &amp; video/documentary"/>
    <n v="24.987387387387386"/>
    <x v="4"/>
    <x v="4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x v="0"/>
    <s v="technology/wearables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x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x v="1"/>
    <s v="theater/plays"/>
    <n v="84.921052631578945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x v="0"/>
    <s v="music/rock"/>
    <n v="90.483333333333334"/>
    <x v="1"/>
    <x v="1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x v="0"/>
    <s v="film &amp; video/documentary"/>
    <n v="25.00197628458498"/>
    <x v="4"/>
    <x v="4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x v="0"/>
    <s v="theater/plays"/>
    <n v="92.013888888888886"/>
    <x v="3"/>
    <x v="3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x v="1"/>
    <s v="theater/plays"/>
    <n v="93.066115702479337"/>
    <x v="3"/>
    <x v="3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x v="0"/>
    <s v="games/mobile games"/>
    <n v="61.008145363408524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x v="1"/>
    <s v="theater/plays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x v="0"/>
    <s v="technology/web"/>
    <n v="81.132596685082873"/>
    <x v="2"/>
    <x v="2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x v="0"/>
    <s v="theater/plays"/>
    <n v="73.5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x v="0"/>
    <s v="film &amp; video/drama"/>
    <n v="85.221311475409834"/>
    <x v="4"/>
    <x v="6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x v="0"/>
    <s v="technology/wearables"/>
    <n v="110.96825396825396"/>
    <x v="2"/>
    <x v="8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x v="0"/>
    <s v="technology/web"/>
    <n v="32.968036529680369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x v="1"/>
    <s v="music/rock"/>
    <n v="96.005352363960753"/>
    <x v="1"/>
    <x v="1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x v="0"/>
    <s v="music/metal"/>
    <n v="84.96632653061225"/>
    <x v="1"/>
    <x v="16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x v="1"/>
    <s v="theater/plays"/>
    <n v="25.007462686567163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x v="0"/>
    <s v="photography/photography books"/>
    <n v="65.998995479658461"/>
    <x v="7"/>
    <x v="14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x v="0"/>
    <s v="publishing/nonfiction"/>
    <n v="87.34482758620689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x v="0"/>
    <s v="music/indie rock"/>
    <n v="27.933333333333334"/>
    <x v="1"/>
    <x v="7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x v="1"/>
    <s v="theater/plays"/>
    <n v="103.8"/>
    <x v="3"/>
    <x v="3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x v="0"/>
    <s v="music/indie rock"/>
    <n v="31.937172774869111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x v="0"/>
    <s v="theater/plays"/>
    <n v="99.5"/>
    <x v="3"/>
    <x v="3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x v="0"/>
    <s v="theater/plays"/>
    <n v="108.84615384615384"/>
    <x v="3"/>
    <x v="3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x v="0"/>
    <s v="music/electric music"/>
    <n v="110.76229508196721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x v="1"/>
    <s v="theater/plays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x v="1"/>
    <s v="theater/plays"/>
    <n v="101.71428571428571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x v="0"/>
    <s v="technology/wearables"/>
    <n v="61.5"/>
    <x v="2"/>
    <x v="8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x v="0"/>
    <s v="technology/web"/>
    <n v="35"/>
    <x v="2"/>
    <x v="2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x v="0"/>
    <s v="theater/plays"/>
    <n v="40.049999999999997"/>
    <x v="3"/>
    <x v="3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x v="1"/>
    <s v="film &amp; video/animation"/>
    <n v="110.97231270358306"/>
    <x v="4"/>
    <x v="10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x v="1"/>
    <s v="technology/wearables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x v="0"/>
    <s v="music/electric music"/>
    <n v="1"/>
    <x v="1"/>
    <x v="5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x v="1"/>
    <s v="publishing/nonfiction"/>
    <n v="30.974074074074075"/>
    <x v="5"/>
    <x v="9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x v="1"/>
    <s v="theater/plays"/>
    <n v="47.035087719298247"/>
    <x v="3"/>
    <x v="3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x v="0"/>
    <s v="photography/photography books"/>
    <n v="88.065693430656935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x v="0"/>
    <s v="theater/plays"/>
    <n v="37.005616224648989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x v="1"/>
    <s v="theater/plays"/>
    <n v="26.027777777777779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x v="0"/>
    <s v="theater/plays"/>
    <n v="67.817567567567565"/>
    <x v="3"/>
    <x v="3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x v="0"/>
    <s v="film &amp; video/drama"/>
    <n v="49.964912280701753"/>
    <x v="4"/>
    <x v="6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x v="0"/>
    <s v="music/rock"/>
    <n v="110.01646903820817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x v="0"/>
    <s v="music/electric music"/>
    <n v="89.964678178963894"/>
    <x v="1"/>
    <x v="5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x v="1"/>
    <s v="games/video games"/>
    <n v="79.009523809523813"/>
    <x v="6"/>
    <x v="11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x v="0"/>
    <s v="music/rock"/>
    <n v="86.867469879518069"/>
    <x v="1"/>
    <x v="1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x v="0"/>
    <s v="music/jazz"/>
    <n v="62.04"/>
    <x v="1"/>
    <x v="17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x v="1"/>
    <s v="theater/plays"/>
    <n v="26.970212765957445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x v="0"/>
    <s v="music/rock"/>
    <n v="54.121621621621621"/>
    <x v="1"/>
    <x v="1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x v="1"/>
    <s v="music/indie rock"/>
    <n v="41.035353535353536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x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x v="0"/>
    <s v="publishing/translations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x v="0"/>
    <s v="theater/plays"/>
    <n v="73.92"/>
    <x v="3"/>
    <x v="3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x v="0"/>
    <s v="games/video games"/>
    <n v="31.995894428152493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x v="1"/>
    <s v="theater/plays"/>
    <n v="53.898148148148145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x v="0"/>
    <s v="theater/plays"/>
    <n v="106.5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x v="0"/>
    <s v="music/indie rock"/>
    <n v="32.999805409612762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x v="0"/>
    <s v="theater/plays"/>
    <n v="43.00254993625159"/>
    <x v="3"/>
    <x v="3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x v="0"/>
    <s v="technology/web"/>
    <n v="86.858974358974365"/>
    <x v="2"/>
    <x v="2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x v="0"/>
    <s v="music/rock"/>
    <n v="96.8"/>
    <x v="1"/>
    <x v="1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x v="0"/>
    <s v="theater/plays"/>
    <n v="32.995456610631528"/>
    <x v="3"/>
    <x v="3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x v="0"/>
    <s v="theater/plays"/>
    <n v="68.028106508875737"/>
    <x v="3"/>
    <x v="3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x v="0"/>
    <s v="film &amp; video/animation"/>
    <n v="58.867816091954026"/>
    <x v="4"/>
    <x v="10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x v="1"/>
    <s v="theater/plays"/>
    <n v="105.04572803850782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x v="1"/>
    <s v="film &amp; video/drama"/>
    <n v="33.054878048780488"/>
    <x v="4"/>
    <x v="6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x v="0"/>
    <s v="theater/plays"/>
    <n v="78.821428571428569"/>
    <x v="3"/>
    <x v="3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x v="1"/>
    <s v="film &amp; video/animation"/>
    <n v="68.204968944099377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x v="0"/>
    <s v="music/rock"/>
    <n v="75.731884057971016"/>
    <x v="1"/>
    <x v="1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x v="0"/>
    <s v="technology/web"/>
    <n v="30.996070133010882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x v="1"/>
    <s v="film &amp; video/animation"/>
    <n v="101.88188976377953"/>
    <x v="4"/>
    <x v="10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x v="1"/>
    <s v="music/jazz"/>
    <n v="52.879227053140099"/>
    <x v="1"/>
    <x v="17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x v="0"/>
    <s v="music/rock"/>
    <n v="71.005820721769496"/>
    <x v="1"/>
    <x v="1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x v="0"/>
    <s v="film &amp; video/animation"/>
    <n v="102.38709677419355"/>
    <x v="4"/>
    <x v="10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x v="0"/>
    <s v="theater/plays"/>
    <n v="74.466666666666669"/>
    <x v="3"/>
    <x v="3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x v="0"/>
    <s v="theater/plays"/>
    <n v="51.009883198562441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x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x v="1"/>
    <s v="theater/plays"/>
    <n v="97.142857142857139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x v="0"/>
    <s v="publishing/nonfiction"/>
    <n v="72.071823204419886"/>
    <x v="5"/>
    <x v="9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x v="0"/>
    <s v="music/rock"/>
    <n v="75.236363636363635"/>
    <x v="1"/>
    <x v="1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x v="0"/>
    <s v="film &amp; video/drama"/>
    <n v="32.967741935483872"/>
    <x v="4"/>
    <x v="6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x v="1"/>
    <s v="games/mobile games"/>
    <n v="54.807692307692307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x v="0"/>
    <s v="technology/web"/>
    <n v="45.037837837837834"/>
    <x v="2"/>
    <x v="2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x v="1"/>
    <s v="theater/plays"/>
    <n v="52.958677685950413"/>
    <x v="3"/>
    <x v="3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x v="0"/>
    <s v="theater/plays"/>
    <n v="60.017959183673469"/>
    <x v="3"/>
    <x v="3"/>
  </r>
  <r>
    <n v="800"/>
    <s v="Wallace LLC"/>
    <s v="Centralized regional function"/>
    <n v="100"/>
    <n v="1"/>
    <n v="1"/>
    <x v="0"/>
    <n v="1"/>
    <x v="5"/>
    <s v="CHF"/>
    <n v="1434085200"/>
    <n v="1434430800"/>
    <b v="0"/>
    <x v="0"/>
    <s v="music/rock"/>
    <n v="1"/>
    <x v="1"/>
    <x v="1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x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x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x v="0"/>
    <s v="theater/plays"/>
    <n v="28.012875536480685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x v="0"/>
    <s v="music/rock"/>
    <n v="32.050458715596328"/>
    <x v="1"/>
    <x v="1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x v="0"/>
    <s v="film &amp; video/documentary"/>
    <n v="73.611940298507463"/>
    <x v="4"/>
    <x v="4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x v="1"/>
    <s v="film &amp; video/drama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x v="1"/>
    <s v="theater/plays"/>
    <n v="42.97674418604651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x v="0"/>
    <s v="food/food trucks"/>
    <n v="83.315789473684205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x v="0"/>
    <s v="film &amp; video/documentary"/>
    <n v="42"/>
    <x v="4"/>
    <x v="4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x v="1"/>
    <s v="theater/plays"/>
    <n v="55.927601809954751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x v="1"/>
    <s v="games/video games"/>
    <n v="105.03681885125184"/>
    <x v="6"/>
    <x v="11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x v="0"/>
    <s v="publishing/nonfiction"/>
    <n v="48"/>
    <x v="5"/>
    <x v="9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x v="0"/>
    <s v="games/video games"/>
    <n v="112.66176470588235"/>
    <x v="6"/>
    <x v="11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x v="1"/>
    <s v="music/rock"/>
    <n v="81.944444444444443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x v="0"/>
    <s v="music/rock"/>
    <n v="64.049180327868854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x v="1"/>
    <s v="theater/plays"/>
    <n v="106.39097744360902"/>
    <x v="3"/>
    <x v="3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x v="1"/>
    <s v="publishing/nonfiction"/>
    <n v="76.011249497790274"/>
    <x v="5"/>
    <x v="9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x v="1"/>
    <s v="theater/plays"/>
    <n v="111.07246376811594"/>
    <x v="3"/>
    <x v="3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x v="0"/>
    <s v="games/video games"/>
    <n v="95.936170212765958"/>
    <x v="6"/>
    <x v="11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x v="1"/>
    <s v="music/rock"/>
    <n v="43.043010752688176"/>
    <x v="1"/>
    <x v="1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x v="0"/>
    <s v="film &amp; video/documentary"/>
    <n v="67.966666666666669"/>
    <x v="4"/>
    <x v="4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x v="0"/>
    <s v="music/rock"/>
    <n v="89.991428571428571"/>
    <x v="1"/>
    <x v="1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x v="1"/>
    <s v="music/rock"/>
    <n v="58.095238095238095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x v="1"/>
    <s v="publishing/nonfiction"/>
    <n v="83.996875000000003"/>
    <x v="5"/>
    <x v="9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x v="0"/>
    <s v="film &amp; video/shorts"/>
    <n v="88.853503184713375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x v="1"/>
    <s v="theater/plays"/>
    <n v="65.963917525773198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x v="1"/>
    <s v="film &amp; video/drama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x v="0"/>
    <s v="theater/plays"/>
    <n v="69.98571428571428"/>
    <x v="3"/>
    <x v="3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x v="0"/>
    <s v="theater/plays"/>
    <n v="32.006493506493506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x v="0"/>
    <s v="theater/plays"/>
    <n v="64.727272727272734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x v="0"/>
    <s v="photography/photography books"/>
    <n v="24.998110087408456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x v="0"/>
    <s v="publishing/translations"/>
    <n v="104.97764070932922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x v="0"/>
    <s v="publishing/translations"/>
    <n v="64.987878787878785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x v="0"/>
    <s v="theater/plays"/>
    <n v="94.352941176470594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x v="0"/>
    <s v="technology/web"/>
    <n v="44.001706484641637"/>
    <x v="2"/>
    <x v="2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x v="0"/>
    <s v="music/indie rock"/>
    <n v="64.744680851063833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x v="0"/>
    <s v="music/jazz"/>
    <n v="84.00667779632721"/>
    <x v="1"/>
    <x v="17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x v="0"/>
    <s v="theater/plays"/>
    <n v="34.061302681992338"/>
    <x v="3"/>
    <x v="3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x v="1"/>
    <s v="film &amp; video/documentary"/>
    <n v="93.273885350318466"/>
    <x v="4"/>
    <x v="4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x v="1"/>
    <s v="theater/plays"/>
    <n v="32.998301726577978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x v="0"/>
    <s v="technology/web"/>
    <n v="83.812903225806451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x v="0"/>
    <s v="technology/wearables"/>
    <n v="63.992424242424242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x v="0"/>
    <s v="photography/photography books"/>
    <n v="81.909090909090907"/>
    <x v="7"/>
    <x v="14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x v="0"/>
    <s v="film &amp; video/documentary"/>
    <n v="93.053191489361708"/>
    <x v="4"/>
    <x v="4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x v="0"/>
    <s v="technology/web"/>
    <n v="101.98449039881831"/>
    <x v="2"/>
    <x v="2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x v="1"/>
    <s v="technology/web"/>
    <n v="105.9375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x v="0"/>
    <s v="food/food trucks"/>
    <n v="101.58181818181818"/>
    <x v="0"/>
    <x v="0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x v="0"/>
    <s v="film &amp; video/drama"/>
    <n v="62.970930232558139"/>
    <x v="4"/>
    <x v="6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x v="1"/>
    <s v="music/indie rock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x v="0"/>
    <s v="music/rock"/>
    <n v="1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x v="0"/>
    <s v="music/electric music"/>
    <n v="77.924999999999997"/>
    <x v="1"/>
    <x v="5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x v="1"/>
    <s v="games/video games"/>
    <n v="80.806451612903231"/>
    <x v="6"/>
    <x v="11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x v="1"/>
    <s v="music/indie rock"/>
    <n v="76.006816632583508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x v="0"/>
    <s v="publishing/fiction"/>
    <n v="72.993613824192337"/>
    <x v="5"/>
    <x v="13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x v="0"/>
    <s v="theater/plays"/>
    <n v="53"/>
    <x v="3"/>
    <x v="3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x v="0"/>
    <s v="food/food trucks"/>
    <n v="54.164556962025316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x v="0"/>
    <s v="film &amp; video/shorts"/>
    <n v="32.946666666666665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x v="0"/>
    <s v="food/food trucks"/>
    <n v="79.371428571428567"/>
    <x v="0"/>
    <x v="0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x v="1"/>
    <s v="theater/plays"/>
    <n v="41.174603174603178"/>
    <x v="3"/>
    <x v="3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x v="1"/>
    <s v="technology/wearables"/>
    <n v="77.430769230769229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x v="0"/>
    <s v="theater/plays"/>
    <n v="57.159509202453989"/>
    <x v="3"/>
    <x v="3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x v="0"/>
    <s v="theater/plays"/>
    <n v="77.17647058823529"/>
    <x v="3"/>
    <x v="3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x v="1"/>
    <s v="film &amp; video/television"/>
    <n v="24.953917050691246"/>
    <x v="4"/>
    <x v="19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x v="0"/>
    <s v="film &amp; video/shorts"/>
    <n v="97.18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x v="0"/>
    <s v="theater/plays"/>
    <n v="46.000916870415651"/>
    <x v="3"/>
    <x v="3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x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x v="0"/>
    <s v="food/food trucks"/>
    <n v="25.99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x v="0"/>
    <s v="theater/plays"/>
    <n v="102.69047619047619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x v="0"/>
    <s v="film &amp; video/drama"/>
    <n v="72.958174904942965"/>
    <x v="4"/>
    <x v="6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x v="0"/>
    <s v="theater/plays"/>
    <n v="57.190082644628099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x v="1"/>
    <s v="theater/plays"/>
    <n v="84.013793103448279"/>
    <x v="3"/>
    <x v="3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x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x v="0"/>
    <s v="photography/photography books"/>
    <n v="42.007419183889773"/>
    <x v="7"/>
    <x v="14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x v="1"/>
    <s v="photography/photography books"/>
    <n v="32.002753556677376"/>
    <x v="7"/>
    <x v="14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x v="0"/>
    <s v="music/rock"/>
    <n v="81.567164179104481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x v="0"/>
    <s v="photography/photography books"/>
    <n v="37.035087719298247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x v="0"/>
    <s v="food/food trucks"/>
    <n v="103.033360455655"/>
    <x v="0"/>
    <x v="0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x v="0"/>
    <s v="music/metal"/>
    <n v="84.333333333333329"/>
    <x v="1"/>
    <x v="16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x v="0"/>
    <s v="publishing/nonfiction"/>
    <n v="102.60377358490567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x v="0"/>
    <s v="music/electric music"/>
    <n v="79.992129246064621"/>
    <x v="1"/>
    <x v="5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x v="1"/>
    <s v="theater/plays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x v="0"/>
    <s v="theater/plays"/>
    <n v="37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x v="0"/>
    <s v="film &amp; video/shorts"/>
    <n v="41.911917098445599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x v="1"/>
    <s v="theater/plays"/>
    <n v="57.992576882290564"/>
    <x v="3"/>
    <x v="3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x v="0"/>
    <s v="theater/plays"/>
    <n v="40.942307692307693"/>
    <x v="3"/>
    <x v="3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x v="0"/>
    <s v="music/indie rock"/>
    <n v="69.9972602739726"/>
    <x v="1"/>
    <x v="7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x v="1"/>
    <s v="theater/plays"/>
    <n v="73.838709677419359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x v="0"/>
    <s v="theater/plays"/>
    <n v="41.979310344827589"/>
    <x v="3"/>
    <x v="3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x v="1"/>
    <s v="music/electric music"/>
    <n v="77.93442622950819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x v="0"/>
    <s v="music/indie rock"/>
    <n v="106.01972789115646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x v="0"/>
    <s v="film &amp; video/documentary"/>
    <n v="47.018181818181816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x v="0"/>
    <s v="publishing/translations"/>
    <n v="76.016483516483518"/>
    <x v="5"/>
    <x v="18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x v="1"/>
    <s v="film &amp; video/documentary"/>
    <n v="54.120603015075375"/>
    <x v="4"/>
    <x v="4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x v="1"/>
    <s v="film &amp; video/television"/>
    <n v="57.285714285714285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x v="0"/>
    <s v="theater/plays"/>
    <n v="103.81308411214954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x v="1"/>
    <s v="food/food trucks"/>
    <n v="105.02602739726028"/>
    <x v="0"/>
    <x v="0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x v="0"/>
    <s v="theater/plays"/>
    <n v="90.259259259259252"/>
    <x v="3"/>
    <x v="3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x v="0"/>
    <s v="film &amp; video/documentary"/>
    <n v="76.978705978705975"/>
    <x v="4"/>
    <x v="4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x v="0"/>
    <s v="music/jazz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x v="1"/>
    <s v="technology/web"/>
    <n v="2"/>
    <x v="2"/>
    <x v="2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x v="1"/>
    <s v="music/rock"/>
    <n v="55.0062893081761"/>
    <x v="1"/>
    <x v="1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x v="0"/>
    <s v="technology/web"/>
    <n v="32.127272727272725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x v="1"/>
    <s v="publishing/nonfiction"/>
    <n v="50.642857142857146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x v="0"/>
    <s v="publishing/radio &amp; podcasts"/>
    <n v="49.6875"/>
    <x v="5"/>
    <x v="15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x v="0"/>
    <s v="theater/plays"/>
    <n v="54.894067796610166"/>
    <x v="3"/>
    <x v="3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x v="1"/>
    <s v="film &amp; video/documentary"/>
    <n v="46.931937172774866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x v="0"/>
    <s v="theater/plays"/>
    <n v="44.951219512195124"/>
    <x v="3"/>
    <x v="3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x v="0"/>
    <s v="games/video games"/>
    <n v="30.99898322318251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x v="1"/>
    <s v="theater/plays"/>
    <n v="107.7625"/>
    <x v="3"/>
    <x v="3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x v="0"/>
    <s v="theater/plays"/>
    <n v="102.07770270270271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x v="0"/>
    <s v="technology/web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x v="0"/>
    <s v="film &amp; video/drama"/>
    <n v="79.944134078212286"/>
    <x v="4"/>
    <x v="6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x v="0"/>
    <s v="film &amp; video/drama"/>
    <n v="67.946462715105156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x v="0"/>
    <s v="theater/plays"/>
    <n v="26.070921985815602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x v="0"/>
    <s v="film &amp; video/television"/>
    <n v="105.0032154340836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x v="0"/>
    <s v="photography/photography books"/>
    <n v="25.826923076923077"/>
    <x v="7"/>
    <x v="14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x v="1"/>
    <s v="film &amp; video/shorts"/>
    <n v="77.666666666666671"/>
    <x v="4"/>
    <x v="12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x v="0"/>
    <s v="publishing/radio &amp; podcasts"/>
    <n v="57.82692307692308"/>
    <x v="5"/>
    <x v="15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x v="1"/>
    <s v="theater/plays"/>
    <n v="92.955555555555549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x v="0"/>
    <s v="film &amp; video/animation"/>
    <n v="37.945098039215686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x v="0"/>
    <s v="technology/web"/>
    <n v="31.842105263157894"/>
    <x v="2"/>
    <x v="2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x v="1"/>
    <s v="music/world music"/>
    <n v="40"/>
    <x v="1"/>
    <x v="21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x v="0"/>
    <s v="theater/plays"/>
    <n v="101.1"/>
    <x v="3"/>
    <x v="3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x v="0"/>
    <s v="theater/plays"/>
    <n v="84.006989951944078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x v="0"/>
    <s v="theater/plays"/>
    <n v="103.41538461538461"/>
    <x v="3"/>
    <x v="3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x v="0"/>
    <s v="food/food trucks"/>
    <n v="105.13333333333334"/>
    <x v="0"/>
    <x v="0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x v="0"/>
    <s v="theater/plays"/>
    <n v="89.21621621621621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x v="0"/>
    <s v="technology/web"/>
    <n v="51.995234312946785"/>
    <x v="2"/>
    <x v="2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x v="0"/>
    <s v="theater/plays"/>
    <n v="64.956521739130437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x v="1"/>
    <s v="theater/plays"/>
    <n v="46.235294117647058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x v="1"/>
    <s v="theater/plays"/>
    <n v="51.151785714285715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x v="0"/>
    <s v="music/rock"/>
    <n v="33.909722222222221"/>
    <x v="1"/>
    <x v="1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x v="0"/>
    <s v="theater/plays"/>
    <n v="92.016298633017882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x v="0"/>
    <s v="theater/plays"/>
    <n v="107.42857142857143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x v="0"/>
    <s v="theater/plays"/>
    <n v="75.848484848484844"/>
    <x v="3"/>
    <x v="3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x v="0"/>
    <s v="theater/plays"/>
    <n v="80.476190476190482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x v="0"/>
    <s v="film &amp; video/documentary"/>
    <n v="86.978483606557376"/>
    <x v="4"/>
    <x v="4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x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x v="1"/>
    <s v="games/video games"/>
    <n v="57.298507462686565"/>
    <x v="6"/>
    <x v="11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x v="0"/>
    <s v="technology/web"/>
    <n v="93.348484848484844"/>
    <x v="2"/>
    <x v="2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x v="0"/>
    <s v="theater/plays"/>
    <n v="71.987179487179489"/>
    <x v="3"/>
    <x v="3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x v="0"/>
    <s v="theater/plays"/>
    <n v="92.611940298507463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x v="0"/>
    <s v="food/food trucks"/>
    <n v="104.99122807017544"/>
    <x v="0"/>
    <x v="0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x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x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x v="0"/>
    <s v="theater/plays"/>
    <n v="84.187845303867405"/>
    <x v="3"/>
    <x v="3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x v="0"/>
    <s v="theater/plays"/>
    <n v="73.92307692307692"/>
    <x v="3"/>
    <x v="3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x v="1"/>
    <s v="film &amp; video/documentary"/>
    <n v="36.987499999999997"/>
    <x v="4"/>
    <x v="4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x v="0"/>
    <s v="technology/web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x v="1"/>
    <s v="theater/plays"/>
    <n v="5"/>
    <x v="3"/>
    <x v="3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x v="1"/>
    <s v="music/rock"/>
    <n v="102.02437459910199"/>
    <x v="1"/>
    <x v="1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x v="0"/>
    <s v="film &amp; video/documentary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x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x v="0"/>
    <s v="technology/web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x v="0"/>
    <s v="theater/plays"/>
    <n v="97.037499999999994"/>
    <x v="3"/>
    <x v="3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x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x v="0"/>
    <s v="theater/plays"/>
    <n v="94.916030534351151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x v="0"/>
    <s v="film &amp; video/animation"/>
    <n v="72.151785714285708"/>
    <x v="4"/>
    <x v="10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x v="0"/>
    <s v="publishing/translations"/>
    <n v="51.007692307692309"/>
    <x v="5"/>
    <x v="18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x v="0"/>
    <s v="technology/web"/>
    <n v="85.054545454545448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x v="0"/>
    <s v="publishing/translations"/>
    <n v="43.87096774193548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x v="0"/>
    <s v="food/food trucks"/>
    <n v="40.063909774436091"/>
    <x v="0"/>
    <x v="0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x v="1"/>
    <s v="photography/photography books"/>
    <n v="43.833333333333336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x v="0"/>
    <s v="theater/plays"/>
    <n v="84.92903225806451"/>
    <x v="3"/>
    <x v="3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x v="0"/>
    <s v="music/rock"/>
    <n v="41.067632850241544"/>
    <x v="1"/>
    <x v="1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x v="0"/>
    <s v="theater/plays"/>
    <n v="54.971428571428568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x v="0"/>
    <s v="music/world music"/>
    <n v="77.010807374443743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x v="0"/>
    <s v="food/food trucks"/>
    <n v="71.201754385964918"/>
    <x v="0"/>
    <x v="0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x v="0"/>
    <s v="theater/plays"/>
    <n v="91.935483870967744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x v="0"/>
    <s v="theater/plays"/>
    <n v="97.069023569023571"/>
    <x v="3"/>
    <x v="3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x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x v="1"/>
    <s v="technology/web"/>
    <n v="58.015466983938133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x v="1"/>
    <s v="theater/plays"/>
    <n v="103.87301587301587"/>
    <x v="3"/>
    <x v="3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x v="0"/>
    <s v="music/indie rock"/>
    <n v="93.46875"/>
    <x v="1"/>
    <x v="7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x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x v="1"/>
    <s v="theater/plays"/>
    <n v="92.042857142857144"/>
    <x v="3"/>
    <x v="3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x v="0"/>
    <s v="food/food trucks"/>
    <n v="77.268656716417908"/>
    <x v="0"/>
    <x v="0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x v="0"/>
    <s v="games/video games"/>
    <n v="93.923913043478265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x v="0"/>
    <s v="theater/plays"/>
    <n v="84.969458128078813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x v="0"/>
    <s v="publishing/nonfiction"/>
    <n v="105.97035040431267"/>
    <x v="5"/>
    <x v="9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x v="0"/>
    <s v="technology/web"/>
    <n v="36.969040247678016"/>
    <x v="2"/>
    <x v="2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x v="1"/>
    <s v="film &amp; video/documentary"/>
    <n v="81.533333333333331"/>
    <x v="4"/>
    <x v="4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x v="0"/>
    <s v="film &amp; video/documentary"/>
    <n v="80.999140154772135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x v="0"/>
    <s v="theater/plays"/>
    <n v="26.010498687664043"/>
    <x v="3"/>
    <x v="3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x v="1"/>
    <s v="music/rock"/>
    <n v="25.998410896708286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x v="0"/>
    <s v="music/rock"/>
    <n v="34.173913043478258"/>
    <x v="1"/>
    <x v="1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x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x v="0"/>
    <s v="publishing/radio &amp; podcasts"/>
    <n v="76.546875"/>
    <x v="5"/>
    <x v="15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x v="0"/>
    <s v="publishing/translations"/>
    <n v="53.053097345132741"/>
    <x v="5"/>
    <x v="18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x v="1"/>
    <s v="film &amp; video/drama"/>
    <n v="106.859375"/>
    <x v="4"/>
    <x v="6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x v="1"/>
    <s v="music/rock"/>
    <n v="46.020746887966808"/>
    <x v="1"/>
    <x v="1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x v="1"/>
    <s v="film &amp; video/drama"/>
    <n v="100.17424242424242"/>
    <x v="4"/>
    <x v="6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x v="1"/>
    <s v="photography/photography books"/>
    <n v="101.44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x v="1"/>
    <s v="publishing/translations"/>
    <n v="87.972684085510693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x v="1"/>
    <s v="food/food trucks"/>
    <n v="74.995594713656388"/>
    <x v="0"/>
    <x v="0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x v="0"/>
    <s v="theater/plays"/>
    <n v="42.982142857142854"/>
    <x v="3"/>
    <x v="3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x v="0"/>
    <s v="theater/plays"/>
    <n v="33.115107913669064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x v="1"/>
    <s v="music/indie rock"/>
    <n v="101.13101604278074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x v="0"/>
    <s v="food/food trucks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s v="N/A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s v="US"/>
    <s v="USD"/>
    <n v="1408424400"/>
    <n v="1408597200"/>
    <b v="0"/>
    <b v="1"/>
    <s v="music/rock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s v="AU"/>
    <s v="AUD"/>
    <n v="1384668000"/>
    <n v="1384840800"/>
    <b v="0"/>
    <b v="0"/>
    <s v="technology/web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s v="US"/>
    <s v="USD"/>
    <n v="1565499600"/>
    <n v="1568955600"/>
    <b v="0"/>
    <b v="0"/>
    <s v="music/rock"/>
    <n v="103.20833333333333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s v="US"/>
    <s v="USD"/>
    <n v="1547964000"/>
    <n v="1548309600"/>
    <b v="0"/>
    <b v="0"/>
    <s v="theater/plays"/>
    <n v="99.339622641509436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s v="DK"/>
    <s v="DKK"/>
    <n v="1346130000"/>
    <n v="1347080400"/>
    <b v="0"/>
    <b v="0"/>
    <s v="theater/plays"/>
    <n v="75.833333333333329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s v="GB"/>
    <s v="GBP"/>
    <n v="1505278800"/>
    <n v="1505365200"/>
    <b v="0"/>
    <b v="0"/>
    <s v="film &amp; video/documentary"/>
    <n v="60.555555555555557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s v="DK"/>
    <s v="DKK"/>
    <n v="1439442000"/>
    <n v="1439614800"/>
    <b v="0"/>
    <b v="0"/>
    <s v="theater/plays"/>
    <n v="64.93832599118943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s v="DK"/>
    <s v="DKK"/>
    <n v="1281330000"/>
    <n v="1281502800"/>
    <b v="0"/>
    <b v="0"/>
    <s v="theater/plays"/>
    <n v="30.997175141242938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s v="US"/>
    <s v="USD"/>
    <n v="1379566800"/>
    <n v="1383804000"/>
    <b v="0"/>
    <b v="0"/>
    <s v="music/electric music"/>
    <n v="72.909090909090907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s v="US"/>
    <s v="USD"/>
    <n v="1281762000"/>
    <n v="1285909200"/>
    <b v="0"/>
    <b v="0"/>
    <s v="film &amp; video/drama"/>
    <n v="62.9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s v="US"/>
    <s v="USD"/>
    <n v="1285045200"/>
    <n v="1285563600"/>
    <b v="0"/>
    <b v="1"/>
    <s v="theater/plays"/>
    <n v="112.22222222222223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s v="US"/>
    <s v="USD"/>
    <n v="1571720400"/>
    <n v="1572411600"/>
    <b v="0"/>
    <b v="0"/>
    <s v="film &amp; video/drama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s v="US"/>
    <s v="USD"/>
    <n v="1465621200"/>
    <n v="1466658000"/>
    <b v="0"/>
    <b v="0"/>
    <s v="music/indie rock"/>
    <n v="105.05102040816327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s v="US"/>
    <s v="USD"/>
    <n v="1331013600"/>
    <n v="1333342800"/>
    <b v="0"/>
    <b v="0"/>
    <s v="music/indie rock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s v="US"/>
    <s v="USD"/>
    <n v="1575957600"/>
    <n v="1576303200"/>
    <b v="0"/>
    <b v="0"/>
    <s v="technology/wearables"/>
    <n v="84.986725663716811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s v="US"/>
    <s v="USD"/>
    <n v="1390370400"/>
    <n v="1392271200"/>
    <b v="0"/>
    <b v="0"/>
    <s v="publishing/nonfiction"/>
    <n v="110.41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s v="US"/>
    <s v="USD"/>
    <n v="1294812000"/>
    <n v="1294898400"/>
    <b v="0"/>
    <b v="0"/>
    <s v="film &amp; video/animation"/>
    <n v="107.96236989591674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s v="US"/>
    <s v="USD"/>
    <n v="1536382800"/>
    <n v="1537074000"/>
    <b v="0"/>
    <b v="0"/>
    <s v="theater/plays"/>
    <n v="45.103703703703701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s v="US"/>
    <s v="USD"/>
    <n v="1551679200"/>
    <n v="1553490000"/>
    <b v="0"/>
    <b v="1"/>
    <s v="theater/plays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s v="US"/>
    <s v="USD"/>
    <n v="1406523600"/>
    <n v="1406523600"/>
    <b v="0"/>
    <b v="0"/>
    <s v="film &amp; video/drama"/>
    <n v="105.97134670487107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s v="US"/>
    <s v="USD"/>
    <n v="1313384400"/>
    <n v="1316322000"/>
    <b v="0"/>
    <b v="0"/>
    <s v="theater/plays"/>
    <n v="69.055555555555557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s v="US"/>
    <s v="USD"/>
    <n v="1522731600"/>
    <n v="1524027600"/>
    <b v="0"/>
    <b v="0"/>
    <s v="theater/plays"/>
    <n v="85.044943820224717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s v="GB"/>
    <s v="GBP"/>
    <n v="1550124000"/>
    <n v="1554699600"/>
    <b v="0"/>
    <b v="0"/>
    <s v="film &amp; video/documentary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s v="US"/>
    <s v="USD"/>
    <n v="1403326800"/>
    <n v="1403499600"/>
    <b v="0"/>
    <b v="0"/>
    <s v="technology/wearables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s v="US"/>
    <s v="USD"/>
    <n v="1305694800"/>
    <n v="1307422800"/>
    <b v="0"/>
    <b v="1"/>
    <s v="games/video games"/>
    <n v="73.030674846625772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s v="US"/>
    <s v="USD"/>
    <n v="1533013200"/>
    <n v="1535346000"/>
    <b v="0"/>
    <b v="0"/>
    <s v="theater/plays"/>
    <n v="35.009459459459457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s v="US"/>
    <s v="USD"/>
    <n v="1443848400"/>
    <n v="1444539600"/>
    <b v="0"/>
    <b v="0"/>
    <s v="music/rock"/>
    <n v="106.6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s v="US"/>
    <s v="USD"/>
    <n v="1265695200"/>
    <n v="1267682400"/>
    <b v="0"/>
    <b v="1"/>
    <s v="theater/plays"/>
    <n v="61.997747747747745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s v="CH"/>
    <s v="CHF"/>
    <n v="1532062800"/>
    <n v="1535518800"/>
    <b v="0"/>
    <b v="0"/>
    <s v="film &amp; video/shorts"/>
    <n v="94.000622665006233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s v="US"/>
    <s v="USD"/>
    <n v="1558674000"/>
    <n v="1559106000"/>
    <b v="0"/>
    <b v="0"/>
    <s v="film &amp; video/animation"/>
    <n v="112.05426356589147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b v="0"/>
    <b v="0"/>
    <s v="games/video games"/>
    <n v="48.008849557522126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s v="IT"/>
    <s v="EUR"/>
    <n v="1515564000"/>
    <n v="1517896800"/>
    <b v="0"/>
    <b v="0"/>
    <s v="film &amp; video/documentary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s v="US"/>
    <s v="USD"/>
    <n v="1412485200"/>
    <n v="1415685600"/>
    <b v="0"/>
    <b v="0"/>
    <s v="theater/plays"/>
    <n v="35.000184535892231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s v="US"/>
    <s v="USD"/>
    <n v="1490245200"/>
    <n v="1490677200"/>
    <b v="0"/>
    <b v="0"/>
    <s v="film &amp; video/documentary"/>
    <n v="85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s v="DK"/>
    <s v="DKK"/>
    <n v="1547877600"/>
    <n v="1551506400"/>
    <b v="0"/>
    <b v="1"/>
    <s v="film &amp; video/drama"/>
    <n v="95.993893129770996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s v="US"/>
    <s v="USD"/>
    <n v="1298700000"/>
    <n v="1300856400"/>
    <b v="0"/>
    <b v="0"/>
    <s v="theater/plays"/>
    <n v="68.8125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s v="US"/>
    <s v="USD"/>
    <n v="1570338000"/>
    <n v="1573192800"/>
    <b v="0"/>
    <b v="1"/>
    <s v="publishing/fiction"/>
    <n v="105.97196261682242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s v="US"/>
    <s v="USD"/>
    <n v="1287378000"/>
    <n v="1287810000"/>
    <b v="0"/>
    <b v="0"/>
    <s v="photography/photography books"/>
    <n v="75.261194029850742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s v="DK"/>
    <s v="DKK"/>
    <n v="1361772000"/>
    <n v="1362978000"/>
    <b v="0"/>
    <b v="0"/>
    <s v="theater/plays"/>
    <n v="57.125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s v="US"/>
    <s v="USD"/>
    <n v="1275714000"/>
    <n v="1277355600"/>
    <b v="0"/>
    <b v="1"/>
    <s v="technology/wearables"/>
    <n v="75.141414141414145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s v="IT"/>
    <s v="EUR"/>
    <n v="1346734800"/>
    <n v="1348981200"/>
    <b v="0"/>
    <b v="1"/>
    <s v="music/rock"/>
    <n v="107.42342342342343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s v="US"/>
    <s v="USD"/>
    <n v="1309755600"/>
    <n v="1310533200"/>
    <b v="0"/>
    <b v="0"/>
    <s v="food/food trucks"/>
    <n v="35.995495495495497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s v="US"/>
    <s v="USD"/>
    <n v="1406178000"/>
    <n v="1407560400"/>
    <b v="0"/>
    <b v="0"/>
    <s v="publishing/radio &amp; podcasts"/>
    <n v="26.998873148744366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s v="DK"/>
    <s v="DKK"/>
    <n v="1552798800"/>
    <n v="1552885200"/>
    <b v="0"/>
    <b v="0"/>
    <s v="publishing/fiction"/>
    <n v="107.56122448979592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s v="US"/>
    <s v="USD"/>
    <n v="1478062800"/>
    <n v="1479362400"/>
    <b v="0"/>
    <b v="1"/>
    <s v="theater/plays"/>
    <n v="94.375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s v="US"/>
    <s v="USD"/>
    <n v="1278565200"/>
    <n v="1280552400"/>
    <b v="0"/>
    <b v="0"/>
    <s v="music/rock"/>
    <n v="46.163043478260867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s v="US"/>
    <s v="USD"/>
    <n v="1396069200"/>
    <n v="1398661200"/>
    <b v="0"/>
    <b v="0"/>
    <s v="theater/plays"/>
    <n v="47.845637583892618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s v="US"/>
    <s v="USD"/>
    <n v="1435208400"/>
    <n v="1436245200"/>
    <b v="0"/>
    <b v="0"/>
    <s v="theater/plays"/>
    <n v="53.007815713698065"/>
    <x v="3"/>
    <s v="plays"/>
    <x v="48"/>
    <d v="2015-07-07T05:00:00"/>
  </r>
  <r>
    <n v="49"/>
    <s v="Casey-Kelly"/>
    <s v="Sharable holistic interface"/>
    <n v="7200"/>
    <n v="13653"/>
    <n v="189.625"/>
    <x v="1"/>
    <n v="303"/>
    <s v="US"/>
    <s v="USD"/>
    <n v="1571547600"/>
    <n v="1575439200"/>
    <b v="0"/>
    <b v="0"/>
    <s v="music/rock"/>
    <n v="45.059405940594061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s v="GB"/>
    <s v="GBP"/>
    <n v="1332824400"/>
    <n v="1334206800"/>
    <b v="0"/>
    <b v="1"/>
    <s v="technology/wearables"/>
    <n v="99.006816632583508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s v="US"/>
    <s v="USD"/>
    <n v="1284526800"/>
    <n v="1284872400"/>
    <b v="0"/>
    <b v="0"/>
    <s v="theater/plays"/>
    <n v="32.786666666666669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s v="US"/>
    <s v="USD"/>
    <n v="1400562000"/>
    <n v="1403931600"/>
    <b v="0"/>
    <b v="0"/>
    <s v="film &amp; video/drama"/>
    <n v="59.119617224880386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s v="US"/>
    <s v="USD"/>
    <n v="1520748000"/>
    <n v="1521262800"/>
    <b v="0"/>
    <b v="0"/>
    <s v="technology/wearables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s v="US"/>
    <s v="USD"/>
    <n v="1532926800"/>
    <n v="1533358800"/>
    <b v="0"/>
    <b v="0"/>
    <s v="music/jazz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s v="US"/>
    <s v="USD"/>
    <n v="1420869600"/>
    <n v="1421474400"/>
    <b v="0"/>
    <b v="0"/>
    <s v="technology/wearables"/>
    <n v="70.079268292682926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s v="US"/>
    <s v="USD"/>
    <n v="1504242000"/>
    <n v="1505278800"/>
    <b v="0"/>
    <b v="0"/>
    <s v="games/video games"/>
    <n v="31.059701492537314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s v="US"/>
    <s v="USD"/>
    <n v="1442811600"/>
    <n v="1443934800"/>
    <b v="0"/>
    <b v="0"/>
    <s v="theater/plays"/>
    <n v="29.061611374407583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s v="US"/>
    <s v="USD"/>
    <n v="1497243600"/>
    <n v="1498539600"/>
    <b v="0"/>
    <b v="1"/>
    <s v="theater/plays"/>
    <n v="30.0859375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s v="CA"/>
    <s v="CAD"/>
    <n v="1342501200"/>
    <n v="1342760400"/>
    <b v="0"/>
    <b v="0"/>
    <s v="theater/plays"/>
    <n v="84.998125000000002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s v="CA"/>
    <s v="CAD"/>
    <n v="1298268000"/>
    <n v="1301720400"/>
    <b v="0"/>
    <b v="0"/>
    <s v="theater/plays"/>
    <n v="82.001775410563695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s v="US"/>
    <s v="USD"/>
    <n v="1433480400"/>
    <n v="1433566800"/>
    <b v="0"/>
    <b v="0"/>
    <s v="technology/web"/>
    <n v="58.040160642570278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s v="US"/>
    <s v="USD"/>
    <n v="1493355600"/>
    <n v="1493874000"/>
    <b v="0"/>
    <b v="0"/>
    <s v="theater/plays"/>
    <n v="111.4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s v="US"/>
    <s v="USD"/>
    <n v="1530507600"/>
    <n v="1531803600"/>
    <b v="0"/>
    <b v="1"/>
    <s v="technology/web"/>
    <n v="71.94736842105263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s v="US"/>
    <s v="USD"/>
    <n v="1296108000"/>
    <n v="1296712800"/>
    <b v="0"/>
    <b v="0"/>
    <s v="theater/plays"/>
    <n v="61.038135593220339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s v="US"/>
    <s v="USD"/>
    <n v="1428469200"/>
    <n v="1428901200"/>
    <b v="0"/>
    <b v="1"/>
    <s v="theater/plays"/>
    <n v="108.91666666666667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s v="GB"/>
    <s v="GBP"/>
    <n v="1264399200"/>
    <n v="1264831200"/>
    <b v="0"/>
    <b v="1"/>
    <s v="technology/wearables"/>
    <n v="29.001722017220171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s v="IT"/>
    <s v="EUR"/>
    <n v="1501131600"/>
    <n v="1505192400"/>
    <b v="0"/>
    <b v="1"/>
    <s v="theater/plays"/>
    <n v="58.975609756097562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s v="US"/>
    <s v="USD"/>
    <n v="1292738400"/>
    <n v="1295676000"/>
    <b v="0"/>
    <b v="0"/>
    <s v="theater/plays"/>
    <n v="111.82352941176471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s v="IT"/>
    <s v="EUR"/>
    <n v="1288674000"/>
    <n v="1292911200"/>
    <b v="0"/>
    <b v="1"/>
    <s v="theater/plays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s v="US"/>
    <s v="USD"/>
    <n v="1575093600"/>
    <n v="1575439200"/>
    <b v="0"/>
    <b v="0"/>
    <s v="theater/plays"/>
    <n v="85.315789473684205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s v="US"/>
    <s v="USD"/>
    <n v="1435726800"/>
    <n v="1438837200"/>
    <b v="0"/>
    <b v="0"/>
    <s v="film &amp; video/animation"/>
    <n v="74.481481481481481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s v="US"/>
    <s v="USD"/>
    <n v="1480226400"/>
    <n v="1480485600"/>
    <b v="0"/>
    <b v="0"/>
    <s v="music/jazz"/>
    <n v="105.14772727272727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s v="GB"/>
    <s v="GBP"/>
    <n v="1459054800"/>
    <n v="1459141200"/>
    <b v="0"/>
    <b v="0"/>
    <s v="music/metal"/>
    <n v="56.188235294117646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s v="US"/>
    <s v="USD"/>
    <n v="1531630800"/>
    <n v="1532322000"/>
    <b v="0"/>
    <b v="0"/>
    <s v="photography/photography books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s v="US"/>
    <s v="USD"/>
    <n v="1421992800"/>
    <n v="1426222800"/>
    <b v="1"/>
    <b v="1"/>
    <s v="theater/plays"/>
    <n v="57.00296912114014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s v="US"/>
    <s v="USD"/>
    <n v="1285563600"/>
    <n v="1286773200"/>
    <b v="0"/>
    <b v="1"/>
    <s v="film &amp; video/animation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s v="US"/>
    <s v="USD"/>
    <n v="1523854800"/>
    <n v="1523941200"/>
    <b v="0"/>
    <b v="0"/>
    <s v="publishing/translations"/>
    <n v="41.018181818181816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s v="US"/>
    <s v="USD"/>
    <n v="1529125200"/>
    <n v="1529557200"/>
    <b v="0"/>
    <b v="0"/>
    <s v="theater/plays"/>
    <n v="48.004773269689736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s v="US"/>
    <s v="USD"/>
    <n v="1503982800"/>
    <n v="1506574800"/>
    <b v="0"/>
    <b v="0"/>
    <s v="games/video games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s v="US"/>
    <s v="USD"/>
    <n v="1511416800"/>
    <n v="1513576800"/>
    <b v="0"/>
    <b v="0"/>
    <s v="music/rock"/>
    <n v="92.109489051094897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s v="GB"/>
    <s v="GBP"/>
    <n v="1547704800"/>
    <n v="1548309600"/>
    <b v="0"/>
    <b v="1"/>
    <s v="games/video games"/>
    <n v="83.183333333333337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s v="US"/>
    <s v="USD"/>
    <n v="1469682000"/>
    <n v="1471582800"/>
    <b v="0"/>
    <b v="0"/>
    <s v="music/electric music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s v="US"/>
    <s v="USD"/>
    <n v="1343451600"/>
    <n v="1344315600"/>
    <b v="0"/>
    <b v="0"/>
    <s v="technology/wearables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s v="AU"/>
    <s v="AUD"/>
    <n v="1315717200"/>
    <n v="1316408400"/>
    <b v="0"/>
    <b v="0"/>
    <s v="music/indie rock"/>
    <n v="90.563380281690144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s v="US"/>
    <s v="USD"/>
    <n v="1430715600"/>
    <n v="1431838800"/>
    <b v="1"/>
    <b v="0"/>
    <s v="theater/plays"/>
    <n v="61.108374384236456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s v="AU"/>
    <s v="AUD"/>
    <n v="1299564000"/>
    <n v="1300510800"/>
    <b v="0"/>
    <b v="1"/>
    <s v="music/rock"/>
    <n v="83.022941970310384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s v="US"/>
    <s v="USD"/>
    <n v="1429160400"/>
    <n v="1431061200"/>
    <b v="0"/>
    <b v="0"/>
    <s v="publishing/translations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s v="US"/>
    <s v="USD"/>
    <n v="1271307600"/>
    <n v="1271480400"/>
    <b v="0"/>
    <b v="0"/>
    <s v="theater/plays"/>
    <n v="89.458333333333329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s v="US"/>
    <s v="USD"/>
    <n v="1456380000"/>
    <n v="1456380000"/>
    <b v="0"/>
    <b v="1"/>
    <s v="theater/plays"/>
    <n v="57.849056603773583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s v="IT"/>
    <s v="EUR"/>
    <n v="1470459600"/>
    <n v="1472878800"/>
    <b v="0"/>
    <b v="0"/>
    <s v="publishing/translations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s v="CH"/>
    <s v="CHF"/>
    <n v="1277269200"/>
    <n v="1277355600"/>
    <b v="0"/>
    <b v="1"/>
    <s v="games/video games"/>
    <n v="103.96586345381526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s v="US"/>
    <s v="USD"/>
    <n v="1350709200"/>
    <n v="1351054800"/>
    <b v="0"/>
    <b v="1"/>
    <s v="theater/plays"/>
    <n v="107.99508196721311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s v="GB"/>
    <s v="GBP"/>
    <n v="1554613200"/>
    <n v="1555563600"/>
    <b v="0"/>
    <b v="0"/>
    <s v="technology/web"/>
    <n v="48.927777777777777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s v="US"/>
    <s v="USD"/>
    <n v="1571029200"/>
    <n v="1571634000"/>
    <b v="0"/>
    <b v="0"/>
    <s v="film &amp; video/documentary"/>
    <n v="37.666666666666664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s v="US"/>
    <s v="USD"/>
    <n v="1299736800"/>
    <n v="1300856400"/>
    <b v="0"/>
    <b v="0"/>
    <s v="theater/plays"/>
    <n v="64.999141999141997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s v="US"/>
    <s v="USD"/>
    <n v="1435208400"/>
    <n v="1439874000"/>
    <b v="0"/>
    <b v="0"/>
    <s v="food/food trucks"/>
    <n v="106.61061946902655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s v="AU"/>
    <s v="AUD"/>
    <n v="1437973200"/>
    <n v="1438318800"/>
    <b v="0"/>
    <b v="0"/>
    <s v="games/video games"/>
    <n v="27.009016393442622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s v="US"/>
    <s v="USD"/>
    <n v="1416895200"/>
    <n v="1419400800"/>
    <b v="0"/>
    <b v="0"/>
    <s v="theater/plays"/>
    <n v="91.16463414634147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s v="US"/>
    <s v="USD"/>
    <n v="1424498400"/>
    <n v="1425103200"/>
    <b v="0"/>
    <b v="1"/>
    <s v="music/electric music"/>
    <n v="56.054878048780488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s v="US"/>
    <s v="USD"/>
    <n v="1526274000"/>
    <n v="1526878800"/>
    <b v="0"/>
    <b v="1"/>
    <s v="technology/wearables"/>
    <n v="31.017857142857142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s v="IT"/>
    <s v="EUR"/>
    <n v="1287896400"/>
    <n v="1288674000"/>
    <b v="0"/>
    <b v="0"/>
    <s v="music/electric music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s v="US"/>
    <s v="USD"/>
    <n v="1495515600"/>
    <n v="1495602000"/>
    <b v="0"/>
    <b v="0"/>
    <s v="music/indie rock"/>
    <n v="89.005216484089729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s v="US"/>
    <s v="USD"/>
    <n v="1364878800"/>
    <n v="1366434000"/>
    <b v="0"/>
    <b v="0"/>
    <s v="technology/web"/>
    <n v="103.46315789473684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s v="US"/>
    <s v="USD"/>
    <n v="1567918800"/>
    <n v="1568350800"/>
    <b v="0"/>
    <b v="0"/>
    <s v="theater/plays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s v="US"/>
    <s v="USD"/>
    <n v="1524459600"/>
    <n v="1525928400"/>
    <b v="0"/>
    <b v="1"/>
    <s v="theater/plays"/>
    <n v="75.895348837209298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s v="US"/>
    <s v="USD"/>
    <n v="1333688400"/>
    <n v="1336885200"/>
    <b v="0"/>
    <b v="0"/>
    <s v="film &amp; video/documentary"/>
    <n v="107.57831325301204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s v="US"/>
    <s v="USD"/>
    <n v="1389506400"/>
    <n v="1389679200"/>
    <b v="0"/>
    <b v="0"/>
    <s v="film &amp; video/television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s v="US"/>
    <s v="USD"/>
    <n v="1536642000"/>
    <n v="1538283600"/>
    <b v="0"/>
    <b v="0"/>
    <s v="food/food trucks"/>
    <n v="71.983108108108112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s v="US"/>
    <s v="USD"/>
    <n v="1348290000"/>
    <n v="1348808400"/>
    <b v="0"/>
    <b v="0"/>
    <s v="publishing/radio &amp; podcasts"/>
    <n v="108.95414201183432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s v="AU"/>
    <s v="AUD"/>
    <n v="1408856400"/>
    <n v="1410152400"/>
    <b v="0"/>
    <b v="0"/>
    <s v="technology/web"/>
    <n v="35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s v="US"/>
    <s v="USD"/>
    <n v="1505192400"/>
    <n v="1505797200"/>
    <b v="0"/>
    <b v="0"/>
    <s v="food/food trucks"/>
    <n v="94.938931297709928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s v="US"/>
    <s v="USD"/>
    <n v="1554786000"/>
    <n v="1554872400"/>
    <b v="0"/>
    <b v="1"/>
    <s v="technology/wearables"/>
    <n v="109.65079365079364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s v="IT"/>
    <s v="EUR"/>
    <n v="1510898400"/>
    <n v="1513922400"/>
    <b v="0"/>
    <b v="0"/>
    <s v="publishing/fiction"/>
    <n v="44.001815980629537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b v="0"/>
    <b v="0"/>
    <s v="theater/plays"/>
    <n v="86.794520547945211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s v="US"/>
    <s v="USD"/>
    <n v="1316667600"/>
    <n v="1317186000"/>
    <b v="0"/>
    <b v="0"/>
    <s v="film &amp; video/television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s v="US"/>
    <s v="USD"/>
    <n v="1390716000"/>
    <n v="1391234400"/>
    <b v="0"/>
    <b v="0"/>
    <s v="photography/photography books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s v="US"/>
    <s v="USD"/>
    <n v="1402894800"/>
    <n v="1404363600"/>
    <b v="0"/>
    <b v="1"/>
    <s v="film &amp; video/documentary"/>
    <n v="69.79220779220779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s v="US"/>
    <s v="USD"/>
    <n v="1429246800"/>
    <n v="1429592400"/>
    <b v="0"/>
    <b v="1"/>
    <s v="games/mobile games"/>
    <n v="63.003367003367003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s v="US"/>
    <s v="USD"/>
    <n v="1412485200"/>
    <n v="1413608400"/>
    <b v="0"/>
    <b v="0"/>
    <s v="games/video games"/>
    <n v="110.0343300110742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s v="US"/>
    <s v="USD"/>
    <n v="1417068000"/>
    <n v="1419400800"/>
    <b v="0"/>
    <b v="0"/>
    <s v="publishing/fiction"/>
    <n v="25.997933274284026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s v="CA"/>
    <s v="CAD"/>
    <n v="1448344800"/>
    <n v="1448604000"/>
    <b v="1"/>
    <b v="0"/>
    <s v="theater/plays"/>
    <n v="49.987915407854985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s v="IT"/>
    <s v="EUR"/>
    <n v="1557723600"/>
    <n v="1562302800"/>
    <b v="0"/>
    <b v="0"/>
    <s v="photography/photography books"/>
    <n v="101.72340425531915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s v="US"/>
    <s v="USD"/>
    <n v="1537333200"/>
    <n v="1537678800"/>
    <b v="0"/>
    <b v="0"/>
    <s v="theater/plays"/>
    <n v="47.083333333333336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s v="US"/>
    <s v="USD"/>
    <n v="1471150800"/>
    <n v="1473570000"/>
    <b v="0"/>
    <b v="1"/>
    <s v="theater/plays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s v="CA"/>
    <s v="CAD"/>
    <n v="1273640400"/>
    <n v="1273899600"/>
    <b v="0"/>
    <b v="0"/>
    <s v="theater/plays"/>
    <n v="78.96875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s v="US"/>
    <s v="USD"/>
    <n v="1282885200"/>
    <n v="1284008400"/>
    <b v="0"/>
    <b v="0"/>
    <s v="music/rock"/>
    <n v="80.067669172932327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s v="AU"/>
    <s v="AUD"/>
    <n v="1422943200"/>
    <n v="1425103200"/>
    <b v="0"/>
    <b v="0"/>
    <s v="food/food trucks"/>
    <n v="86.472727272727269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s v="DK"/>
    <s v="DKK"/>
    <n v="1319605200"/>
    <n v="1320991200"/>
    <b v="0"/>
    <b v="0"/>
    <s v="film &amp; video/drama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s v="GB"/>
    <s v="GBP"/>
    <n v="1385704800"/>
    <n v="1386828000"/>
    <b v="0"/>
    <b v="0"/>
    <s v="technology/web"/>
    <n v="67.996725337699544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s v="US"/>
    <s v="USD"/>
    <n v="1515736800"/>
    <n v="1517119200"/>
    <b v="0"/>
    <b v="1"/>
    <s v="theater/plays"/>
    <n v="43.078651685393261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s v="US"/>
    <s v="USD"/>
    <n v="1313125200"/>
    <n v="1315026000"/>
    <b v="0"/>
    <b v="0"/>
    <s v="music/world music"/>
    <n v="87.95597484276729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s v="CH"/>
    <s v="CHF"/>
    <n v="1308459600"/>
    <n v="1312693200"/>
    <b v="0"/>
    <b v="1"/>
    <s v="film &amp; video/documentary"/>
    <n v="94.987234042553197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s v="US"/>
    <s v="USD"/>
    <n v="1362636000"/>
    <n v="1363064400"/>
    <b v="0"/>
    <b v="1"/>
    <s v="theater/plays"/>
    <n v="46.905982905982903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s v="US"/>
    <s v="USD"/>
    <n v="1402117200"/>
    <n v="1403154000"/>
    <b v="0"/>
    <b v="1"/>
    <s v="film &amp; video/drama"/>
    <n v="46.913793103448278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s v="US"/>
    <s v="USD"/>
    <n v="1286341200"/>
    <n v="1286859600"/>
    <b v="0"/>
    <b v="0"/>
    <s v="publishing/nonfiction"/>
    <n v="94.24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b v="0"/>
    <b v="0"/>
    <s v="games/mobile games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s v="US"/>
    <s v="USD"/>
    <n v="1429592400"/>
    <n v="1430974800"/>
    <b v="0"/>
    <b v="1"/>
    <s v="technology/wearables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s v="US"/>
    <s v="USD"/>
    <n v="1519538400"/>
    <n v="1519970400"/>
    <b v="0"/>
    <b v="0"/>
    <s v="film &amp; video/documentary"/>
    <n v="65.989247311827953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s v="US"/>
    <s v="USD"/>
    <n v="1434085200"/>
    <n v="1434603600"/>
    <b v="0"/>
    <b v="0"/>
    <s v="technology/web"/>
    <n v="60.992530345471522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s v="US"/>
    <s v="USD"/>
    <n v="1333688400"/>
    <n v="1337230800"/>
    <b v="0"/>
    <b v="0"/>
    <s v="technology/web"/>
    <n v="98.307692307692307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s v="US"/>
    <s v="USD"/>
    <n v="1277701200"/>
    <n v="1279429200"/>
    <b v="0"/>
    <b v="0"/>
    <s v="music/indie rock"/>
    <n v="104.6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s v="US"/>
    <s v="USD"/>
    <n v="1560747600"/>
    <n v="1561438800"/>
    <b v="0"/>
    <b v="0"/>
    <s v="theater/plays"/>
    <n v="86.066666666666663"/>
    <x v="3"/>
    <s v="plays"/>
    <x v="141"/>
    <d v="2019-06-25T05:00:00"/>
  </r>
  <r>
    <n v="145"/>
    <s v="Fields-Moore"/>
    <s v="Secured reciprocal array"/>
    <n v="25000"/>
    <n v="59128"/>
    <n v="236.512"/>
    <x v="1"/>
    <n v="768"/>
    <s v="CH"/>
    <s v="CHF"/>
    <n v="1410066000"/>
    <n v="1410498000"/>
    <b v="0"/>
    <b v="0"/>
    <s v="technology/wearables"/>
    <n v="76.989583333333329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s v="US"/>
    <s v="USD"/>
    <n v="1320732000"/>
    <n v="1322460000"/>
    <b v="0"/>
    <b v="0"/>
    <s v="theater/plays"/>
    <n v="29.764705882352942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s v="US"/>
    <s v="USD"/>
    <n v="1465794000"/>
    <n v="1466312400"/>
    <b v="0"/>
    <b v="1"/>
    <s v="theater/plays"/>
    <n v="46.91959798994975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s v="US"/>
    <s v="USD"/>
    <n v="1500958800"/>
    <n v="1501736400"/>
    <b v="0"/>
    <b v="0"/>
    <s v="technology/wearables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s v="US"/>
    <s v="USD"/>
    <n v="1357020000"/>
    <n v="1361512800"/>
    <b v="0"/>
    <b v="0"/>
    <s v="music/indie rock"/>
    <n v="69.907692307692301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s v="US"/>
    <s v="USD"/>
    <n v="1544940000"/>
    <n v="1545026400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s v="US"/>
    <s v="USD"/>
    <n v="1402290000"/>
    <n v="1406696400"/>
    <b v="0"/>
    <b v="0"/>
    <s v="music/electric music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s v="US"/>
    <s v="USD"/>
    <n v="1487311200"/>
    <n v="1487916000"/>
    <b v="0"/>
    <b v="0"/>
    <s v="music/indie rock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s v="US"/>
    <s v="USD"/>
    <n v="1350622800"/>
    <n v="1351141200"/>
    <b v="0"/>
    <b v="0"/>
    <s v="theater/plays"/>
    <n v="31.000176025347649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s v="US"/>
    <s v="USD"/>
    <n v="1463029200"/>
    <n v="1465016400"/>
    <b v="0"/>
    <b v="1"/>
    <s v="music/indie rock"/>
    <n v="95.042492917847028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s v="US"/>
    <s v="USD"/>
    <n v="1269493200"/>
    <n v="1270789200"/>
    <b v="0"/>
    <b v="0"/>
    <s v="theater/plays"/>
    <n v="75.968174204355108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s v="AU"/>
    <s v="AUD"/>
    <n v="1570251600"/>
    <n v="1572325200"/>
    <b v="0"/>
    <b v="0"/>
    <s v="music/rock"/>
    <n v="71.013192612137203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s v="AU"/>
    <s v="AUD"/>
    <n v="1388383200"/>
    <n v="1389420000"/>
    <b v="0"/>
    <b v="0"/>
    <s v="photography/photography books"/>
    <n v="73.733333333333334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s v="US"/>
    <s v="USD"/>
    <n v="1449554400"/>
    <n v="1449640800"/>
    <b v="0"/>
    <b v="0"/>
    <s v="music/rock"/>
    <n v="113.17073170731707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s v="US"/>
    <s v="USD"/>
    <n v="1553662800"/>
    <n v="1555218000"/>
    <b v="0"/>
    <b v="1"/>
    <s v="theater/plays"/>
    <n v="105.00933552992861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s v="US"/>
    <s v="USD"/>
    <n v="1556341200"/>
    <n v="1557723600"/>
    <b v="0"/>
    <b v="0"/>
    <s v="technology/wearables"/>
    <n v="79.176829268292678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s v="US"/>
    <s v="USD"/>
    <n v="1442984400"/>
    <n v="1443502800"/>
    <b v="0"/>
    <b v="1"/>
    <s v="technology/web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s v="CH"/>
    <s v="CHF"/>
    <n v="1544248800"/>
    <n v="1546840800"/>
    <b v="0"/>
    <b v="0"/>
    <s v="music/rock"/>
    <n v="58.178343949044589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s v="US"/>
    <s v="USD"/>
    <n v="1508475600"/>
    <n v="1512712800"/>
    <b v="0"/>
    <b v="1"/>
    <s v="photography/photography books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s v="US"/>
    <s v="USD"/>
    <n v="1507438800"/>
    <n v="1507525200"/>
    <b v="0"/>
    <b v="0"/>
    <s v="theater/plays"/>
    <n v="107.99068767908309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s v="US"/>
    <s v="USD"/>
    <n v="1501563600"/>
    <n v="1504328400"/>
    <b v="0"/>
    <b v="0"/>
    <s v="technology/web"/>
    <n v="44.005985634477256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s v="US"/>
    <s v="USD"/>
    <n v="1292997600"/>
    <n v="1293343200"/>
    <b v="0"/>
    <b v="0"/>
    <s v="photography/photography books"/>
    <n v="55.077868852459019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s v="AU"/>
    <s v="AUD"/>
    <n v="1370840400"/>
    <n v="1371704400"/>
    <b v="0"/>
    <b v="0"/>
    <s v="theater/plays"/>
    <n v="74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s v="DK"/>
    <s v="DKK"/>
    <n v="1550815200"/>
    <n v="1552798800"/>
    <b v="0"/>
    <b v="1"/>
    <s v="music/indie rock"/>
    <n v="41.996858638743454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s v="US"/>
    <s v="USD"/>
    <n v="1339909200"/>
    <n v="1342328400"/>
    <b v="0"/>
    <b v="1"/>
    <s v="film &amp; video/shorts"/>
    <n v="77.988161010260455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s v="US"/>
    <s v="USD"/>
    <n v="1501736400"/>
    <n v="1502341200"/>
    <b v="0"/>
    <b v="0"/>
    <s v="music/indie rock"/>
    <n v="82.507462686567166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s v="US"/>
    <s v="USD"/>
    <n v="1395291600"/>
    <n v="1397192400"/>
    <b v="0"/>
    <b v="0"/>
    <s v="publishing/translations"/>
    <n v="104.2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s v="US"/>
    <s v="USD"/>
    <n v="1405746000"/>
    <n v="1407042000"/>
    <b v="0"/>
    <b v="1"/>
    <s v="film &amp; video/documentary"/>
    <n v="25.5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s v="US"/>
    <s v="USD"/>
    <n v="1368853200"/>
    <n v="1369371600"/>
    <b v="0"/>
    <b v="0"/>
    <s v="theater/plays"/>
    <n v="100.98334401024984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s v="US"/>
    <s v="USD"/>
    <n v="1444021200"/>
    <n v="1444107600"/>
    <b v="0"/>
    <b v="1"/>
    <s v="technology/wearables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s v="US"/>
    <s v="USD"/>
    <n v="1472619600"/>
    <n v="1474261200"/>
    <b v="0"/>
    <b v="0"/>
    <s v="theater/plays"/>
    <n v="41.999115044247787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s v="US"/>
    <s v="USD"/>
    <n v="1472878800"/>
    <n v="1473656400"/>
    <b v="0"/>
    <b v="0"/>
    <s v="theater/plays"/>
    <n v="110.05115089514067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s v="US"/>
    <s v="USD"/>
    <n v="1289800800"/>
    <n v="1291960800"/>
    <b v="0"/>
    <b v="0"/>
    <s v="theater/plays"/>
    <n v="58.997079225994888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s v="US"/>
    <s v="USD"/>
    <n v="1505970000"/>
    <n v="1506747600"/>
    <b v="0"/>
    <b v="0"/>
    <s v="food/food trucks"/>
    <n v="32.985714285714288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s v="CA"/>
    <s v="CAD"/>
    <n v="1363496400"/>
    <n v="1363582800"/>
    <b v="0"/>
    <b v="1"/>
    <s v="theater/plays"/>
    <n v="45.005654509471306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s v="AU"/>
    <s v="AUD"/>
    <n v="1269234000"/>
    <n v="1269666000"/>
    <b v="0"/>
    <b v="0"/>
    <s v="technology/wearables"/>
    <n v="81.98196487897485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s v="US"/>
    <s v="USD"/>
    <n v="1507093200"/>
    <n v="1508648400"/>
    <b v="0"/>
    <b v="0"/>
    <s v="technology/web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s v="DK"/>
    <s v="DKK"/>
    <n v="1560574800"/>
    <n v="1561957200"/>
    <b v="0"/>
    <b v="0"/>
    <s v="theater/plays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s v="CA"/>
    <s v="CAD"/>
    <n v="1284008400"/>
    <n v="1285131600"/>
    <b v="0"/>
    <b v="0"/>
    <s v="music/rock"/>
    <n v="40.988372093023258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s v="US"/>
    <s v="USD"/>
    <n v="1556859600"/>
    <n v="1556946000"/>
    <b v="0"/>
    <b v="0"/>
    <s v="theater/plays"/>
    <n v="31.029411764705884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s v="US"/>
    <s v="USD"/>
    <n v="1526187600"/>
    <n v="1527138000"/>
    <b v="0"/>
    <b v="0"/>
    <s v="film &amp; video/television"/>
    <n v="37.789473684210527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s v="US"/>
    <s v="USD"/>
    <n v="1400821200"/>
    <n v="1402117200"/>
    <b v="0"/>
    <b v="0"/>
    <s v="theater/plays"/>
    <n v="32.006772009029348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s v="CA"/>
    <s v="CAD"/>
    <n v="1361599200"/>
    <n v="1364014800"/>
    <b v="0"/>
    <b v="1"/>
    <s v="film &amp; video/shorts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s v="IT"/>
    <s v="EUR"/>
    <n v="1417500000"/>
    <n v="1417586400"/>
    <b v="0"/>
    <b v="0"/>
    <s v="theater/plays"/>
    <n v="75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s v="US"/>
    <s v="USD"/>
    <n v="1457071200"/>
    <n v="1457071200"/>
    <b v="0"/>
    <b v="0"/>
    <s v="theater/plays"/>
    <n v="102.0498866213152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s v="US"/>
    <s v="USD"/>
    <n v="1370322000"/>
    <n v="1370408400"/>
    <b v="0"/>
    <b v="1"/>
    <s v="theater/plays"/>
    <n v="105.75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s v="IT"/>
    <s v="EUR"/>
    <n v="1552366800"/>
    <n v="1552626000"/>
    <b v="0"/>
    <b v="0"/>
    <s v="theater/plays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s v="US"/>
    <s v="USD"/>
    <n v="1403845200"/>
    <n v="1404190800"/>
    <b v="0"/>
    <b v="0"/>
    <s v="music/rock"/>
    <n v="35.049382716049379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s v="US"/>
    <s v="USD"/>
    <n v="1523163600"/>
    <n v="1523509200"/>
    <b v="1"/>
    <b v="0"/>
    <s v="music/indie rock"/>
    <n v="46.338461538461537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s v="US"/>
    <s v="USD"/>
    <n v="1442206800"/>
    <n v="1443589200"/>
    <b v="0"/>
    <b v="0"/>
    <s v="music/metal"/>
    <n v="69.174603174603178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s v="US"/>
    <s v="USD"/>
    <n v="1532840400"/>
    <n v="1533445200"/>
    <b v="0"/>
    <b v="0"/>
    <s v="music/electric music"/>
    <n v="109.07824427480917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s v="DK"/>
    <s v="DKK"/>
    <n v="1472878800"/>
    <n v="1474520400"/>
    <b v="0"/>
    <b v="0"/>
    <s v="technology/wearables"/>
    <n v="51.78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s v="US"/>
    <s v="USD"/>
    <n v="1498194000"/>
    <n v="1499403600"/>
    <b v="0"/>
    <b v="0"/>
    <s v="film &amp; video/drama"/>
    <n v="82.010055304172951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s v="US"/>
    <s v="USD"/>
    <n v="1281070800"/>
    <n v="1283576400"/>
    <b v="0"/>
    <b v="0"/>
    <s v="music/electric music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s v="US"/>
    <s v="USD"/>
    <n v="1436245200"/>
    <n v="1436590800"/>
    <b v="0"/>
    <b v="0"/>
    <s v="music/rock"/>
    <n v="74.461538461538467"/>
    <x v="1"/>
    <s v="rock"/>
    <x v="195"/>
    <d v="2015-07-11T05:00:00"/>
  </r>
  <r>
    <n v="200"/>
    <s v="Becker, Rice and White"/>
    <s v="Reduced dedicated capability"/>
    <n v="100"/>
    <n v="2"/>
    <n v="2"/>
    <x v="0"/>
    <n v="1"/>
    <s v="CA"/>
    <s v="CAD"/>
    <n v="1269493200"/>
    <n v="1270443600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s v="US"/>
    <s v="USD"/>
    <n v="1406264400"/>
    <n v="1407819600"/>
    <b v="0"/>
    <b v="0"/>
    <s v="technology/web"/>
    <n v="91.114649681528661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s v="US"/>
    <s v="USD"/>
    <n v="1317531600"/>
    <n v="1317877200"/>
    <b v="0"/>
    <b v="0"/>
    <s v="food/food trucks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s v="AU"/>
    <s v="AUD"/>
    <n v="1484632800"/>
    <n v="1484805600"/>
    <b v="0"/>
    <b v="0"/>
    <s v="theater/plays"/>
    <n v="42.999777678968428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s v="US"/>
    <s v="USD"/>
    <n v="1301806800"/>
    <n v="1302670800"/>
    <b v="0"/>
    <b v="0"/>
    <s v="music/jazz"/>
    <n v="63.225000000000001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s v="US"/>
    <s v="USD"/>
    <n v="1539752400"/>
    <n v="1540789200"/>
    <b v="1"/>
    <b v="0"/>
    <s v="theater/plays"/>
    <n v="70.174999999999997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s v="US"/>
    <s v="USD"/>
    <n v="1267250400"/>
    <n v="1268028000"/>
    <b v="0"/>
    <b v="0"/>
    <s v="publishing/fiction"/>
    <n v="61.333333333333336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s v="US"/>
    <s v="USD"/>
    <n v="1535432400"/>
    <n v="1537160400"/>
    <b v="0"/>
    <b v="1"/>
    <s v="music/rock"/>
    <n v="99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s v="US"/>
    <s v="USD"/>
    <n v="1510207200"/>
    <n v="1512280800"/>
    <b v="0"/>
    <b v="0"/>
    <s v="film &amp; video/documentary"/>
    <n v="96.984900146127615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s v="AU"/>
    <s v="AUD"/>
    <n v="1462510800"/>
    <n v="1463115600"/>
    <b v="0"/>
    <b v="0"/>
    <s v="film &amp; video/documentary"/>
    <n v="51.004950495049506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s v="DK"/>
    <s v="DKK"/>
    <n v="1488520800"/>
    <n v="1490850000"/>
    <b v="0"/>
    <b v="0"/>
    <s v="film &amp; video/science fiction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s v="US"/>
    <s v="USD"/>
    <n v="1377579600"/>
    <n v="1379653200"/>
    <b v="0"/>
    <b v="0"/>
    <s v="theater/plays"/>
    <n v="60.984615384615381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s v="US"/>
    <s v="USD"/>
    <n v="1576389600"/>
    <n v="1580364000"/>
    <b v="0"/>
    <b v="0"/>
    <s v="theater/plays"/>
    <n v="73.214285714285708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s v="US"/>
    <s v="USD"/>
    <n v="1289019600"/>
    <n v="1289714400"/>
    <b v="0"/>
    <b v="1"/>
    <s v="music/indie rock"/>
    <n v="39.997435299603637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s v="US"/>
    <s v="USD"/>
    <n v="1282194000"/>
    <n v="1282712400"/>
    <b v="0"/>
    <b v="0"/>
    <s v="music/rock"/>
    <n v="86.812121212121212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s v="US"/>
    <s v="USD"/>
    <n v="1550037600"/>
    <n v="1550210400"/>
    <b v="0"/>
    <b v="0"/>
    <s v="theater/plays"/>
    <n v="42.125874125874127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s v="US"/>
    <s v="USD"/>
    <n v="1321941600"/>
    <n v="1322114400"/>
    <b v="0"/>
    <b v="0"/>
    <s v="theater/plays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s v="US"/>
    <s v="USD"/>
    <n v="1556427600"/>
    <n v="1557205200"/>
    <b v="0"/>
    <b v="0"/>
    <s v="film &amp; video/science fiction"/>
    <n v="62.003211991434689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s v="GB"/>
    <s v="GBP"/>
    <n v="1320991200"/>
    <n v="1323928800"/>
    <b v="0"/>
    <b v="1"/>
    <s v="film &amp; video/shorts"/>
    <n v="31.005037783375315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s v="US"/>
    <s v="USD"/>
    <n v="1345093200"/>
    <n v="1346130000"/>
    <b v="0"/>
    <b v="0"/>
    <s v="film &amp; video/animation"/>
    <n v="89.991552956465242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s v="US"/>
    <s v="USD"/>
    <n v="1309496400"/>
    <n v="1311051600"/>
    <b v="1"/>
    <b v="0"/>
    <s v="theater/plays"/>
    <n v="39.235294117647058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s v="US"/>
    <s v="USD"/>
    <n v="1340254800"/>
    <n v="1340427600"/>
    <b v="1"/>
    <b v="0"/>
    <s v="food/food trucks"/>
    <n v="54.993116108306566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s v="US"/>
    <s v="USD"/>
    <n v="1412226000"/>
    <n v="1412312400"/>
    <b v="0"/>
    <b v="0"/>
    <s v="photography/photography books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s v="US"/>
    <s v="USD"/>
    <n v="1458104400"/>
    <n v="1459314000"/>
    <b v="0"/>
    <b v="0"/>
    <s v="theater/plays"/>
    <n v="87.966702470461868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s v="US"/>
    <s v="USD"/>
    <n v="1411534800"/>
    <n v="1415426400"/>
    <b v="0"/>
    <b v="0"/>
    <s v="film &amp; video/science fiction"/>
    <n v="51.999165275459099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s v="US"/>
    <s v="USD"/>
    <n v="1399093200"/>
    <n v="1399093200"/>
    <b v="1"/>
    <b v="0"/>
    <s v="music/rock"/>
    <n v="29.999659863945578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s v="US"/>
    <s v="USD"/>
    <n v="1270702800"/>
    <n v="1273899600"/>
    <b v="0"/>
    <b v="0"/>
    <s v="photography/photography books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s v="US"/>
    <s v="USD"/>
    <n v="1431666000"/>
    <n v="1432184400"/>
    <b v="0"/>
    <b v="0"/>
    <s v="games/mobile games"/>
    <n v="108.96182396606575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s v="US"/>
    <s v="USD"/>
    <n v="1472619600"/>
    <n v="1474779600"/>
    <b v="0"/>
    <b v="0"/>
    <s v="film &amp; video/animation"/>
    <n v="66.998379254457049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s v="US"/>
    <s v="USD"/>
    <n v="1496293200"/>
    <n v="1500440400"/>
    <b v="0"/>
    <b v="1"/>
    <s v="games/mobile games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s v="US"/>
    <s v="USD"/>
    <n v="1575612000"/>
    <n v="1575612000"/>
    <b v="0"/>
    <b v="0"/>
    <s v="games/video games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s v="US"/>
    <s v="USD"/>
    <n v="1369112400"/>
    <n v="1374123600"/>
    <b v="0"/>
    <b v="0"/>
    <s v="theater/plays"/>
    <n v="82.432835820895519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s v="US"/>
    <s v="USD"/>
    <n v="1469422800"/>
    <n v="1469509200"/>
    <b v="0"/>
    <b v="0"/>
    <s v="theater/plays"/>
    <n v="63.293478260869563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s v="US"/>
    <s v="USD"/>
    <n v="1307854800"/>
    <n v="1309237200"/>
    <b v="0"/>
    <b v="0"/>
    <s v="film &amp; video/animation"/>
    <n v="96.774193548387103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s v="IT"/>
    <s v="EUR"/>
    <n v="1503378000"/>
    <n v="1503982800"/>
    <b v="0"/>
    <b v="1"/>
    <s v="games/video games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s v="US"/>
    <s v="USD"/>
    <n v="1486965600"/>
    <n v="1487397600"/>
    <b v="0"/>
    <b v="0"/>
    <s v="film &amp; video/animation"/>
    <n v="39.010869565217391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s v="AU"/>
    <s v="AUD"/>
    <n v="1561438800"/>
    <n v="1562043600"/>
    <b v="0"/>
    <b v="1"/>
    <s v="music/rock"/>
    <n v="75.84210526315789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s v="US"/>
    <s v="USD"/>
    <n v="1398402000"/>
    <n v="1398574800"/>
    <b v="0"/>
    <b v="0"/>
    <s v="film &amp; video/animation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s v="DK"/>
    <s v="DKK"/>
    <n v="1513231200"/>
    <n v="1515391200"/>
    <b v="0"/>
    <b v="1"/>
    <s v="theater/plays"/>
    <n v="104.51546391752578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s v="US"/>
    <s v="USD"/>
    <n v="1440824400"/>
    <n v="1441170000"/>
    <b v="0"/>
    <b v="0"/>
    <s v="technology/wearables"/>
    <n v="76.268292682926827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s v="US"/>
    <s v="USD"/>
    <n v="1281070800"/>
    <n v="1281157200"/>
    <b v="0"/>
    <b v="0"/>
    <s v="theater/plays"/>
    <n v="69.015695067264573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s v="AU"/>
    <s v="AUD"/>
    <n v="1397365200"/>
    <n v="1398229200"/>
    <b v="0"/>
    <b v="1"/>
    <s v="publishing/nonfiction"/>
    <n v="101.97684085510689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s v="US"/>
    <s v="USD"/>
    <n v="1494392400"/>
    <n v="1495256400"/>
    <b v="0"/>
    <b v="1"/>
    <s v="music/rock"/>
    <n v="42.915999999999997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s v="US"/>
    <s v="USD"/>
    <n v="1520143200"/>
    <n v="1520402400"/>
    <b v="0"/>
    <b v="0"/>
    <s v="theater/plays"/>
    <n v="43.025210084033617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s v="US"/>
    <s v="USD"/>
    <n v="1405314000"/>
    <n v="1409806800"/>
    <b v="0"/>
    <b v="0"/>
    <s v="theater/plays"/>
    <n v="75.245283018867923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s v="US"/>
    <s v="USD"/>
    <n v="1396846800"/>
    <n v="1396933200"/>
    <b v="0"/>
    <b v="0"/>
    <s v="theater/plays"/>
    <n v="69.023364485981304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s v="US"/>
    <s v="USD"/>
    <n v="1375678800"/>
    <n v="1376024400"/>
    <b v="0"/>
    <b v="0"/>
    <s v="technology/web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s v="US"/>
    <s v="USD"/>
    <n v="1482386400"/>
    <n v="1483682400"/>
    <b v="0"/>
    <b v="1"/>
    <s v="publishing/fiction"/>
    <n v="98.013800424628457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s v="AU"/>
    <s v="AUD"/>
    <n v="1420005600"/>
    <n v="1420437600"/>
    <b v="0"/>
    <b v="0"/>
    <s v="games/mobile games"/>
    <n v="60.105504587155963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s v="US"/>
    <s v="USD"/>
    <n v="1420178400"/>
    <n v="1420783200"/>
    <b v="0"/>
    <b v="0"/>
    <s v="publishing/translations"/>
    <n v="26.000773395204948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s v="US"/>
    <s v="USD"/>
    <n v="1264399200"/>
    <n v="1267423200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s v="US"/>
    <s v="USD"/>
    <n v="1355032800"/>
    <n v="1355205600"/>
    <b v="0"/>
    <b v="0"/>
    <s v="theater/plays"/>
    <n v="38.019801980198018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s v="US"/>
    <s v="USD"/>
    <n v="1382677200"/>
    <n v="1383109200"/>
    <b v="0"/>
    <b v="0"/>
    <s v="theater/plays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s v="CA"/>
    <s v="CAD"/>
    <n v="1302238800"/>
    <n v="1303275600"/>
    <b v="0"/>
    <b v="0"/>
    <s v="film &amp; video/drama"/>
    <n v="81.019475655430711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s v="US"/>
    <s v="USD"/>
    <n v="1487656800"/>
    <n v="1487829600"/>
    <b v="0"/>
    <b v="0"/>
    <s v="publishing/nonfiction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s v="US"/>
    <s v="USD"/>
    <n v="1297836000"/>
    <n v="1298268000"/>
    <b v="0"/>
    <b v="1"/>
    <s v="music/rock"/>
    <n v="57.003535651149086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s v="GB"/>
    <s v="GBP"/>
    <n v="1453615200"/>
    <n v="1456812000"/>
    <b v="0"/>
    <b v="0"/>
    <s v="music/rock"/>
    <n v="63.93333333333333"/>
    <x v="1"/>
    <s v="rock"/>
    <x v="248"/>
    <d v="2016-03-01T06:00:00"/>
  </r>
  <r>
    <n v="257"/>
    <s v="Williams Inc"/>
    <s v="Decentralized exuding strategy"/>
    <n v="5700"/>
    <n v="8322"/>
    <n v="146"/>
    <x v="1"/>
    <n v="92"/>
    <s v="US"/>
    <s v="USD"/>
    <n v="1362463200"/>
    <n v="1363669200"/>
    <b v="0"/>
    <b v="0"/>
    <s v="theater/plays"/>
    <n v="90.456521739130437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s v="US"/>
    <s v="USD"/>
    <n v="1481176800"/>
    <n v="1482904800"/>
    <b v="0"/>
    <b v="1"/>
    <s v="theater/plays"/>
    <n v="72.172043010752688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s v="US"/>
    <s v="USD"/>
    <n v="1354946400"/>
    <n v="1356588000"/>
    <b v="1"/>
    <b v="0"/>
    <s v="photography/photography books"/>
    <n v="77.934782608695656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s v="US"/>
    <s v="USD"/>
    <n v="1348808400"/>
    <n v="1349845200"/>
    <b v="0"/>
    <b v="0"/>
    <s v="music/rock"/>
    <n v="38.065134099616856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s v="US"/>
    <s v="USD"/>
    <n v="1282712400"/>
    <n v="1283058000"/>
    <b v="0"/>
    <b v="1"/>
    <s v="music/rock"/>
    <n v="57.936123348017624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s v="US"/>
    <s v="USD"/>
    <n v="1301979600"/>
    <n v="1304226000"/>
    <b v="0"/>
    <b v="1"/>
    <s v="music/indie rock"/>
    <n v="49.794392523364486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s v="US"/>
    <s v="USD"/>
    <n v="1263016800"/>
    <n v="1263016800"/>
    <b v="0"/>
    <b v="0"/>
    <s v="photography/photography books"/>
    <n v="54.050251256281406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s v="US"/>
    <s v="USD"/>
    <n v="1360648800"/>
    <n v="1362031200"/>
    <b v="0"/>
    <b v="0"/>
    <s v="theater/plays"/>
    <n v="30.002721335268504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s v="US"/>
    <s v="USD"/>
    <n v="1451800800"/>
    <n v="1455602400"/>
    <b v="0"/>
    <b v="0"/>
    <s v="theater/plays"/>
    <n v="70.127906976744185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s v="IT"/>
    <s v="EUR"/>
    <n v="1415340000"/>
    <n v="1418191200"/>
    <b v="0"/>
    <b v="1"/>
    <s v="music/jazz"/>
    <n v="26.996228786926462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s v="AU"/>
    <s v="AUD"/>
    <n v="1351054800"/>
    <n v="1352440800"/>
    <b v="0"/>
    <b v="0"/>
    <s v="theater/plays"/>
    <n v="51.990606936416185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s v="US"/>
    <s v="USD"/>
    <n v="1349326800"/>
    <n v="1353304800"/>
    <b v="0"/>
    <b v="0"/>
    <s v="film &amp; video/documentary"/>
    <n v="56.416666666666664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s v="US"/>
    <s v="USD"/>
    <n v="1548914400"/>
    <n v="1550728800"/>
    <b v="0"/>
    <b v="0"/>
    <s v="film &amp; video/television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s v="US"/>
    <s v="USD"/>
    <n v="1291269600"/>
    <n v="1291442400"/>
    <b v="0"/>
    <b v="0"/>
    <s v="games/video games"/>
    <n v="25.005291005291006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s v="US"/>
    <s v="USD"/>
    <n v="1449468000"/>
    <n v="1452146400"/>
    <b v="0"/>
    <b v="0"/>
    <s v="photography/photography books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s v="US"/>
    <s v="USD"/>
    <n v="1562734800"/>
    <n v="1564894800"/>
    <b v="0"/>
    <b v="1"/>
    <s v="theater/plays"/>
    <n v="82.021647307286173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s v="CA"/>
    <s v="CAD"/>
    <n v="1505624400"/>
    <n v="1505883600"/>
    <b v="0"/>
    <b v="0"/>
    <s v="theater/plays"/>
    <n v="37.957446808510639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s v="US"/>
    <s v="USD"/>
    <n v="1509948000"/>
    <n v="1510380000"/>
    <b v="0"/>
    <b v="0"/>
    <s v="theater/plays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s v="US"/>
    <s v="USD"/>
    <n v="1554526800"/>
    <n v="1555218000"/>
    <b v="0"/>
    <b v="0"/>
    <s v="publishing/translations"/>
    <n v="81.198275862068968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s v="US"/>
    <s v="USD"/>
    <n v="1334811600"/>
    <n v="1335243600"/>
    <b v="0"/>
    <b v="1"/>
    <s v="games/video games"/>
    <n v="40.030075187969928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s v="US"/>
    <s v="USD"/>
    <n v="1279515600"/>
    <n v="1279688400"/>
    <b v="0"/>
    <b v="0"/>
    <s v="theater/plays"/>
    <n v="89.939759036144579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s v="US"/>
    <s v="USD"/>
    <n v="1353909600"/>
    <n v="1356069600"/>
    <b v="0"/>
    <b v="0"/>
    <s v="technology/web"/>
    <n v="96.692307692307693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s v="US"/>
    <s v="USD"/>
    <n v="1535950800"/>
    <n v="1536210000"/>
    <b v="0"/>
    <b v="0"/>
    <s v="theater/plays"/>
    <n v="25.010989010989011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s v="US"/>
    <s v="USD"/>
    <n v="1511244000"/>
    <n v="1511762400"/>
    <b v="0"/>
    <b v="0"/>
    <s v="film &amp; video/animation"/>
    <n v="36.987277353689571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s v="US"/>
    <s v="USD"/>
    <n v="1331445600"/>
    <n v="1333256400"/>
    <b v="0"/>
    <b v="1"/>
    <s v="theater/plays"/>
    <n v="73.012609117361791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s v="US"/>
    <s v="USD"/>
    <n v="1480226400"/>
    <n v="1480744800"/>
    <b v="0"/>
    <b v="1"/>
    <s v="film &amp; video/television"/>
    <n v="68.240601503759393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s v="DK"/>
    <s v="DKK"/>
    <n v="1464584400"/>
    <n v="1465016400"/>
    <b v="0"/>
    <b v="0"/>
    <s v="music/rock"/>
    <n v="52.310344827586206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s v="US"/>
    <s v="USD"/>
    <n v="1335848400"/>
    <n v="1336280400"/>
    <b v="0"/>
    <b v="0"/>
    <s v="technology/web"/>
    <n v="61.765151515151516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s v="US"/>
    <s v="USD"/>
    <n v="1473483600"/>
    <n v="1476766800"/>
    <b v="0"/>
    <b v="0"/>
    <s v="theater/plays"/>
    <n v="25.027559055118111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s v="US"/>
    <s v="USD"/>
    <n v="1479880800"/>
    <n v="1480485600"/>
    <b v="0"/>
    <b v="0"/>
    <s v="theater/plays"/>
    <n v="106.28804347826087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s v="US"/>
    <s v="USD"/>
    <n v="1430197200"/>
    <n v="1430197200"/>
    <b v="0"/>
    <b v="0"/>
    <s v="music/electric music"/>
    <n v="75.07386363636364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s v="DK"/>
    <s v="DKK"/>
    <n v="1331701200"/>
    <n v="1331787600"/>
    <b v="0"/>
    <b v="1"/>
    <s v="music/metal"/>
    <n v="39.970802919708028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s v="CA"/>
    <s v="CAD"/>
    <n v="1438578000"/>
    <n v="1438837200"/>
    <b v="0"/>
    <b v="0"/>
    <s v="theater/plays"/>
    <n v="39.982195845697326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s v="US"/>
    <s v="USD"/>
    <n v="1368162000"/>
    <n v="1370926800"/>
    <b v="0"/>
    <b v="1"/>
    <s v="film &amp; video/documentary"/>
    <n v="101.01541850220265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s v="US"/>
    <s v="USD"/>
    <n v="1318654800"/>
    <n v="1319000400"/>
    <b v="1"/>
    <b v="0"/>
    <s v="technology/web"/>
    <n v="76.813084112149539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s v="US"/>
    <s v="USD"/>
    <n v="1331874000"/>
    <n v="1333429200"/>
    <b v="0"/>
    <b v="0"/>
    <s v="food/food trucks"/>
    <n v="71.7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s v="IT"/>
    <s v="EUR"/>
    <n v="1286254800"/>
    <n v="1287032400"/>
    <b v="0"/>
    <b v="0"/>
    <s v="theater/plays"/>
    <n v="33.28125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s v="US"/>
    <s v="USD"/>
    <n v="1540530000"/>
    <n v="1541570400"/>
    <b v="0"/>
    <b v="0"/>
    <s v="theater/plays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s v="CH"/>
    <s v="CHF"/>
    <n v="1381813200"/>
    <n v="1383976800"/>
    <b v="0"/>
    <b v="0"/>
    <s v="theater/plays"/>
    <n v="36.004712041884815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s v="AU"/>
    <s v="AUD"/>
    <n v="1548655200"/>
    <n v="1550556000"/>
    <b v="0"/>
    <b v="0"/>
    <s v="theater/plays"/>
    <n v="88.21052631578948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s v="AU"/>
    <s v="AUD"/>
    <n v="1389679200"/>
    <n v="1390456800"/>
    <b v="0"/>
    <b v="1"/>
    <s v="theater/plays"/>
    <n v="65.240384615384613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s v="US"/>
    <s v="USD"/>
    <n v="1456466400"/>
    <n v="1458018000"/>
    <b v="0"/>
    <b v="1"/>
    <s v="music/rock"/>
    <n v="69.958333333333329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s v="US"/>
    <s v="USD"/>
    <n v="1456984800"/>
    <n v="1461819600"/>
    <b v="0"/>
    <b v="0"/>
    <s v="food/food trucks"/>
    <n v="39.877551020408163"/>
    <x v="0"/>
    <s v="food trucks"/>
    <x v="289"/>
    <d v="2016-04-28T05:00:00"/>
  </r>
  <r>
    <n v="300"/>
    <s v="Cooke PLC"/>
    <s v="Focused executive core"/>
    <n v="100"/>
    <n v="5"/>
    <n v="5"/>
    <x v="0"/>
    <n v="1"/>
    <s v="DK"/>
    <s v="DKK"/>
    <n v="1504069200"/>
    <n v="1504155600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s v="US"/>
    <s v="USD"/>
    <n v="1424930400"/>
    <n v="1426395600"/>
    <b v="0"/>
    <b v="0"/>
    <s v="film &amp; video/documentary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s v="US"/>
    <s v="USD"/>
    <n v="1535864400"/>
    <n v="1537074000"/>
    <b v="0"/>
    <b v="0"/>
    <s v="theater/plays"/>
    <n v="98.914285714285711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s v="US"/>
    <s v="USD"/>
    <n v="1452146400"/>
    <n v="1452578400"/>
    <b v="0"/>
    <b v="0"/>
    <s v="music/indie rock"/>
    <n v="87.78125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s v="US"/>
    <s v="USD"/>
    <n v="1470546000"/>
    <n v="1474088400"/>
    <b v="0"/>
    <b v="0"/>
    <s v="film &amp; video/documentary"/>
    <n v="80.767605633802816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s v="US"/>
    <s v="USD"/>
    <n v="1458363600"/>
    <n v="1461906000"/>
    <b v="0"/>
    <b v="0"/>
    <s v="theater/plays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s v="US"/>
    <s v="USD"/>
    <n v="1500008400"/>
    <n v="1500267600"/>
    <b v="0"/>
    <b v="1"/>
    <s v="theater/plays"/>
    <n v="73.428571428571431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s v="DK"/>
    <s v="DKK"/>
    <n v="1338958800"/>
    <n v="1340686800"/>
    <b v="0"/>
    <b v="1"/>
    <s v="publishing/fiction"/>
    <n v="65.968133535660087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s v="US"/>
    <s v="USD"/>
    <n v="1303102800"/>
    <n v="1303189200"/>
    <b v="0"/>
    <b v="0"/>
    <s v="theater/plays"/>
    <n v="109.04109589041096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s v="US"/>
    <s v="USD"/>
    <n v="1316581200"/>
    <n v="1318309200"/>
    <b v="0"/>
    <b v="1"/>
    <s v="music/indie rock"/>
    <n v="41.16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s v="US"/>
    <s v="USD"/>
    <n v="1270789200"/>
    <n v="1272171600"/>
    <b v="0"/>
    <b v="0"/>
    <s v="games/video games"/>
    <n v="99.125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s v="US"/>
    <s v="USD"/>
    <n v="1297836000"/>
    <n v="1298872800"/>
    <b v="0"/>
    <b v="0"/>
    <s v="theater/plays"/>
    <n v="105.88429752066116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s v="US"/>
    <s v="USD"/>
    <n v="1382677200"/>
    <n v="1383282000"/>
    <b v="0"/>
    <b v="0"/>
    <s v="theater/plays"/>
    <n v="48.996525921966864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s v="US"/>
    <s v="USD"/>
    <n v="1330322400"/>
    <n v="1330495200"/>
    <b v="0"/>
    <b v="0"/>
    <s v="music/rock"/>
    <n v="39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s v="US"/>
    <s v="USD"/>
    <n v="1552366800"/>
    <n v="1552798800"/>
    <b v="0"/>
    <b v="1"/>
    <s v="film &amp; video/documentary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s v="US"/>
    <s v="USD"/>
    <n v="1400907600"/>
    <n v="1403413200"/>
    <b v="0"/>
    <b v="0"/>
    <s v="theater/plays"/>
    <n v="103.87096774193549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s v="IT"/>
    <s v="EUR"/>
    <n v="1574143200"/>
    <n v="1574229600"/>
    <b v="0"/>
    <b v="1"/>
    <s v="food/food trucks"/>
    <n v="59.268518518518519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s v="US"/>
    <s v="USD"/>
    <n v="1494738000"/>
    <n v="1495861200"/>
    <b v="0"/>
    <b v="0"/>
    <s v="theater/plays"/>
    <n v="42.3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s v="US"/>
    <s v="USD"/>
    <n v="1392357600"/>
    <n v="1392530400"/>
    <b v="0"/>
    <b v="0"/>
    <s v="music/rock"/>
    <n v="53.117647058823529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s v="US"/>
    <s v="USD"/>
    <n v="1281589200"/>
    <n v="1283662800"/>
    <b v="0"/>
    <b v="0"/>
    <s v="technology/web"/>
    <n v="50.796875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s v="US"/>
    <s v="USD"/>
    <n v="1305003600"/>
    <n v="1305781200"/>
    <b v="0"/>
    <b v="0"/>
    <s v="publishing/fiction"/>
    <n v="101.15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s v="US"/>
    <s v="USD"/>
    <n v="1301634000"/>
    <n v="1302325200"/>
    <b v="0"/>
    <b v="0"/>
    <s v="film &amp; video/shorts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s v="US"/>
    <s v="USD"/>
    <n v="1290664800"/>
    <n v="1291788000"/>
    <b v="0"/>
    <b v="0"/>
    <s v="theater/plays"/>
    <n v="37.998645510835914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s v="GB"/>
    <s v="GBP"/>
    <n v="1395896400"/>
    <n v="1396069200"/>
    <b v="0"/>
    <b v="0"/>
    <s v="film &amp; video/documentary"/>
    <n v="82.615384615384613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s v="US"/>
    <s v="USD"/>
    <n v="1434862800"/>
    <n v="1435899600"/>
    <b v="0"/>
    <b v="1"/>
    <s v="theater/plays"/>
    <n v="37.941368078175898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s v="US"/>
    <s v="USD"/>
    <n v="1529125200"/>
    <n v="1531112400"/>
    <b v="0"/>
    <b v="1"/>
    <s v="theater/plays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s v="US"/>
    <s v="USD"/>
    <n v="1451109600"/>
    <n v="1451628000"/>
    <b v="0"/>
    <b v="0"/>
    <s v="film &amp; video/animation"/>
    <n v="25.984375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s v="US"/>
    <s v="USD"/>
    <n v="1566968400"/>
    <n v="1567314000"/>
    <b v="0"/>
    <b v="1"/>
    <s v="theater/plays"/>
    <n v="30.363636363636363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s v="US"/>
    <s v="USD"/>
    <n v="1543557600"/>
    <n v="1544508000"/>
    <b v="0"/>
    <b v="0"/>
    <s v="music/rock"/>
    <n v="54.004916018025398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s v="US"/>
    <s v="USD"/>
    <n v="1481522400"/>
    <n v="1482472800"/>
    <b v="0"/>
    <b v="0"/>
    <s v="games/video games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s v="GB"/>
    <s v="GBP"/>
    <n v="1512712800"/>
    <n v="1512799200"/>
    <b v="0"/>
    <b v="0"/>
    <s v="film &amp; video/documentary"/>
    <n v="45.003610108303249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s v="US"/>
    <s v="USD"/>
    <n v="1324274400"/>
    <n v="1324360800"/>
    <b v="0"/>
    <b v="0"/>
    <s v="food/food trucks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s v="US"/>
    <s v="USD"/>
    <n v="1364446800"/>
    <n v="1364533200"/>
    <b v="0"/>
    <b v="0"/>
    <s v="technology/wearables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s v="US"/>
    <s v="USD"/>
    <n v="1542693600"/>
    <n v="1545112800"/>
    <b v="0"/>
    <b v="0"/>
    <s v="theater/plays"/>
    <n v="47.035573122529641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s v="US"/>
    <s v="USD"/>
    <n v="1515564000"/>
    <n v="1516168800"/>
    <b v="0"/>
    <b v="0"/>
    <s v="music/rock"/>
    <n v="110.99550763701707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s v="US"/>
    <s v="USD"/>
    <n v="1573797600"/>
    <n v="1574920800"/>
    <b v="0"/>
    <b v="0"/>
    <s v="music/rock"/>
    <n v="87.003066141042481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s v="US"/>
    <s v="USD"/>
    <n v="1292392800"/>
    <n v="1292479200"/>
    <b v="0"/>
    <b v="1"/>
    <s v="music/rock"/>
    <n v="63.994402985074629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s v="US"/>
    <s v="USD"/>
    <n v="1573452000"/>
    <n v="1573538400"/>
    <b v="0"/>
    <b v="0"/>
    <s v="theater/plays"/>
    <n v="105.9945205479452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s v="US"/>
    <s v="USD"/>
    <n v="1317790800"/>
    <n v="1320382800"/>
    <b v="0"/>
    <b v="0"/>
    <s v="theater/plays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s v="CA"/>
    <s v="CAD"/>
    <n v="1501650000"/>
    <n v="1502859600"/>
    <b v="0"/>
    <b v="0"/>
    <s v="theater/plays"/>
    <n v="84.02004626060139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s v="US"/>
    <s v="USD"/>
    <n v="1323669600"/>
    <n v="1323756000"/>
    <b v="0"/>
    <b v="0"/>
    <s v="photography/photography books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s v="US"/>
    <s v="USD"/>
    <n v="1440738000"/>
    <n v="1441342800"/>
    <b v="0"/>
    <b v="0"/>
    <s v="music/indie rock"/>
    <n v="76.990453460620529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s v="US"/>
    <s v="USD"/>
    <n v="1374296400"/>
    <n v="1375333200"/>
    <b v="0"/>
    <b v="0"/>
    <s v="theater/plays"/>
    <n v="97.146341463414629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s v="US"/>
    <s v="USD"/>
    <n v="1384840800"/>
    <n v="1389420000"/>
    <b v="0"/>
    <b v="0"/>
    <s v="theater/plays"/>
    <n v="33.013605442176868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s v="US"/>
    <s v="USD"/>
    <n v="1516600800"/>
    <n v="1520056800"/>
    <b v="0"/>
    <b v="0"/>
    <s v="games/video games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s v="GB"/>
    <s v="GBP"/>
    <n v="1436418000"/>
    <n v="1436504400"/>
    <b v="0"/>
    <b v="0"/>
    <s v="film &amp; video/drama"/>
    <n v="69.966767371601208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s v="US"/>
    <s v="USD"/>
    <n v="1503550800"/>
    <n v="1508302800"/>
    <b v="0"/>
    <b v="1"/>
    <s v="music/indie rock"/>
    <n v="110.32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s v="US"/>
    <s v="USD"/>
    <n v="1423634400"/>
    <n v="1425708000"/>
    <b v="0"/>
    <b v="0"/>
    <s v="technology/web"/>
    <n v="66.005235602094245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s v="US"/>
    <s v="USD"/>
    <n v="1487224800"/>
    <n v="1488348000"/>
    <b v="0"/>
    <b v="0"/>
    <s v="food/food trucks"/>
    <n v="41.005742176284812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s v="US"/>
    <s v="USD"/>
    <n v="1500008400"/>
    <n v="1502600400"/>
    <b v="0"/>
    <b v="0"/>
    <s v="theater/plays"/>
    <n v="103.96316359696641"/>
    <x v="3"/>
    <s v="plays"/>
    <x v="296"/>
    <d v="2017-08-13T05:00:00"/>
  </r>
  <r>
    <n v="350"/>
    <s v="Shannon Ltd"/>
    <s v="Pre-emptive neutral capacity"/>
    <n v="100"/>
    <n v="5"/>
    <n v="5"/>
    <x v="0"/>
    <n v="1"/>
    <s v="US"/>
    <s v="USD"/>
    <n v="1432098000"/>
    <n v="1433653200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s v="US"/>
    <s v="USD"/>
    <n v="1440392400"/>
    <n v="1441602000"/>
    <b v="0"/>
    <b v="0"/>
    <s v="music/rock"/>
    <n v="47.009935419771487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s v="CA"/>
    <s v="CAD"/>
    <n v="1446876000"/>
    <n v="1447567200"/>
    <b v="0"/>
    <b v="0"/>
    <s v="theater/plays"/>
    <n v="29.606060606060606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s v="US"/>
    <s v="USD"/>
    <n v="1562302800"/>
    <n v="1562389200"/>
    <b v="0"/>
    <b v="0"/>
    <s v="theater/plays"/>
    <n v="81.010569583088667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s v="DK"/>
    <s v="DKK"/>
    <n v="1378184400"/>
    <n v="1378789200"/>
    <b v="0"/>
    <b v="0"/>
    <s v="film &amp; video/documentary"/>
    <n v="94.35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s v="US"/>
    <s v="USD"/>
    <n v="1485064800"/>
    <n v="1488520800"/>
    <b v="0"/>
    <b v="0"/>
    <s v="technology/wearables"/>
    <n v="26.058139534883722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s v="IT"/>
    <s v="EUR"/>
    <n v="1326520800"/>
    <n v="1327298400"/>
    <b v="0"/>
    <b v="0"/>
    <s v="theater/plays"/>
    <n v="85.775000000000006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s v="US"/>
    <s v="USD"/>
    <n v="1441256400"/>
    <n v="1443416400"/>
    <b v="0"/>
    <b v="0"/>
    <s v="games/video games"/>
    <n v="103.73170731707317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s v="CA"/>
    <s v="CAD"/>
    <n v="1533877200"/>
    <n v="1534136400"/>
    <b v="1"/>
    <b v="0"/>
    <s v="photography/photography books"/>
    <n v="49.826086956521742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s v="US"/>
    <s v="USD"/>
    <n v="1314421200"/>
    <n v="1315026000"/>
    <b v="0"/>
    <b v="0"/>
    <s v="film &amp; video/animation"/>
    <n v="63.893048128342244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s v="GB"/>
    <s v="GBP"/>
    <n v="1293861600"/>
    <n v="1295071200"/>
    <b v="0"/>
    <b v="1"/>
    <s v="theater/plays"/>
    <n v="47.002434782608695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s v="US"/>
    <s v="USD"/>
    <n v="1507352400"/>
    <n v="1509426000"/>
    <b v="0"/>
    <b v="0"/>
    <s v="theater/plays"/>
    <n v="108.47727272727273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s v="US"/>
    <s v="USD"/>
    <n v="1296108000"/>
    <n v="1299391200"/>
    <b v="0"/>
    <b v="0"/>
    <s v="music/rock"/>
    <n v="72.015706806282722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s v="US"/>
    <s v="USD"/>
    <n v="1324965600"/>
    <n v="1325052000"/>
    <b v="0"/>
    <b v="0"/>
    <s v="music/rock"/>
    <n v="59.928057553956833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s v="US"/>
    <s v="USD"/>
    <n v="1520229600"/>
    <n v="1522818000"/>
    <b v="0"/>
    <b v="0"/>
    <s v="music/indie rock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s v="AU"/>
    <s v="AUD"/>
    <n v="1482991200"/>
    <n v="1485324000"/>
    <b v="0"/>
    <b v="0"/>
    <s v="theater/plays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s v="US"/>
    <s v="USD"/>
    <n v="1294034400"/>
    <n v="1294120800"/>
    <b v="0"/>
    <b v="1"/>
    <s v="theater/plays"/>
    <n v="105.52475247524752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s v="US"/>
    <s v="USD"/>
    <n v="1413608400"/>
    <n v="1415685600"/>
    <b v="0"/>
    <b v="1"/>
    <s v="theater/plays"/>
    <n v="24.933333333333334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s v="GB"/>
    <s v="GBP"/>
    <n v="1286946000"/>
    <n v="1288933200"/>
    <b v="0"/>
    <b v="1"/>
    <s v="film &amp; video/documentary"/>
    <n v="69.873786407766985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s v="US"/>
    <s v="USD"/>
    <n v="1359871200"/>
    <n v="1363237200"/>
    <b v="0"/>
    <b v="1"/>
    <s v="film &amp; video/television"/>
    <n v="95.733766233766232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s v="US"/>
    <s v="USD"/>
    <n v="1555304400"/>
    <n v="1555822800"/>
    <b v="0"/>
    <b v="0"/>
    <s v="theater/plays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s v="US"/>
    <s v="USD"/>
    <n v="1423375200"/>
    <n v="1427778000"/>
    <b v="0"/>
    <b v="0"/>
    <s v="theater/plays"/>
    <n v="59.011948529411768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s v="US"/>
    <s v="USD"/>
    <n v="1420696800"/>
    <n v="1422424800"/>
    <b v="0"/>
    <b v="1"/>
    <s v="film &amp; video/documentary"/>
    <n v="84.757396449704146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s v="US"/>
    <s v="USD"/>
    <n v="1502946000"/>
    <n v="1503637200"/>
    <b v="0"/>
    <b v="0"/>
    <s v="theater/plays"/>
    <n v="78.010921177587846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s v="US"/>
    <s v="USD"/>
    <n v="1547186400"/>
    <n v="1547618400"/>
    <b v="0"/>
    <b v="1"/>
    <s v="film &amp; video/documentary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s v="US"/>
    <s v="USD"/>
    <n v="1444971600"/>
    <n v="1449900000"/>
    <b v="0"/>
    <b v="0"/>
    <s v="music/indie rock"/>
    <n v="59.16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s v="US"/>
    <s v="USD"/>
    <n v="1404622800"/>
    <n v="1405141200"/>
    <b v="0"/>
    <b v="0"/>
    <s v="music/rock"/>
    <n v="93.702290076335885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s v="US"/>
    <s v="USD"/>
    <n v="1571720400"/>
    <n v="1572933600"/>
    <b v="0"/>
    <b v="0"/>
    <s v="theater/plays"/>
    <n v="40.14173228346457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s v="US"/>
    <s v="USD"/>
    <n v="1526878800"/>
    <n v="1530162000"/>
    <b v="0"/>
    <b v="0"/>
    <s v="film &amp; video/documentary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s v="GB"/>
    <s v="GBP"/>
    <n v="1319691600"/>
    <n v="1320904800"/>
    <b v="0"/>
    <b v="0"/>
    <s v="theater/plays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s v="US"/>
    <s v="USD"/>
    <n v="1371963600"/>
    <n v="1372395600"/>
    <b v="0"/>
    <b v="0"/>
    <s v="theater/plays"/>
    <n v="47.714285714285715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s v="US"/>
    <s v="USD"/>
    <n v="1433739600"/>
    <n v="1437714000"/>
    <b v="0"/>
    <b v="0"/>
    <s v="theater/plays"/>
    <n v="62.896774193548389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s v="US"/>
    <s v="USD"/>
    <n v="1508130000"/>
    <n v="1509771600"/>
    <b v="0"/>
    <b v="0"/>
    <s v="photography/photography books"/>
    <n v="86.611940298507463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s v="US"/>
    <s v="USD"/>
    <n v="1550037600"/>
    <n v="1550556000"/>
    <b v="0"/>
    <b v="1"/>
    <s v="food/food trucks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s v="US"/>
    <s v="USD"/>
    <n v="1486706400"/>
    <n v="1489039200"/>
    <b v="1"/>
    <b v="1"/>
    <s v="film &amp; video/documentary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s v="US"/>
    <s v="USD"/>
    <n v="1553835600"/>
    <n v="1556600400"/>
    <b v="0"/>
    <b v="0"/>
    <s v="publishing/nonfiction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s v="US"/>
    <s v="USD"/>
    <n v="1277528400"/>
    <n v="1278565200"/>
    <b v="0"/>
    <b v="0"/>
    <s v="theater/plays"/>
    <n v="96.960674157303373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s v="US"/>
    <s v="USD"/>
    <n v="1339477200"/>
    <n v="1339909200"/>
    <b v="0"/>
    <b v="0"/>
    <s v="technology/wearables"/>
    <n v="100.93160377358491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s v="CH"/>
    <s v="CHF"/>
    <n v="1325656800"/>
    <n v="1325829600"/>
    <b v="0"/>
    <b v="0"/>
    <s v="music/indie rock"/>
    <n v="89.227586206896547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s v="US"/>
    <s v="USD"/>
    <n v="1288242000"/>
    <n v="1290578400"/>
    <b v="0"/>
    <b v="0"/>
    <s v="theater/plays"/>
    <n v="87.979166666666671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s v="US"/>
    <s v="USD"/>
    <n v="1379048400"/>
    <n v="1380344400"/>
    <b v="0"/>
    <b v="0"/>
    <s v="photography/photography books"/>
    <n v="89.54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s v="US"/>
    <s v="USD"/>
    <n v="1389679200"/>
    <n v="1389852000"/>
    <b v="0"/>
    <b v="0"/>
    <s v="publishing/nonfiction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s v="US"/>
    <s v="USD"/>
    <n v="1294293600"/>
    <n v="1294466400"/>
    <b v="0"/>
    <b v="0"/>
    <s v="technology/wearables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s v="CA"/>
    <s v="CAD"/>
    <n v="1500267600"/>
    <n v="1500354000"/>
    <b v="0"/>
    <b v="0"/>
    <s v="music/jazz"/>
    <n v="47.004903563255965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s v="US"/>
    <s v="USD"/>
    <n v="1375074000"/>
    <n v="1375938000"/>
    <b v="0"/>
    <b v="1"/>
    <s v="film &amp; video/documentary"/>
    <n v="110.44117647058823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s v="US"/>
    <s v="USD"/>
    <n v="1323324000"/>
    <n v="1323410400"/>
    <b v="1"/>
    <b v="0"/>
    <s v="theater/plays"/>
    <n v="41.990909090909092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s v="AU"/>
    <s v="AUD"/>
    <n v="1538715600"/>
    <n v="1539406800"/>
    <b v="0"/>
    <b v="0"/>
    <s v="film &amp; video/drama"/>
    <n v="48.012468827930178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s v="US"/>
    <s v="USD"/>
    <n v="1369285200"/>
    <n v="1369803600"/>
    <b v="0"/>
    <b v="0"/>
    <s v="music/rock"/>
    <n v="31.019823788546255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s v="IT"/>
    <s v="EUR"/>
    <n v="1525755600"/>
    <n v="1525928400"/>
    <b v="0"/>
    <b v="1"/>
    <s v="film &amp; video/animation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s v="US"/>
    <s v="USD"/>
    <n v="1296626400"/>
    <n v="1297231200"/>
    <b v="0"/>
    <b v="0"/>
    <s v="music/indie rock"/>
    <n v="66.022316684378325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s v="US"/>
    <s v="USD"/>
    <n v="1376629200"/>
    <n v="1378530000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s v="US"/>
    <s v="USD"/>
    <n v="1572152400"/>
    <n v="1572152400"/>
    <b v="0"/>
    <b v="0"/>
    <s v="theater/plays"/>
    <n v="46.060200668896321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s v="US"/>
    <s v="USD"/>
    <n v="1325829600"/>
    <n v="1329890400"/>
    <b v="0"/>
    <b v="1"/>
    <s v="film &amp; video/shorts"/>
    <n v="73.650000000000006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s v="CA"/>
    <s v="CAD"/>
    <n v="1273640400"/>
    <n v="1276750800"/>
    <b v="0"/>
    <b v="1"/>
    <s v="theater/plays"/>
    <n v="55.99336650082919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s v="US"/>
    <s v="USD"/>
    <n v="1510639200"/>
    <n v="1510898400"/>
    <b v="0"/>
    <b v="0"/>
    <s v="theater/plays"/>
    <n v="68.985695127402778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s v="US"/>
    <s v="USD"/>
    <n v="1528088400"/>
    <n v="1532408400"/>
    <b v="0"/>
    <b v="0"/>
    <s v="theater/plays"/>
    <n v="60.981609195402299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s v="US"/>
    <s v="USD"/>
    <n v="1359525600"/>
    <n v="1360562400"/>
    <b v="1"/>
    <b v="0"/>
    <s v="film &amp; video/documentary"/>
    <n v="110.98139534883721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s v="DK"/>
    <s v="DKK"/>
    <n v="1570942800"/>
    <n v="1571547600"/>
    <b v="0"/>
    <b v="0"/>
    <s v="theater/plays"/>
    <n v="25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s v="CA"/>
    <s v="CAD"/>
    <n v="1466398800"/>
    <n v="1468126800"/>
    <b v="0"/>
    <b v="0"/>
    <s v="film &amp; video/documentary"/>
    <n v="78.759740259740255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s v="US"/>
    <s v="USD"/>
    <n v="1492491600"/>
    <n v="1492837200"/>
    <b v="0"/>
    <b v="0"/>
    <s v="music/rock"/>
    <n v="87.960784313725483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s v="US"/>
    <s v="USD"/>
    <n v="1430197200"/>
    <n v="1430197200"/>
    <b v="0"/>
    <b v="0"/>
    <s v="games/mobile games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s v="US"/>
    <s v="USD"/>
    <n v="1496034000"/>
    <n v="1496206800"/>
    <b v="0"/>
    <b v="0"/>
    <s v="theater/plays"/>
    <n v="99.524390243902445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s v="US"/>
    <s v="USD"/>
    <n v="1388728800"/>
    <n v="1389592800"/>
    <b v="0"/>
    <b v="0"/>
    <s v="publishing/fiction"/>
    <n v="104.82089552238806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s v="US"/>
    <s v="USD"/>
    <n v="1543298400"/>
    <n v="1545631200"/>
    <b v="0"/>
    <b v="0"/>
    <s v="film &amp; video/animation"/>
    <n v="108.01469237832875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s v="US"/>
    <s v="USD"/>
    <n v="1271739600"/>
    <n v="1272430800"/>
    <b v="0"/>
    <b v="1"/>
    <s v="food/food trucks"/>
    <n v="28.998544660724033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s v="US"/>
    <s v="USD"/>
    <n v="1326434400"/>
    <n v="1327903200"/>
    <b v="0"/>
    <b v="0"/>
    <s v="theater/plays"/>
    <n v="30.028708133971293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s v="US"/>
    <s v="USD"/>
    <n v="1295244000"/>
    <n v="1296021600"/>
    <b v="0"/>
    <b v="1"/>
    <s v="film &amp; video/documentary"/>
    <n v="41.005559416261292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s v="US"/>
    <s v="USD"/>
    <n v="1541221200"/>
    <n v="1543298400"/>
    <b v="0"/>
    <b v="0"/>
    <s v="theater/plays"/>
    <n v="62.866666666666667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s v="CA"/>
    <s v="CAD"/>
    <n v="1336280400"/>
    <n v="1336366800"/>
    <b v="0"/>
    <b v="0"/>
    <s v="film &amp; video/documentary"/>
    <n v="47.005002501250623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s v="US"/>
    <s v="USD"/>
    <n v="1324533600"/>
    <n v="1325052000"/>
    <b v="0"/>
    <b v="0"/>
    <s v="technology/web"/>
    <n v="26.997693638285604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s v="US"/>
    <s v="USD"/>
    <n v="1498366800"/>
    <n v="1499576400"/>
    <b v="0"/>
    <b v="0"/>
    <s v="theater/plays"/>
    <n v="68.329787234042556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s v="US"/>
    <s v="USD"/>
    <n v="1498712400"/>
    <n v="1501304400"/>
    <b v="0"/>
    <b v="1"/>
    <s v="technology/wearables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s v="US"/>
    <s v="USD"/>
    <n v="1271480400"/>
    <n v="1273208400"/>
    <b v="0"/>
    <b v="1"/>
    <s v="theater/plays"/>
    <n v="54.024390243902438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s v="US"/>
    <s v="USD"/>
    <n v="1316667600"/>
    <n v="1316840400"/>
    <b v="0"/>
    <b v="1"/>
    <s v="food/food trucks"/>
    <n v="97.055555555555557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s v="US"/>
    <s v="USD"/>
    <n v="1524027600"/>
    <n v="1524546000"/>
    <b v="0"/>
    <b v="0"/>
    <s v="music/indie rock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s v="US"/>
    <s v="USD"/>
    <n v="1438059600"/>
    <n v="1438578000"/>
    <b v="0"/>
    <b v="0"/>
    <s v="photography/photography books"/>
    <n v="84.423913043478265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s v="US"/>
    <s v="USD"/>
    <n v="1361944800"/>
    <n v="1362549600"/>
    <b v="0"/>
    <b v="0"/>
    <s v="theater/plays"/>
    <n v="47.091324200913242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s v="US"/>
    <s v="USD"/>
    <n v="1410584400"/>
    <n v="1413349200"/>
    <b v="0"/>
    <b v="1"/>
    <s v="theater/plays"/>
    <n v="77.996041171813147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s v="US"/>
    <s v="USD"/>
    <n v="1297404000"/>
    <n v="1298008800"/>
    <b v="0"/>
    <b v="0"/>
    <s v="film &amp; video/animation"/>
    <n v="62.967871485943775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s v="US"/>
    <s v="USD"/>
    <n v="1392012000"/>
    <n v="1394427600"/>
    <b v="0"/>
    <b v="1"/>
    <s v="photography/photography books"/>
    <n v="81.006080449017773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s v="US"/>
    <s v="USD"/>
    <n v="1569733200"/>
    <n v="1572670800"/>
    <b v="0"/>
    <b v="0"/>
    <s v="theater/plays"/>
    <n v="65.321428571428569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s v="US"/>
    <s v="USD"/>
    <n v="1529643600"/>
    <n v="1531112400"/>
    <b v="1"/>
    <b v="0"/>
    <s v="theater/plays"/>
    <n v="104.43617021276596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s v="US"/>
    <s v="USD"/>
    <n v="1399006800"/>
    <n v="1400734800"/>
    <b v="0"/>
    <b v="0"/>
    <s v="theater/plays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s v="US"/>
    <s v="USD"/>
    <n v="1385359200"/>
    <n v="1386741600"/>
    <b v="0"/>
    <b v="1"/>
    <s v="film &amp; video/documentary"/>
    <n v="83.023989898989896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s v="CA"/>
    <s v="CAD"/>
    <n v="1480572000"/>
    <n v="1481781600"/>
    <b v="1"/>
    <b v="0"/>
    <s v="theater/plays"/>
    <n v="90.3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s v="IT"/>
    <s v="EUR"/>
    <n v="1418623200"/>
    <n v="1419660000"/>
    <b v="0"/>
    <b v="1"/>
    <s v="theater/plays"/>
    <n v="103.98131932282546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s v="US"/>
    <s v="USD"/>
    <n v="1555736400"/>
    <n v="1555822800"/>
    <b v="0"/>
    <b v="0"/>
    <s v="music/jazz"/>
    <n v="54.931726907630519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s v="US"/>
    <s v="USD"/>
    <n v="1442120400"/>
    <n v="1442379600"/>
    <b v="0"/>
    <b v="1"/>
    <s v="film &amp; video/animation"/>
    <n v="51.921875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s v="US"/>
    <s v="USD"/>
    <n v="1362376800"/>
    <n v="1364965200"/>
    <b v="0"/>
    <b v="0"/>
    <s v="theater/plays"/>
    <n v="60.02834008097166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s v="US"/>
    <s v="USD"/>
    <n v="1478408400"/>
    <n v="1479016800"/>
    <b v="0"/>
    <b v="0"/>
    <s v="film &amp; video/science fiction"/>
    <n v="44.003488879197555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s v="US"/>
    <s v="USD"/>
    <n v="1498798800"/>
    <n v="1499662800"/>
    <b v="0"/>
    <b v="0"/>
    <s v="film &amp; video/television"/>
    <n v="53.003513254551258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s v="US"/>
    <s v="USD"/>
    <n v="1335416400"/>
    <n v="1337835600"/>
    <b v="0"/>
    <b v="0"/>
    <s v="technology/wearables"/>
    <n v="54.5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s v="IT"/>
    <s v="EUR"/>
    <n v="1504328400"/>
    <n v="1505710800"/>
    <b v="0"/>
    <b v="0"/>
    <s v="theater/plays"/>
    <n v="75.04195804195804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s v="US"/>
    <s v="USD"/>
    <n v="1285822800"/>
    <n v="1287464400"/>
    <b v="0"/>
    <b v="0"/>
    <s v="theater/plays"/>
    <n v="35.911111111111111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s v="US"/>
    <s v="USD"/>
    <n v="1311483600"/>
    <n v="1311656400"/>
    <b v="0"/>
    <b v="1"/>
    <s v="music/indie rock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s v="US"/>
    <s v="USD"/>
    <n v="1291356000"/>
    <n v="1293170400"/>
    <b v="0"/>
    <b v="1"/>
    <s v="theater/plays"/>
    <n v="63.170588235294119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s v="US"/>
    <s v="USD"/>
    <n v="1355810400"/>
    <n v="1355983200"/>
    <b v="0"/>
    <b v="0"/>
    <s v="technology/wearables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s v="GB"/>
    <s v="GBP"/>
    <n v="1513663200"/>
    <n v="1515045600"/>
    <b v="0"/>
    <b v="0"/>
    <s v="film &amp; video/television"/>
    <n v="86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s v="US"/>
    <s v="USD"/>
    <n v="1365915600"/>
    <n v="1366088400"/>
    <b v="0"/>
    <b v="1"/>
    <s v="games/video games"/>
    <n v="75.014876033057845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s v="DK"/>
    <s v="DKK"/>
    <n v="1551852000"/>
    <n v="1553317200"/>
    <b v="0"/>
    <b v="0"/>
    <s v="games/video games"/>
    <n v="101.19767441860465"/>
    <x v="6"/>
    <s v="video games"/>
    <x v="426"/>
    <d v="2019-03-23T05:00:00"/>
  </r>
  <r>
    <n v="450"/>
    <s v="Delgado-Hatfield"/>
    <s v="Up-sized composite success"/>
    <n v="100"/>
    <n v="4"/>
    <n v="4"/>
    <x v="0"/>
    <n v="1"/>
    <s v="CA"/>
    <s v="CAD"/>
    <n v="1540098000"/>
    <n v="1542088800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s v="US"/>
    <s v="USD"/>
    <n v="1500440400"/>
    <n v="1503118800"/>
    <b v="0"/>
    <b v="0"/>
    <s v="music/rock"/>
    <n v="29.001272669424118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s v="US"/>
    <s v="USD"/>
    <n v="1278392400"/>
    <n v="1278478800"/>
    <b v="0"/>
    <b v="0"/>
    <s v="film &amp; video/drama"/>
    <n v="98.225806451612897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s v="US"/>
    <s v="USD"/>
    <n v="1480572000"/>
    <n v="1484114400"/>
    <b v="0"/>
    <b v="0"/>
    <s v="film &amp; video/science fiction"/>
    <n v="87.001693480101608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s v="US"/>
    <s v="USD"/>
    <n v="1382331600"/>
    <n v="1385445600"/>
    <b v="0"/>
    <b v="1"/>
    <s v="film &amp; video/drama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s v="US"/>
    <s v="USD"/>
    <n v="1316754000"/>
    <n v="1318741200"/>
    <b v="0"/>
    <b v="0"/>
    <s v="theater/plays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s v="US"/>
    <s v="USD"/>
    <n v="1518242400"/>
    <n v="1518242400"/>
    <b v="0"/>
    <b v="1"/>
    <s v="music/indie rock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s v="US"/>
    <s v="USD"/>
    <n v="1476421200"/>
    <n v="1476594000"/>
    <b v="0"/>
    <b v="0"/>
    <s v="theater/plays"/>
    <n v="28.956521739130434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s v="US"/>
    <s v="USD"/>
    <n v="1269752400"/>
    <n v="1273554000"/>
    <b v="0"/>
    <b v="0"/>
    <s v="theater/plays"/>
    <n v="55.993396226415094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s v="US"/>
    <s v="USD"/>
    <n v="1419746400"/>
    <n v="1421906400"/>
    <b v="0"/>
    <b v="0"/>
    <s v="film &amp; video/documentary"/>
    <n v="54.038095238095238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s v="US"/>
    <s v="USD"/>
    <n v="1281330000"/>
    <n v="1281589200"/>
    <b v="0"/>
    <b v="0"/>
    <s v="theater/plays"/>
    <n v="82.38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s v="US"/>
    <s v="USD"/>
    <n v="1398661200"/>
    <n v="1400389200"/>
    <b v="0"/>
    <b v="0"/>
    <s v="film &amp; video/drama"/>
    <n v="66.997115384615384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s v="US"/>
    <s v="USD"/>
    <n v="1359525600"/>
    <n v="1362808800"/>
    <b v="0"/>
    <b v="0"/>
    <s v="games/mobile games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s v="US"/>
    <s v="USD"/>
    <n v="1388469600"/>
    <n v="1388815200"/>
    <b v="0"/>
    <b v="0"/>
    <s v="film &amp; video/animation"/>
    <n v="69.009501187648453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s v="US"/>
    <s v="USD"/>
    <n v="1518328800"/>
    <n v="1519538400"/>
    <b v="0"/>
    <b v="0"/>
    <s v="theater/plays"/>
    <n v="39.006568144499177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s v="US"/>
    <s v="USD"/>
    <n v="1517032800"/>
    <n v="1517810400"/>
    <b v="0"/>
    <b v="0"/>
    <s v="publishing/translations"/>
    <n v="110.3625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s v="US"/>
    <s v="USD"/>
    <n v="1368594000"/>
    <n v="1370581200"/>
    <b v="0"/>
    <b v="1"/>
    <s v="technology/wearables"/>
    <n v="94.857142857142861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s v="CA"/>
    <s v="CAD"/>
    <n v="1448258400"/>
    <n v="1448863200"/>
    <b v="0"/>
    <b v="1"/>
    <s v="technology/web"/>
    <n v="57.935251798561154"/>
    <x v="2"/>
    <s v="web"/>
    <x v="441"/>
    <d v="2015-11-30T06:00:00"/>
  </r>
  <r>
    <n v="468"/>
    <s v="Hughes Inc"/>
    <s v="Streamlined neutral analyzer"/>
    <n v="4000"/>
    <n v="1620"/>
    <n v="40.5"/>
    <x v="0"/>
    <n v="16"/>
    <s v="US"/>
    <s v="USD"/>
    <n v="1555218000"/>
    <n v="1556600400"/>
    <b v="0"/>
    <b v="0"/>
    <s v="theater/plays"/>
    <n v="101.25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s v="US"/>
    <s v="USD"/>
    <n v="1431925200"/>
    <n v="1432098000"/>
    <b v="0"/>
    <b v="0"/>
    <s v="film &amp; video/drama"/>
    <n v="64.95597484276729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s v="US"/>
    <s v="USD"/>
    <n v="1481522400"/>
    <n v="1482127200"/>
    <b v="0"/>
    <b v="0"/>
    <s v="technology/wearables"/>
    <n v="27.00524934383202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s v="GB"/>
    <s v="GBP"/>
    <n v="1335934800"/>
    <n v="1335934800"/>
    <b v="0"/>
    <b v="1"/>
    <s v="food/food trucks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s v="US"/>
    <s v="USD"/>
    <n v="1552280400"/>
    <n v="1556946000"/>
    <b v="0"/>
    <b v="0"/>
    <s v="music/rock"/>
    <n v="104.94260869565217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s v="US"/>
    <s v="USD"/>
    <n v="1529989200"/>
    <n v="1530075600"/>
    <b v="0"/>
    <b v="0"/>
    <s v="music/electric music"/>
    <n v="84.028301886792448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s v="US"/>
    <s v="USD"/>
    <n v="1418709600"/>
    <n v="1418796000"/>
    <b v="0"/>
    <b v="0"/>
    <s v="film &amp; video/television"/>
    <n v="102.85915492957747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s v="US"/>
    <s v="USD"/>
    <n v="1372136400"/>
    <n v="1372482000"/>
    <b v="0"/>
    <b v="1"/>
    <s v="publishing/translations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s v="US"/>
    <s v="USD"/>
    <n v="1533877200"/>
    <n v="1534395600"/>
    <b v="0"/>
    <b v="0"/>
    <s v="publishing/fiction"/>
    <n v="51.001785714285717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s v="US"/>
    <s v="USD"/>
    <n v="1309064400"/>
    <n v="1311397200"/>
    <b v="0"/>
    <b v="0"/>
    <s v="film &amp; video/science fiction"/>
    <n v="40.823008849557525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s v="US"/>
    <s v="USD"/>
    <n v="1425877200"/>
    <n v="1426914000"/>
    <b v="0"/>
    <b v="0"/>
    <s v="technology/wearables"/>
    <n v="58.999637155297535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s v="GB"/>
    <s v="GBP"/>
    <n v="1501304400"/>
    <n v="1501477200"/>
    <b v="0"/>
    <b v="0"/>
    <s v="food/food trucks"/>
    <n v="71.156069364161851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s v="US"/>
    <s v="USD"/>
    <n v="1268287200"/>
    <n v="1269061200"/>
    <b v="0"/>
    <b v="1"/>
    <s v="photography/photography books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s v="US"/>
    <s v="USD"/>
    <n v="1412139600"/>
    <n v="1415772000"/>
    <b v="0"/>
    <b v="1"/>
    <s v="theater/plays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s v="US"/>
    <s v="USD"/>
    <n v="1330063200"/>
    <n v="1331013600"/>
    <b v="0"/>
    <b v="1"/>
    <s v="publishing/fiction"/>
    <n v="76.555555555555557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s v="US"/>
    <s v="USD"/>
    <n v="1576130400"/>
    <n v="1576735200"/>
    <b v="0"/>
    <b v="0"/>
    <s v="theater/plays"/>
    <n v="87.068592057761734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s v="GB"/>
    <s v="GBP"/>
    <n v="1407128400"/>
    <n v="1411362000"/>
    <b v="0"/>
    <b v="1"/>
    <s v="food/food trucks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s v="GB"/>
    <s v="GBP"/>
    <n v="1560142800"/>
    <n v="1563685200"/>
    <b v="0"/>
    <b v="0"/>
    <s v="theater/plays"/>
    <n v="42.969135802469133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s v="GB"/>
    <s v="GBP"/>
    <n v="1520575200"/>
    <n v="1521867600"/>
    <b v="0"/>
    <b v="1"/>
    <s v="publishing/translations"/>
    <n v="33.428571428571431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s v="US"/>
    <s v="USD"/>
    <n v="1492664400"/>
    <n v="1495515600"/>
    <b v="0"/>
    <b v="0"/>
    <s v="theater/plays"/>
    <n v="83.982949701619773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s v="US"/>
    <s v="USD"/>
    <n v="1454479200"/>
    <n v="1455948000"/>
    <b v="0"/>
    <b v="0"/>
    <s v="theater/plays"/>
    <n v="101.41739130434783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s v="IT"/>
    <s v="EUR"/>
    <n v="1281934800"/>
    <n v="1282366800"/>
    <b v="0"/>
    <b v="0"/>
    <s v="technology/wearables"/>
    <n v="109.87058823529412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s v="US"/>
    <s v="USD"/>
    <n v="1573970400"/>
    <n v="1574575200"/>
    <b v="0"/>
    <b v="0"/>
    <s v="journalism/audio"/>
    <n v="31.916666666666668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s v="US"/>
    <s v="USD"/>
    <n v="1372654800"/>
    <n v="1374901200"/>
    <b v="0"/>
    <b v="1"/>
    <s v="food/food trucks"/>
    <n v="70.993450675399103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s v="US"/>
    <s v="USD"/>
    <n v="1275886800"/>
    <n v="1278910800"/>
    <b v="1"/>
    <b v="1"/>
    <s v="film &amp; video/shorts"/>
    <n v="77.026890756302521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s v="US"/>
    <s v="USD"/>
    <n v="1561784400"/>
    <n v="1562907600"/>
    <b v="0"/>
    <b v="0"/>
    <s v="photography/photography books"/>
    <n v="101.78125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s v="US"/>
    <s v="USD"/>
    <n v="1332392400"/>
    <n v="1332478800"/>
    <b v="0"/>
    <b v="0"/>
    <s v="technology/wearables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s v="DK"/>
    <s v="DKK"/>
    <n v="1402376400"/>
    <n v="1402722000"/>
    <b v="0"/>
    <b v="0"/>
    <s v="theater/plays"/>
    <n v="68.02051282051282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s v="US"/>
    <s v="USD"/>
    <n v="1495342800"/>
    <n v="1496811600"/>
    <b v="0"/>
    <b v="0"/>
    <s v="film &amp; video/animation"/>
    <n v="30.87037037037037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s v="US"/>
    <s v="USD"/>
    <n v="1482213600"/>
    <n v="1482213600"/>
    <b v="0"/>
    <b v="1"/>
    <s v="technology/wearables"/>
    <n v="27.908333333333335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s v="DK"/>
    <s v="DKK"/>
    <n v="1420092000"/>
    <n v="1420264800"/>
    <b v="0"/>
    <b v="0"/>
    <s v="technology/web"/>
    <n v="79.994818652849744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s v="US"/>
    <s v="USD"/>
    <n v="1458018000"/>
    <n v="1458450000"/>
    <b v="0"/>
    <b v="1"/>
    <s v="film &amp; video/documentary"/>
    <n v="38.003378378378379"/>
    <x v="4"/>
    <s v="documentary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s v="N/A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s v="US"/>
    <s v="USD"/>
    <n v="1363064400"/>
    <n v="1363237200"/>
    <b v="0"/>
    <b v="0"/>
    <s v="film &amp; video/documentary"/>
    <n v="59.990534521158132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s v="AU"/>
    <s v="AUD"/>
    <n v="1343365200"/>
    <n v="1345870800"/>
    <b v="0"/>
    <b v="1"/>
    <s v="games/video games"/>
    <n v="37.037634408602152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s v="US"/>
    <s v="USD"/>
    <n v="1435726800"/>
    <n v="1437454800"/>
    <b v="0"/>
    <b v="0"/>
    <s v="film &amp; video/drama"/>
    <n v="99.963043478260872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s v="IT"/>
    <s v="EUR"/>
    <n v="1431925200"/>
    <n v="1432011600"/>
    <b v="0"/>
    <b v="0"/>
    <s v="music/rock"/>
    <n v="111.6774193548387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s v="US"/>
    <s v="USD"/>
    <n v="1362722400"/>
    <n v="1366347600"/>
    <b v="0"/>
    <b v="1"/>
    <s v="publishing/radio &amp; podcasts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s v="US"/>
    <s v="USD"/>
    <n v="1511416800"/>
    <n v="1512885600"/>
    <b v="0"/>
    <b v="1"/>
    <s v="theater/plays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s v="US"/>
    <s v="USD"/>
    <n v="1365483600"/>
    <n v="1369717200"/>
    <b v="0"/>
    <b v="1"/>
    <s v="technology/web"/>
    <n v="44.05263157894737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s v="US"/>
    <s v="USD"/>
    <n v="1532840400"/>
    <n v="1534654800"/>
    <b v="0"/>
    <b v="0"/>
    <s v="theater/plays"/>
    <n v="52.999726551818434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s v="US"/>
    <s v="USD"/>
    <n v="1336194000"/>
    <n v="1337058000"/>
    <b v="0"/>
    <b v="0"/>
    <s v="theater/plays"/>
    <n v="95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s v="AU"/>
    <s v="AUD"/>
    <n v="1527742800"/>
    <n v="1529816400"/>
    <b v="0"/>
    <b v="0"/>
    <s v="film &amp; video/drama"/>
    <n v="70.908396946564892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s v="US"/>
    <s v="USD"/>
    <n v="1564030800"/>
    <n v="1564894800"/>
    <b v="0"/>
    <b v="0"/>
    <s v="theater/plays"/>
    <n v="98.060773480662988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s v="US"/>
    <s v="USD"/>
    <n v="1404536400"/>
    <n v="1404622800"/>
    <b v="0"/>
    <b v="1"/>
    <s v="games/video games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s v="US"/>
    <s v="USD"/>
    <n v="1284008400"/>
    <n v="1284181200"/>
    <b v="0"/>
    <b v="0"/>
    <s v="film &amp; video/television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s v="CH"/>
    <s v="CHF"/>
    <n v="1386309600"/>
    <n v="1386741600"/>
    <b v="0"/>
    <b v="1"/>
    <s v="music/rock"/>
    <n v="58.945075757575758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s v="CA"/>
    <s v="CAD"/>
    <n v="1324620000"/>
    <n v="1324792800"/>
    <b v="0"/>
    <b v="1"/>
    <s v="theater/plays"/>
    <n v="36.067669172932334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s v="US"/>
    <s v="USD"/>
    <n v="1281070800"/>
    <n v="1284354000"/>
    <b v="0"/>
    <b v="0"/>
    <s v="publishing/nonfiction"/>
    <n v="63.030732860520096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s v="US"/>
    <s v="USD"/>
    <n v="1493960400"/>
    <n v="1494392400"/>
    <b v="0"/>
    <b v="0"/>
    <s v="food/food trucks"/>
    <n v="84.717948717948715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s v="US"/>
    <s v="USD"/>
    <n v="1519365600"/>
    <n v="1519538400"/>
    <b v="0"/>
    <b v="1"/>
    <s v="film &amp; video/animation"/>
    <n v="62.2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s v="US"/>
    <s v="USD"/>
    <n v="1420696800"/>
    <n v="1421906400"/>
    <b v="0"/>
    <b v="1"/>
    <s v="music/rock"/>
    <n v="101.97518330513255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s v="US"/>
    <s v="USD"/>
    <n v="1555650000"/>
    <n v="1555909200"/>
    <b v="0"/>
    <b v="0"/>
    <s v="theater/plays"/>
    <n v="106.4375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s v="US"/>
    <s v="USD"/>
    <n v="1471928400"/>
    <n v="1472446800"/>
    <b v="0"/>
    <b v="1"/>
    <s v="film &amp; video/drama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s v="US"/>
    <s v="USD"/>
    <n v="1341291600"/>
    <n v="1342328400"/>
    <b v="0"/>
    <b v="0"/>
    <s v="film &amp; video/shorts"/>
    <n v="85.806282722513089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s v="US"/>
    <s v="USD"/>
    <n v="1267682400"/>
    <n v="1268114400"/>
    <b v="0"/>
    <b v="0"/>
    <s v="film &amp; video/shorts"/>
    <n v="70.82022471910112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s v="US"/>
    <s v="USD"/>
    <n v="1272258000"/>
    <n v="1273381200"/>
    <b v="0"/>
    <b v="0"/>
    <s v="theater/plays"/>
    <n v="40.998484082870135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s v="US"/>
    <s v="USD"/>
    <n v="1290492000"/>
    <n v="1290837600"/>
    <b v="0"/>
    <b v="0"/>
    <s v="technology/wearables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s v="US"/>
    <s v="USD"/>
    <n v="1451109600"/>
    <n v="1454306400"/>
    <b v="0"/>
    <b v="1"/>
    <s v="theater/plays"/>
    <n v="88.054421768707485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s v="CA"/>
    <s v="CAD"/>
    <n v="1454652000"/>
    <n v="1457762400"/>
    <b v="0"/>
    <b v="0"/>
    <s v="film &amp; video/animation"/>
    <n v="31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s v="GB"/>
    <s v="GBP"/>
    <n v="1385186400"/>
    <n v="1389074400"/>
    <b v="0"/>
    <b v="0"/>
    <s v="music/indie rock"/>
    <n v="90.337500000000006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s v="US"/>
    <s v="USD"/>
    <n v="1399698000"/>
    <n v="1402117200"/>
    <b v="0"/>
    <b v="0"/>
    <s v="games/video games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s v="US"/>
    <s v="USD"/>
    <n v="1283230800"/>
    <n v="1284440400"/>
    <b v="0"/>
    <b v="1"/>
    <s v="publishing/fiction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s v="CH"/>
    <s v="CHF"/>
    <n v="1384149600"/>
    <n v="1388988000"/>
    <b v="0"/>
    <b v="0"/>
    <s v="games/video games"/>
    <n v="48.993956043956047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s v="CA"/>
    <s v="CAD"/>
    <n v="1516860000"/>
    <n v="1516946400"/>
    <b v="0"/>
    <b v="0"/>
    <s v="theater/plays"/>
    <n v="63.857142857142854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s v="GB"/>
    <s v="GBP"/>
    <n v="1374642000"/>
    <n v="1377752400"/>
    <b v="0"/>
    <b v="0"/>
    <s v="music/indie rock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s v="US"/>
    <s v="USD"/>
    <n v="1534482000"/>
    <n v="1534568400"/>
    <b v="0"/>
    <b v="1"/>
    <s v="film &amp; video/drama"/>
    <n v="55.08230452674897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s v="IT"/>
    <s v="EUR"/>
    <n v="1528434000"/>
    <n v="1528606800"/>
    <b v="0"/>
    <b v="1"/>
    <s v="theater/plays"/>
    <n v="62.044554455445542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s v="IT"/>
    <s v="EUR"/>
    <n v="1282626000"/>
    <n v="1284872400"/>
    <b v="0"/>
    <b v="0"/>
    <s v="publishing/fiction"/>
    <n v="104.97857142857143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s v="DK"/>
    <s v="DKK"/>
    <n v="1535605200"/>
    <n v="1537592400"/>
    <b v="1"/>
    <b v="1"/>
    <s v="film &amp; video/documentary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s v="US"/>
    <s v="USD"/>
    <n v="1379826000"/>
    <n v="1381208400"/>
    <b v="0"/>
    <b v="0"/>
    <s v="games/mobile games"/>
    <n v="44.007716049382715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s v="US"/>
    <s v="USD"/>
    <n v="1561957200"/>
    <n v="1562475600"/>
    <b v="0"/>
    <b v="1"/>
    <s v="food/food trucks"/>
    <n v="92.467532467532465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s v="US"/>
    <s v="USD"/>
    <n v="1525496400"/>
    <n v="1527397200"/>
    <b v="0"/>
    <b v="0"/>
    <s v="photography/photography books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s v="IT"/>
    <s v="EUR"/>
    <n v="1433912400"/>
    <n v="1436158800"/>
    <b v="0"/>
    <b v="0"/>
    <s v="games/mobile games"/>
    <n v="109.07848101265823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s v="GB"/>
    <s v="GBP"/>
    <n v="1453442400"/>
    <n v="1456034400"/>
    <b v="0"/>
    <b v="0"/>
    <s v="music/indie rock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s v="US"/>
    <s v="USD"/>
    <n v="1378875600"/>
    <n v="1380171600"/>
    <b v="0"/>
    <b v="0"/>
    <s v="games/video games"/>
    <n v="77.022222222222226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s v="US"/>
    <s v="USD"/>
    <n v="1452232800"/>
    <n v="1453356000"/>
    <b v="0"/>
    <b v="0"/>
    <s v="music/rock"/>
    <n v="92.166666666666671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s v="US"/>
    <s v="USD"/>
    <n v="1577253600"/>
    <n v="1578981600"/>
    <b v="0"/>
    <b v="0"/>
    <s v="theater/plays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s v="US"/>
    <s v="USD"/>
    <n v="1537160400"/>
    <n v="1537419600"/>
    <b v="0"/>
    <b v="1"/>
    <s v="theater/plays"/>
    <n v="78.068181818181813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s v="US"/>
    <s v="USD"/>
    <n v="1422165600"/>
    <n v="1423202400"/>
    <b v="0"/>
    <b v="0"/>
    <s v="film &amp; video/drama"/>
    <n v="80.75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s v="US"/>
    <s v="USD"/>
    <n v="1459486800"/>
    <n v="1460610000"/>
    <b v="0"/>
    <b v="0"/>
    <s v="theater/plays"/>
    <n v="59.991289782244557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s v="US"/>
    <s v="USD"/>
    <n v="1369717200"/>
    <n v="1370494800"/>
    <b v="0"/>
    <b v="0"/>
    <s v="technology/wearables"/>
    <n v="110.03018372703411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s v="AU"/>
    <s v="AUD"/>
    <n v="1419055200"/>
    <n v="1422511200"/>
    <b v="0"/>
    <b v="1"/>
    <s v="technology/web"/>
    <n v="37.99856063332134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s v="US"/>
    <s v="USD"/>
    <n v="1480140000"/>
    <n v="1480312800"/>
    <b v="0"/>
    <b v="0"/>
    <s v="theater/plays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s v="US"/>
    <s v="USD"/>
    <n v="1293948000"/>
    <n v="1294034400"/>
    <b v="0"/>
    <b v="0"/>
    <s v="music/rock"/>
    <n v="72.978599221789878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s v="CA"/>
    <s v="CAD"/>
    <n v="1482127200"/>
    <n v="1482645600"/>
    <b v="0"/>
    <b v="0"/>
    <s v="music/indie rock"/>
    <n v="26.007220216606498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s v="DK"/>
    <s v="DKK"/>
    <n v="1396414800"/>
    <n v="1399093200"/>
    <b v="0"/>
    <b v="0"/>
    <s v="music/rock"/>
    <n v="104.36296296296297"/>
    <x v="1"/>
    <s v="rock"/>
    <x v="519"/>
    <d v="2014-05-03T05:00:00"/>
  </r>
  <r>
    <n v="556"/>
    <s v="Smith and Sons"/>
    <s v="Grass-roots 24/7 attitude"/>
    <n v="5200"/>
    <n v="12467"/>
    <n v="239.75"/>
    <x v="1"/>
    <n v="122"/>
    <s v="US"/>
    <s v="USD"/>
    <n v="1315285200"/>
    <n v="1315890000"/>
    <b v="0"/>
    <b v="1"/>
    <s v="publishing/translations"/>
    <n v="102.18852459016394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s v="US"/>
    <s v="USD"/>
    <n v="1443762000"/>
    <n v="1444021200"/>
    <b v="0"/>
    <b v="1"/>
    <s v="film &amp; video/science fiction"/>
    <n v="54.117647058823529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s v="US"/>
    <s v="USD"/>
    <n v="1456293600"/>
    <n v="1460005200"/>
    <b v="0"/>
    <b v="0"/>
    <s v="theater/plays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s v="US"/>
    <s v="USD"/>
    <n v="1470114000"/>
    <n v="1470718800"/>
    <b v="0"/>
    <b v="0"/>
    <s v="theater/plays"/>
    <n v="104.03228962818004"/>
    <x v="3"/>
    <s v="plays"/>
    <x v="523"/>
    <d v="2016-08-09T05:00:00"/>
  </r>
  <r>
    <n v="560"/>
    <s v="Hunt LLC"/>
    <s v="Re-engineered radical policy"/>
    <n v="20000"/>
    <n v="158832"/>
    <n v="794.16"/>
    <x v="1"/>
    <n v="3177"/>
    <s v="US"/>
    <s v="USD"/>
    <n v="1321596000"/>
    <n v="1325052000"/>
    <b v="0"/>
    <b v="0"/>
    <s v="film &amp; video/animation"/>
    <n v="49.994334277620396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s v="CH"/>
    <s v="CHF"/>
    <n v="1318827600"/>
    <n v="1319000400"/>
    <b v="0"/>
    <b v="0"/>
    <s v="theater/plays"/>
    <n v="56.015151515151516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s v="CH"/>
    <s v="CHF"/>
    <n v="1552366800"/>
    <n v="1552539600"/>
    <b v="0"/>
    <b v="0"/>
    <s v="music/rock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s v="AU"/>
    <s v="AUD"/>
    <n v="1542088800"/>
    <n v="1543816800"/>
    <b v="0"/>
    <b v="0"/>
    <s v="film &amp; video/documentary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s v="US"/>
    <s v="USD"/>
    <n v="1426395600"/>
    <n v="1427086800"/>
    <b v="0"/>
    <b v="0"/>
    <s v="theater/plays"/>
    <n v="78.990502793296088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s v="US"/>
    <s v="USD"/>
    <n v="1321336800"/>
    <n v="1323064800"/>
    <b v="0"/>
    <b v="0"/>
    <s v="theater/plays"/>
    <n v="53.99499443826474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s v="US"/>
    <s v="USD"/>
    <n v="1456293600"/>
    <n v="1458277200"/>
    <b v="0"/>
    <b v="1"/>
    <s v="music/electric music"/>
    <n v="111.45945945945945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s v="US"/>
    <s v="USD"/>
    <n v="1404968400"/>
    <n v="1405141200"/>
    <b v="0"/>
    <b v="0"/>
    <s v="music/rock"/>
    <n v="60.922131147540981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s v="US"/>
    <s v="USD"/>
    <n v="1279170000"/>
    <n v="1283058000"/>
    <b v="0"/>
    <b v="0"/>
    <s v="theater/plays"/>
    <n v="26.0015444015444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s v="IT"/>
    <s v="EUR"/>
    <n v="1294725600"/>
    <n v="1295762400"/>
    <b v="0"/>
    <b v="0"/>
    <s v="film &amp; video/animation"/>
    <n v="80.993208828522924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s v="US"/>
    <s v="USD"/>
    <n v="1419055200"/>
    <n v="1419573600"/>
    <b v="0"/>
    <b v="1"/>
    <s v="music/rock"/>
    <n v="34.995963302752294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s v="IT"/>
    <s v="EUR"/>
    <n v="1434690000"/>
    <n v="1438750800"/>
    <b v="0"/>
    <b v="0"/>
    <s v="film &amp; video/shorts"/>
    <n v="94.142857142857139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s v="US"/>
    <s v="USD"/>
    <n v="1443416400"/>
    <n v="1444798800"/>
    <b v="0"/>
    <b v="1"/>
    <s v="music/rock"/>
    <n v="52.085106382978722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s v="US"/>
    <s v="USD"/>
    <n v="1399006800"/>
    <n v="1399179600"/>
    <b v="0"/>
    <b v="0"/>
    <s v="journalism/audio"/>
    <n v="24.986666666666668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s v="US"/>
    <s v="USD"/>
    <n v="1575698400"/>
    <n v="1576562400"/>
    <b v="0"/>
    <b v="1"/>
    <s v="food/food trucks"/>
    <n v="69.215277777777771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s v="US"/>
    <s v="USD"/>
    <n v="1400562000"/>
    <n v="1400821200"/>
    <b v="0"/>
    <b v="1"/>
    <s v="theater/plays"/>
    <n v="93.944444444444443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s v="US"/>
    <s v="USD"/>
    <n v="1509512400"/>
    <n v="1510984800"/>
    <b v="0"/>
    <b v="0"/>
    <s v="theater/plays"/>
    <n v="98.40625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s v="US"/>
    <s v="USD"/>
    <n v="1299823200"/>
    <n v="1302066000"/>
    <b v="0"/>
    <b v="0"/>
    <s v="music/jazz"/>
    <n v="41.783783783783782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s v="US"/>
    <s v="USD"/>
    <n v="1322719200"/>
    <n v="1322978400"/>
    <b v="0"/>
    <b v="0"/>
    <s v="film &amp; video/science fiction"/>
    <n v="65.991836734693877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s v="US"/>
    <s v="USD"/>
    <n v="1312693200"/>
    <n v="1313730000"/>
    <b v="0"/>
    <b v="0"/>
    <s v="music/jazz"/>
    <n v="72.05747126436782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s v="US"/>
    <s v="USD"/>
    <n v="1393394400"/>
    <n v="1394085600"/>
    <b v="0"/>
    <b v="0"/>
    <s v="theater/plays"/>
    <n v="48.003209242618745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s v="US"/>
    <s v="USD"/>
    <n v="1304053200"/>
    <n v="1305349200"/>
    <b v="0"/>
    <b v="0"/>
    <s v="technology/web"/>
    <n v="54.098591549295776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s v="US"/>
    <s v="USD"/>
    <n v="1433912400"/>
    <n v="1434344400"/>
    <b v="0"/>
    <b v="1"/>
    <s v="games/video games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s v="US"/>
    <s v="USD"/>
    <n v="1329717600"/>
    <n v="1331186400"/>
    <b v="0"/>
    <b v="0"/>
    <s v="film &amp; video/documentary"/>
    <n v="67.034103410341032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s v="US"/>
    <s v="USD"/>
    <n v="1335330000"/>
    <n v="1336539600"/>
    <b v="0"/>
    <b v="0"/>
    <s v="technology/web"/>
    <n v="64.01425914445133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s v="US"/>
    <s v="USD"/>
    <n v="1268888400"/>
    <n v="1269752400"/>
    <b v="0"/>
    <b v="0"/>
    <s v="publishing/translations"/>
    <n v="96.066176470588232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s v="US"/>
    <s v="USD"/>
    <n v="1289973600"/>
    <n v="1291615200"/>
    <b v="0"/>
    <b v="0"/>
    <s v="music/rock"/>
    <n v="51.184615384615384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s v="CA"/>
    <s v="CAD"/>
    <n v="1547877600"/>
    <n v="1552366800"/>
    <b v="0"/>
    <b v="1"/>
    <s v="food/food trucks"/>
    <n v="43.92307692307692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s v="GB"/>
    <s v="GBP"/>
    <n v="1269493200"/>
    <n v="1272171600"/>
    <b v="0"/>
    <b v="0"/>
    <s v="theater/plays"/>
    <n v="91.021198830409361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s v="US"/>
    <s v="USD"/>
    <n v="1436072400"/>
    <n v="1436677200"/>
    <b v="0"/>
    <b v="0"/>
    <s v="film &amp; video/documentary"/>
    <n v="50.127450980392155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s v="AU"/>
    <s v="AUD"/>
    <n v="1419141600"/>
    <n v="1420092000"/>
    <b v="0"/>
    <b v="0"/>
    <s v="publishing/radio &amp; podcasts"/>
    <n v="67.720930232558146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s v="US"/>
    <s v="USD"/>
    <n v="1279083600"/>
    <n v="1279947600"/>
    <b v="0"/>
    <b v="0"/>
    <s v="games/video games"/>
    <n v="61.03921568627451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s v="US"/>
    <s v="USD"/>
    <n v="1401426000"/>
    <n v="1402203600"/>
    <b v="0"/>
    <b v="0"/>
    <s v="theater/plays"/>
    <n v="80.011857707509876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s v="US"/>
    <s v="USD"/>
    <n v="1395810000"/>
    <n v="1396933200"/>
    <b v="0"/>
    <b v="0"/>
    <s v="film &amp; video/animation"/>
    <n v="47.001497753369947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s v="US"/>
    <s v="USD"/>
    <n v="1467003600"/>
    <n v="1467262800"/>
    <b v="0"/>
    <b v="1"/>
    <s v="theater/plays"/>
    <n v="71.127388535031841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s v="US"/>
    <s v="USD"/>
    <n v="1268715600"/>
    <n v="1270530000"/>
    <b v="0"/>
    <b v="1"/>
    <s v="theater/plays"/>
    <n v="89.99079189686924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s v="US"/>
    <s v="USD"/>
    <n v="1457157600"/>
    <n v="1457762400"/>
    <b v="0"/>
    <b v="1"/>
    <s v="film &amp; video/drama"/>
    <n v="43.032786885245905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s v="US"/>
    <s v="USD"/>
    <n v="1573970400"/>
    <n v="1575525600"/>
    <b v="0"/>
    <b v="0"/>
    <s v="theater/plays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s v="IT"/>
    <s v="EUR"/>
    <n v="1276578000"/>
    <n v="1279083600"/>
    <b v="0"/>
    <b v="0"/>
    <s v="music/rock"/>
    <n v="73.004566210045667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s v="DK"/>
    <s v="DKK"/>
    <n v="1423720800"/>
    <n v="1424412000"/>
    <b v="0"/>
    <b v="0"/>
    <s v="film &amp; video/documentary"/>
    <n v="62.341463414634148"/>
    <x v="4"/>
    <s v="documentary"/>
    <x v="554"/>
    <d v="2015-02-20T06:00:00"/>
  </r>
  <r>
    <n v="600"/>
    <s v="Brown-George"/>
    <s v="Cross-platform tertiary array"/>
    <n v="100"/>
    <n v="5"/>
    <n v="5"/>
    <x v="0"/>
    <n v="1"/>
    <s v="GB"/>
    <s v="GBP"/>
    <n v="1375160400"/>
    <n v="1376197200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s v="US"/>
    <s v="USD"/>
    <n v="1401426000"/>
    <n v="1402894800"/>
    <b v="1"/>
    <b v="0"/>
    <s v="technology/wearables"/>
    <n v="67.103092783505161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s v="US"/>
    <s v="USD"/>
    <n v="1433480400"/>
    <n v="1434430800"/>
    <b v="0"/>
    <b v="0"/>
    <s v="theater/plays"/>
    <n v="79.978947368421046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s v="US"/>
    <s v="USD"/>
    <n v="1555563600"/>
    <n v="1557896400"/>
    <b v="0"/>
    <b v="0"/>
    <s v="theater/plays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s v="US"/>
    <s v="USD"/>
    <n v="1295676000"/>
    <n v="1297490400"/>
    <b v="0"/>
    <b v="0"/>
    <s v="theater/plays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s v="US"/>
    <s v="USD"/>
    <n v="1443848400"/>
    <n v="1447394400"/>
    <b v="0"/>
    <b v="0"/>
    <s v="publishing/nonfiction"/>
    <n v="57.738317757009348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s v="GB"/>
    <s v="GBP"/>
    <n v="1457330400"/>
    <n v="1458277200"/>
    <b v="0"/>
    <b v="0"/>
    <s v="music/rock"/>
    <n v="40.03125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s v="US"/>
    <s v="USD"/>
    <n v="1395550800"/>
    <n v="1395723600"/>
    <b v="0"/>
    <b v="0"/>
    <s v="food/food trucks"/>
    <n v="81.016591928251117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s v="US"/>
    <s v="USD"/>
    <n v="1551852000"/>
    <n v="1552197600"/>
    <b v="0"/>
    <b v="1"/>
    <s v="music/jazz"/>
    <n v="35.047468354430379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s v="US"/>
    <s v="USD"/>
    <n v="1547618400"/>
    <n v="1549087200"/>
    <b v="0"/>
    <b v="0"/>
    <s v="film &amp; video/science fiction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s v="US"/>
    <s v="USD"/>
    <n v="1355637600"/>
    <n v="1356847200"/>
    <b v="0"/>
    <b v="0"/>
    <s v="theater/plays"/>
    <n v="27.998126756166094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s v="US"/>
    <s v="USD"/>
    <n v="1374728400"/>
    <n v="1375765200"/>
    <b v="0"/>
    <b v="0"/>
    <s v="theater/plays"/>
    <n v="75.733333333333334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s v="US"/>
    <s v="USD"/>
    <n v="1287810000"/>
    <n v="1289800800"/>
    <b v="0"/>
    <b v="0"/>
    <s v="music/electric music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b v="0"/>
    <b v="0"/>
    <s v="theater/plays"/>
    <n v="73.615384615384613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s v="US"/>
    <s v="USD"/>
    <n v="1484114400"/>
    <n v="1485669600"/>
    <b v="0"/>
    <b v="0"/>
    <s v="theater/plays"/>
    <n v="56.991701244813278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s v="IT"/>
    <s v="EUR"/>
    <n v="1461906000"/>
    <n v="1462770000"/>
    <b v="0"/>
    <b v="0"/>
    <s v="theater/plays"/>
    <n v="85.223529411764702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s v="GB"/>
    <s v="GBP"/>
    <n v="1379653200"/>
    <n v="1379739600"/>
    <b v="0"/>
    <b v="1"/>
    <s v="music/indie rock"/>
    <n v="50.962184873949582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s v="US"/>
    <s v="USD"/>
    <n v="1401858000"/>
    <n v="1402722000"/>
    <b v="0"/>
    <b v="0"/>
    <s v="theater/plays"/>
    <n v="63.563636363636363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s v="US"/>
    <s v="USD"/>
    <n v="1367470800"/>
    <n v="1369285200"/>
    <b v="0"/>
    <b v="0"/>
    <s v="publishing/nonfiction"/>
    <n v="80.999165275459092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s v="US"/>
    <s v="USD"/>
    <n v="1304658000"/>
    <n v="1304744400"/>
    <b v="1"/>
    <b v="1"/>
    <s v="theater/plays"/>
    <n v="86.044753086419746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s v="AU"/>
    <s v="AUD"/>
    <n v="1467954000"/>
    <n v="1468299600"/>
    <b v="0"/>
    <b v="0"/>
    <s v="photography/photography books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s v="US"/>
    <s v="USD"/>
    <n v="1473742800"/>
    <n v="1474174800"/>
    <b v="0"/>
    <b v="0"/>
    <s v="theater/plays"/>
    <n v="74.006063432835816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s v="US"/>
    <s v="USD"/>
    <n v="1523768400"/>
    <n v="1526014800"/>
    <b v="0"/>
    <b v="0"/>
    <s v="music/indie rock"/>
    <n v="92.4375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s v="GB"/>
    <s v="GBP"/>
    <n v="1437022800"/>
    <n v="1437454800"/>
    <b v="0"/>
    <b v="0"/>
    <s v="theater/plays"/>
    <n v="55.999257333828446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s v="US"/>
    <s v="USD"/>
    <n v="1422165600"/>
    <n v="1422684000"/>
    <b v="0"/>
    <b v="0"/>
    <s v="photography/photography books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s v="US"/>
    <s v="USD"/>
    <n v="1580104800"/>
    <n v="1581314400"/>
    <b v="0"/>
    <b v="0"/>
    <s v="theater/plays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s v="US"/>
    <s v="USD"/>
    <n v="1285650000"/>
    <n v="1286427600"/>
    <b v="0"/>
    <b v="1"/>
    <s v="theater/plays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s v="GB"/>
    <s v="GBP"/>
    <n v="1276664400"/>
    <n v="1278738000"/>
    <b v="1"/>
    <b v="0"/>
    <s v="food/food trucks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s v="US"/>
    <s v="USD"/>
    <n v="1286168400"/>
    <n v="1286427600"/>
    <b v="0"/>
    <b v="0"/>
    <s v="music/indie rock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s v="US"/>
    <s v="USD"/>
    <n v="1467781200"/>
    <n v="1467954000"/>
    <b v="0"/>
    <b v="1"/>
    <s v="theater/plays"/>
    <n v="73.968000000000004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s v="US"/>
    <s v="USD"/>
    <n v="1556686800"/>
    <n v="1557637200"/>
    <b v="0"/>
    <b v="1"/>
    <s v="theater/plays"/>
    <n v="68.65517241379311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s v="US"/>
    <s v="USD"/>
    <n v="1553576400"/>
    <n v="1553922000"/>
    <b v="0"/>
    <b v="0"/>
    <s v="theater/plays"/>
    <n v="59.992164544564154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s v="US"/>
    <s v="USD"/>
    <n v="1414904400"/>
    <n v="1416463200"/>
    <b v="0"/>
    <b v="0"/>
    <s v="theater/plays"/>
    <n v="111.15827338129496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s v="US"/>
    <s v="USD"/>
    <n v="1446876000"/>
    <n v="1447221600"/>
    <b v="0"/>
    <b v="0"/>
    <s v="film &amp; video/animation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s v="US"/>
    <s v="USD"/>
    <n v="1490418000"/>
    <n v="1491627600"/>
    <b v="0"/>
    <b v="0"/>
    <s v="film &amp; video/television"/>
    <n v="55.985524728588658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s v="US"/>
    <s v="USD"/>
    <n v="1360389600"/>
    <n v="1363150800"/>
    <b v="0"/>
    <b v="0"/>
    <s v="film &amp; video/television"/>
    <n v="69.986760812003524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s v="DK"/>
    <s v="DKK"/>
    <n v="1326866400"/>
    <n v="1330754400"/>
    <b v="0"/>
    <b v="1"/>
    <s v="film &amp; video/animation"/>
    <n v="48.998079877112133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s v="US"/>
    <s v="USD"/>
    <n v="1479103200"/>
    <n v="1479794400"/>
    <b v="0"/>
    <b v="0"/>
    <s v="theater/plays"/>
    <n v="103.84615384615384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s v="US"/>
    <s v="USD"/>
    <n v="1280206800"/>
    <n v="1281243600"/>
    <b v="0"/>
    <b v="1"/>
    <s v="theater/plays"/>
    <n v="99.127659574468083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s v="US"/>
    <s v="USD"/>
    <n v="1532754000"/>
    <n v="1532754000"/>
    <b v="0"/>
    <b v="1"/>
    <s v="film &amp; video/drama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s v="US"/>
    <s v="USD"/>
    <n v="1453096800"/>
    <n v="1453356000"/>
    <b v="0"/>
    <b v="0"/>
    <s v="theater/plays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s v="CH"/>
    <s v="CHF"/>
    <n v="1487570400"/>
    <n v="1489986000"/>
    <b v="0"/>
    <b v="0"/>
    <s v="theater/plays"/>
    <n v="58.128865979381445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s v="CA"/>
    <s v="CAD"/>
    <n v="1545026400"/>
    <n v="1545804000"/>
    <b v="0"/>
    <b v="0"/>
    <s v="technology/wearables"/>
    <n v="103.73643410852713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s v="US"/>
    <s v="USD"/>
    <n v="1488348000"/>
    <n v="1489899600"/>
    <b v="0"/>
    <b v="0"/>
    <s v="theater/plays"/>
    <n v="87.962666666666664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s v="CA"/>
    <s v="CAD"/>
    <n v="1545112800"/>
    <n v="1546495200"/>
    <b v="0"/>
    <b v="0"/>
    <s v="theater/plays"/>
    <n v="28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s v="US"/>
    <s v="USD"/>
    <n v="1537938000"/>
    <n v="1539752400"/>
    <b v="0"/>
    <b v="1"/>
    <s v="music/rock"/>
    <n v="37.999361294443261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s v="US"/>
    <s v="USD"/>
    <n v="1363150800"/>
    <n v="1364101200"/>
    <b v="0"/>
    <b v="0"/>
    <s v="games/video games"/>
    <n v="29.999313893653515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s v="US"/>
    <s v="USD"/>
    <n v="1523250000"/>
    <n v="1525323600"/>
    <b v="0"/>
    <b v="0"/>
    <s v="publishing/translations"/>
    <n v="103.5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s v="US"/>
    <s v="USD"/>
    <n v="1499317200"/>
    <n v="1500872400"/>
    <b v="1"/>
    <b v="0"/>
    <s v="food/food trucks"/>
    <n v="85.994467496542185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s v="CH"/>
    <s v="CHF"/>
    <n v="1287550800"/>
    <n v="1288501200"/>
    <b v="1"/>
    <b v="1"/>
    <s v="theater/plays"/>
    <n v="98.011627906976742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s v="US"/>
    <s v="USD"/>
    <n v="1404795600"/>
    <n v="1407128400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s v="IT"/>
    <s v="EUR"/>
    <n v="1393048800"/>
    <n v="1394344800"/>
    <b v="0"/>
    <b v="0"/>
    <s v="film &amp; video/shorts"/>
    <n v="44.994570837642193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s v="US"/>
    <s v="USD"/>
    <n v="1470373200"/>
    <n v="1474088400"/>
    <b v="0"/>
    <b v="0"/>
    <s v="technology/web"/>
    <n v="31.012224938875306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s v="US"/>
    <s v="USD"/>
    <n v="1460091600"/>
    <n v="1460264400"/>
    <b v="0"/>
    <b v="0"/>
    <s v="technology/web"/>
    <n v="59.970085470085472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s v="US"/>
    <s v="USD"/>
    <n v="1440392400"/>
    <n v="1440824400"/>
    <b v="0"/>
    <b v="0"/>
    <s v="music/metal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s v="US"/>
    <s v="USD"/>
    <n v="1488434400"/>
    <n v="1489554000"/>
    <b v="1"/>
    <b v="0"/>
    <s v="photography/photography books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s v="AU"/>
    <s v="AUD"/>
    <n v="1514440800"/>
    <n v="1514872800"/>
    <b v="0"/>
    <b v="0"/>
    <s v="food/food trucks"/>
    <n v="98.966269841269835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s v="US"/>
    <s v="USD"/>
    <n v="1514354400"/>
    <n v="1515736800"/>
    <b v="0"/>
    <b v="0"/>
    <s v="film &amp; video/science fiction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s v="US"/>
    <s v="USD"/>
    <n v="1440910800"/>
    <n v="1442898000"/>
    <b v="0"/>
    <b v="0"/>
    <s v="music/rock"/>
    <n v="81.010256410256417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s v="GB"/>
    <s v="GBP"/>
    <n v="1296108000"/>
    <n v="1296194400"/>
    <b v="0"/>
    <b v="0"/>
    <s v="film &amp; video/documentary"/>
    <n v="76.013333333333335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s v="US"/>
    <s v="USD"/>
    <n v="1440133200"/>
    <n v="1440910800"/>
    <b v="1"/>
    <b v="0"/>
    <s v="theater/plays"/>
    <n v="96.597402597402592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s v="DK"/>
    <s v="DKK"/>
    <n v="1332910800"/>
    <n v="1335502800"/>
    <b v="0"/>
    <b v="0"/>
    <s v="music/jazz"/>
    <n v="76.957446808510639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s v="US"/>
    <s v="USD"/>
    <n v="1544335200"/>
    <n v="1544680800"/>
    <b v="0"/>
    <b v="0"/>
    <s v="theater/plays"/>
    <n v="67.984732824427482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s v="US"/>
    <s v="USD"/>
    <n v="1286427600"/>
    <n v="1288414800"/>
    <b v="0"/>
    <b v="0"/>
    <s v="theater/plays"/>
    <n v="88.781609195402297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s v="US"/>
    <s v="USD"/>
    <n v="1329717600"/>
    <n v="1330581600"/>
    <b v="0"/>
    <b v="0"/>
    <s v="music/jazz"/>
    <n v="24.99623706491063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s v="US"/>
    <s v="USD"/>
    <n v="1310187600"/>
    <n v="1311397200"/>
    <b v="0"/>
    <b v="1"/>
    <s v="film &amp; video/documentary"/>
    <n v="44.922794117647058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s v="US"/>
    <s v="USD"/>
    <n v="1377838800"/>
    <n v="1378357200"/>
    <b v="0"/>
    <b v="1"/>
    <s v="theater/plays"/>
    <n v="79.400000000000006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s v="US"/>
    <s v="USD"/>
    <n v="1410325200"/>
    <n v="1411102800"/>
    <b v="0"/>
    <b v="0"/>
    <s v="journalism/audio"/>
    <n v="29.009546539379475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s v="US"/>
    <s v="USD"/>
    <n v="1343797200"/>
    <n v="1344834000"/>
    <b v="0"/>
    <b v="0"/>
    <s v="theater/plays"/>
    <n v="73.59210526315789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s v="IT"/>
    <s v="EUR"/>
    <n v="1498453200"/>
    <n v="1499230800"/>
    <b v="0"/>
    <b v="0"/>
    <s v="theater/plays"/>
    <n v="107.97038864898211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s v="US"/>
    <s v="USD"/>
    <n v="1456380000"/>
    <n v="1457416800"/>
    <b v="0"/>
    <b v="0"/>
    <s v="music/indie rock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s v="US"/>
    <s v="USD"/>
    <n v="1280552400"/>
    <n v="1280898000"/>
    <b v="0"/>
    <b v="1"/>
    <s v="theater/plays"/>
    <n v="111.02236719478098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s v="AU"/>
    <s v="AUD"/>
    <n v="1521608400"/>
    <n v="1522472400"/>
    <b v="0"/>
    <b v="0"/>
    <s v="theater/plays"/>
    <n v="24.997515808491418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s v="IT"/>
    <s v="EUR"/>
    <n v="1460696400"/>
    <n v="1462510800"/>
    <b v="0"/>
    <b v="0"/>
    <s v="music/indie rock"/>
    <n v="42.155172413793103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s v="US"/>
    <s v="USD"/>
    <n v="1313730000"/>
    <n v="1317790800"/>
    <b v="0"/>
    <b v="0"/>
    <s v="photography/photography books"/>
    <n v="47.003284072249592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s v="US"/>
    <s v="USD"/>
    <n v="1568178000"/>
    <n v="1568782800"/>
    <b v="0"/>
    <b v="0"/>
    <s v="journalism/audio"/>
    <n v="36.0392749244713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s v="US"/>
    <s v="USD"/>
    <n v="1348635600"/>
    <n v="1349413200"/>
    <b v="0"/>
    <b v="0"/>
    <s v="photography/photography books"/>
    <n v="101.03760683760684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s v="US"/>
    <s v="USD"/>
    <n v="1468126800"/>
    <n v="1472446800"/>
    <b v="0"/>
    <b v="0"/>
    <s v="publishing/fiction"/>
    <n v="39.927927927927925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s v="US"/>
    <s v="USD"/>
    <n v="1547877600"/>
    <n v="1548050400"/>
    <b v="0"/>
    <b v="0"/>
    <s v="film &amp; video/drama"/>
    <n v="83.158139534883716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s v="US"/>
    <s v="USD"/>
    <n v="1571374800"/>
    <n v="1571806800"/>
    <b v="0"/>
    <b v="1"/>
    <s v="food/food trucks"/>
    <n v="39.97520661157025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s v="US"/>
    <s v="USD"/>
    <n v="1576303200"/>
    <n v="1576476000"/>
    <b v="0"/>
    <b v="1"/>
    <s v="games/mobile games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s v="US"/>
    <s v="USD"/>
    <n v="1324447200"/>
    <n v="1324965600"/>
    <b v="0"/>
    <b v="0"/>
    <s v="theater/plays"/>
    <n v="95.978877489438744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s v="US"/>
    <s v="USD"/>
    <n v="1386741600"/>
    <n v="1387519200"/>
    <b v="0"/>
    <b v="0"/>
    <s v="theater/plays"/>
    <n v="78.728155339805824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s v="US"/>
    <s v="USD"/>
    <n v="1537074000"/>
    <n v="1537246800"/>
    <b v="0"/>
    <b v="0"/>
    <s v="theater/plays"/>
    <n v="56.081632653061227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s v="CA"/>
    <s v="CAD"/>
    <n v="1277787600"/>
    <n v="1279515600"/>
    <b v="0"/>
    <b v="0"/>
    <s v="publishing/nonfiction"/>
    <n v="69.090909090909093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s v="CA"/>
    <s v="CAD"/>
    <n v="1440306000"/>
    <n v="1442379600"/>
    <b v="0"/>
    <b v="0"/>
    <s v="theater/plays"/>
    <n v="102.05291576673866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s v="US"/>
    <s v="USD"/>
    <n v="1522126800"/>
    <n v="1523077200"/>
    <b v="0"/>
    <b v="0"/>
    <s v="technology/wearables"/>
    <n v="107.32089552238806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b v="0"/>
    <b v="0"/>
    <s v="theater/plays"/>
    <n v="51.970260223048328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s v="US"/>
    <s v="USD"/>
    <n v="1547100000"/>
    <n v="1548482400"/>
    <b v="0"/>
    <b v="1"/>
    <s v="film &amp; video/television"/>
    <n v="71.137142857142862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s v="US"/>
    <s v="USD"/>
    <n v="1383022800"/>
    <n v="1384063200"/>
    <b v="0"/>
    <b v="0"/>
    <s v="technology/web"/>
    <n v="106.49275362318841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s v="US"/>
    <s v="USD"/>
    <n v="1322373600"/>
    <n v="1322892000"/>
    <b v="0"/>
    <b v="1"/>
    <s v="film &amp; video/documentary"/>
    <n v="42.93684210526316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s v="US"/>
    <s v="USD"/>
    <n v="1349240400"/>
    <n v="1350709200"/>
    <b v="1"/>
    <b v="1"/>
    <s v="film &amp; video/documentary"/>
    <n v="30.037974683544302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s v="GB"/>
    <s v="GBP"/>
    <n v="1562648400"/>
    <n v="1564203600"/>
    <b v="0"/>
    <b v="0"/>
    <s v="music/rock"/>
    <n v="70.623376623376629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s v="US"/>
    <s v="USD"/>
    <n v="1508216400"/>
    <n v="1509685200"/>
    <b v="0"/>
    <b v="0"/>
    <s v="theater/plays"/>
    <n v="66.016018306636155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s v="US"/>
    <s v="USD"/>
    <n v="1511762400"/>
    <n v="1514959200"/>
    <b v="0"/>
    <b v="0"/>
    <s v="theater/plays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s v="IT"/>
    <s v="EUR"/>
    <n v="1447480800"/>
    <n v="1448863200"/>
    <b v="1"/>
    <b v="0"/>
    <s v="music/rock"/>
    <n v="62.867346938775512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s v="US"/>
    <s v="USD"/>
    <n v="1429506000"/>
    <n v="1429592400"/>
    <b v="0"/>
    <b v="1"/>
    <s v="theater/plays"/>
    <n v="108.98537682789652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s v="US"/>
    <s v="USD"/>
    <n v="1522472400"/>
    <n v="1522645200"/>
    <b v="0"/>
    <b v="0"/>
    <s v="music/electric music"/>
    <n v="26.999314599040439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s v="CA"/>
    <s v="CAD"/>
    <n v="1322114400"/>
    <n v="1323324000"/>
    <b v="0"/>
    <b v="0"/>
    <s v="technology/wearables"/>
    <n v="65.004147943311438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s v="US"/>
    <s v="USD"/>
    <n v="1561438800"/>
    <n v="1561525200"/>
    <b v="0"/>
    <b v="0"/>
    <s v="film &amp; video/drama"/>
    <n v="111.51785714285714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s v="US"/>
    <s v="USD"/>
    <n v="1301202000"/>
    <n v="1301806800"/>
    <b v="1"/>
    <b v="0"/>
    <s v="theater/plays"/>
    <n v="110.99268292682927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s v="US"/>
    <s v="USD"/>
    <n v="1374469200"/>
    <n v="1374901200"/>
    <b v="0"/>
    <b v="0"/>
    <s v="technology/wearables"/>
    <n v="56.746987951807228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s v="US"/>
    <s v="USD"/>
    <n v="1334984400"/>
    <n v="1336453200"/>
    <b v="1"/>
    <b v="1"/>
    <s v="publishing/translations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s v="US"/>
    <s v="USD"/>
    <n v="1467608400"/>
    <n v="1468904400"/>
    <b v="0"/>
    <b v="0"/>
    <s v="film &amp; video/animation"/>
    <n v="92.08620689655173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s v="GB"/>
    <s v="GBP"/>
    <n v="1386741600"/>
    <n v="1387087200"/>
    <b v="0"/>
    <b v="0"/>
    <s v="publishing/nonfiction"/>
    <n v="82.986666666666665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s v="AU"/>
    <s v="AUD"/>
    <n v="1546754400"/>
    <n v="1547445600"/>
    <b v="0"/>
    <b v="1"/>
    <s v="technology/web"/>
    <n v="103.03791821561339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s v="US"/>
    <s v="USD"/>
    <n v="1544248800"/>
    <n v="1547359200"/>
    <b v="0"/>
    <b v="0"/>
    <s v="film &amp; video/drama"/>
    <n v="68.922619047619051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s v="CH"/>
    <s v="CHF"/>
    <n v="1495429200"/>
    <n v="1496293200"/>
    <b v="0"/>
    <b v="0"/>
    <s v="theater/plays"/>
    <n v="87.737226277372258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s v="IT"/>
    <s v="EUR"/>
    <n v="1334811600"/>
    <n v="1335416400"/>
    <b v="0"/>
    <b v="0"/>
    <s v="theater/plays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s v="US"/>
    <s v="USD"/>
    <n v="1531544400"/>
    <n v="1532149200"/>
    <b v="0"/>
    <b v="1"/>
    <s v="theater/plays"/>
    <n v="50.863999999999997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s v="IT"/>
    <s v="EUR"/>
    <n v="1453615200"/>
    <n v="1453788000"/>
    <b v="1"/>
    <b v="1"/>
    <s v="theater/plays"/>
    <n v="90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s v="US"/>
    <s v="USD"/>
    <n v="1467954000"/>
    <n v="1471496400"/>
    <b v="0"/>
    <b v="0"/>
    <s v="theater/plays"/>
    <n v="72.896039603960389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s v="US"/>
    <s v="USD"/>
    <n v="1471842000"/>
    <n v="1472878800"/>
    <b v="0"/>
    <b v="0"/>
    <s v="publishing/radio &amp; podcasts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s v="US"/>
    <s v="USD"/>
    <n v="1408424400"/>
    <n v="1408510800"/>
    <b v="0"/>
    <b v="0"/>
    <s v="music/rock"/>
    <n v="101.98095238095237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s v="US"/>
    <s v="USD"/>
    <n v="1281157200"/>
    <n v="1281589200"/>
    <b v="0"/>
    <b v="0"/>
    <s v="games/mobile games"/>
    <n v="44.009146341463413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s v="US"/>
    <s v="USD"/>
    <n v="1373432400"/>
    <n v="1375851600"/>
    <b v="0"/>
    <b v="1"/>
    <s v="theater/plays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s v="US"/>
    <s v="USD"/>
    <n v="1313989200"/>
    <n v="1315803600"/>
    <b v="0"/>
    <b v="0"/>
    <s v="film &amp; video/documentary"/>
    <n v="24.987387387387386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s v="US"/>
    <s v="USD"/>
    <n v="1371445200"/>
    <n v="1373691600"/>
    <b v="0"/>
    <b v="0"/>
    <s v="technology/wearables"/>
    <n v="28.003367003367003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b v="0"/>
    <b v="0"/>
    <s v="publishing/fiction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s v="DK"/>
    <s v="DKK"/>
    <n v="1519192800"/>
    <n v="1520402400"/>
    <b v="0"/>
    <b v="1"/>
    <s v="theater/plays"/>
    <n v="84.921052631578945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s v="US"/>
    <s v="USD"/>
    <n v="1522818000"/>
    <n v="1523336400"/>
    <b v="0"/>
    <b v="0"/>
    <s v="music/rock"/>
    <n v="90.483333333333334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s v="US"/>
    <s v="USD"/>
    <n v="1509948000"/>
    <n v="1512280800"/>
    <b v="0"/>
    <b v="0"/>
    <s v="film &amp; video/documentary"/>
    <n v="25.00197628458498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s v="AU"/>
    <s v="AUD"/>
    <n v="1456898400"/>
    <n v="1458709200"/>
    <b v="0"/>
    <b v="0"/>
    <s v="theater/plays"/>
    <n v="92.013888888888886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s v="GB"/>
    <s v="GBP"/>
    <n v="1413954000"/>
    <n v="1414126800"/>
    <b v="0"/>
    <b v="1"/>
    <s v="theater/plays"/>
    <n v="93.066115702479337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s v="US"/>
    <s v="USD"/>
    <n v="1416031200"/>
    <n v="1416204000"/>
    <b v="0"/>
    <b v="0"/>
    <s v="games/mobile games"/>
    <n v="61.008145363408524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s v="US"/>
    <s v="USD"/>
    <n v="1287982800"/>
    <n v="1288501200"/>
    <b v="0"/>
    <b v="1"/>
    <s v="theater/plays"/>
    <n v="92.036259541984734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b v="0"/>
    <b v="0"/>
    <s v="technology/web"/>
    <n v="81.132596685082873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s v="US"/>
    <s v="USD"/>
    <n v="1464152400"/>
    <n v="1465102800"/>
    <b v="0"/>
    <b v="0"/>
    <s v="theater/plays"/>
    <n v="73.5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s v="US"/>
    <s v="USD"/>
    <n v="1359957600"/>
    <n v="1360130400"/>
    <b v="0"/>
    <b v="0"/>
    <s v="film &amp; video/drama"/>
    <n v="85.221311475409834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s v="CA"/>
    <s v="CAD"/>
    <n v="1432357200"/>
    <n v="1432875600"/>
    <b v="0"/>
    <b v="0"/>
    <s v="technology/wearables"/>
    <n v="110.96825396825396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s v="US"/>
    <s v="USD"/>
    <n v="1500786000"/>
    <n v="1500872400"/>
    <b v="0"/>
    <b v="0"/>
    <s v="technology/web"/>
    <n v="32.968036529680369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s v="US"/>
    <s v="USD"/>
    <n v="1490158800"/>
    <n v="1492146000"/>
    <b v="0"/>
    <b v="1"/>
    <s v="music/rock"/>
    <n v="96.005352363960753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s v="US"/>
    <s v="USD"/>
    <n v="1406178000"/>
    <n v="1407301200"/>
    <b v="0"/>
    <b v="0"/>
    <s v="music/metal"/>
    <n v="84.96632653061225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s v="US"/>
    <s v="USD"/>
    <n v="1485583200"/>
    <n v="1486620000"/>
    <b v="0"/>
    <b v="1"/>
    <s v="theater/plays"/>
    <n v="25.007462686567163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s v="US"/>
    <s v="USD"/>
    <n v="1459314000"/>
    <n v="1459918800"/>
    <b v="0"/>
    <b v="0"/>
    <s v="photography/photography books"/>
    <n v="65.998995479658461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s v="US"/>
    <s v="USD"/>
    <n v="1424412000"/>
    <n v="1424757600"/>
    <b v="0"/>
    <b v="0"/>
    <s v="publishing/nonfiction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s v="US"/>
    <s v="USD"/>
    <n v="1478844000"/>
    <n v="1479880800"/>
    <b v="0"/>
    <b v="0"/>
    <s v="music/indie rock"/>
    <n v="27.933333333333334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s v="US"/>
    <s v="USD"/>
    <n v="1416117600"/>
    <n v="1418018400"/>
    <b v="0"/>
    <b v="1"/>
    <s v="theater/plays"/>
    <n v="103.8"/>
    <x v="3"/>
    <s v="plays"/>
    <x v="671"/>
    <d v="2014-12-08T06:00:00"/>
  </r>
  <r>
    <n v="739"/>
    <s v="Meyer-Avila"/>
    <s v="Multi-tiered discrete support"/>
    <n v="10000"/>
    <n v="6100"/>
    <n v="61"/>
    <x v="0"/>
    <n v="191"/>
    <s v="US"/>
    <s v="USD"/>
    <n v="1340946000"/>
    <n v="1341032400"/>
    <b v="0"/>
    <b v="0"/>
    <s v="music/indie rock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s v="US"/>
    <s v="USD"/>
    <n v="1486101600"/>
    <n v="1486360800"/>
    <b v="0"/>
    <b v="0"/>
    <s v="theater/plays"/>
    <n v="99.5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s v="US"/>
    <s v="USD"/>
    <n v="1274590800"/>
    <n v="1274677200"/>
    <b v="0"/>
    <b v="0"/>
    <s v="theater/plays"/>
    <n v="108.84615384615384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s v="US"/>
    <s v="USD"/>
    <n v="1263880800"/>
    <n v="1267509600"/>
    <b v="0"/>
    <b v="0"/>
    <s v="music/electric music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s v="US"/>
    <s v="USD"/>
    <n v="1445403600"/>
    <n v="1445922000"/>
    <b v="0"/>
    <b v="1"/>
    <s v="theater/plays"/>
    <n v="29.647058823529413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s v="US"/>
    <s v="USD"/>
    <n v="1533877200"/>
    <n v="1534050000"/>
    <b v="0"/>
    <b v="1"/>
    <s v="theater/plays"/>
    <n v="101.71428571428571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s v="US"/>
    <s v="USD"/>
    <n v="1275195600"/>
    <n v="1277528400"/>
    <b v="0"/>
    <b v="0"/>
    <s v="technology/wearables"/>
    <n v="61.5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s v="US"/>
    <s v="USD"/>
    <n v="1318136400"/>
    <n v="1318568400"/>
    <b v="0"/>
    <b v="0"/>
    <s v="technology/web"/>
    <n v="35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s v="US"/>
    <s v="USD"/>
    <n v="1283403600"/>
    <n v="1284354000"/>
    <b v="0"/>
    <b v="0"/>
    <s v="theater/plays"/>
    <n v="40.049999999999997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s v="US"/>
    <s v="USD"/>
    <n v="1267423200"/>
    <n v="1269579600"/>
    <b v="0"/>
    <b v="1"/>
    <s v="film &amp; video/animation"/>
    <n v="110.97231270358306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s v="IT"/>
    <s v="EUR"/>
    <n v="1412744400"/>
    <n v="1413781200"/>
    <b v="0"/>
    <b v="1"/>
    <s v="technology/wearables"/>
    <n v="36.959016393442624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s v="GB"/>
    <s v="GBP"/>
    <n v="1277960400"/>
    <n v="1280120400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s v="US"/>
    <s v="USD"/>
    <n v="1458190800"/>
    <n v="1459486800"/>
    <b v="1"/>
    <b v="1"/>
    <s v="publishing/nonfiction"/>
    <n v="30.974074074074075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s v="US"/>
    <s v="USD"/>
    <n v="1280984400"/>
    <n v="1282539600"/>
    <b v="0"/>
    <b v="1"/>
    <s v="theater/plays"/>
    <n v="47.035087719298247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s v="US"/>
    <s v="USD"/>
    <n v="1274590800"/>
    <n v="1275886800"/>
    <b v="0"/>
    <b v="0"/>
    <s v="photography/photography books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s v="US"/>
    <s v="USD"/>
    <n v="1351400400"/>
    <n v="1355983200"/>
    <b v="0"/>
    <b v="0"/>
    <s v="theater/plays"/>
    <n v="37.005616224648989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s v="DK"/>
    <s v="DKK"/>
    <n v="1514354400"/>
    <n v="1515391200"/>
    <b v="0"/>
    <b v="1"/>
    <s v="theater/plays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s v="US"/>
    <s v="USD"/>
    <n v="1421733600"/>
    <n v="1422252000"/>
    <b v="0"/>
    <b v="0"/>
    <s v="theater/plays"/>
    <n v="67.817567567567565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s v="US"/>
    <s v="USD"/>
    <n v="1305176400"/>
    <n v="1305522000"/>
    <b v="0"/>
    <b v="0"/>
    <s v="film &amp; video/drama"/>
    <n v="49.964912280701753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s v="CA"/>
    <s v="CAD"/>
    <n v="1414126800"/>
    <n v="1414904400"/>
    <b v="0"/>
    <b v="0"/>
    <s v="music/rock"/>
    <n v="110.01646903820817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s v="US"/>
    <s v="USD"/>
    <n v="1517810400"/>
    <n v="1520402400"/>
    <b v="0"/>
    <b v="0"/>
    <s v="music/electric music"/>
    <n v="89.964678178963894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s v="IT"/>
    <s v="EUR"/>
    <n v="1564635600"/>
    <n v="1567141200"/>
    <b v="0"/>
    <b v="1"/>
    <s v="games/video games"/>
    <n v="79.009523809523813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s v="US"/>
    <s v="USD"/>
    <n v="1500699600"/>
    <n v="1501131600"/>
    <b v="0"/>
    <b v="0"/>
    <s v="music/rock"/>
    <n v="86.867469879518069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s v="AU"/>
    <s v="AUD"/>
    <n v="1354082400"/>
    <n v="1355032800"/>
    <b v="0"/>
    <b v="0"/>
    <s v="music/jazz"/>
    <n v="62.04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s v="US"/>
    <s v="USD"/>
    <n v="1336453200"/>
    <n v="1339477200"/>
    <b v="0"/>
    <b v="1"/>
    <s v="theater/plays"/>
    <n v="26.970212765957445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s v="US"/>
    <s v="USD"/>
    <n v="1305262800"/>
    <n v="1305954000"/>
    <b v="0"/>
    <b v="0"/>
    <s v="music/rock"/>
    <n v="54.121621621621621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s v="US"/>
    <s v="USD"/>
    <n v="1492232400"/>
    <n v="1494392400"/>
    <b v="1"/>
    <b v="1"/>
    <s v="music/indie rock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s v="AU"/>
    <s v="AUD"/>
    <n v="1537333200"/>
    <n v="1537419600"/>
    <b v="0"/>
    <b v="0"/>
    <s v="film &amp; video/science fiction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s v="US"/>
    <s v="USD"/>
    <n v="1444107600"/>
    <n v="1447999200"/>
    <b v="0"/>
    <b v="0"/>
    <s v="publishing/translations"/>
    <n v="107.93762183235867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b v="0"/>
    <b v="0"/>
    <s v="theater/plays"/>
    <n v="73.92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s v="US"/>
    <s v="USD"/>
    <n v="1376542800"/>
    <n v="1378789200"/>
    <b v="0"/>
    <b v="0"/>
    <s v="games/video games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s v="IT"/>
    <s v="EUR"/>
    <n v="1397451600"/>
    <n v="1398056400"/>
    <b v="0"/>
    <b v="1"/>
    <s v="theater/plays"/>
    <n v="53.898148148148145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s v="US"/>
    <s v="USD"/>
    <n v="1548482400"/>
    <n v="1550815200"/>
    <b v="0"/>
    <b v="0"/>
    <s v="theater/plays"/>
    <n v="106.5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s v="US"/>
    <s v="USD"/>
    <n v="1549692000"/>
    <n v="1550037600"/>
    <b v="0"/>
    <b v="0"/>
    <s v="music/indie rock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s v="US"/>
    <s v="USD"/>
    <n v="1492059600"/>
    <n v="1492923600"/>
    <b v="0"/>
    <b v="0"/>
    <s v="theater/plays"/>
    <n v="43.00254993625159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s v="IT"/>
    <s v="EUR"/>
    <n v="1463979600"/>
    <n v="1467522000"/>
    <b v="0"/>
    <b v="0"/>
    <s v="technology/web"/>
    <n v="86.858974358974365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s v="US"/>
    <s v="USD"/>
    <n v="1415253600"/>
    <n v="1416117600"/>
    <b v="0"/>
    <b v="0"/>
    <s v="music/rock"/>
    <n v="96.8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s v="US"/>
    <s v="USD"/>
    <n v="1562216400"/>
    <n v="1563771600"/>
    <b v="0"/>
    <b v="0"/>
    <s v="theater/plays"/>
    <n v="32.995456610631528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s v="US"/>
    <s v="USD"/>
    <n v="1316754000"/>
    <n v="1319259600"/>
    <b v="0"/>
    <b v="0"/>
    <s v="theater/plays"/>
    <n v="68.028106508875737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s v="CH"/>
    <s v="CHF"/>
    <n v="1313211600"/>
    <n v="1313643600"/>
    <b v="0"/>
    <b v="0"/>
    <s v="film &amp; video/animation"/>
    <n v="58.867816091954026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s v="US"/>
    <s v="USD"/>
    <n v="1439528400"/>
    <n v="1440306000"/>
    <b v="0"/>
    <b v="1"/>
    <s v="theater/plays"/>
    <n v="105.04572803850782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s v="US"/>
    <s v="USD"/>
    <n v="1469163600"/>
    <n v="1470805200"/>
    <b v="0"/>
    <b v="1"/>
    <s v="film &amp; video/drama"/>
    <n v="33.054878048780488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s v="CH"/>
    <s v="CHF"/>
    <n v="1288501200"/>
    <n v="1292911200"/>
    <b v="0"/>
    <b v="0"/>
    <s v="theater/plays"/>
    <n v="78.821428571428569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s v="US"/>
    <s v="USD"/>
    <n v="1298959200"/>
    <n v="1301374800"/>
    <b v="0"/>
    <b v="1"/>
    <s v="film &amp; video/animation"/>
    <n v="68.204968944099377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s v="US"/>
    <s v="USD"/>
    <n v="1387260000"/>
    <n v="1387864800"/>
    <b v="0"/>
    <b v="0"/>
    <s v="music/rock"/>
    <n v="75.731884057971016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s v="US"/>
    <s v="USD"/>
    <n v="1457244000"/>
    <n v="1458190800"/>
    <b v="0"/>
    <b v="0"/>
    <s v="technology/web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s v="AU"/>
    <s v="AUD"/>
    <n v="1556341200"/>
    <n v="1559278800"/>
    <b v="0"/>
    <b v="1"/>
    <s v="film &amp; video/animation"/>
    <n v="101.88188976377953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s v="IT"/>
    <s v="EUR"/>
    <n v="1522126800"/>
    <n v="1522731600"/>
    <b v="0"/>
    <b v="1"/>
    <s v="music/jazz"/>
    <n v="52.879227053140099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s v="CA"/>
    <s v="CAD"/>
    <n v="1305954000"/>
    <n v="1306731600"/>
    <b v="0"/>
    <b v="0"/>
    <s v="music/rock"/>
    <n v="71.005820721769496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s v="US"/>
    <s v="USD"/>
    <n v="1350709200"/>
    <n v="1352527200"/>
    <b v="0"/>
    <b v="0"/>
    <s v="film &amp; video/animation"/>
    <n v="102.38709677419355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s v="US"/>
    <s v="USD"/>
    <n v="1401166800"/>
    <n v="1404363600"/>
    <b v="0"/>
    <b v="0"/>
    <s v="theater/plays"/>
    <n v="74.466666666666669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s v="US"/>
    <s v="USD"/>
    <n v="1266127200"/>
    <n v="1266645600"/>
    <b v="0"/>
    <b v="0"/>
    <s v="theater/plays"/>
    <n v="51.009883198562441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s v="US"/>
    <s v="USD"/>
    <n v="1481436000"/>
    <n v="1482818400"/>
    <b v="0"/>
    <b v="0"/>
    <s v="food/food trucks"/>
    <n v="90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b v="0"/>
    <b v="1"/>
    <s v="theater/plays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s v="CH"/>
    <s v="CHF"/>
    <n v="1372136400"/>
    <n v="1372482000"/>
    <b v="0"/>
    <b v="0"/>
    <s v="publishing/nonfiction"/>
    <n v="72.071823204419886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s v="US"/>
    <s v="USD"/>
    <n v="1513922400"/>
    <n v="1514959200"/>
    <b v="0"/>
    <b v="0"/>
    <s v="music/rock"/>
    <n v="75.236363636363635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s v="US"/>
    <s v="USD"/>
    <n v="1477976400"/>
    <n v="1478235600"/>
    <b v="0"/>
    <b v="0"/>
    <s v="film &amp; video/drama"/>
    <n v="32.967741935483872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s v="US"/>
    <s v="USD"/>
    <n v="1407474000"/>
    <n v="1408078800"/>
    <b v="0"/>
    <b v="1"/>
    <s v="games/mobile games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s v="US"/>
    <s v="USD"/>
    <n v="1546149600"/>
    <n v="1548136800"/>
    <b v="0"/>
    <b v="0"/>
    <s v="technology/web"/>
    <n v="45.037837837837834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s v="US"/>
    <s v="USD"/>
    <n v="1338440400"/>
    <n v="1340859600"/>
    <b v="0"/>
    <b v="1"/>
    <s v="theater/plays"/>
    <n v="52.958677685950413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s v="GB"/>
    <s v="GBP"/>
    <n v="1454133600"/>
    <n v="1454479200"/>
    <b v="0"/>
    <b v="0"/>
    <s v="theater/plays"/>
    <n v="60.017959183673469"/>
    <x v="3"/>
    <s v="plays"/>
    <x v="722"/>
    <d v="2016-02-03T06:00:00"/>
  </r>
  <r>
    <n v="800"/>
    <s v="Wallace LLC"/>
    <s v="Centralized regional function"/>
    <n v="100"/>
    <n v="1"/>
    <n v="1"/>
    <x v="0"/>
    <n v="1"/>
    <s v="CH"/>
    <s v="CHF"/>
    <n v="1434085200"/>
    <n v="143443080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s v="US"/>
    <s v="USD"/>
    <n v="1577772000"/>
    <n v="1579672800"/>
    <b v="0"/>
    <b v="1"/>
    <s v="photography/photography books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s v="US"/>
    <s v="USD"/>
    <n v="1562216400"/>
    <n v="1562389200"/>
    <b v="0"/>
    <b v="0"/>
    <s v="photography/photography books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b v="0"/>
    <b v="0"/>
    <s v="theater/plays"/>
    <n v="28.012875536480685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s v="US"/>
    <s v="USD"/>
    <n v="1514872800"/>
    <n v="1516600800"/>
    <b v="0"/>
    <b v="0"/>
    <s v="music/rock"/>
    <n v="32.050458715596328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s v="AU"/>
    <s v="AUD"/>
    <n v="1416031200"/>
    <n v="1420437600"/>
    <b v="0"/>
    <b v="0"/>
    <s v="film &amp; video/documentary"/>
    <n v="73.611940298507463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s v="US"/>
    <s v="USD"/>
    <n v="1330927200"/>
    <n v="1332997200"/>
    <b v="0"/>
    <b v="1"/>
    <s v="film &amp; video/drama"/>
    <n v="108.71052631578948"/>
    <x v="4"/>
    <s v="drama"/>
    <x v="726"/>
    <d v="2012-03-29T05:00:00"/>
  </r>
  <r>
    <n v="807"/>
    <s v="Walker-Taylor"/>
    <s v="Automated uniform concept"/>
    <n v="700"/>
    <n v="1848"/>
    <n v="264"/>
    <x v="1"/>
    <n v="43"/>
    <s v="US"/>
    <s v="USD"/>
    <n v="1571115600"/>
    <n v="1574920800"/>
    <b v="0"/>
    <b v="1"/>
    <s v="theater/plays"/>
    <n v="42.97674418604651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s v="US"/>
    <s v="USD"/>
    <n v="1463461200"/>
    <n v="1464930000"/>
    <b v="0"/>
    <b v="0"/>
    <s v="food/food trucks"/>
    <n v="83.315789473684205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s v="CH"/>
    <s v="CHF"/>
    <n v="1344920400"/>
    <n v="1345006800"/>
    <b v="0"/>
    <b v="0"/>
    <s v="film &amp; video/documentary"/>
    <n v="42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s v="US"/>
    <s v="USD"/>
    <n v="1511848800"/>
    <n v="1512712800"/>
    <b v="0"/>
    <b v="1"/>
    <s v="theater/plays"/>
    <n v="55.927601809954751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s v="US"/>
    <s v="USD"/>
    <n v="1452319200"/>
    <n v="1452492000"/>
    <b v="0"/>
    <b v="1"/>
    <s v="games/video games"/>
    <n v="105.03681885125184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s v="CA"/>
    <s v="CAD"/>
    <n v="1523854800"/>
    <n v="1524286800"/>
    <b v="0"/>
    <b v="0"/>
    <s v="publishing/nonfiction"/>
    <n v="48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s v="US"/>
    <s v="USD"/>
    <n v="1346043600"/>
    <n v="1346907600"/>
    <b v="0"/>
    <b v="0"/>
    <s v="games/video games"/>
    <n v="112.66176470588235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s v="DK"/>
    <s v="DKK"/>
    <n v="1464325200"/>
    <n v="1464498000"/>
    <b v="0"/>
    <b v="1"/>
    <s v="music/rock"/>
    <n v="81.944444444444443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s v="CA"/>
    <s v="CAD"/>
    <n v="1511935200"/>
    <n v="1514181600"/>
    <b v="0"/>
    <b v="0"/>
    <s v="music/rock"/>
    <n v="64.049180327868854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s v="US"/>
    <s v="USD"/>
    <n v="1392012000"/>
    <n v="1392184800"/>
    <b v="1"/>
    <b v="1"/>
    <s v="theater/plays"/>
    <n v="106.39097744360902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s v="IT"/>
    <s v="EUR"/>
    <n v="1556946000"/>
    <n v="1559365200"/>
    <b v="0"/>
    <b v="1"/>
    <s v="publishing/nonfiction"/>
    <n v="76.011249497790274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s v="US"/>
    <s v="USD"/>
    <n v="1548050400"/>
    <n v="1549173600"/>
    <b v="0"/>
    <b v="1"/>
    <s v="theater/plays"/>
    <n v="111.07246376811594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s v="US"/>
    <s v="USD"/>
    <n v="1353736800"/>
    <n v="1355032800"/>
    <b v="1"/>
    <b v="0"/>
    <s v="games/video games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s v="GB"/>
    <s v="GBP"/>
    <n v="1532840400"/>
    <n v="1533963600"/>
    <b v="0"/>
    <b v="1"/>
    <s v="music/rock"/>
    <n v="43.043010752688176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s v="US"/>
    <s v="USD"/>
    <n v="1488261600"/>
    <n v="1489381200"/>
    <b v="0"/>
    <b v="0"/>
    <s v="film &amp; video/documentary"/>
    <n v="67.966666666666669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s v="US"/>
    <s v="USD"/>
    <n v="1393567200"/>
    <n v="1395032400"/>
    <b v="0"/>
    <b v="0"/>
    <s v="music/rock"/>
    <n v="89.991428571428571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s v="US"/>
    <s v="USD"/>
    <n v="1410325200"/>
    <n v="1412485200"/>
    <b v="1"/>
    <b v="1"/>
    <s v="music/rock"/>
    <n v="58.095238095238095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s v="US"/>
    <s v="USD"/>
    <n v="1276923600"/>
    <n v="1279688400"/>
    <b v="0"/>
    <b v="1"/>
    <s v="publishing/nonfiction"/>
    <n v="83.996875000000003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s v="GB"/>
    <s v="GBP"/>
    <n v="1500958800"/>
    <n v="1501995600"/>
    <b v="0"/>
    <b v="0"/>
    <s v="film &amp; video/shorts"/>
    <n v="88.853503184713375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s v="US"/>
    <s v="USD"/>
    <n v="1292220000"/>
    <n v="1294639200"/>
    <b v="0"/>
    <b v="1"/>
    <s v="theater/plays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s v="AU"/>
    <s v="AUD"/>
    <n v="1304398800"/>
    <n v="1305435600"/>
    <b v="0"/>
    <b v="1"/>
    <s v="film &amp; video/drama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b v="0"/>
    <b v="0"/>
    <s v="theater/plays"/>
    <n v="69.98571428571428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s v="US"/>
    <s v="USD"/>
    <n v="1433826000"/>
    <n v="1435122000"/>
    <b v="0"/>
    <b v="0"/>
    <s v="theater/plays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s v="US"/>
    <s v="USD"/>
    <n v="1514959200"/>
    <n v="1520056800"/>
    <b v="0"/>
    <b v="0"/>
    <s v="theater/plays"/>
    <n v="64.727272727272734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s v="US"/>
    <s v="USD"/>
    <n v="1332738000"/>
    <n v="1335675600"/>
    <b v="0"/>
    <b v="0"/>
    <s v="photography/photography books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s v="DK"/>
    <s v="DKK"/>
    <n v="1445490000"/>
    <n v="1448431200"/>
    <b v="1"/>
    <b v="0"/>
    <s v="publishing/translations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s v="DK"/>
    <s v="DKK"/>
    <n v="1297663200"/>
    <n v="1298613600"/>
    <b v="0"/>
    <b v="0"/>
    <s v="publishing/translations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s v="US"/>
    <s v="USD"/>
    <n v="1371963600"/>
    <n v="1372482000"/>
    <b v="0"/>
    <b v="0"/>
    <s v="theater/plays"/>
    <n v="94.352941176470594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s v="US"/>
    <s v="USD"/>
    <n v="1425103200"/>
    <n v="1425621600"/>
    <b v="0"/>
    <b v="0"/>
    <s v="technology/web"/>
    <n v="44.001706484641637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s v="US"/>
    <s v="USD"/>
    <n v="1265349600"/>
    <n v="1266300000"/>
    <b v="0"/>
    <b v="0"/>
    <s v="music/indie rock"/>
    <n v="64.744680851063833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s v="US"/>
    <s v="USD"/>
    <n v="1301202000"/>
    <n v="1305867600"/>
    <b v="0"/>
    <b v="0"/>
    <s v="music/jazz"/>
    <n v="84.00667779632721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s v="US"/>
    <s v="USD"/>
    <n v="1538024400"/>
    <n v="1538802000"/>
    <b v="0"/>
    <b v="0"/>
    <s v="theater/plays"/>
    <n v="34.061302681992338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s v="US"/>
    <s v="USD"/>
    <n v="1395032400"/>
    <n v="1398920400"/>
    <b v="0"/>
    <b v="1"/>
    <s v="film &amp; video/documentary"/>
    <n v="93.273885350318466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s v="US"/>
    <s v="USD"/>
    <n v="1405486800"/>
    <n v="1405659600"/>
    <b v="0"/>
    <b v="1"/>
    <s v="theater/plays"/>
    <n v="32.998301726577978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s v="US"/>
    <s v="USD"/>
    <n v="1455861600"/>
    <n v="1457244000"/>
    <b v="0"/>
    <b v="0"/>
    <s v="technology/web"/>
    <n v="83.812903225806451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s v="IT"/>
    <s v="EUR"/>
    <n v="1529038800"/>
    <n v="1529298000"/>
    <b v="0"/>
    <b v="0"/>
    <s v="technology/wearables"/>
    <n v="63.992424242424242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s v="US"/>
    <s v="USD"/>
    <n v="1535259600"/>
    <n v="1535778000"/>
    <b v="0"/>
    <b v="0"/>
    <s v="photography/photography books"/>
    <n v="81.909090909090907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s v="US"/>
    <s v="USD"/>
    <n v="1327212000"/>
    <n v="1327471200"/>
    <b v="0"/>
    <b v="0"/>
    <s v="film &amp; video/documentary"/>
    <n v="93.053191489361708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s v="GB"/>
    <s v="GBP"/>
    <n v="1526360400"/>
    <n v="1529557200"/>
    <b v="0"/>
    <b v="0"/>
    <s v="technology/web"/>
    <n v="101.98449039881831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s v="US"/>
    <s v="USD"/>
    <n v="1532149200"/>
    <n v="1535259600"/>
    <b v="1"/>
    <b v="1"/>
    <s v="technology/web"/>
    <n v="105.9375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s v="US"/>
    <s v="USD"/>
    <n v="1515304800"/>
    <n v="1515564000"/>
    <b v="0"/>
    <b v="0"/>
    <s v="food/food trucks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s v="US"/>
    <s v="USD"/>
    <n v="1276318800"/>
    <n v="1277096400"/>
    <b v="0"/>
    <b v="0"/>
    <s v="film &amp; video/drama"/>
    <n v="62.970930232558139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s v="US"/>
    <s v="USD"/>
    <n v="1328767200"/>
    <n v="1329026400"/>
    <b v="0"/>
    <b v="1"/>
    <s v="music/indie rock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s v="US"/>
    <s v="USD"/>
    <n v="1335934800"/>
    <n v="1338786000"/>
    <b v="0"/>
    <b v="0"/>
    <s v="music/electric music"/>
    <n v="77.924999999999997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s v="US"/>
    <s v="USD"/>
    <n v="1310792400"/>
    <n v="1311656400"/>
    <b v="0"/>
    <b v="1"/>
    <s v="games/video games"/>
    <n v="80.806451612903231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s v="CA"/>
    <s v="CAD"/>
    <n v="1308546000"/>
    <n v="1308978000"/>
    <b v="0"/>
    <b v="1"/>
    <s v="music/indie rock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s v="CA"/>
    <s v="CAD"/>
    <n v="1574056800"/>
    <n v="1576389600"/>
    <b v="0"/>
    <b v="0"/>
    <s v="publishing/fiction"/>
    <n v="72.993613824192337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s v="AU"/>
    <s v="AUD"/>
    <n v="1308373200"/>
    <n v="1311051600"/>
    <b v="0"/>
    <b v="0"/>
    <s v="theater/plays"/>
    <n v="53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s v="US"/>
    <s v="USD"/>
    <n v="1335243600"/>
    <n v="1336712400"/>
    <b v="0"/>
    <b v="0"/>
    <s v="food/food trucks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s v="CH"/>
    <s v="CHF"/>
    <n v="1328421600"/>
    <n v="1330408800"/>
    <b v="1"/>
    <b v="0"/>
    <s v="film &amp; video/shorts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s v="US"/>
    <s v="USD"/>
    <n v="1524286800"/>
    <n v="1524891600"/>
    <b v="1"/>
    <b v="0"/>
    <s v="food/food trucks"/>
    <n v="79.371428571428567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s v="US"/>
    <s v="USD"/>
    <n v="1362117600"/>
    <n v="1363669200"/>
    <b v="0"/>
    <b v="1"/>
    <s v="theater/plays"/>
    <n v="41.174603174603178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s v="US"/>
    <s v="USD"/>
    <n v="1550556000"/>
    <n v="1551420000"/>
    <b v="0"/>
    <b v="1"/>
    <s v="technology/wearables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s v="US"/>
    <s v="USD"/>
    <n v="1269147600"/>
    <n v="1269838800"/>
    <b v="0"/>
    <b v="0"/>
    <s v="theater/plays"/>
    <n v="57.159509202453989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s v="US"/>
    <s v="USD"/>
    <n v="1312174800"/>
    <n v="1312520400"/>
    <b v="0"/>
    <b v="0"/>
    <s v="theater/plays"/>
    <n v="77.17647058823529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s v="US"/>
    <s v="USD"/>
    <n v="1434517200"/>
    <n v="1436504400"/>
    <b v="0"/>
    <b v="1"/>
    <s v="film &amp; video/television"/>
    <n v="24.953917050691246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s v="US"/>
    <s v="USD"/>
    <n v="1471582800"/>
    <n v="1472014800"/>
    <b v="0"/>
    <b v="0"/>
    <s v="film &amp; video/shorts"/>
    <n v="97.18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s v="US"/>
    <s v="USD"/>
    <n v="1410757200"/>
    <n v="1411534800"/>
    <b v="0"/>
    <b v="0"/>
    <s v="theater/plays"/>
    <n v="46.000916870415651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s v="US"/>
    <s v="USD"/>
    <n v="1304830800"/>
    <n v="1304917200"/>
    <b v="0"/>
    <b v="0"/>
    <s v="photography/photography books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s v="US"/>
    <s v="USD"/>
    <n v="1539061200"/>
    <n v="1539579600"/>
    <b v="0"/>
    <b v="0"/>
    <s v="food/food trucks"/>
    <n v="25.99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s v="US"/>
    <s v="USD"/>
    <n v="1381554000"/>
    <n v="1382504400"/>
    <b v="0"/>
    <b v="0"/>
    <s v="theater/plays"/>
    <n v="102.69047619047619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s v="US"/>
    <s v="USD"/>
    <n v="1277096400"/>
    <n v="1278306000"/>
    <b v="0"/>
    <b v="0"/>
    <s v="film &amp; video/drama"/>
    <n v="72.958174904942965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s v="US"/>
    <s v="USD"/>
    <n v="1440392400"/>
    <n v="1442552400"/>
    <b v="0"/>
    <b v="0"/>
    <s v="theater/plays"/>
    <n v="57.190082644628099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s v="US"/>
    <s v="USD"/>
    <n v="1509512400"/>
    <n v="1511071200"/>
    <b v="0"/>
    <b v="1"/>
    <s v="theater/plays"/>
    <n v="84.013793103448279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s v="AU"/>
    <s v="AUD"/>
    <n v="1535950800"/>
    <n v="1536382800"/>
    <b v="0"/>
    <b v="0"/>
    <s v="film &amp; video/science fiction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s v="US"/>
    <s v="USD"/>
    <n v="1389160800"/>
    <n v="1389592800"/>
    <b v="0"/>
    <b v="0"/>
    <s v="photography/photography books"/>
    <n v="42.007419183889773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s v="US"/>
    <s v="USD"/>
    <n v="1271998800"/>
    <n v="1275282000"/>
    <b v="0"/>
    <b v="1"/>
    <s v="photography/photography books"/>
    <n v="32.002753556677376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s v="US"/>
    <s v="USD"/>
    <n v="1294898400"/>
    <n v="1294984800"/>
    <b v="0"/>
    <b v="0"/>
    <s v="music/rock"/>
    <n v="81.567164179104481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s v="CA"/>
    <s v="CAD"/>
    <n v="1559970000"/>
    <n v="1562043600"/>
    <b v="0"/>
    <b v="0"/>
    <s v="photography/photography books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s v="US"/>
    <s v="USD"/>
    <n v="1469509200"/>
    <n v="1469595600"/>
    <b v="0"/>
    <b v="0"/>
    <s v="food/food trucks"/>
    <n v="103.033360455655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s v="IT"/>
    <s v="EUR"/>
    <n v="1579068000"/>
    <n v="1581141600"/>
    <b v="0"/>
    <b v="0"/>
    <s v="music/metal"/>
    <n v="84.333333333333329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s v="US"/>
    <s v="USD"/>
    <n v="1487743200"/>
    <n v="1488520800"/>
    <b v="0"/>
    <b v="0"/>
    <s v="publishing/nonfiction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s v="US"/>
    <s v="USD"/>
    <n v="1563685200"/>
    <n v="1563858000"/>
    <b v="0"/>
    <b v="0"/>
    <s v="music/electric music"/>
    <n v="79.992129246064621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s v="US"/>
    <s v="USD"/>
    <n v="1436418000"/>
    <n v="1438923600"/>
    <b v="0"/>
    <b v="1"/>
    <s v="theater/plays"/>
    <n v="70.055309734513273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s v="US"/>
    <s v="USD"/>
    <n v="1421820000"/>
    <n v="1422165600"/>
    <b v="0"/>
    <b v="0"/>
    <s v="theater/plays"/>
    <n v="37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s v="US"/>
    <s v="USD"/>
    <n v="1274763600"/>
    <n v="1277874000"/>
    <b v="0"/>
    <b v="0"/>
    <s v="film &amp; video/shorts"/>
    <n v="41.911917098445599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s v="US"/>
    <s v="USD"/>
    <n v="1399179600"/>
    <n v="1399352400"/>
    <b v="0"/>
    <b v="1"/>
    <s v="theater/plays"/>
    <n v="57.992576882290564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s v="US"/>
    <s v="USD"/>
    <n v="1275800400"/>
    <n v="1279083600"/>
    <b v="0"/>
    <b v="0"/>
    <s v="theater/plays"/>
    <n v="40.942307692307693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s v="US"/>
    <s v="USD"/>
    <n v="1282798800"/>
    <n v="1284354000"/>
    <b v="0"/>
    <b v="0"/>
    <s v="music/indie rock"/>
    <n v="69.9972602739726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s v="US"/>
    <s v="USD"/>
    <n v="1437109200"/>
    <n v="1441170000"/>
    <b v="0"/>
    <b v="1"/>
    <s v="theater/plays"/>
    <n v="73.838709677419359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s v="US"/>
    <s v="USD"/>
    <n v="1491886800"/>
    <n v="1493528400"/>
    <b v="0"/>
    <b v="0"/>
    <s v="theater/plays"/>
    <n v="41.979310344827589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s v="US"/>
    <s v="USD"/>
    <n v="1394600400"/>
    <n v="1395205200"/>
    <b v="0"/>
    <b v="1"/>
    <s v="music/electric music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s v="US"/>
    <s v="USD"/>
    <n v="1561352400"/>
    <n v="1561438800"/>
    <b v="0"/>
    <b v="0"/>
    <s v="music/indie rock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s v="CA"/>
    <s v="CAD"/>
    <n v="1322892000"/>
    <n v="1326693600"/>
    <b v="0"/>
    <b v="0"/>
    <s v="film &amp; video/documentary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s v="US"/>
    <s v="USD"/>
    <n v="1274418000"/>
    <n v="1277960400"/>
    <b v="0"/>
    <b v="0"/>
    <s v="publishing/translations"/>
    <n v="76.016483516483518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s v="IT"/>
    <s v="EUR"/>
    <n v="1434344400"/>
    <n v="1434690000"/>
    <b v="0"/>
    <b v="1"/>
    <s v="film &amp; video/documentary"/>
    <n v="54.120603015075375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s v="GB"/>
    <s v="GBP"/>
    <n v="1373518800"/>
    <n v="1376110800"/>
    <b v="0"/>
    <b v="1"/>
    <s v="film &amp; video/television"/>
    <n v="57.285714285714285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s v="US"/>
    <s v="USD"/>
    <n v="1517637600"/>
    <n v="1518415200"/>
    <b v="0"/>
    <b v="0"/>
    <s v="theater/plays"/>
    <n v="103.81308411214954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s v="AU"/>
    <s v="AUD"/>
    <n v="1310619600"/>
    <n v="1310878800"/>
    <b v="0"/>
    <b v="1"/>
    <s v="food/food trucks"/>
    <n v="105.02602739726028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s v="US"/>
    <s v="USD"/>
    <n v="1556427600"/>
    <n v="1556600400"/>
    <b v="0"/>
    <b v="0"/>
    <s v="theater/plays"/>
    <n v="90.259259259259252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s v="US"/>
    <s v="USD"/>
    <n v="1576476000"/>
    <n v="1576994400"/>
    <b v="0"/>
    <b v="0"/>
    <s v="film &amp; video/documentary"/>
    <n v="76.978705978705975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s v="CH"/>
    <s v="CHF"/>
    <n v="1381122000"/>
    <n v="1382677200"/>
    <b v="0"/>
    <b v="0"/>
    <s v="music/jazz"/>
    <n v="102.60162601626017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s v="US"/>
    <s v="USD"/>
    <n v="1411102800"/>
    <n v="1411189200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s v="US"/>
    <s v="USD"/>
    <n v="1531803600"/>
    <n v="1534654800"/>
    <b v="0"/>
    <b v="1"/>
    <s v="music/rock"/>
    <n v="55.0062893081761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s v="US"/>
    <s v="USD"/>
    <n v="1454133600"/>
    <n v="1457762400"/>
    <b v="0"/>
    <b v="0"/>
    <s v="technology/web"/>
    <n v="32.127272727272725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s v="US"/>
    <s v="USD"/>
    <n v="1336194000"/>
    <n v="1337490000"/>
    <b v="0"/>
    <b v="1"/>
    <s v="publishing/nonfiction"/>
    <n v="50.642857142857146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s v="US"/>
    <s v="USD"/>
    <n v="1349326800"/>
    <n v="1349672400"/>
    <b v="0"/>
    <b v="0"/>
    <s v="publishing/radio &amp; podcasts"/>
    <n v="49.6875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s v="US"/>
    <s v="USD"/>
    <n v="1379566800"/>
    <n v="1379826000"/>
    <b v="0"/>
    <b v="0"/>
    <s v="theater/plays"/>
    <n v="54.894067796610166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s v="US"/>
    <s v="USD"/>
    <n v="1494651600"/>
    <n v="1497762000"/>
    <b v="1"/>
    <b v="1"/>
    <s v="film &amp; video/documentary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s v="US"/>
    <s v="USD"/>
    <n v="1303880400"/>
    <n v="1304485200"/>
    <b v="0"/>
    <b v="0"/>
    <s v="theater/plays"/>
    <n v="44.951219512195124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s v="US"/>
    <s v="USD"/>
    <n v="1335934800"/>
    <n v="1336885200"/>
    <b v="0"/>
    <b v="0"/>
    <s v="games/video games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s v="CA"/>
    <s v="CAD"/>
    <n v="1528088400"/>
    <n v="1530421200"/>
    <b v="0"/>
    <b v="1"/>
    <s v="theater/plays"/>
    <n v="107.7625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s v="US"/>
    <s v="USD"/>
    <n v="1421906400"/>
    <n v="1421992800"/>
    <b v="0"/>
    <b v="0"/>
    <s v="theater/plays"/>
    <n v="102.07770270270271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s v="US"/>
    <s v="USD"/>
    <n v="1568005200"/>
    <n v="1568178000"/>
    <b v="1"/>
    <b v="0"/>
    <s v="technology/web"/>
    <n v="24.976190476190474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b v="1"/>
    <b v="0"/>
    <s v="film &amp; video/drama"/>
    <n v="79.944134078212286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s v="AU"/>
    <s v="AUD"/>
    <n v="1557637200"/>
    <n v="1558760400"/>
    <b v="0"/>
    <b v="0"/>
    <s v="film &amp; video/drama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s v="GB"/>
    <s v="GBP"/>
    <n v="1375592400"/>
    <n v="1376629200"/>
    <b v="0"/>
    <b v="0"/>
    <s v="theater/plays"/>
    <n v="26.070921985815602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s v="GB"/>
    <s v="GBP"/>
    <n v="1503982800"/>
    <n v="1504760400"/>
    <b v="0"/>
    <b v="0"/>
    <s v="film &amp; video/television"/>
    <n v="105.0032154340836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s v="US"/>
    <s v="USD"/>
    <n v="1418882400"/>
    <n v="1419660000"/>
    <b v="0"/>
    <b v="0"/>
    <s v="photography/photography books"/>
    <n v="25.826923076923077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s v="GB"/>
    <s v="GBP"/>
    <n v="1309237200"/>
    <n v="1311310800"/>
    <b v="0"/>
    <b v="1"/>
    <s v="film &amp; video/shorts"/>
    <n v="77.666666666666671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s v="CH"/>
    <s v="CHF"/>
    <n v="1343365200"/>
    <n v="1344315600"/>
    <b v="0"/>
    <b v="0"/>
    <s v="publishing/radio &amp; podcasts"/>
    <n v="57.82692307692308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s v="AU"/>
    <s v="AUD"/>
    <n v="1507957200"/>
    <n v="1510725600"/>
    <b v="0"/>
    <b v="1"/>
    <s v="theater/plays"/>
    <n v="92.955555555555549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s v="US"/>
    <s v="USD"/>
    <n v="1549519200"/>
    <n v="1551247200"/>
    <b v="1"/>
    <b v="0"/>
    <s v="film &amp; video/animation"/>
    <n v="37.945098039215686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s v="US"/>
    <s v="USD"/>
    <n v="1329026400"/>
    <n v="1330236000"/>
    <b v="0"/>
    <b v="0"/>
    <s v="technology/web"/>
    <n v="31.842105263157894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s v="US"/>
    <s v="USD"/>
    <n v="1544335200"/>
    <n v="1545112800"/>
    <b v="0"/>
    <b v="1"/>
    <s v="music/world music"/>
    <n v="40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s v="US"/>
    <s v="USD"/>
    <n v="1279083600"/>
    <n v="1279170000"/>
    <b v="0"/>
    <b v="0"/>
    <s v="theater/plays"/>
    <n v="101.1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s v="IT"/>
    <s v="EUR"/>
    <n v="1572498000"/>
    <n v="1573452000"/>
    <b v="0"/>
    <b v="0"/>
    <s v="theater/plays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s v="US"/>
    <s v="USD"/>
    <n v="1506056400"/>
    <n v="1507093200"/>
    <b v="0"/>
    <b v="0"/>
    <s v="theater/plays"/>
    <n v="103.41538461538461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s v="US"/>
    <s v="USD"/>
    <n v="1463029200"/>
    <n v="1463374800"/>
    <b v="0"/>
    <b v="0"/>
    <s v="food/food trucks"/>
    <n v="105.13333333333334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s v="US"/>
    <s v="USD"/>
    <n v="1342069200"/>
    <n v="1344574800"/>
    <b v="0"/>
    <b v="0"/>
    <s v="theater/plays"/>
    <n v="89.21621621621621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s v="IT"/>
    <s v="EUR"/>
    <n v="1388296800"/>
    <n v="1389074400"/>
    <b v="0"/>
    <b v="0"/>
    <s v="technology/web"/>
    <n v="51.995234312946785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s v="GB"/>
    <s v="GBP"/>
    <n v="1493787600"/>
    <n v="1494997200"/>
    <b v="0"/>
    <b v="0"/>
    <s v="theater/plays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s v="US"/>
    <s v="USD"/>
    <n v="1424844000"/>
    <n v="1425448800"/>
    <b v="0"/>
    <b v="1"/>
    <s v="theater/plays"/>
    <n v="46.235294117647058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s v="US"/>
    <s v="USD"/>
    <n v="1403931600"/>
    <n v="1404104400"/>
    <b v="0"/>
    <b v="1"/>
    <s v="theater/plays"/>
    <n v="51.151785714285715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s v="US"/>
    <s v="USD"/>
    <n v="1394514000"/>
    <n v="1394773200"/>
    <b v="0"/>
    <b v="0"/>
    <s v="music/rock"/>
    <n v="33.909722222222221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s v="US"/>
    <s v="USD"/>
    <n v="1365397200"/>
    <n v="1366520400"/>
    <b v="0"/>
    <b v="0"/>
    <s v="theater/plays"/>
    <n v="92.016298633017882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s v="US"/>
    <s v="USD"/>
    <n v="1456120800"/>
    <n v="1456639200"/>
    <b v="0"/>
    <b v="0"/>
    <s v="theater/plays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s v="US"/>
    <s v="USD"/>
    <n v="1437714000"/>
    <n v="1438318800"/>
    <b v="0"/>
    <b v="0"/>
    <s v="theater/plays"/>
    <n v="75.848484848484844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s v="US"/>
    <s v="USD"/>
    <n v="1563771600"/>
    <n v="1564030800"/>
    <b v="1"/>
    <b v="0"/>
    <s v="theater/plays"/>
    <n v="80.476190476190482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s v="US"/>
    <s v="USD"/>
    <n v="1448517600"/>
    <n v="1449295200"/>
    <b v="0"/>
    <b v="0"/>
    <s v="film &amp; video/documentary"/>
    <n v="86.978483606557376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s v="US"/>
    <s v="USD"/>
    <n v="1528779600"/>
    <n v="1531890000"/>
    <b v="0"/>
    <b v="1"/>
    <s v="publishing/fiction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s v="US"/>
    <s v="USD"/>
    <n v="1304744400"/>
    <n v="1306213200"/>
    <b v="0"/>
    <b v="1"/>
    <s v="games/video games"/>
    <n v="57.298507462686565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s v="CA"/>
    <s v="CAD"/>
    <n v="1354341600"/>
    <n v="1356242400"/>
    <b v="0"/>
    <b v="0"/>
    <s v="technology/web"/>
    <n v="93.348484848484844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s v="US"/>
    <s v="USD"/>
    <n v="1294552800"/>
    <n v="1297576800"/>
    <b v="1"/>
    <b v="0"/>
    <s v="theater/plays"/>
    <n v="71.987179487179489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s v="AU"/>
    <s v="AUD"/>
    <n v="1295935200"/>
    <n v="1296194400"/>
    <b v="0"/>
    <b v="0"/>
    <s v="theater/plays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s v="US"/>
    <s v="USD"/>
    <n v="1411534800"/>
    <n v="1414558800"/>
    <b v="0"/>
    <b v="0"/>
    <s v="food/food trucks"/>
    <n v="104.99122807017544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s v="AU"/>
    <s v="AUD"/>
    <n v="1486706400"/>
    <n v="1488348000"/>
    <b v="0"/>
    <b v="0"/>
    <s v="photography/photography books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s v="US"/>
    <s v="USD"/>
    <n v="1333602000"/>
    <n v="1334898000"/>
    <b v="1"/>
    <b v="0"/>
    <s v="photography/photography books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s v="US"/>
    <s v="USD"/>
    <n v="1308200400"/>
    <n v="1308373200"/>
    <b v="0"/>
    <b v="0"/>
    <s v="theater/plays"/>
    <n v="84.187845303867405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s v="US"/>
    <s v="USD"/>
    <n v="1411707600"/>
    <n v="1412312400"/>
    <b v="0"/>
    <b v="0"/>
    <s v="theater/plays"/>
    <n v="73.92307692307692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s v="US"/>
    <s v="USD"/>
    <n v="1418364000"/>
    <n v="1419228000"/>
    <b v="1"/>
    <b v="1"/>
    <s v="film &amp; video/documentary"/>
    <n v="36.987499999999997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s v="US"/>
    <s v="USD"/>
    <n v="1429333200"/>
    <n v="1430974800"/>
    <b v="0"/>
    <b v="0"/>
    <s v="technology/web"/>
    <n v="46.896551724137929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s v="US"/>
    <s v="USD"/>
    <n v="1482732000"/>
    <n v="1482818400"/>
    <b v="0"/>
    <b v="1"/>
    <s v="music/rock"/>
    <n v="102.02437459910199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s v="US"/>
    <s v="USD"/>
    <n v="1470718800"/>
    <n v="1471928400"/>
    <b v="0"/>
    <b v="0"/>
    <s v="film &amp; video/documentary"/>
    <n v="45.007502206531335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b v="0"/>
    <b v="1"/>
    <s v="film &amp; video/science fiction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s v="AU"/>
    <s v="AUD"/>
    <n v="1348290000"/>
    <n v="1350363600"/>
    <b v="0"/>
    <b v="0"/>
    <s v="technology/web"/>
    <n v="101.02325581395348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b v="0"/>
    <b v="0"/>
    <s v="theater/plays"/>
    <n v="97.037499999999994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s v="US"/>
    <s v="USD"/>
    <n v="1450764000"/>
    <n v="1451109600"/>
    <b v="0"/>
    <b v="0"/>
    <s v="film &amp; video/science fiction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s v="US"/>
    <s v="USD"/>
    <n v="1329372000"/>
    <n v="1329631200"/>
    <b v="0"/>
    <b v="0"/>
    <s v="theater/plays"/>
    <n v="94.916030534351151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s v="US"/>
    <s v="USD"/>
    <n v="1277096400"/>
    <n v="1278997200"/>
    <b v="0"/>
    <b v="0"/>
    <s v="film &amp; video/animation"/>
    <n v="72.151785714285708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s v="US"/>
    <s v="USD"/>
    <n v="1277701200"/>
    <n v="1280120400"/>
    <b v="0"/>
    <b v="0"/>
    <s v="publishing/translations"/>
    <n v="51.007692307692309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s v="US"/>
    <s v="USD"/>
    <n v="1454911200"/>
    <n v="1458104400"/>
    <b v="0"/>
    <b v="0"/>
    <s v="technology/web"/>
    <n v="85.054545454545448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s v="US"/>
    <s v="USD"/>
    <n v="1297922400"/>
    <n v="1298268000"/>
    <b v="0"/>
    <b v="0"/>
    <s v="publishing/translations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s v="US"/>
    <s v="USD"/>
    <n v="1384408800"/>
    <n v="1386223200"/>
    <b v="0"/>
    <b v="0"/>
    <s v="food/food trucks"/>
    <n v="40.063909774436091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s v="IT"/>
    <s v="EUR"/>
    <n v="1299304800"/>
    <n v="1299823200"/>
    <b v="0"/>
    <b v="1"/>
    <s v="photography/photography books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s v="US"/>
    <s v="USD"/>
    <n v="1431320400"/>
    <n v="1431752400"/>
    <b v="0"/>
    <b v="0"/>
    <s v="theater/plays"/>
    <n v="84.92903225806451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s v="GB"/>
    <s v="GBP"/>
    <n v="1264399200"/>
    <n v="1267855200"/>
    <b v="0"/>
    <b v="0"/>
    <s v="music/rock"/>
    <n v="41.067632850241544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s v="US"/>
    <s v="USD"/>
    <n v="1497502800"/>
    <n v="1497675600"/>
    <b v="0"/>
    <b v="0"/>
    <s v="theater/plays"/>
    <n v="54.971428571428568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s v="US"/>
    <s v="USD"/>
    <n v="1333688400"/>
    <n v="1336885200"/>
    <b v="0"/>
    <b v="0"/>
    <s v="music/world music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s v="US"/>
    <s v="USD"/>
    <n v="1293861600"/>
    <n v="1295157600"/>
    <b v="0"/>
    <b v="0"/>
    <s v="food/food trucks"/>
    <n v="71.201754385964918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s v="US"/>
    <s v="USD"/>
    <n v="1576994400"/>
    <n v="1577599200"/>
    <b v="0"/>
    <b v="0"/>
    <s v="theater/plays"/>
    <n v="91.935483870967744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s v="US"/>
    <s v="USD"/>
    <n v="1304917200"/>
    <n v="1305003600"/>
    <b v="0"/>
    <b v="0"/>
    <s v="theater/plays"/>
    <n v="97.069023569023571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s v="US"/>
    <s v="USD"/>
    <n v="1381208400"/>
    <n v="1381726800"/>
    <b v="0"/>
    <b v="0"/>
    <s v="film &amp; video/television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s v="US"/>
    <s v="USD"/>
    <n v="1401685200"/>
    <n v="1402462800"/>
    <b v="0"/>
    <b v="1"/>
    <s v="technology/web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s v="US"/>
    <s v="USD"/>
    <n v="1291960800"/>
    <n v="1292133600"/>
    <b v="0"/>
    <b v="1"/>
    <s v="theater/plays"/>
    <n v="103.87301587301587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s v="US"/>
    <s v="USD"/>
    <n v="1368853200"/>
    <n v="1368939600"/>
    <b v="0"/>
    <b v="0"/>
    <s v="music/indie rock"/>
    <n v="93.46875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s v="US"/>
    <s v="USD"/>
    <n v="1448776800"/>
    <n v="1452146400"/>
    <b v="0"/>
    <b v="1"/>
    <s v="theater/plays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s v="US"/>
    <s v="USD"/>
    <n v="1296194400"/>
    <n v="1296712800"/>
    <b v="0"/>
    <b v="1"/>
    <s v="theater/plays"/>
    <n v="92.042857142857144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s v="US"/>
    <s v="USD"/>
    <n v="1517983200"/>
    <n v="1520748000"/>
    <b v="0"/>
    <b v="0"/>
    <s v="food/food trucks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s v="US"/>
    <s v="USD"/>
    <n v="1478930400"/>
    <n v="1480831200"/>
    <b v="0"/>
    <b v="0"/>
    <s v="games/video games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s v="GB"/>
    <s v="GBP"/>
    <n v="1426395600"/>
    <n v="1426914000"/>
    <b v="0"/>
    <b v="0"/>
    <s v="theater/plays"/>
    <n v="84.969458128078813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s v="US"/>
    <s v="USD"/>
    <n v="1446181200"/>
    <n v="1446616800"/>
    <b v="1"/>
    <b v="0"/>
    <s v="publishing/nonfiction"/>
    <n v="105.97035040431267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s v="US"/>
    <s v="USD"/>
    <n v="1514181600"/>
    <n v="1517032800"/>
    <b v="0"/>
    <b v="0"/>
    <s v="technology/web"/>
    <n v="36.969040247678016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s v="US"/>
    <s v="USD"/>
    <n v="1311051600"/>
    <n v="1311224400"/>
    <b v="0"/>
    <b v="1"/>
    <s v="film &amp; video/documentary"/>
    <n v="81.533333333333331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s v="US"/>
    <s v="USD"/>
    <n v="1564894800"/>
    <n v="1566190800"/>
    <b v="0"/>
    <b v="0"/>
    <s v="film &amp; video/documentary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s v="US"/>
    <s v="USD"/>
    <n v="1567918800"/>
    <n v="1570165200"/>
    <b v="0"/>
    <b v="0"/>
    <s v="theater/plays"/>
    <n v="26.010498687664043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s v="US"/>
    <s v="USD"/>
    <n v="1386309600"/>
    <n v="1388556000"/>
    <b v="0"/>
    <b v="1"/>
    <s v="music/rock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s v="US"/>
    <s v="USD"/>
    <n v="1301979600"/>
    <n v="1303189200"/>
    <b v="0"/>
    <b v="0"/>
    <s v="music/rock"/>
    <n v="34.173913043478258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s v="US"/>
    <s v="USD"/>
    <n v="1493269200"/>
    <n v="1494478800"/>
    <b v="0"/>
    <b v="0"/>
    <s v="film &amp; video/documentary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s v="US"/>
    <s v="USD"/>
    <n v="1478930400"/>
    <n v="1480744800"/>
    <b v="0"/>
    <b v="0"/>
    <s v="publishing/radio &amp; podcasts"/>
    <n v="76.546875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s v="US"/>
    <s v="USD"/>
    <n v="1555390800"/>
    <n v="1555822800"/>
    <b v="0"/>
    <b v="0"/>
    <s v="publishing/translations"/>
    <n v="53.053097345132741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s v="US"/>
    <s v="USD"/>
    <n v="1456984800"/>
    <n v="1458882000"/>
    <b v="0"/>
    <b v="1"/>
    <s v="film &amp; video/drama"/>
    <n v="106.859375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s v="US"/>
    <s v="USD"/>
    <n v="1411621200"/>
    <n v="1411966800"/>
    <b v="0"/>
    <b v="1"/>
    <s v="music/rock"/>
    <n v="46.020746887966808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s v="US"/>
    <s v="USD"/>
    <n v="1525669200"/>
    <n v="1526878800"/>
    <b v="0"/>
    <b v="1"/>
    <s v="film &amp; video/drama"/>
    <n v="100.17424242424242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s v="IT"/>
    <s v="EUR"/>
    <n v="1450936800"/>
    <n v="1452405600"/>
    <b v="0"/>
    <b v="1"/>
    <s v="photography/photography books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s v="US"/>
    <s v="USD"/>
    <n v="1413522000"/>
    <n v="1414040400"/>
    <b v="0"/>
    <b v="1"/>
    <s v="publishing/translations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s v="US"/>
    <s v="USD"/>
    <n v="1541307600"/>
    <n v="1543816800"/>
    <b v="0"/>
    <b v="1"/>
    <s v="food/food trucks"/>
    <n v="74.995594713656388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s v="US"/>
    <s v="USD"/>
    <n v="1357106400"/>
    <n v="1359698400"/>
    <b v="0"/>
    <b v="0"/>
    <s v="theater/plays"/>
    <n v="42.982142857142854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s v="IT"/>
    <s v="EUR"/>
    <n v="1390197600"/>
    <n v="1390629600"/>
    <b v="0"/>
    <b v="0"/>
    <s v="theater/plays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s v="US"/>
    <s v="USD"/>
    <n v="1265868000"/>
    <n v="1267077600"/>
    <b v="0"/>
    <b v="1"/>
    <s v="music/indie rock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s v="US"/>
    <s v="USD"/>
    <n v="1467176400"/>
    <n v="1467781200"/>
    <b v="0"/>
    <b v="0"/>
    <s v="food/food trucks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A5B2B-3A50-4C76-BEB0-512A8379F80C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3" hier="-1"/>
  </pageFields>
  <dataFields count="1">
    <dataField name="Count of Parent Category" fld="1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B8722-190B-4F6B-91D8-94EF7D0E34A2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7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">
    <i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item="8" hier="-1"/>
  </pageFields>
  <dataFields count="1">
    <dataField name="Count of Sub-Category" fld="1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10B8B3-1810-4ECB-8EB5-01EE12B39874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56C5-ED1E-492B-8DEE-C80AAED6B19F}">
  <dimension ref="A1:N15"/>
  <sheetViews>
    <sheetView workbookViewId="0">
      <selection activeCell="A11" sqref="A11"/>
    </sheetView>
  </sheetViews>
  <sheetFormatPr defaultRowHeight="15.75" x14ac:dyDescent="0.25"/>
  <cols>
    <col min="1" max="1" width="23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14" x14ac:dyDescent="0.25">
      <c r="A1" s="8" t="s">
        <v>6</v>
      </c>
      <c r="B1" t="s">
        <v>2047</v>
      </c>
    </row>
    <row r="2" spans="1:14" x14ac:dyDescent="0.25">
      <c r="A2" s="8" t="s">
        <v>11</v>
      </c>
      <c r="B2" t="s">
        <v>2047</v>
      </c>
    </row>
    <row r="3" spans="1:14" x14ac:dyDescent="0.25">
      <c r="I3" t="b">
        <v>0</v>
      </c>
      <c r="M3" t="b">
        <v>1</v>
      </c>
    </row>
    <row r="4" spans="1:14" x14ac:dyDescent="0.25">
      <c r="A4" s="8" t="s">
        <v>2045</v>
      </c>
      <c r="B4" s="8" t="s">
        <v>2046</v>
      </c>
    </row>
    <row r="5" spans="1:14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  <c r="I5" t="s">
        <v>2065</v>
      </c>
      <c r="J5" t="s">
        <v>2066</v>
      </c>
      <c r="M5" t="s">
        <v>2065</v>
      </c>
      <c r="N5" t="s">
        <v>2066</v>
      </c>
    </row>
    <row r="6" spans="1:14" x14ac:dyDescent="0.25">
      <c r="A6" s="9" t="s">
        <v>2034</v>
      </c>
      <c r="B6" s="10">
        <v>11</v>
      </c>
      <c r="C6" s="10">
        <v>60</v>
      </c>
      <c r="D6" s="10">
        <v>5</v>
      </c>
      <c r="E6" s="10">
        <v>102</v>
      </c>
      <c r="F6" s="10">
        <v>178</v>
      </c>
      <c r="H6" t="s">
        <v>2034</v>
      </c>
      <c r="I6" s="13">
        <v>0.56910569105691056</v>
      </c>
      <c r="J6" s="13">
        <v>0.34959349593495936</v>
      </c>
      <c r="L6" t="s">
        <v>2034</v>
      </c>
      <c r="M6" s="13">
        <v>0.58181818181818179</v>
      </c>
      <c r="N6" s="13">
        <v>0.30909090909090908</v>
      </c>
    </row>
    <row r="7" spans="1:14" x14ac:dyDescent="0.25">
      <c r="A7" s="9" t="s">
        <v>2035</v>
      </c>
      <c r="B7" s="10">
        <v>4</v>
      </c>
      <c r="C7" s="10">
        <v>20</v>
      </c>
      <c r="D7" s="10"/>
      <c r="E7" s="10">
        <v>22</v>
      </c>
      <c r="F7" s="10">
        <v>46</v>
      </c>
      <c r="H7" t="s">
        <v>2035</v>
      </c>
      <c r="I7" s="13">
        <v>0.42424242424242425</v>
      </c>
      <c r="J7" s="13">
        <v>0.45454545454545453</v>
      </c>
      <c r="L7" t="s">
        <v>2035</v>
      </c>
      <c r="M7" s="13">
        <v>0.61538461538461542</v>
      </c>
      <c r="N7" s="13">
        <v>0.38461538461538464</v>
      </c>
    </row>
    <row r="8" spans="1:14" x14ac:dyDescent="0.25">
      <c r="A8" s="9" t="s">
        <v>2036</v>
      </c>
      <c r="B8" s="10">
        <v>1</v>
      </c>
      <c r="C8" s="10">
        <v>23</v>
      </c>
      <c r="D8" s="10">
        <v>3</v>
      </c>
      <c r="E8" s="10">
        <v>21</v>
      </c>
      <c r="F8" s="10">
        <v>48</v>
      </c>
      <c r="H8" t="s">
        <v>2036</v>
      </c>
      <c r="I8" s="13">
        <v>0.41935483870967744</v>
      </c>
      <c r="J8" s="13">
        <v>0.45161290322580644</v>
      </c>
      <c r="L8" t="s">
        <v>2036</v>
      </c>
      <c r="M8" s="13">
        <v>0.47058823529411764</v>
      </c>
      <c r="N8" s="13">
        <v>0.52941176470588236</v>
      </c>
    </row>
    <row r="9" spans="1:14" x14ac:dyDescent="0.25">
      <c r="A9" s="9" t="s">
        <v>2037</v>
      </c>
      <c r="B9" s="10"/>
      <c r="C9" s="10"/>
      <c r="D9" s="10"/>
      <c r="E9" s="10">
        <v>4</v>
      </c>
      <c r="F9" s="10">
        <v>4</v>
      </c>
      <c r="H9" t="s">
        <v>2037</v>
      </c>
      <c r="I9" s="13">
        <v>1</v>
      </c>
      <c r="J9" s="13">
        <v>0</v>
      </c>
    </row>
    <row r="10" spans="1:14" x14ac:dyDescent="0.25">
      <c r="A10" s="9" t="s">
        <v>2038</v>
      </c>
      <c r="B10" s="10">
        <v>10</v>
      </c>
      <c r="C10" s="10">
        <v>66</v>
      </c>
      <c r="D10" s="10"/>
      <c r="E10" s="10">
        <v>99</v>
      </c>
      <c r="F10" s="10">
        <v>175</v>
      </c>
      <c r="H10" t="s">
        <v>2038</v>
      </c>
      <c r="I10" s="13">
        <v>0.56153846153846154</v>
      </c>
      <c r="J10" s="13">
        <v>0.38461538461538464</v>
      </c>
      <c r="L10" t="s">
        <v>2038</v>
      </c>
      <c r="M10" s="13">
        <v>0.57777777777777772</v>
      </c>
      <c r="N10" s="13">
        <v>0.35555555555555557</v>
      </c>
    </row>
    <row r="11" spans="1:14" x14ac:dyDescent="0.25">
      <c r="A11" s="9" t="s">
        <v>2039</v>
      </c>
      <c r="B11" s="10">
        <v>4</v>
      </c>
      <c r="C11" s="10">
        <v>11</v>
      </c>
      <c r="D11" s="10">
        <v>1</v>
      </c>
      <c r="E11" s="10">
        <v>26</v>
      </c>
      <c r="F11" s="10">
        <v>42</v>
      </c>
      <c r="H11" t="s">
        <v>2039</v>
      </c>
      <c r="I11" s="13">
        <v>0.6470588235294118</v>
      </c>
      <c r="J11" s="13">
        <v>0.26470588235294118</v>
      </c>
      <c r="L11" t="s">
        <v>2039</v>
      </c>
      <c r="M11" s="13">
        <v>0.5</v>
      </c>
      <c r="N11" s="13">
        <v>0.25</v>
      </c>
    </row>
    <row r="12" spans="1:14" x14ac:dyDescent="0.25">
      <c r="A12" s="9" t="s">
        <v>2040</v>
      </c>
      <c r="B12" s="10">
        <v>2</v>
      </c>
      <c r="C12" s="10">
        <v>24</v>
      </c>
      <c r="D12" s="10">
        <v>1</v>
      </c>
      <c r="E12" s="10">
        <v>40</v>
      </c>
      <c r="F12" s="10">
        <v>67</v>
      </c>
      <c r="H12" t="s">
        <v>2040</v>
      </c>
      <c r="I12" s="13">
        <v>0.59183673469387754</v>
      </c>
      <c r="J12" s="13">
        <v>0.36734693877551022</v>
      </c>
      <c r="L12" t="s">
        <v>2040</v>
      </c>
      <c r="M12" s="13">
        <v>0.61111111111111116</v>
      </c>
      <c r="N12" s="13">
        <v>0.33333333333333331</v>
      </c>
    </row>
    <row r="13" spans="1:14" x14ac:dyDescent="0.25">
      <c r="A13" s="9" t="s">
        <v>2041</v>
      </c>
      <c r="B13" s="10">
        <v>2</v>
      </c>
      <c r="C13" s="10">
        <v>28</v>
      </c>
      <c r="D13" s="10">
        <v>2</v>
      </c>
      <c r="E13" s="10">
        <v>64</v>
      </c>
      <c r="F13" s="10">
        <v>96</v>
      </c>
      <c r="H13" t="s">
        <v>2041</v>
      </c>
      <c r="I13" s="13">
        <v>0.69333333333333336</v>
      </c>
      <c r="J13" s="13">
        <v>0.25333333333333335</v>
      </c>
      <c r="L13" t="s">
        <v>2041</v>
      </c>
      <c r="M13" s="13">
        <v>0.5714285714285714</v>
      </c>
      <c r="N13" s="13">
        <v>0.42857142857142855</v>
      </c>
    </row>
    <row r="14" spans="1:14" x14ac:dyDescent="0.25">
      <c r="A14" s="9" t="s">
        <v>2042</v>
      </c>
      <c r="B14" s="10">
        <v>23</v>
      </c>
      <c r="C14" s="10">
        <v>132</v>
      </c>
      <c r="D14" s="10">
        <v>2</v>
      </c>
      <c r="E14" s="10">
        <v>187</v>
      </c>
      <c r="F14" s="10">
        <v>344</v>
      </c>
      <c r="H14" t="s">
        <v>2042</v>
      </c>
      <c r="I14" s="13">
        <v>0.55731225296442688</v>
      </c>
      <c r="J14" s="13">
        <v>0.3675889328063241</v>
      </c>
      <c r="L14" t="s">
        <v>2042</v>
      </c>
      <c r="M14" s="13">
        <v>0.50549450549450547</v>
      </c>
      <c r="N14" s="13">
        <v>0.42857142857142855</v>
      </c>
    </row>
    <row r="15" spans="1:14" x14ac:dyDescent="0.25">
      <c r="A15" s="9" t="s">
        <v>2043</v>
      </c>
      <c r="B15" s="10">
        <v>57</v>
      </c>
      <c r="C15" s="10">
        <v>364</v>
      </c>
      <c r="D15" s="10">
        <v>14</v>
      </c>
      <c r="E15" s="10">
        <v>565</v>
      </c>
      <c r="F15" s="1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F34A-87BC-40FB-950C-C716B4F13FF0}">
  <dimension ref="A1:F7"/>
  <sheetViews>
    <sheetView workbookViewId="0">
      <selection activeCell="F24" sqref="F24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4.5" bestFit="1" customWidth="1"/>
    <col min="8" max="8" width="20.5" bestFit="1" customWidth="1"/>
    <col min="9" max="9" width="24.5" bestFit="1" customWidth="1"/>
    <col min="10" max="10" width="25.625" bestFit="1" customWidth="1"/>
    <col min="11" max="11" width="29.625" bestFit="1" customWidth="1"/>
  </cols>
  <sheetData>
    <row r="1" spans="1:6" x14ac:dyDescent="0.25">
      <c r="A1" s="8" t="s">
        <v>6</v>
      </c>
      <c r="B1" t="s">
        <v>2047</v>
      </c>
    </row>
    <row r="2" spans="1:6" x14ac:dyDescent="0.25">
      <c r="A2" s="8" t="s">
        <v>2031</v>
      </c>
      <c r="B2" t="s">
        <v>2042</v>
      </c>
    </row>
    <row r="4" spans="1:6" x14ac:dyDescent="0.25">
      <c r="A4" s="8" t="s">
        <v>2049</v>
      </c>
      <c r="B4" s="8" t="s">
        <v>2046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9" t="s">
        <v>2048</v>
      </c>
      <c r="B6" s="10">
        <v>23</v>
      </c>
      <c r="C6" s="10">
        <v>132</v>
      </c>
      <c r="D6" s="10">
        <v>2</v>
      </c>
      <c r="E6" s="10">
        <v>187</v>
      </c>
      <c r="F6" s="10">
        <v>344</v>
      </c>
    </row>
    <row r="7" spans="1:6" x14ac:dyDescent="0.25">
      <c r="A7" s="9" t="s">
        <v>2043</v>
      </c>
      <c r="B7" s="10">
        <v>23</v>
      </c>
      <c r="C7" s="10">
        <v>132</v>
      </c>
      <c r="D7" s="10">
        <v>2</v>
      </c>
      <c r="E7" s="10">
        <v>187</v>
      </c>
      <c r="F7" s="10">
        <v>344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85B6-8879-4AC9-BC78-E6CF28D26B09}">
  <dimension ref="A1:E18"/>
  <sheetViews>
    <sheetView workbookViewId="0">
      <selection activeCell="E28" sqref="E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16.5" bestFit="1" customWidth="1"/>
    <col min="7" max="7" width="26.625" bestFit="1" customWidth="1"/>
    <col min="8" max="8" width="21.625" bestFit="1" customWidth="1"/>
    <col min="9" max="9" width="31.625" bestFit="1" customWidth="1"/>
  </cols>
  <sheetData>
    <row r="1" spans="1:5" x14ac:dyDescent="0.25">
      <c r="A1" s="8" t="s">
        <v>2031</v>
      </c>
      <c r="B1" t="s">
        <v>2047</v>
      </c>
    </row>
    <row r="2" spans="1:5" x14ac:dyDescent="0.25">
      <c r="A2" s="8" t="s">
        <v>2064</v>
      </c>
      <c r="B2" t="s">
        <v>2047</v>
      </c>
    </row>
    <row r="4" spans="1:5" x14ac:dyDescent="0.25">
      <c r="A4" s="8" t="s">
        <v>2044</v>
      </c>
      <c r="B4" s="8" t="s">
        <v>2046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12" t="s">
        <v>2052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25">
      <c r="A7" s="12" t="s">
        <v>2053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25">
      <c r="A8" s="12" t="s">
        <v>2054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25">
      <c r="A9" s="12" t="s">
        <v>2055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25">
      <c r="A10" s="12" t="s">
        <v>2056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25">
      <c r="A11" s="12" t="s">
        <v>2057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25">
      <c r="A12" s="12" t="s">
        <v>2058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25">
      <c r="A13" s="12" t="s">
        <v>2059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25">
      <c r="A14" s="12" t="s">
        <v>2060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25">
      <c r="A15" s="12" t="s">
        <v>2061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25">
      <c r="A16" s="12" t="s">
        <v>2062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25">
      <c r="A17" s="12" t="s">
        <v>2063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25">
      <c r="A18" s="12" t="s">
        <v>2043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G1" zoomScale="85" zoomScaleNormal="85" workbookViewId="0">
      <selection sqref="A1:T1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4" max="4" width="9.375" bestFit="1" customWidth="1"/>
    <col min="5" max="5" width="12.75" bestFit="1" customWidth="1"/>
    <col min="6" max="6" width="19.5" bestFit="1" customWidth="1"/>
    <col min="7" max="7" width="13.5" bestFit="1" customWidth="1"/>
    <col min="8" max="8" width="18.75" bestFit="1" customWidth="1"/>
    <col min="9" max="9" width="12.625" bestFit="1" customWidth="1"/>
    <col min="10" max="10" width="13.375" bestFit="1" customWidth="1"/>
    <col min="11" max="11" width="16.625" bestFit="1" customWidth="1"/>
    <col min="12" max="12" width="13.25" bestFit="1" customWidth="1"/>
    <col min="13" max="13" width="14.125" bestFit="1" customWidth="1"/>
    <col min="14" max="14" width="13.5" bestFit="1" customWidth="1"/>
    <col min="15" max="15" width="28.625" bestFit="1" customWidth="1"/>
    <col min="16" max="16" width="21.625" bestFit="1" customWidth="1"/>
    <col min="17" max="17" width="19.875" bestFit="1" customWidth="1"/>
    <col min="18" max="18" width="17.5" bestFit="1" customWidth="1"/>
    <col min="19" max="19" width="27.75" bestFit="1" customWidth="1"/>
    <col min="20" max="20" width="26.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1" t="s">
        <v>2050</v>
      </c>
      <c r="T1" s="1" t="s">
        <v>2051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 s="7" t="str">
        <f>IF(ISNUMBER(E2/H2),E2/H2,"N/A")</f>
        <v>N/A</v>
      </c>
      <c r="Q2" t="str">
        <f>LEFT(O2,SEARCH("/",O2)-1)</f>
        <v>food</v>
      </c>
      <c r="R2" t="str">
        <f>RIGHT(O2,LEN(O2)-SEARCH("/",O2))</f>
        <v>food trucks</v>
      </c>
      <c r="S2" s="11">
        <f>K2/86400+DATE(1970,1,1)</f>
        <v>42336.25</v>
      </c>
      <c r="T2" s="11">
        <f>L2/86400+DATE(1970,1,1)</f>
        <v>42353.25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6">
        <f t="shared" ref="F3:F66" si="0">E3/D3*100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 s="7">
        <f>IF(ISNUMBER(E3/H3),E3/H3,"N/A")</f>
        <v>92.151898734177209</v>
      </c>
      <c r="Q3" t="str">
        <f t="shared" ref="Q3:Q66" si="1">LEFT(O3,SEARCH("/",O3)-1)</f>
        <v>music</v>
      </c>
      <c r="R3" t="str">
        <f t="shared" ref="R3:R66" si="2">RIGHT(O3,LEN(O3)-SEARCH("/",O3))</f>
        <v>rock</v>
      </c>
      <c r="S3" s="11">
        <f t="shared" ref="S3:S66" si="3">K3/86400+DATE(1970,1,1)</f>
        <v>41870.208333333336</v>
      </c>
      <c r="T3" s="11">
        <f t="shared" ref="T3:T66" si="4">L3/86400+DATE(1970,1,1)</f>
        <v>41872.208333333336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 s="7">
        <f>IF(ISNUMBER(E4/H4),E4/H4,"N/A")</f>
        <v>100.01614035087719</v>
      </c>
      <c r="Q4" t="str">
        <f t="shared" si="1"/>
        <v>technology</v>
      </c>
      <c r="R4" t="str">
        <f t="shared" si="2"/>
        <v>web</v>
      </c>
      <c r="S4" s="11">
        <f t="shared" si="3"/>
        <v>41595.25</v>
      </c>
      <c r="T4" s="11">
        <f t="shared" si="4"/>
        <v>41597.25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 s="7">
        <f>IF(ISNUMBER(E5/H5),E5/H5,"N/A")</f>
        <v>103.20833333333333</v>
      </c>
      <c r="Q5" t="str">
        <f t="shared" si="1"/>
        <v>music</v>
      </c>
      <c r="R5" t="str">
        <f t="shared" si="2"/>
        <v>rock</v>
      </c>
      <c r="S5" s="11">
        <f t="shared" si="3"/>
        <v>43688.208333333328</v>
      </c>
      <c r="T5" s="11">
        <f t="shared" si="4"/>
        <v>43728.208333333328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 s="7">
        <f>IF(ISNUMBER(E6/H6),E6/H6,"N/A")</f>
        <v>99.339622641509436</v>
      </c>
      <c r="Q6" t="str">
        <f t="shared" si="1"/>
        <v>theater</v>
      </c>
      <c r="R6" t="str">
        <f t="shared" si="2"/>
        <v>plays</v>
      </c>
      <c r="S6" s="11">
        <f t="shared" si="3"/>
        <v>43485.25</v>
      </c>
      <c r="T6" s="11">
        <f t="shared" si="4"/>
        <v>43489.25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 s="7">
        <f>IF(ISNUMBER(E7/H7),E7/H7,"N/A")</f>
        <v>75.833333333333329</v>
      </c>
      <c r="Q7" t="str">
        <f t="shared" si="1"/>
        <v>theater</v>
      </c>
      <c r="R7" t="str">
        <f t="shared" si="2"/>
        <v>plays</v>
      </c>
      <c r="S7" s="11">
        <f t="shared" si="3"/>
        <v>41149.208333333336</v>
      </c>
      <c r="T7" s="11">
        <f t="shared" si="4"/>
        <v>41160.208333333336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 s="7">
        <f>IF(ISNUMBER(E8/H8),E8/H8,"N/A")</f>
        <v>60.555555555555557</v>
      </c>
      <c r="Q8" t="str">
        <f t="shared" si="1"/>
        <v>film &amp; video</v>
      </c>
      <c r="R8" t="str">
        <f t="shared" si="2"/>
        <v>documentary</v>
      </c>
      <c r="S8" s="11">
        <f t="shared" si="3"/>
        <v>42991.208333333328</v>
      </c>
      <c r="T8" s="11">
        <f t="shared" si="4"/>
        <v>42992.208333333328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 s="7">
        <f>IF(ISNUMBER(E9/H9),E9/H9,"N/A")</f>
        <v>64.93832599118943</v>
      </c>
      <c r="Q9" t="str">
        <f t="shared" si="1"/>
        <v>theater</v>
      </c>
      <c r="R9" t="str">
        <f t="shared" si="2"/>
        <v>plays</v>
      </c>
      <c r="S9" s="11">
        <f t="shared" si="3"/>
        <v>42229.208333333328</v>
      </c>
      <c r="T9" s="11">
        <f t="shared" si="4"/>
        <v>42231.208333333328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 s="7">
        <f>IF(ISNUMBER(E10/H10),E10/H10,"N/A")</f>
        <v>30.997175141242938</v>
      </c>
      <c r="Q10" t="str">
        <f t="shared" si="1"/>
        <v>theater</v>
      </c>
      <c r="R10" t="str">
        <f t="shared" si="2"/>
        <v>plays</v>
      </c>
      <c r="S10" s="11">
        <f t="shared" si="3"/>
        <v>40399.208333333336</v>
      </c>
      <c r="T10" s="11">
        <f t="shared" si="4"/>
        <v>40401.208333333336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 s="7">
        <f>IF(ISNUMBER(E11/H11),E11/H11,"N/A")</f>
        <v>72.909090909090907</v>
      </c>
      <c r="Q11" t="str">
        <f t="shared" si="1"/>
        <v>music</v>
      </c>
      <c r="R11" t="str">
        <f t="shared" si="2"/>
        <v>electric music</v>
      </c>
      <c r="S11" s="11">
        <f t="shared" si="3"/>
        <v>41536.208333333336</v>
      </c>
      <c r="T11" s="11">
        <f t="shared" si="4"/>
        <v>41585.25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 s="7">
        <f>IF(ISNUMBER(E12/H12),E12/H12,"N/A")</f>
        <v>62.9</v>
      </c>
      <c r="Q12" t="str">
        <f t="shared" si="1"/>
        <v>film &amp; video</v>
      </c>
      <c r="R12" t="str">
        <f t="shared" si="2"/>
        <v>drama</v>
      </c>
      <c r="S12" s="11">
        <f t="shared" si="3"/>
        <v>40404.208333333336</v>
      </c>
      <c r="T12" s="11">
        <f t="shared" si="4"/>
        <v>40452.208333333336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 s="7">
        <f>IF(ISNUMBER(E13/H13),E13/H13,"N/A")</f>
        <v>112.22222222222223</v>
      </c>
      <c r="Q13" t="str">
        <f t="shared" si="1"/>
        <v>theater</v>
      </c>
      <c r="R13" t="str">
        <f t="shared" si="2"/>
        <v>plays</v>
      </c>
      <c r="S13" s="11">
        <f t="shared" si="3"/>
        <v>40442.208333333336</v>
      </c>
      <c r="T13" s="11">
        <f t="shared" si="4"/>
        <v>40448.208333333336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 s="7">
        <f>IF(ISNUMBER(E14/H14),E14/H14,"N/A")</f>
        <v>102.34545454545454</v>
      </c>
      <c r="Q14" t="str">
        <f t="shared" si="1"/>
        <v>film &amp; video</v>
      </c>
      <c r="R14" t="str">
        <f t="shared" si="2"/>
        <v>drama</v>
      </c>
      <c r="S14" s="11">
        <f t="shared" si="3"/>
        <v>43760.208333333328</v>
      </c>
      <c r="T14" s="11">
        <f t="shared" si="4"/>
        <v>43768.208333333328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 s="7">
        <f>IF(ISNUMBER(E15/H15),E15/H15,"N/A")</f>
        <v>105.05102040816327</v>
      </c>
      <c r="Q15" t="str">
        <f t="shared" si="1"/>
        <v>music</v>
      </c>
      <c r="R15" t="str">
        <f t="shared" si="2"/>
        <v>indie rock</v>
      </c>
      <c r="S15" s="11">
        <f t="shared" si="3"/>
        <v>42532.208333333328</v>
      </c>
      <c r="T15" s="11">
        <f t="shared" si="4"/>
        <v>42544.208333333328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 s="7">
        <f>IF(ISNUMBER(E16/H16),E16/H16,"N/A")</f>
        <v>94.144999999999996</v>
      </c>
      <c r="Q16" t="str">
        <f t="shared" si="1"/>
        <v>music</v>
      </c>
      <c r="R16" t="str">
        <f t="shared" si="2"/>
        <v>indie rock</v>
      </c>
      <c r="S16" s="11">
        <f t="shared" si="3"/>
        <v>40974.25</v>
      </c>
      <c r="T16" s="11">
        <f t="shared" si="4"/>
        <v>41001.208333333336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 s="7">
        <f>IF(ISNUMBER(E17/H17),E17/H17,"N/A")</f>
        <v>84.986725663716811</v>
      </c>
      <c r="Q17" t="str">
        <f t="shared" si="1"/>
        <v>technology</v>
      </c>
      <c r="R17" t="str">
        <f t="shared" si="2"/>
        <v>wearables</v>
      </c>
      <c r="S17" s="11">
        <f t="shared" si="3"/>
        <v>43809.25</v>
      </c>
      <c r="T17" s="11">
        <f t="shared" si="4"/>
        <v>43813.25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 s="7">
        <f>IF(ISNUMBER(E18/H18),E18/H18,"N/A")</f>
        <v>110.41</v>
      </c>
      <c r="Q18" t="str">
        <f t="shared" si="1"/>
        <v>publishing</v>
      </c>
      <c r="R18" t="str">
        <f t="shared" si="2"/>
        <v>nonfiction</v>
      </c>
      <c r="S18" s="11">
        <f t="shared" si="3"/>
        <v>41661.25</v>
      </c>
      <c r="T18" s="11">
        <f t="shared" si="4"/>
        <v>41683.25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 s="7">
        <f>IF(ISNUMBER(E19/H19),E19/H19,"N/A")</f>
        <v>107.96236989591674</v>
      </c>
      <c r="Q19" t="str">
        <f t="shared" si="1"/>
        <v>film &amp; video</v>
      </c>
      <c r="R19" t="str">
        <f t="shared" si="2"/>
        <v>animation</v>
      </c>
      <c r="S19" s="11">
        <f t="shared" si="3"/>
        <v>40555.25</v>
      </c>
      <c r="T19" s="11">
        <f t="shared" si="4"/>
        <v>40556.25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 s="7">
        <f>IF(ISNUMBER(E20/H20),E20/H20,"N/A")</f>
        <v>45.103703703703701</v>
      </c>
      <c r="Q20" t="str">
        <f t="shared" si="1"/>
        <v>theater</v>
      </c>
      <c r="R20" t="str">
        <f t="shared" si="2"/>
        <v>plays</v>
      </c>
      <c r="S20" s="11">
        <f t="shared" si="3"/>
        <v>43351.208333333328</v>
      </c>
      <c r="T20" s="11">
        <f t="shared" si="4"/>
        <v>43359.208333333328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 s="7">
        <f>IF(ISNUMBER(E21/H21),E21/H21,"N/A")</f>
        <v>45.001483679525222</v>
      </c>
      <c r="Q21" t="str">
        <f t="shared" si="1"/>
        <v>theater</v>
      </c>
      <c r="R21" t="str">
        <f t="shared" si="2"/>
        <v>plays</v>
      </c>
      <c r="S21" s="11">
        <f t="shared" si="3"/>
        <v>43528.25</v>
      </c>
      <c r="T21" s="11">
        <f t="shared" si="4"/>
        <v>43549.208333333328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 s="7">
        <f>IF(ISNUMBER(E22/H22),E22/H22,"N/A")</f>
        <v>105.97134670487107</v>
      </c>
      <c r="Q22" t="str">
        <f t="shared" si="1"/>
        <v>film &amp; video</v>
      </c>
      <c r="R22" t="str">
        <f t="shared" si="2"/>
        <v>drama</v>
      </c>
      <c r="S22" s="11">
        <f t="shared" si="3"/>
        <v>41848.208333333336</v>
      </c>
      <c r="T22" s="11">
        <f t="shared" si="4"/>
        <v>41848.208333333336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 s="7">
        <f>IF(ISNUMBER(E23/H23),E23/H23,"N/A")</f>
        <v>69.055555555555557</v>
      </c>
      <c r="Q23" t="str">
        <f t="shared" si="1"/>
        <v>theater</v>
      </c>
      <c r="R23" t="str">
        <f t="shared" si="2"/>
        <v>plays</v>
      </c>
      <c r="S23" s="11">
        <f t="shared" si="3"/>
        <v>40770.208333333336</v>
      </c>
      <c r="T23" s="11">
        <f t="shared" si="4"/>
        <v>40804.208333333336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 s="7">
        <f>IF(ISNUMBER(E24/H24),E24/H24,"N/A")</f>
        <v>85.044943820224717</v>
      </c>
      <c r="Q24" t="str">
        <f t="shared" si="1"/>
        <v>theater</v>
      </c>
      <c r="R24" t="str">
        <f t="shared" si="2"/>
        <v>plays</v>
      </c>
      <c r="S24" s="11">
        <f t="shared" si="3"/>
        <v>43193.208333333328</v>
      </c>
      <c r="T24" s="11">
        <f t="shared" si="4"/>
        <v>43208.208333333328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 s="7">
        <f>IF(ISNUMBER(E25/H25),E25/H25,"N/A")</f>
        <v>105.22535211267606</v>
      </c>
      <c r="Q25" t="str">
        <f t="shared" si="1"/>
        <v>film &amp; video</v>
      </c>
      <c r="R25" t="str">
        <f t="shared" si="2"/>
        <v>documentary</v>
      </c>
      <c r="S25" s="11">
        <f t="shared" si="3"/>
        <v>43510.25</v>
      </c>
      <c r="T25" s="11">
        <f t="shared" si="4"/>
        <v>43563.208333333328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 s="7">
        <f>IF(ISNUMBER(E26/H26),E26/H26,"N/A")</f>
        <v>39.003741114852225</v>
      </c>
      <c r="Q26" t="str">
        <f t="shared" si="1"/>
        <v>technology</v>
      </c>
      <c r="R26" t="str">
        <f t="shared" si="2"/>
        <v>wearables</v>
      </c>
      <c r="S26" s="11">
        <f t="shared" si="3"/>
        <v>41811.208333333336</v>
      </c>
      <c r="T26" s="11">
        <f t="shared" si="4"/>
        <v>41813.208333333336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 s="7">
        <f>IF(ISNUMBER(E27/H27),E27/H27,"N/A")</f>
        <v>73.030674846625772</v>
      </c>
      <c r="Q27" t="str">
        <f t="shared" si="1"/>
        <v>games</v>
      </c>
      <c r="R27" t="str">
        <f t="shared" si="2"/>
        <v>video games</v>
      </c>
      <c r="S27" s="11">
        <f t="shared" si="3"/>
        <v>40681.208333333336</v>
      </c>
      <c r="T27" s="11">
        <f t="shared" si="4"/>
        <v>40701.208333333336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 s="7">
        <f>IF(ISNUMBER(E28/H28),E28/H28,"N/A")</f>
        <v>35.009459459459457</v>
      </c>
      <c r="Q28" t="str">
        <f t="shared" si="1"/>
        <v>theater</v>
      </c>
      <c r="R28" t="str">
        <f t="shared" si="2"/>
        <v>plays</v>
      </c>
      <c r="S28" s="11">
        <f t="shared" si="3"/>
        <v>43312.208333333328</v>
      </c>
      <c r="T28" s="11">
        <f t="shared" si="4"/>
        <v>43339.208333333328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 s="7">
        <f>IF(ISNUMBER(E29/H29),E29/H29,"N/A")</f>
        <v>106.6</v>
      </c>
      <c r="Q29" t="str">
        <f t="shared" si="1"/>
        <v>music</v>
      </c>
      <c r="R29" t="str">
        <f t="shared" si="2"/>
        <v>rock</v>
      </c>
      <c r="S29" s="11">
        <f t="shared" si="3"/>
        <v>42280.208333333328</v>
      </c>
      <c r="T29" s="11">
        <f t="shared" si="4"/>
        <v>42288.208333333328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 s="7">
        <f>IF(ISNUMBER(E30/H30),E30/H30,"N/A")</f>
        <v>61.997747747747745</v>
      </c>
      <c r="Q30" t="str">
        <f t="shared" si="1"/>
        <v>theater</v>
      </c>
      <c r="R30" t="str">
        <f t="shared" si="2"/>
        <v>plays</v>
      </c>
      <c r="S30" s="11">
        <f t="shared" si="3"/>
        <v>40218.25</v>
      </c>
      <c r="T30" s="11">
        <f t="shared" si="4"/>
        <v>40241.25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 s="7">
        <f>IF(ISNUMBER(E31/H31),E31/H31,"N/A")</f>
        <v>94.000622665006233</v>
      </c>
      <c r="Q31" t="str">
        <f t="shared" si="1"/>
        <v>film &amp; video</v>
      </c>
      <c r="R31" t="str">
        <f t="shared" si="2"/>
        <v>shorts</v>
      </c>
      <c r="S31" s="11">
        <f t="shared" si="3"/>
        <v>43301.208333333328</v>
      </c>
      <c r="T31" s="11">
        <f t="shared" si="4"/>
        <v>43341.208333333328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 s="7">
        <f>IF(ISNUMBER(E32/H32),E32/H32,"N/A")</f>
        <v>112.05426356589147</v>
      </c>
      <c r="Q32" t="str">
        <f t="shared" si="1"/>
        <v>film &amp; video</v>
      </c>
      <c r="R32" t="str">
        <f t="shared" si="2"/>
        <v>animation</v>
      </c>
      <c r="S32" s="11">
        <f t="shared" si="3"/>
        <v>43609.208333333328</v>
      </c>
      <c r="T32" s="11">
        <f t="shared" si="4"/>
        <v>43614.208333333328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 s="7">
        <f>IF(ISNUMBER(E33/H33),E33/H33,"N/A")</f>
        <v>48.008849557522126</v>
      </c>
      <c r="Q33" t="str">
        <f t="shared" si="1"/>
        <v>games</v>
      </c>
      <c r="R33" t="str">
        <f t="shared" si="2"/>
        <v>video games</v>
      </c>
      <c r="S33" s="11">
        <f t="shared" si="3"/>
        <v>42374.25</v>
      </c>
      <c r="T33" s="11">
        <f t="shared" si="4"/>
        <v>42402.25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 s="7">
        <f>IF(ISNUMBER(E34/H34),E34/H34,"N/A")</f>
        <v>38.004334633723452</v>
      </c>
      <c r="Q34" t="str">
        <f t="shared" si="1"/>
        <v>film &amp; video</v>
      </c>
      <c r="R34" t="str">
        <f t="shared" si="2"/>
        <v>documentary</v>
      </c>
      <c r="S34" s="11">
        <f t="shared" si="3"/>
        <v>43110.25</v>
      </c>
      <c r="T34" s="11">
        <f t="shared" si="4"/>
        <v>43137.25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 s="7">
        <f>IF(ISNUMBER(E35/H35),E35/H35,"N/A")</f>
        <v>35.000184535892231</v>
      </c>
      <c r="Q35" t="str">
        <f t="shared" si="1"/>
        <v>theater</v>
      </c>
      <c r="R35" t="str">
        <f t="shared" si="2"/>
        <v>plays</v>
      </c>
      <c r="S35" s="11">
        <f t="shared" si="3"/>
        <v>41917.208333333336</v>
      </c>
      <c r="T35" s="11">
        <f t="shared" si="4"/>
        <v>41954.25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 s="7">
        <f>IF(ISNUMBER(E36/H36),E36/H36,"N/A")</f>
        <v>85</v>
      </c>
      <c r="Q36" t="str">
        <f t="shared" si="1"/>
        <v>film &amp; video</v>
      </c>
      <c r="R36" t="str">
        <f t="shared" si="2"/>
        <v>documentary</v>
      </c>
      <c r="S36" s="11">
        <f t="shared" si="3"/>
        <v>42817.208333333328</v>
      </c>
      <c r="T36" s="11">
        <f t="shared" si="4"/>
        <v>42822.208333333328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 s="7">
        <f>IF(ISNUMBER(E37/H37),E37/H37,"N/A")</f>
        <v>95.993893129770996</v>
      </c>
      <c r="Q37" t="str">
        <f t="shared" si="1"/>
        <v>film &amp; video</v>
      </c>
      <c r="R37" t="str">
        <f t="shared" si="2"/>
        <v>drama</v>
      </c>
      <c r="S37" s="11">
        <f t="shared" si="3"/>
        <v>43484.25</v>
      </c>
      <c r="T37" s="11">
        <f t="shared" si="4"/>
        <v>43526.25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 s="7">
        <f>IF(ISNUMBER(E38/H38),E38/H38,"N/A")</f>
        <v>68.8125</v>
      </c>
      <c r="Q38" t="str">
        <f t="shared" si="1"/>
        <v>theater</v>
      </c>
      <c r="R38" t="str">
        <f t="shared" si="2"/>
        <v>plays</v>
      </c>
      <c r="S38" s="11">
        <f t="shared" si="3"/>
        <v>40600.25</v>
      </c>
      <c r="T38" s="11">
        <f t="shared" si="4"/>
        <v>40625.208333333336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 s="7">
        <f>IF(ISNUMBER(E39/H39),E39/H39,"N/A")</f>
        <v>105.97196261682242</v>
      </c>
      <c r="Q39" t="str">
        <f t="shared" si="1"/>
        <v>publishing</v>
      </c>
      <c r="R39" t="str">
        <f t="shared" si="2"/>
        <v>fiction</v>
      </c>
      <c r="S39" s="11">
        <f t="shared" si="3"/>
        <v>43744.208333333328</v>
      </c>
      <c r="T39" s="11">
        <f t="shared" si="4"/>
        <v>43777.25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 s="7">
        <f>IF(ISNUMBER(E40/H40),E40/H40,"N/A")</f>
        <v>75.261194029850742</v>
      </c>
      <c r="Q40" t="str">
        <f t="shared" si="1"/>
        <v>photography</v>
      </c>
      <c r="R40" t="str">
        <f t="shared" si="2"/>
        <v>photography books</v>
      </c>
      <c r="S40" s="11">
        <f t="shared" si="3"/>
        <v>40469.208333333336</v>
      </c>
      <c r="T40" s="11">
        <f t="shared" si="4"/>
        <v>40474.208333333336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 s="7">
        <f>IF(ISNUMBER(E41/H41),E41/H41,"N/A")</f>
        <v>57.125</v>
      </c>
      <c r="Q41" t="str">
        <f t="shared" si="1"/>
        <v>theater</v>
      </c>
      <c r="R41" t="str">
        <f t="shared" si="2"/>
        <v>plays</v>
      </c>
      <c r="S41" s="11">
        <f t="shared" si="3"/>
        <v>41330.25</v>
      </c>
      <c r="T41" s="11">
        <f t="shared" si="4"/>
        <v>41344.208333333336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 s="7">
        <f>IF(ISNUMBER(E42/H42),E42/H42,"N/A")</f>
        <v>75.141414141414145</v>
      </c>
      <c r="Q42" t="str">
        <f t="shared" si="1"/>
        <v>technology</v>
      </c>
      <c r="R42" t="str">
        <f t="shared" si="2"/>
        <v>wearables</v>
      </c>
      <c r="S42" s="11">
        <f t="shared" si="3"/>
        <v>40334.208333333336</v>
      </c>
      <c r="T42" s="11">
        <f t="shared" si="4"/>
        <v>40353.208333333336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 s="7">
        <f>IF(ISNUMBER(E43/H43),E43/H43,"N/A")</f>
        <v>107.42342342342343</v>
      </c>
      <c r="Q43" t="str">
        <f t="shared" si="1"/>
        <v>music</v>
      </c>
      <c r="R43" t="str">
        <f t="shared" si="2"/>
        <v>rock</v>
      </c>
      <c r="S43" s="11">
        <f t="shared" si="3"/>
        <v>41156.208333333336</v>
      </c>
      <c r="T43" s="11">
        <f t="shared" si="4"/>
        <v>41182.208333333336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 s="7">
        <f>IF(ISNUMBER(E44/H44),E44/H44,"N/A")</f>
        <v>35.995495495495497</v>
      </c>
      <c r="Q44" t="str">
        <f t="shared" si="1"/>
        <v>food</v>
      </c>
      <c r="R44" t="str">
        <f t="shared" si="2"/>
        <v>food trucks</v>
      </c>
      <c r="S44" s="11">
        <f t="shared" si="3"/>
        <v>40728.208333333336</v>
      </c>
      <c r="T44" s="11">
        <f t="shared" si="4"/>
        <v>40737.208333333336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 s="7">
        <f>IF(ISNUMBER(E45/H45),E45/H45,"N/A")</f>
        <v>26.998873148744366</v>
      </c>
      <c r="Q45" t="str">
        <f t="shared" si="1"/>
        <v>publishing</v>
      </c>
      <c r="R45" t="str">
        <f t="shared" si="2"/>
        <v>radio &amp; podcasts</v>
      </c>
      <c r="S45" s="11">
        <f t="shared" si="3"/>
        <v>41844.208333333336</v>
      </c>
      <c r="T45" s="11">
        <f t="shared" si="4"/>
        <v>41860.208333333336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 s="7">
        <f>IF(ISNUMBER(E46/H46),E46/H46,"N/A")</f>
        <v>107.56122448979592</v>
      </c>
      <c r="Q46" t="str">
        <f t="shared" si="1"/>
        <v>publishing</v>
      </c>
      <c r="R46" t="str">
        <f t="shared" si="2"/>
        <v>fiction</v>
      </c>
      <c r="S46" s="11">
        <f t="shared" si="3"/>
        <v>43541.208333333328</v>
      </c>
      <c r="T46" s="11">
        <f t="shared" si="4"/>
        <v>43542.208333333328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 s="7">
        <f>IF(ISNUMBER(E47/H47),E47/H47,"N/A")</f>
        <v>94.375</v>
      </c>
      <c r="Q47" t="str">
        <f t="shared" si="1"/>
        <v>theater</v>
      </c>
      <c r="R47" t="str">
        <f t="shared" si="2"/>
        <v>plays</v>
      </c>
      <c r="S47" s="11">
        <f t="shared" si="3"/>
        <v>42676.208333333328</v>
      </c>
      <c r="T47" s="11">
        <f t="shared" si="4"/>
        <v>42691.25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 s="7">
        <f>IF(ISNUMBER(E48/H48),E48/H48,"N/A")</f>
        <v>46.163043478260867</v>
      </c>
      <c r="Q48" t="str">
        <f t="shared" si="1"/>
        <v>music</v>
      </c>
      <c r="R48" t="str">
        <f t="shared" si="2"/>
        <v>rock</v>
      </c>
      <c r="S48" s="11">
        <f t="shared" si="3"/>
        <v>40367.208333333336</v>
      </c>
      <c r="T48" s="11">
        <f t="shared" si="4"/>
        <v>40390.208333333336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 s="7">
        <f>IF(ISNUMBER(E49/H49),E49/H49,"N/A")</f>
        <v>47.845637583892618</v>
      </c>
      <c r="Q49" t="str">
        <f t="shared" si="1"/>
        <v>theater</v>
      </c>
      <c r="R49" t="str">
        <f t="shared" si="2"/>
        <v>plays</v>
      </c>
      <c r="S49" s="11">
        <f t="shared" si="3"/>
        <v>41727.208333333336</v>
      </c>
      <c r="T49" s="11">
        <f t="shared" si="4"/>
        <v>41757.208333333336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 s="7">
        <f>IF(ISNUMBER(E50/H50),E50/H50,"N/A")</f>
        <v>53.007815713698065</v>
      </c>
      <c r="Q50" t="str">
        <f t="shared" si="1"/>
        <v>theater</v>
      </c>
      <c r="R50" t="str">
        <f t="shared" si="2"/>
        <v>plays</v>
      </c>
      <c r="S50" s="11">
        <f t="shared" si="3"/>
        <v>42180.208333333328</v>
      </c>
      <c r="T50" s="11">
        <f t="shared" si="4"/>
        <v>42192.208333333328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 s="7">
        <f>IF(ISNUMBER(E51/H51),E51/H51,"N/A")</f>
        <v>45.059405940594061</v>
      </c>
      <c r="Q51" t="str">
        <f t="shared" si="1"/>
        <v>music</v>
      </c>
      <c r="R51" t="str">
        <f t="shared" si="2"/>
        <v>rock</v>
      </c>
      <c r="S51" s="11">
        <f t="shared" si="3"/>
        <v>43758.208333333328</v>
      </c>
      <c r="T51" s="11">
        <f t="shared" si="4"/>
        <v>43803.25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 s="7">
        <f>IF(ISNUMBER(E52/H52),E52/H52,"N/A")</f>
        <v>2</v>
      </c>
      <c r="Q52" t="str">
        <f t="shared" si="1"/>
        <v>music</v>
      </c>
      <c r="R52" t="str">
        <f t="shared" si="2"/>
        <v>metal</v>
      </c>
      <c r="S52" s="11">
        <f t="shared" si="3"/>
        <v>41487.208333333336</v>
      </c>
      <c r="T52" s="11">
        <f t="shared" si="4"/>
        <v>41515.208333333336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 s="7">
        <f>IF(ISNUMBER(E53/H53),E53/H53,"N/A")</f>
        <v>99.006816632583508</v>
      </c>
      <c r="Q53" t="str">
        <f t="shared" si="1"/>
        <v>technology</v>
      </c>
      <c r="R53" t="str">
        <f t="shared" si="2"/>
        <v>wearables</v>
      </c>
      <c r="S53" s="11">
        <f t="shared" si="3"/>
        <v>40995.208333333336</v>
      </c>
      <c r="T53" s="11">
        <f t="shared" si="4"/>
        <v>41011.208333333336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 s="7">
        <f>IF(ISNUMBER(E54/H54),E54/H54,"N/A")</f>
        <v>32.786666666666669</v>
      </c>
      <c r="Q54" t="str">
        <f t="shared" si="1"/>
        <v>theater</v>
      </c>
      <c r="R54" t="str">
        <f t="shared" si="2"/>
        <v>plays</v>
      </c>
      <c r="S54" s="11">
        <f t="shared" si="3"/>
        <v>40436.208333333336</v>
      </c>
      <c r="T54" s="11">
        <f t="shared" si="4"/>
        <v>40440.208333333336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 s="7">
        <f>IF(ISNUMBER(E55/H55),E55/H55,"N/A")</f>
        <v>59.119617224880386</v>
      </c>
      <c r="Q55" t="str">
        <f t="shared" si="1"/>
        <v>film &amp; video</v>
      </c>
      <c r="R55" t="str">
        <f t="shared" si="2"/>
        <v>drama</v>
      </c>
      <c r="S55" s="11">
        <f t="shared" si="3"/>
        <v>41779.208333333336</v>
      </c>
      <c r="T55" s="11">
        <f t="shared" si="4"/>
        <v>41818.208333333336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 s="7">
        <f>IF(ISNUMBER(E56/H56),E56/H56,"N/A")</f>
        <v>44.93333333333333</v>
      </c>
      <c r="Q56" t="str">
        <f t="shared" si="1"/>
        <v>technology</v>
      </c>
      <c r="R56" t="str">
        <f t="shared" si="2"/>
        <v>wearables</v>
      </c>
      <c r="S56" s="11">
        <f t="shared" si="3"/>
        <v>43170.25</v>
      </c>
      <c r="T56" s="11">
        <f t="shared" si="4"/>
        <v>43176.208333333328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 s="7">
        <f>IF(ISNUMBER(E57/H57),E57/H57,"N/A")</f>
        <v>89.664122137404576</v>
      </c>
      <c r="Q57" t="str">
        <f t="shared" si="1"/>
        <v>music</v>
      </c>
      <c r="R57" t="str">
        <f t="shared" si="2"/>
        <v>jazz</v>
      </c>
      <c r="S57" s="11">
        <f t="shared" si="3"/>
        <v>43311.208333333328</v>
      </c>
      <c r="T57" s="11">
        <f t="shared" si="4"/>
        <v>43316.208333333328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 s="7">
        <f>IF(ISNUMBER(E58/H58),E58/H58,"N/A")</f>
        <v>70.079268292682926</v>
      </c>
      <c r="Q58" t="str">
        <f t="shared" si="1"/>
        <v>technology</v>
      </c>
      <c r="R58" t="str">
        <f t="shared" si="2"/>
        <v>wearables</v>
      </c>
      <c r="S58" s="11">
        <f t="shared" si="3"/>
        <v>42014.25</v>
      </c>
      <c r="T58" s="11">
        <f t="shared" si="4"/>
        <v>42021.25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 s="7">
        <f>IF(ISNUMBER(E59/H59),E59/H59,"N/A")</f>
        <v>31.059701492537314</v>
      </c>
      <c r="Q59" t="str">
        <f t="shared" si="1"/>
        <v>games</v>
      </c>
      <c r="R59" t="str">
        <f t="shared" si="2"/>
        <v>video games</v>
      </c>
      <c r="S59" s="11">
        <f t="shared" si="3"/>
        <v>42979.208333333328</v>
      </c>
      <c r="T59" s="11">
        <f t="shared" si="4"/>
        <v>42991.208333333328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 s="7">
        <f>IF(ISNUMBER(E60/H60),E60/H60,"N/A")</f>
        <v>29.061611374407583</v>
      </c>
      <c r="Q60" t="str">
        <f t="shared" si="1"/>
        <v>theater</v>
      </c>
      <c r="R60" t="str">
        <f t="shared" si="2"/>
        <v>plays</v>
      </c>
      <c r="S60" s="11">
        <f t="shared" si="3"/>
        <v>42268.208333333328</v>
      </c>
      <c r="T60" s="11">
        <f t="shared" si="4"/>
        <v>42281.208333333328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 s="7">
        <f>IF(ISNUMBER(E61/H61),E61/H61,"N/A")</f>
        <v>30.0859375</v>
      </c>
      <c r="Q61" t="str">
        <f t="shared" si="1"/>
        <v>theater</v>
      </c>
      <c r="R61" t="str">
        <f t="shared" si="2"/>
        <v>plays</v>
      </c>
      <c r="S61" s="11">
        <f t="shared" si="3"/>
        <v>42898.208333333328</v>
      </c>
      <c r="T61" s="11">
        <f t="shared" si="4"/>
        <v>42913.208333333328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 s="7">
        <f>IF(ISNUMBER(E62/H62),E62/H62,"N/A")</f>
        <v>84.998125000000002</v>
      </c>
      <c r="Q62" t="str">
        <f t="shared" si="1"/>
        <v>theater</v>
      </c>
      <c r="R62" t="str">
        <f t="shared" si="2"/>
        <v>plays</v>
      </c>
      <c r="S62" s="11">
        <f t="shared" si="3"/>
        <v>41107.208333333336</v>
      </c>
      <c r="T62" s="11">
        <f t="shared" si="4"/>
        <v>41110.208333333336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 s="7">
        <f>IF(ISNUMBER(E63/H63),E63/H63,"N/A")</f>
        <v>82.001775410563695</v>
      </c>
      <c r="Q63" t="str">
        <f t="shared" si="1"/>
        <v>theater</v>
      </c>
      <c r="R63" t="str">
        <f t="shared" si="2"/>
        <v>plays</v>
      </c>
      <c r="S63" s="11">
        <f t="shared" si="3"/>
        <v>40595.25</v>
      </c>
      <c r="T63" s="11">
        <f t="shared" si="4"/>
        <v>40635.208333333336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 s="7">
        <f>IF(ISNUMBER(E64/H64),E64/H64,"N/A")</f>
        <v>58.040160642570278</v>
      </c>
      <c r="Q64" t="str">
        <f t="shared" si="1"/>
        <v>technology</v>
      </c>
      <c r="R64" t="str">
        <f t="shared" si="2"/>
        <v>web</v>
      </c>
      <c r="S64" s="11">
        <f t="shared" si="3"/>
        <v>42160.208333333328</v>
      </c>
      <c r="T64" s="11">
        <f t="shared" si="4"/>
        <v>42161.208333333328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 s="7">
        <f>IF(ISNUMBER(E65/H65),E65/H65,"N/A")</f>
        <v>111.4</v>
      </c>
      <c r="Q65" t="str">
        <f t="shared" si="1"/>
        <v>theater</v>
      </c>
      <c r="R65" t="str">
        <f t="shared" si="2"/>
        <v>plays</v>
      </c>
      <c r="S65" s="11">
        <f t="shared" si="3"/>
        <v>42853.208333333328</v>
      </c>
      <c r="T65" s="11">
        <f t="shared" si="4"/>
        <v>42859.208333333328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 s="7">
        <f>IF(ISNUMBER(E66/H66),E66/H66,"N/A")</f>
        <v>71.94736842105263</v>
      </c>
      <c r="Q66" t="str">
        <f t="shared" si="1"/>
        <v>technology</v>
      </c>
      <c r="R66" t="str">
        <f t="shared" si="2"/>
        <v>web</v>
      </c>
      <c r="S66" s="11">
        <f t="shared" si="3"/>
        <v>43283.208333333328</v>
      </c>
      <c r="T66" s="11">
        <f t="shared" si="4"/>
        <v>43298.208333333328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6">
        <f t="shared" ref="F67:F130" si="5">E67/D67*100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 s="7">
        <f>IF(ISNUMBER(E67/H67),E67/H67,"N/A")</f>
        <v>61.038135593220339</v>
      </c>
      <c r="Q67" t="str">
        <f t="shared" ref="Q67:Q130" si="6">LEFT(O67,SEARCH("/",O67)-1)</f>
        <v>theater</v>
      </c>
      <c r="R67" t="str">
        <f t="shared" ref="R67:R130" si="7">RIGHT(O67,LEN(O67)-SEARCH("/",O67))</f>
        <v>plays</v>
      </c>
      <c r="S67" s="11">
        <f t="shared" ref="S67:S130" si="8">K67/86400+DATE(1970,1,1)</f>
        <v>40570.25</v>
      </c>
      <c r="T67" s="11">
        <f t="shared" ref="T67:T130" si="9">L67/86400+DATE(1970,1,1)</f>
        <v>40577.25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6">
        <f t="shared" si="5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 s="7">
        <f>IF(ISNUMBER(E68/H68),E68/H68,"N/A")</f>
        <v>108.91666666666667</v>
      </c>
      <c r="Q68" t="str">
        <f t="shared" si="6"/>
        <v>theater</v>
      </c>
      <c r="R68" t="str">
        <f t="shared" si="7"/>
        <v>plays</v>
      </c>
      <c r="S68" s="11">
        <f t="shared" si="8"/>
        <v>42102.208333333328</v>
      </c>
      <c r="T68" s="11">
        <f t="shared" si="9"/>
        <v>42107.208333333328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6">
        <f t="shared" si="5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 s="7">
        <f>IF(ISNUMBER(E69/H69),E69/H69,"N/A")</f>
        <v>29.001722017220171</v>
      </c>
      <c r="Q69" t="str">
        <f t="shared" si="6"/>
        <v>technology</v>
      </c>
      <c r="R69" t="str">
        <f t="shared" si="7"/>
        <v>wearables</v>
      </c>
      <c r="S69" s="11">
        <f t="shared" si="8"/>
        <v>40203.25</v>
      </c>
      <c r="T69" s="11">
        <f t="shared" si="9"/>
        <v>40208.25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6">
        <f t="shared" si="5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 s="7">
        <f>IF(ISNUMBER(E70/H70),E70/H70,"N/A")</f>
        <v>58.975609756097562</v>
      </c>
      <c r="Q70" t="str">
        <f t="shared" si="6"/>
        <v>theater</v>
      </c>
      <c r="R70" t="str">
        <f t="shared" si="7"/>
        <v>plays</v>
      </c>
      <c r="S70" s="11">
        <f t="shared" si="8"/>
        <v>42943.208333333328</v>
      </c>
      <c r="T70" s="11">
        <f t="shared" si="9"/>
        <v>42990.208333333328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6">
        <f t="shared" si="5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 s="7">
        <f>IF(ISNUMBER(E71/H71),E71/H71,"N/A")</f>
        <v>111.82352941176471</v>
      </c>
      <c r="Q71" t="str">
        <f t="shared" si="6"/>
        <v>theater</v>
      </c>
      <c r="R71" t="str">
        <f t="shared" si="7"/>
        <v>plays</v>
      </c>
      <c r="S71" s="11">
        <f t="shared" si="8"/>
        <v>40531.25</v>
      </c>
      <c r="T71" s="11">
        <f t="shared" si="9"/>
        <v>40565.25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6">
        <f t="shared" si="5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 s="7">
        <f>IF(ISNUMBER(E72/H72),E72/H72,"N/A")</f>
        <v>63.995555555555555</v>
      </c>
      <c r="Q72" t="str">
        <f t="shared" si="6"/>
        <v>theater</v>
      </c>
      <c r="R72" t="str">
        <f t="shared" si="7"/>
        <v>plays</v>
      </c>
      <c r="S72" s="11">
        <f t="shared" si="8"/>
        <v>40484.208333333336</v>
      </c>
      <c r="T72" s="11">
        <f t="shared" si="9"/>
        <v>40533.25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6">
        <f t="shared" si="5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 s="7">
        <f>IF(ISNUMBER(E73/H73),E73/H73,"N/A")</f>
        <v>85.315789473684205</v>
      </c>
      <c r="Q73" t="str">
        <f t="shared" si="6"/>
        <v>theater</v>
      </c>
      <c r="R73" t="str">
        <f t="shared" si="7"/>
        <v>plays</v>
      </c>
      <c r="S73" s="11">
        <f t="shared" si="8"/>
        <v>43799.25</v>
      </c>
      <c r="T73" s="11">
        <f t="shared" si="9"/>
        <v>43803.25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6">
        <f t="shared" si="5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 s="7">
        <f>IF(ISNUMBER(E74/H74),E74/H74,"N/A")</f>
        <v>74.481481481481481</v>
      </c>
      <c r="Q74" t="str">
        <f t="shared" si="6"/>
        <v>film &amp; video</v>
      </c>
      <c r="R74" t="str">
        <f t="shared" si="7"/>
        <v>animation</v>
      </c>
      <c r="S74" s="11">
        <f t="shared" si="8"/>
        <v>42186.208333333328</v>
      </c>
      <c r="T74" s="11">
        <f t="shared" si="9"/>
        <v>42222.208333333328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6">
        <f t="shared" si="5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 s="7">
        <f>IF(ISNUMBER(E75/H75),E75/H75,"N/A")</f>
        <v>105.14772727272727</v>
      </c>
      <c r="Q75" t="str">
        <f t="shared" si="6"/>
        <v>music</v>
      </c>
      <c r="R75" t="str">
        <f t="shared" si="7"/>
        <v>jazz</v>
      </c>
      <c r="S75" s="11">
        <f t="shared" si="8"/>
        <v>42701.25</v>
      </c>
      <c r="T75" s="11">
        <f t="shared" si="9"/>
        <v>42704.25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6">
        <f t="shared" si="5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 s="7">
        <f>IF(ISNUMBER(E76/H76),E76/H76,"N/A")</f>
        <v>56.188235294117646</v>
      </c>
      <c r="Q76" t="str">
        <f t="shared" si="6"/>
        <v>music</v>
      </c>
      <c r="R76" t="str">
        <f t="shared" si="7"/>
        <v>metal</v>
      </c>
      <c r="S76" s="11">
        <f t="shared" si="8"/>
        <v>42456.208333333328</v>
      </c>
      <c r="T76" s="11">
        <f t="shared" si="9"/>
        <v>42457.208333333328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6">
        <f t="shared" si="5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 s="7">
        <f>IF(ISNUMBER(E77/H77),E77/H77,"N/A")</f>
        <v>85.917647058823533</v>
      </c>
      <c r="Q77" t="str">
        <f t="shared" si="6"/>
        <v>photography</v>
      </c>
      <c r="R77" t="str">
        <f t="shared" si="7"/>
        <v>photography books</v>
      </c>
      <c r="S77" s="11">
        <f t="shared" si="8"/>
        <v>43296.208333333328</v>
      </c>
      <c r="T77" s="11">
        <f t="shared" si="9"/>
        <v>43304.208333333328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6">
        <f t="shared" si="5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 s="7">
        <f>IF(ISNUMBER(E78/H78),E78/H78,"N/A")</f>
        <v>57.00296912114014</v>
      </c>
      <c r="Q78" t="str">
        <f t="shared" si="6"/>
        <v>theater</v>
      </c>
      <c r="R78" t="str">
        <f t="shared" si="7"/>
        <v>plays</v>
      </c>
      <c r="S78" s="11">
        <f t="shared" si="8"/>
        <v>42027.25</v>
      </c>
      <c r="T78" s="11">
        <f t="shared" si="9"/>
        <v>42076.208333333328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6">
        <f t="shared" si="5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 s="7">
        <f>IF(ISNUMBER(E79/H79),E79/H79,"N/A")</f>
        <v>79.642857142857139</v>
      </c>
      <c r="Q79" t="str">
        <f t="shared" si="6"/>
        <v>film &amp; video</v>
      </c>
      <c r="R79" t="str">
        <f t="shared" si="7"/>
        <v>animation</v>
      </c>
      <c r="S79" s="11">
        <f t="shared" si="8"/>
        <v>40448.208333333336</v>
      </c>
      <c r="T79" s="11">
        <f t="shared" si="9"/>
        <v>40462.208333333336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6">
        <f t="shared" si="5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 s="7">
        <f>IF(ISNUMBER(E80/H80),E80/H80,"N/A")</f>
        <v>41.018181818181816</v>
      </c>
      <c r="Q80" t="str">
        <f t="shared" si="6"/>
        <v>publishing</v>
      </c>
      <c r="R80" t="str">
        <f t="shared" si="7"/>
        <v>translations</v>
      </c>
      <c r="S80" s="11">
        <f t="shared" si="8"/>
        <v>43206.208333333328</v>
      </c>
      <c r="T80" s="11">
        <f t="shared" si="9"/>
        <v>43207.208333333328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6">
        <f t="shared" si="5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 s="7">
        <f>IF(ISNUMBER(E81/H81),E81/H81,"N/A")</f>
        <v>48.004773269689736</v>
      </c>
      <c r="Q81" t="str">
        <f t="shared" si="6"/>
        <v>theater</v>
      </c>
      <c r="R81" t="str">
        <f t="shared" si="7"/>
        <v>plays</v>
      </c>
      <c r="S81" s="11">
        <f t="shared" si="8"/>
        <v>43267.208333333328</v>
      </c>
      <c r="T81" s="11">
        <f t="shared" si="9"/>
        <v>43272.208333333328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6">
        <f t="shared" si="5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 s="7">
        <f>IF(ISNUMBER(E82/H82),E82/H82,"N/A")</f>
        <v>55.212598425196852</v>
      </c>
      <c r="Q82" t="str">
        <f t="shared" si="6"/>
        <v>games</v>
      </c>
      <c r="R82" t="str">
        <f t="shared" si="7"/>
        <v>video games</v>
      </c>
      <c r="S82" s="11">
        <f t="shared" si="8"/>
        <v>42976.208333333328</v>
      </c>
      <c r="T82" s="11">
        <f t="shared" si="9"/>
        <v>43006.208333333328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6">
        <f t="shared" si="5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 s="7">
        <f>IF(ISNUMBER(E83/H83),E83/H83,"N/A")</f>
        <v>92.109489051094897</v>
      </c>
      <c r="Q83" t="str">
        <f t="shared" si="6"/>
        <v>music</v>
      </c>
      <c r="R83" t="str">
        <f t="shared" si="7"/>
        <v>rock</v>
      </c>
      <c r="S83" s="11">
        <f t="shared" si="8"/>
        <v>43062.25</v>
      </c>
      <c r="T83" s="11">
        <f t="shared" si="9"/>
        <v>43087.25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6">
        <f t="shared" si="5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 s="7">
        <f>IF(ISNUMBER(E84/H84),E84/H84,"N/A")</f>
        <v>83.183333333333337</v>
      </c>
      <c r="Q84" t="str">
        <f t="shared" si="6"/>
        <v>games</v>
      </c>
      <c r="R84" t="str">
        <f t="shared" si="7"/>
        <v>video games</v>
      </c>
      <c r="S84" s="11">
        <f t="shared" si="8"/>
        <v>43482.25</v>
      </c>
      <c r="T84" s="11">
        <f t="shared" si="9"/>
        <v>43489.25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6">
        <f t="shared" si="5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 s="7">
        <f>IF(ISNUMBER(E85/H85),E85/H85,"N/A")</f>
        <v>39.996000000000002</v>
      </c>
      <c r="Q85" t="str">
        <f t="shared" si="6"/>
        <v>music</v>
      </c>
      <c r="R85" t="str">
        <f t="shared" si="7"/>
        <v>electric music</v>
      </c>
      <c r="S85" s="11">
        <f t="shared" si="8"/>
        <v>42579.208333333328</v>
      </c>
      <c r="T85" s="11">
        <f t="shared" si="9"/>
        <v>42601.208333333328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6">
        <f t="shared" si="5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 s="7">
        <f>IF(ISNUMBER(E86/H86),E86/H86,"N/A")</f>
        <v>111.1336898395722</v>
      </c>
      <c r="Q86" t="str">
        <f t="shared" si="6"/>
        <v>technology</v>
      </c>
      <c r="R86" t="str">
        <f t="shared" si="7"/>
        <v>wearables</v>
      </c>
      <c r="S86" s="11">
        <f t="shared" si="8"/>
        <v>41118.208333333336</v>
      </c>
      <c r="T86" s="11">
        <f t="shared" si="9"/>
        <v>41128.208333333336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6">
        <f t="shared" si="5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 s="7">
        <f>IF(ISNUMBER(E87/H87),E87/H87,"N/A")</f>
        <v>90.563380281690144</v>
      </c>
      <c r="Q87" t="str">
        <f t="shared" si="6"/>
        <v>music</v>
      </c>
      <c r="R87" t="str">
        <f t="shared" si="7"/>
        <v>indie rock</v>
      </c>
      <c r="S87" s="11">
        <f t="shared" si="8"/>
        <v>40797.208333333336</v>
      </c>
      <c r="T87" s="11">
        <f t="shared" si="9"/>
        <v>40805.208333333336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6">
        <f t="shared" si="5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 s="7">
        <f>IF(ISNUMBER(E88/H88),E88/H88,"N/A")</f>
        <v>61.108374384236456</v>
      </c>
      <c r="Q88" t="str">
        <f t="shared" si="6"/>
        <v>theater</v>
      </c>
      <c r="R88" t="str">
        <f t="shared" si="7"/>
        <v>plays</v>
      </c>
      <c r="S88" s="11">
        <f t="shared" si="8"/>
        <v>42128.208333333328</v>
      </c>
      <c r="T88" s="11">
        <f t="shared" si="9"/>
        <v>42141.208333333328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6">
        <f t="shared" si="5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 s="7">
        <f>IF(ISNUMBER(E89/H89),E89/H89,"N/A")</f>
        <v>83.022941970310384</v>
      </c>
      <c r="Q89" t="str">
        <f t="shared" si="6"/>
        <v>music</v>
      </c>
      <c r="R89" t="str">
        <f t="shared" si="7"/>
        <v>rock</v>
      </c>
      <c r="S89" s="11">
        <f t="shared" si="8"/>
        <v>40610.25</v>
      </c>
      <c r="T89" s="11">
        <f t="shared" si="9"/>
        <v>40621.208333333336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6">
        <f t="shared" si="5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 s="7">
        <f>IF(ISNUMBER(E90/H90),E90/H90,"N/A")</f>
        <v>110.76106194690266</v>
      </c>
      <c r="Q90" t="str">
        <f t="shared" si="6"/>
        <v>publishing</v>
      </c>
      <c r="R90" t="str">
        <f t="shared" si="7"/>
        <v>translations</v>
      </c>
      <c r="S90" s="11">
        <f t="shared" si="8"/>
        <v>42110.208333333328</v>
      </c>
      <c r="T90" s="11">
        <f t="shared" si="9"/>
        <v>42132.208333333328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6">
        <f t="shared" si="5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 s="7">
        <f>IF(ISNUMBER(E91/H91),E91/H91,"N/A")</f>
        <v>89.458333333333329</v>
      </c>
      <c r="Q91" t="str">
        <f t="shared" si="6"/>
        <v>theater</v>
      </c>
      <c r="R91" t="str">
        <f t="shared" si="7"/>
        <v>plays</v>
      </c>
      <c r="S91" s="11">
        <f t="shared" si="8"/>
        <v>40283.208333333336</v>
      </c>
      <c r="T91" s="11">
        <f t="shared" si="9"/>
        <v>40285.208333333336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6">
        <f t="shared" si="5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 s="7">
        <f>IF(ISNUMBER(E92/H92),E92/H92,"N/A")</f>
        <v>57.849056603773583</v>
      </c>
      <c r="Q92" t="str">
        <f t="shared" si="6"/>
        <v>theater</v>
      </c>
      <c r="R92" t="str">
        <f t="shared" si="7"/>
        <v>plays</v>
      </c>
      <c r="S92" s="11">
        <f t="shared" si="8"/>
        <v>42425.25</v>
      </c>
      <c r="T92" s="11">
        <f t="shared" si="9"/>
        <v>42425.25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6">
        <f t="shared" si="5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 s="7">
        <f>IF(ISNUMBER(E93/H93),E93/H93,"N/A")</f>
        <v>109.99705449189985</v>
      </c>
      <c r="Q93" t="str">
        <f t="shared" si="6"/>
        <v>publishing</v>
      </c>
      <c r="R93" t="str">
        <f t="shared" si="7"/>
        <v>translations</v>
      </c>
      <c r="S93" s="11">
        <f t="shared" si="8"/>
        <v>42588.208333333328</v>
      </c>
      <c r="T93" s="11">
        <f t="shared" si="9"/>
        <v>42616.208333333328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6">
        <f t="shared" si="5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 s="7">
        <f>IF(ISNUMBER(E94/H94),E94/H94,"N/A")</f>
        <v>103.96586345381526</v>
      </c>
      <c r="Q94" t="str">
        <f t="shared" si="6"/>
        <v>games</v>
      </c>
      <c r="R94" t="str">
        <f t="shared" si="7"/>
        <v>video games</v>
      </c>
      <c r="S94" s="11">
        <f t="shared" si="8"/>
        <v>40352.208333333336</v>
      </c>
      <c r="T94" s="11">
        <f t="shared" si="9"/>
        <v>40353.208333333336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6">
        <f t="shared" si="5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 s="7">
        <f>IF(ISNUMBER(E95/H95),E95/H95,"N/A")</f>
        <v>107.99508196721311</v>
      </c>
      <c r="Q95" t="str">
        <f t="shared" si="6"/>
        <v>theater</v>
      </c>
      <c r="R95" t="str">
        <f t="shared" si="7"/>
        <v>plays</v>
      </c>
      <c r="S95" s="11">
        <f t="shared" si="8"/>
        <v>41202.208333333336</v>
      </c>
      <c r="T95" s="11">
        <f t="shared" si="9"/>
        <v>41206.208333333336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6">
        <f t="shared" si="5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 s="7">
        <f>IF(ISNUMBER(E96/H96),E96/H96,"N/A")</f>
        <v>48.927777777777777</v>
      </c>
      <c r="Q96" t="str">
        <f t="shared" si="6"/>
        <v>technology</v>
      </c>
      <c r="R96" t="str">
        <f t="shared" si="7"/>
        <v>web</v>
      </c>
      <c r="S96" s="11">
        <f t="shared" si="8"/>
        <v>43562.208333333328</v>
      </c>
      <c r="T96" s="11">
        <f t="shared" si="9"/>
        <v>43573.208333333328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6">
        <f t="shared" si="5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 s="7">
        <f>IF(ISNUMBER(E97/H97),E97/H97,"N/A")</f>
        <v>37.666666666666664</v>
      </c>
      <c r="Q97" t="str">
        <f t="shared" si="6"/>
        <v>film &amp; video</v>
      </c>
      <c r="R97" t="str">
        <f t="shared" si="7"/>
        <v>documentary</v>
      </c>
      <c r="S97" s="11">
        <f t="shared" si="8"/>
        <v>43752.208333333328</v>
      </c>
      <c r="T97" s="11">
        <f t="shared" si="9"/>
        <v>43759.208333333328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6">
        <f t="shared" si="5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 s="7">
        <f>IF(ISNUMBER(E98/H98),E98/H98,"N/A")</f>
        <v>64.999141999141997</v>
      </c>
      <c r="Q98" t="str">
        <f t="shared" si="6"/>
        <v>theater</v>
      </c>
      <c r="R98" t="str">
        <f t="shared" si="7"/>
        <v>plays</v>
      </c>
      <c r="S98" s="11">
        <f t="shared" si="8"/>
        <v>40612.25</v>
      </c>
      <c r="T98" s="11">
        <f t="shared" si="9"/>
        <v>40625.208333333336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6">
        <f t="shared" si="5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 s="7">
        <f>IF(ISNUMBER(E99/H99),E99/H99,"N/A")</f>
        <v>106.61061946902655</v>
      </c>
      <c r="Q99" t="str">
        <f t="shared" si="6"/>
        <v>food</v>
      </c>
      <c r="R99" t="str">
        <f t="shared" si="7"/>
        <v>food trucks</v>
      </c>
      <c r="S99" s="11">
        <f t="shared" si="8"/>
        <v>42180.208333333328</v>
      </c>
      <c r="T99" s="11">
        <f t="shared" si="9"/>
        <v>42234.208333333328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6">
        <f t="shared" si="5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 s="7">
        <f>IF(ISNUMBER(E100/H100),E100/H100,"N/A")</f>
        <v>27.009016393442622</v>
      </c>
      <c r="Q100" t="str">
        <f t="shared" si="6"/>
        <v>games</v>
      </c>
      <c r="R100" t="str">
        <f t="shared" si="7"/>
        <v>video games</v>
      </c>
      <c r="S100" s="11">
        <f t="shared" si="8"/>
        <v>42212.208333333328</v>
      </c>
      <c r="T100" s="11">
        <f t="shared" si="9"/>
        <v>42216.208333333328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6">
        <f t="shared" si="5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 s="7">
        <f>IF(ISNUMBER(E101/H101),E101/H101,"N/A")</f>
        <v>91.16463414634147</v>
      </c>
      <c r="Q101" t="str">
        <f t="shared" si="6"/>
        <v>theater</v>
      </c>
      <c r="R101" t="str">
        <f t="shared" si="7"/>
        <v>plays</v>
      </c>
      <c r="S101" s="11">
        <f t="shared" si="8"/>
        <v>41968.25</v>
      </c>
      <c r="T101" s="11">
        <f t="shared" si="9"/>
        <v>41997.25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6">
        <f t="shared" si="5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 s="7">
        <f>IF(ISNUMBER(E102/H102),E102/H102,"N/A")</f>
        <v>1</v>
      </c>
      <c r="Q102" t="str">
        <f t="shared" si="6"/>
        <v>theater</v>
      </c>
      <c r="R102" t="str">
        <f t="shared" si="7"/>
        <v>plays</v>
      </c>
      <c r="S102" s="11">
        <f t="shared" si="8"/>
        <v>40835.208333333336</v>
      </c>
      <c r="T102" s="11">
        <f t="shared" si="9"/>
        <v>40853.208333333336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6">
        <f t="shared" si="5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 s="7">
        <f>IF(ISNUMBER(E103/H103),E103/H103,"N/A")</f>
        <v>56.054878048780488</v>
      </c>
      <c r="Q103" t="str">
        <f t="shared" si="6"/>
        <v>music</v>
      </c>
      <c r="R103" t="str">
        <f t="shared" si="7"/>
        <v>electric music</v>
      </c>
      <c r="S103" s="11">
        <f t="shared" si="8"/>
        <v>42056.25</v>
      </c>
      <c r="T103" s="11">
        <f t="shared" si="9"/>
        <v>42063.25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6">
        <f t="shared" si="5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 s="7">
        <f>IF(ISNUMBER(E104/H104),E104/H104,"N/A")</f>
        <v>31.017857142857142</v>
      </c>
      <c r="Q104" t="str">
        <f t="shared" si="6"/>
        <v>technology</v>
      </c>
      <c r="R104" t="str">
        <f t="shared" si="7"/>
        <v>wearables</v>
      </c>
      <c r="S104" s="11">
        <f t="shared" si="8"/>
        <v>43234.208333333328</v>
      </c>
      <c r="T104" s="11">
        <f t="shared" si="9"/>
        <v>43241.208333333328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6">
        <f t="shared" si="5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 s="7">
        <f>IF(ISNUMBER(E105/H105),E105/H105,"N/A")</f>
        <v>66.513513513513516</v>
      </c>
      <c r="Q105" t="str">
        <f t="shared" si="6"/>
        <v>music</v>
      </c>
      <c r="R105" t="str">
        <f t="shared" si="7"/>
        <v>electric music</v>
      </c>
      <c r="S105" s="11">
        <f t="shared" si="8"/>
        <v>40475.208333333336</v>
      </c>
      <c r="T105" s="11">
        <f t="shared" si="9"/>
        <v>40484.208333333336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6">
        <f t="shared" si="5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 s="7">
        <f>IF(ISNUMBER(E106/H106),E106/H106,"N/A")</f>
        <v>89.005216484089729</v>
      </c>
      <c r="Q106" t="str">
        <f t="shared" si="6"/>
        <v>music</v>
      </c>
      <c r="R106" t="str">
        <f t="shared" si="7"/>
        <v>indie rock</v>
      </c>
      <c r="S106" s="11">
        <f t="shared" si="8"/>
        <v>42878.208333333328</v>
      </c>
      <c r="T106" s="11">
        <f t="shared" si="9"/>
        <v>42879.208333333328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6">
        <f t="shared" si="5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 s="7">
        <f>IF(ISNUMBER(E107/H107),E107/H107,"N/A")</f>
        <v>103.46315789473684</v>
      </c>
      <c r="Q107" t="str">
        <f t="shared" si="6"/>
        <v>technology</v>
      </c>
      <c r="R107" t="str">
        <f t="shared" si="7"/>
        <v>web</v>
      </c>
      <c r="S107" s="11">
        <f t="shared" si="8"/>
        <v>41366.208333333336</v>
      </c>
      <c r="T107" s="11">
        <f t="shared" si="9"/>
        <v>41384.208333333336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6">
        <f t="shared" si="5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 s="7">
        <f>IF(ISNUMBER(E108/H108),E108/H108,"N/A")</f>
        <v>95.278911564625844</v>
      </c>
      <c r="Q108" t="str">
        <f t="shared" si="6"/>
        <v>theater</v>
      </c>
      <c r="R108" t="str">
        <f t="shared" si="7"/>
        <v>plays</v>
      </c>
      <c r="S108" s="11">
        <f t="shared" si="8"/>
        <v>43716.208333333328</v>
      </c>
      <c r="T108" s="11">
        <f t="shared" si="9"/>
        <v>43721.208333333328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6">
        <f t="shared" si="5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 s="7">
        <f>IF(ISNUMBER(E109/H109),E109/H109,"N/A")</f>
        <v>75.895348837209298</v>
      </c>
      <c r="Q109" t="str">
        <f t="shared" si="6"/>
        <v>theater</v>
      </c>
      <c r="R109" t="str">
        <f t="shared" si="7"/>
        <v>plays</v>
      </c>
      <c r="S109" s="11">
        <f t="shared" si="8"/>
        <v>43213.208333333328</v>
      </c>
      <c r="T109" s="11">
        <f t="shared" si="9"/>
        <v>43230.208333333328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6">
        <f t="shared" si="5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 s="7">
        <f>IF(ISNUMBER(E110/H110),E110/H110,"N/A")</f>
        <v>107.57831325301204</v>
      </c>
      <c r="Q110" t="str">
        <f t="shared" si="6"/>
        <v>film &amp; video</v>
      </c>
      <c r="R110" t="str">
        <f t="shared" si="7"/>
        <v>documentary</v>
      </c>
      <c r="S110" s="11">
        <f t="shared" si="8"/>
        <v>41005.208333333336</v>
      </c>
      <c r="T110" s="11">
        <f t="shared" si="9"/>
        <v>41042.208333333336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6">
        <f t="shared" si="5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 s="7">
        <f>IF(ISNUMBER(E111/H111),E111/H111,"N/A")</f>
        <v>51.31666666666667</v>
      </c>
      <c r="Q111" t="str">
        <f t="shared" si="6"/>
        <v>film &amp; video</v>
      </c>
      <c r="R111" t="str">
        <f t="shared" si="7"/>
        <v>television</v>
      </c>
      <c r="S111" s="11">
        <f t="shared" si="8"/>
        <v>41651.25</v>
      </c>
      <c r="T111" s="11">
        <f t="shared" si="9"/>
        <v>41653.25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6">
        <f t="shared" si="5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 s="7">
        <f>IF(ISNUMBER(E112/H112),E112/H112,"N/A")</f>
        <v>71.983108108108112</v>
      </c>
      <c r="Q112" t="str">
        <f t="shared" si="6"/>
        <v>food</v>
      </c>
      <c r="R112" t="str">
        <f t="shared" si="7"/>
        <v>food trucks</v>
      </c>
      <c r="S112" s="11">
        <f t="shared" si="8"/>
        <v>43354.208333333328</v>
      </c>
      <c r="T112" s="11">
        <f t="shared" si="9"/>
        <v>43373.208333333328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6">
        <f t="shared" si="5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 s="7">
        <f>IF(ISNUMBER(E113/H113),E113/H113,"N/A")</f>
        <v>108.95414201183432</v>
      </c>
      <c r="Q113" t="str">
        <f t="shared" si="6"/>
        <v>publishing</v>
      </c>
      <c r="R113" t="str">
        <f t="shared" si="7"/>
        <v>radio &amp; podcasts</v>
      </c>
      <c r="S113" s="11">
        <f t="shared" si="8"/>
        <v>41174.208333333336</v>
      </c>
      <c r="T113" s="11">
        <f t="shared" si="9"/>
        <v>41180.208333333336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6">
        <f t="shared" si="5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 s="7">
        <f>IF(ISNUMBER(E114/H114),E114/H114,"N/A")</f>
        <v>35</v>
      </c>
      <c r="Q114" t="str">
        <f t="shared" si="6"/>
        <v>technology</v>
      </c>
      <c r="R114" t="str">
        <f t="shared" si="7"/>
        <v>web</v>
      </c>
      <c r="S114" s="11">
        <f t="shared" si="8"/>
        <v>41875.208333333336</v>
      </c>
      <c r="T114" s="11">
        <f t="shared" si="9"/>
        <v>41890.208333333336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6">
        <f t="shared" si="5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 s="7">
        <f>IF(ISNUMBER(E115/H115),E115/H115,"N/A")</f>
        <v>94.938931297709928</v>
      </c>
      <c r="Q115" t="str">
        <f t="shared" si="6"/>
        <v>food</v>
      </c>
      <c r="R115" t="str">
        <f t="shared" si="7"/>
        <v>food trucks</v>
      </c>
      <c r="S115" s="11">
        <f t="shared" si="8"/>
        <v>42990.208333333328</v>
      </c>
      <c r="T115" s="11">
        <f t="shared" si="9"/>
        <v>42997.208333333328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6">
        <f t="shared" si="5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 s="7">
        <f>IF(ISNUMBER(E116/H116),E116/H116,"N/A")</f>
        <v>109.65079365079364</v>
      </c>
      <c r="Q116" t="str">
        <f t="shared" si="6"/>
        <v>technology</v>
      </c>
      <c r="R116" t="str">
        <f t="shared" si="7"/>
        <v>wearables</v>
      </c>
      <c r="S116" s="11">
        <f t="shared" si="8"/>
        <v>43564.208333333328</v>
      </c>
      <c r="T116" s="11">
        <f t="shared" si="9"/>
        <v>43565.208333333328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6">
        <f t="shared" si="5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 s="7">
        <f>IF(ISNUMBER(E117/H117),E117/H117,"N/A")</f>
        <v>44.001815980629537</v>
      </c>
      <c r="Q117" t="str">
        <f t="shared" si="6"/>
        <v>publishing</v>
      </c>
      <c r="R117" t="str">
        <f t="shared" si="7"/>
        <v>fiction</v>
      </c>
      <c r="S117" s="11">
        <f t="shared" si="8"/>
        <v>43056.25</v>
      </c>
      <c r="T117" s="11">
        <f t="shared" si="9"/>
        <v>43091.25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6">
        <f t="shared" si="5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 s="7">
        <f>IF(ISNUMBER(E118/H118),E118/H118,"N/A")</f>
        <v>86.794520547945211</v>
      </c>
      <c r="Q118" t="str">
        <f t="shared" si="6"/>
        <v>theater</v>
      </c>
      <c r="R118" t="str">
        <f t="shared" si="7"/>
        <v>plays</v>
      </c>
      <c r="S118" s="11">
        <f t="shared" si="8"/>
        <v>42265.208333333328</v>
      </c>
      <c r="T118" s="11">
        <f t="shared" si="9"/>
        <v>42266.208333333328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6">
        <f t="shared" si="5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 s="7">
        <f>IF(ISNUMBER(E119/H119),E119/H119,"N/A")</f>
        <v>30.992727272727272</v>
      </c>
      <c r="Q119" t="str">
        <f t="shared" si="6"/>
        <v>film &amp; video</v>
      </c>
      <c r="R119" t="str">
        <f t="shared" si="7"/>
        <v>television</v>
      </c>
      <c r="S119" s="11">
        <f t="shared" si="8"/>
        <v>40808.208333333336</v>
      </c>
      <c r="T119" s="11">
        <f t="shared" si="9"/>
        <v>40814.208333333336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6">
        <f t="shared" si="5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 s="7">
        <f>IF(ISNUMBER(E120/H120),E120/H120,"N/A")</f>
        <v>94.791044776119406</v>
      </c>
      <c r="Q120" t="str">
        <f t="shared" si="6"/>
        <v>photography</v>
      </c>
      <c r="R120" t="str">
        <f t="shared" si="7"/>
        <v>photography books</v>
      </c>
      <c r="S120" s="11">
        <f t="shared" si="8"/>
        <v>41665.25</v>
      </c>
      <c r="T120" s="11">
        <f t="shared" si="9"/>
        <v>41671.25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6">
        <f t="shared" si="5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 s="7">
        <f>IF(ISNUMBER(E121/H121),E121/H121,"N/A")</f>
        <v>69.79220779220779</v>
      </c>
      <c r="Q121" t="str">
        <f t="shared" si="6"/>
        <v>film &amp; video</v>
      </c>
      <c r="R121" t="str">
        <f t="shared" si="7"/>
        <v>documentary</v>
      </c>
      <c r="S121" s="11">
        <f t="shared" si="8"/>
        <v>41806.208333333336</v>
      </c>
      <c r="T121" s="11">
        <f t="shared" si="9"/>
        <v>41823.208333333336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6">
        <f t="shared" si="5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 s="7">
        <f>IF(ISNUMBER(E122/H122),E122/H122,"N/A")</f>
        <v>63.003367003367003</v>
      </c>
      <c r="Q122" t="str">
        <f t="shared" si="6"/>
        <v>games</v>
      </c>
      <c r="R122" t="str">
        <f t="shared" si="7"/>
        <v>mobile games</v>
      </c>
      <c r="S122" s="11">
        <f t="shared" si="8"/>
        <v>42111.208333333328</v>
      </c>
      <c r="T122" s="11">
        <f t="shared" si="9"/>
        <v>42115.208333333328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6">
        <f t="shared" si="5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 s="7">
        <f>IF(ISNUMBER(E123/H123),E123/H123,"N/A")</f>
        <v>110.0343300110742</v>
      </c>
      <c r="Q123" t="str">
        <f t="shared" si="6"/>
        <v>games</v>
      </c>
      <c r="R123" t="str">
        <f t="shared" si="7"/>
        <v>video games</v>
      </c>
      <c r="S123" s="11">
        <f t="shared" si="8"/>
        <v>41917.208333333336</v>
      </c>
      <c r="T123" s="11">
        <f t="shared" si="9"/>
        <v>41930.208333333336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6">
        <f t="shared" si="5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 s="7">
        <f>IF(ISNUMBER(E124/H124),E124/H124,"N/A")</f>
        <v>25.997933274284026</v>
      </c>
      <c r="Q124" t="str">
        <f t="shared" si="6"/>
        <v>publishing</v>
      </c>
      <c r="R124" t="str">
        <f t="shared" si="7"/>
        <v>fiction</v>
      </c>
      <c r="S124" s="11">
        <f t="shared" si="8"/>
        <v>41970.25</v>
      </c>
      <c r="T124" s="11">
        <f t="shared" si="9"/>
        <v>41997.25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6">
        <f t="shared" si="5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 s="7">
        <f>IF(ISNUMBER(E125/H125),E125/H125,"N/A")</f>
        <v>49.987915407854985</v>
      </c>
      <c r="Q125" t="str">
        <f t="shared" si="6"/>
        <v>theater</v>
      </c>
      <c r="R125" t="str">
        <f t="shared" si="7"/>
        <v>plays</v>
      </c>
      <c r="S125" s="11">
        <f t="shared" si="8"/>
        <v>42332.25</v>
      </c>
      <c r="T125" s="11">
        <f t="shared" si="9"/>
        <v>42335.25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6">
        <f t="shared" si="5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 s="7">
        <f>IF(ISNUMBER(E126/H126),E126/H126,"N/A")</f>
        <v>101.72340425531915</v>
      </c>
      <c r="Q126" t="str">
        <f t="shared" si="6"/>
        <v>photography</v>
      </c>
      <c r="R126" t="str">
        <f t="shared" si="7"/>
        <v>photography books</v>
      </c>
      <c r="S126" s="11">
        <f t="shared" si="8"/>
        <v>43598.208333333328</v>
      </c>
      <c r="T126" s="11">
        <f t="shared" si="9"/>
        <v>43651.208333333328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6">
        <f t="shared" si="5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 s="7">
        <f>IF(ISNUMBER(E127/H127),E127/H127,"N/A")</f>
        <v>47.083333333333336</v>
      </c>
      <c r="Q127" t="str">
        <f t="shared" si="6"/>
        <v>theater</v>
      </c>
      <c r="R127" t="str">
        <f t="shared" si="7"/>
        <v>plays</v>
      </c>
      <c r="S127" s="11">
        <f t="shared" si="8"/>
        <v>43362.208333333328</v>
      </c>
      <c r="T127" s="11">
        <f t="shared" si="9"/>
        <v>43366.208333333328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6">
        <f t="shared" si="5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 s="7">
        <f>IF(ISNUMBER(E128/H128),E128/H128,"N/A")</f>
        <v>89.944444444444443</v>
      </c>
      <c r="Q128" t="str">
        <f t="shared" si="6"/>
        <v>theater</v>
      </c>
      <c r="R128" t="str">
        <f t="shared" si="7"/>
        <v>plays</v>
      </c>
      <c r="S128" s="11">
        <f t="shared" si="8"/>
        <v>42596.208333333328</v>
      </c>
      <c r="T128" s="11">
        <f t="shared" si="9"/>
        <v>42624.208333333328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6">
        <f t="shared" si="5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 s="7">
        <f>IF(ISNUMBER(E129/H129),E129/H129,"N/A")</f>
        <v>78.96875</v>
      </c>
      <c r="Q129" t="str">
        <f t="shared" si="6"/>
        <v>theater</v>
      </c>
      <c r="R129" t="str">
        <f t="shared" si="7"/>
        <v>plays</v>
      </c>
      <c r="S129" s="11">
        <f t="shared" si="8"/>
        <v>40310.208333333336</v>
      </c>
      <c r="T129" s="11">
        <f t="shared" si="9"/>
        <v>40313.208333333336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6">
        <f t="shared" si="5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 s="7">
        <f>IF(ISNUMBER(E130/H130),E130/H130,"N/A")</f>
        <v>80.067669172932327</v>
      </c>
      <c r="Q130" t="str">
        <f t="shared" si="6"/>
        <v>music</v>
      </c>
      <c r="R130" t="str">
        <f t="shared" si="7"/>
        <v>rock</v>
      </c>
      <c r="S130" s="11">
        <f t="shared" si="8"/>
        <v>40417.208333333336</v>
      </c>
      <c r="T130" s="11">
        <f t="shared" si="9"/>
        <v>40430.208333333336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6">
        <f t="shared" ref="F131:F194" si="10">E131/D131*100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 s="7">
        <f>IF(ISNUMBER(E131/H131),E131/H131,"N/A")</f>
        <v>86.472727272727269</v>
      </c>
      <c r="Q131" t="str">
        <f t="shared" ref="Q131:Q194" si="11">LEFT(O131,SEARCH("/",O131)-1)</f>
        <v>food</v>
      </c>
      <c r="R131" t="str">
        <f t="shared" ref="R131:R194" si="12">RIGHT(O131,LEN(O131)-SEARCH("/",O131))</f>
        <v>food trucks</v>
      </c>
      <c r="S131" s="11">
        <f t="shared" ref="S131:S194" si="13">K131/86400+DATE(1970,1,1)</f>
        <v>42038.25</v>
      </c>
      <c r="T131" s="11">
        <f t="shared" ref="T131:T194" si="14">L131/86400+DATE(1970,1,1)</f>
        <v>42063.25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6">
        <f t="shared" si="10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 s="7">
        <f>IF(ISNUMBER(E132/H132),E132/H132,"N/A")</f>
        <v>28.001876172607879</v>
      </c>
      <c r="Q132" t="str">
        <f t="shared" si="11"/>
        <v>film &amp; video</v>
      </c>
      <c r="R132" t="str">
        <f t="shared" si="12"/>
        <v>drama</v>
      </c>
      <c r="S132" s="11">
        <f t="shared" si="13"/>
        <v>40842.208333333336</v>
      </c>
      <c r="T132" s="11">
        <f t="shared" si="14"/>
        <v>40858.25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6">
        <f t="shared" si="10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 s="7">
        <f>IF(ISNUMBER(E133/H133),E133/H133,"N/A")</f>
        <v>67.996725337699544</v>
      </c>
      <c r="Q133" t="str">
        <f t="shared" si="11"/>
        <v>technology</v>
      </c>
      <c r="R133" t="str">
        <f t="shared" si="12"/>
        <v>web</v>
      </c>
      <c r="S133" s="11">
        <f t="shared" si="13"/>
        <v>41607.25</v>
      </c>
      <c r="T133" s="11">
        <f t="shared" si="14"/>
        <v>41620.25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6">
        <f t="shared" si="10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 s="7">
        <f>IF(ISNUMBER(E134/H134),E134/H134,"N/A")</f>
        <v>43.078651685393261</v>
      </c>
      <c r="Q134" t="str">
        <f t="shared" si="11"/>
        <v>theater</v>
      </c>
      <c r="R134" t="str">
        <f t="shared" si="12"/>
        <v>plays</v>
      </c>
      <c r="S134" s="11">
        <f t="shared" si="13"/>
        <v>43112.25</v>
      </c>
      <c r="T134" s="11">
        <f t="shared" si="14"/>
        <v>43128.25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6">
        <f t="shared" si="10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 s="7">
        <f>IF(ISNUMBER(E135/H135),E135/H135,"N/A")</f>
        <v>87.95597484276729</v>
      </c>
      <c r="Q135" t="str">
        <f t="shared" si="11"/>
        <v>music</v>
      </c>
      <c r="R135" t="str">
        <f t="shared" si="12"/>
        <v>world music</v>
      </c>
      <c r="S135" s="11">
        <f t="shared" si="13"/>
        <v>40767.208333333336</v>
      </c>
      <c r="T135" s="11">
        <f t="shared" si="14"/>
        <v>40789.208333333336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6">
        <f t="shared" si="10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 s="7">
        <f>IF(ISNUMBER(E136/H136),E136/H136,"N/A")</f>
        <v>94.987234042553197</v>
      </c>
      <c r="Q136" t="str">
        <f t="shared" si="11"/>
        <v>film &amp; video</v>
      </c>
      <c r="R136" t="str">
        <f t="shared" si="12"/>
        <v>documentary</v>
      </c>
      <c r="S136" s="11">
        <f t="shared" si="13"/>
        <v>40713.208333333336</v>
      </c>
      <c r="T136" s="11">
        <f t="shared" si="14"/>
        <v>40762.208333333336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6">
        <f t="shared" si="10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 s="7">
        <f>IF(ISNUMBER(E137/H137),E137/H137,"N/A")</f>
        <v>46.905982905982903</v>
      </c>
      <c r="Q137" t="str">
        <f t="shared" si="11"/>
        <v>theater</v>
      </c>
      <c r="R137" t="str">
        <f t="shared" si="12"/>
        <v>plays</v>
      </c>
      <c r="S137" s="11">
        <f t="shared" si="13"/>
        <v>41340.25</v>
      </c>
      <c r="T137" s="11">
        <f t="shared" si="14"/>
        <v>41345.208333333336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6">
        <f t="shared" si="10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 s="7">
        <f>IF(ISNUMBER(E138/H138),E138/H138,"N/A")</f>
        <v>46.913793103448278</v>
      </c>
      <c r="Q138" t="str">
        <f t="shared" si="11"/>
        <v>film &amp; video</v>
      </c>
      <c r="R138" t="str">
        <f t="shared" si="12"/>
        <v>drama</v>
      </c>
      <c r="S138" s="11">
        <f t="shared" si="13"/>
        <v>41797.208333333336</v>
      </c>
      <c r="T138" s="11">
        <f t="shared" si="14"/>
        <v>41809.208333333336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6">
        <f t="shared" si="10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 s="7">
        <f>IF(ISNUMBER(E139/H139),E139/H139,"N/A")</f>
        <v>94.24</v>
      </c>
      <c r="Q139" t="str">
        <f t="shared" si="11"/>
        <v>publishing</v>
      </c>
      <c r="R139" t="str">
        <f t="shared" si="12"/>
        <v>nonfiction</v>
      </c>
      <c r="S139" s="11">
        <f t="shared" si="13"/>
        <v>40457.208333333336</v>
      </c>
      <c r="T139" s="11">
        <f t="shared" si="14"/>
        <v>40463.208333333336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6">
        <f t="shared" si="10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 s="7">
        <f>IF(ISNUMBER(E140/H140),E140/H140,"N/A")</f>
        <v>80.139130434782615</v>
      </c>
      <c r="Q140" t="str">
        <f t="shared" si="11"/>
        <v>games</v>
      </c>
      <c r="R140" t="str">
        <f t="shared" si="12"/>
        <v>mobile games</v>
      </c>
      <c r="S140" s="11">
        <f t="shared" si="13"/>
        <v>41180.208333333336</v>
      </c>
      <c r="T140" s="11">
        <f t="shared" si="14"/>
        <v>41186.208333333336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6">
        <f t="shared" si="10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 s="7">
        <f>IF(ISNUMBER(E141/H141),E141/H141,"N/A")</f>
        <v>59.036809815950917</v>
      </c>
      <c r="Q141" t="str">
        <f t="shared" si="11"/>
        <v>technology</v>
      </c>
      <c r="R141" t="str">
        <f t="shared" si="12"/>
        <v>wearables</v>
      </c>
      <c r="S141" s="11">
        <f t="shared" si="13"/>
        <v>42115.208333333328</v>
      </c>
      <c r="T141" s="11">
        <f t="shared" si="14"/>
        <v>42131.208333333328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6">
        <f t="shared" si="10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 s="7">
        <f>IF(ISNUMBER(E142/H142),E142/H142,"N/A")</f>
        <v>65.989247311827953</v>
      </c>
      <c r="Q142" t="str">
        <f t="shared" si="11"/>
        <v>film &amp; video</v>
      </c>
      <c r="R142" t="str">
        <f t="shared" si="12"/>
        <v>documentary</v>
      </c>
      <c r="S142" s="11">
        <f t="shared" si="13"/>
        <v>43156.25</v>
      </c>
      <c r="T142" s="11">
        <f t="shared" si="14"/>
        <v>43161.25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6">
        <f t="shared" si="10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 s="7">
        <f>IF(ISNUMBER(E143/H143),E143/H143,"N/A")</f>
        <v>60.992530345471522</v>
      </c>
      <c r="Q143" t="str">
        <f t="shared" si="11"/>
        <v>technology</v>
      </c>
      <c r="R143" t="str">
        <f t="shared" si="12"/>
        <v>web</v>
      </c>
      <c r="S143" s="11">
        <f t="shared" si="13"/>
        <v>42167.208333333328</v>
      </c>
      <c r="T143" s="11">
        <f t="shared" si="14"/>
        <v>42173.208333333328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6">
        <f t="shared" si="10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 s="7">
        <f>IF(ISNUMBER(E144/H144),E144/H144,"N/A")</f>
        <v>98.307692307692307</v>
      </c>
      <c r="Q144" t="str">
        <f t="shared" si="11"/>
        <v>technology</v>
      </c>
      <c r="R144" t="str">
        <f t="shared" si="12"/>
        <v>web</v>
      </c>
      <c r="S144" s="11">
        <f t="shared" si="13"/>
        <v>41005.208333333336</v>
      </c>
      <c r="T144" s="11">
        <f t="shared" si="14"/>
        <v>41046.208333333336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6">
        <f t="shared" si="10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 s="7">
        <f>IF(ISNUMBER(E145/H145),E145/H145,"N/A")</f>
        <v>104.6</v>
      </c>
      <c r="Q145" t="str">
        <f t="shared" si="11"/>
        <v>music</v>
      </c>
      <c r="R145" t="str">
        <f t="shared" si="12"/>
        <v>indie rock</v>
      </c>
      <c r="S145" s="11">
        <f t="shared" si="13"/>
        <v>40357.208333333336</v>
      </c>
      <c r="T145" s="11">
        <f t="shared" si="14"/>
        <v>40377.208333333336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6">
        <f t="shared" si="10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 s="7">
        <f>IF(ISNUMBER(E146/H146),E146/H146,"N/A")</f>
        <v>86.066666666666663</v>
      </c>
      <c r="Q146" t="str">
        <f t="shared" si="11"/>
        <v>theater</v>
      </c>
      <c r="R146" t="str">
        <f t="shared" si="12"/>
        <v>plays</v>
      </c>
      <c r="S146" s="11">
        <f t="shared" si="13"/>
        <v>43633.208333333328</v>
      </c>
      <c r="T146" s="11">
        <f t="shared" si="14"/>
        <v>43641.208333333328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6">
        <f t="shared" si="10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 s="7">
        <f>IF(ISNUMBER(E147/H147),E147/H147,"N/A")</f>
        <v>76.989583333333329</v>
      </c>
      <c r="Q147" t="str">
        <f t="shared" si="11"/>
        <v>technology</v>
      </c>
      <c r="R147" t="str">
        <f t="shared" si="12"/>
        <v>wearables</v>
      </c>
      <c r="S147" s="11">
        <f t="shared" si="13"/>
        <v>41889.208333333336</v>
      </c>
      <c r="T147" s="11">
        <f t="shared" si="14"/>
        <v>41894.208333333336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6">
        <f t="shared" si="10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 s="7">
        <f>IF(ISNUMBER(E148/H148),E148/H148,"N/A")</f>
        <v>29.764705882352942</v>
      </c>
      <c r="Q148" t="str">
        <f t="shared" si="11"/>
        <v>theater</v>
      </c>
      <c r="R148" t="str">
        <f t="shared" si="12"/>
        <v>plays</v>
      </c>
      <c r="S148" s="11">
        <f t="shared" si="13"/>
        <v>40855.25</v>
      </c>
      <c r="T148" s="11">
        <f t="shared" si="14"/>
        <v>40875.25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6">
        <f t="shared" si="10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 s="7">
        <f>IF(ISNUMBER(E149/H149),E149/H149,"N/A")</f>
        <v>46.91959798994975</v>
      </c>
      <c r="Q149" t="str">
        <f t="shared" si="11"/>
        <v>theater</v>
      </c>
      <c r="R149" t="str">
        <f t="shared" si="12"/>
        <v>plays</v>
      </c>
      <c r="S149" s="11">
        <f t="shared" si="13"/>
        <v>42534.208333333328</v>
      </c>
      <c r="T149" s="11">
        <f t="shared" si="14"/>
        <v>42540.208333333328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6">
        <f t="shared" si="10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 s="7">
        <f>IF(ISNUMBER(E150/H150),E150/H150,"N/A")</f>
        <v>105.18691588785046</v>
      </c>
      <c r="Q150" t="str">
        <f t="shared" si="11"/>
        <v>technology</v>
      </c>
      <c r="R150" t="str">
        <f t="shared" si="12"/>
        <v>wearables</v>
      </c>
      <c r="S150" s="11">
        <f t="shared" si="13"/>
        <v>42941.208333333328</v>
      </c>
      <c r="T150" s="11">
        <f t="shared" si="14"/>
        <v>42950.208333333328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6">
        <f t="shared" si="10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 s="7">
        <f>IF(ISNUMBER(E151/H151),E151/H151,"N/A")</f>
        <v>69.907692307692301</v>
      </c>
      <c r="Q151" t="str">
        <f t="shared" si="11"/>
        <v>music</v>
      </c>
      <c r="R151" t="str">
        <f t="shared" si="12"/>
        <v>indie rock</v>
      </c>
      <c r="S151" s="11">
        <f t="shared" si="13"/>
        <v>41275.25</v>
      </c>
      <c r="T151" s="11">
        <f t="shared" si="14"/>
        <v>41327.25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6">
        <f t="shared" si="10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 s="7">
        <f>IF(ISNUMBER(E152/H152),E152/H152,"N/A")</f>
        <v>1</v>
      </c>
      <c r="Q152" t="str">
        <f t="shared" si="11"/>
        <v>music</v>
      </c>
      <c r="R152" t="str">
        <f t="shared" si="12"/>
        <v>rock</v>
      </c>
      <c r="S152" s="11">
        <f t="shared" si="13"/>
        <v>43450.25</v>
      </c>
      <c r="T152" s="11">
        <f t="shared" si="14"/>
        <v>43451.25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6">
        <f t="shared" si="10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 s="7">
        <f>IF(ISNUMBER(E153/H153),E153/H153,"N/A")</f>
        <v>60.011588275391958</v>
      </c>
      <c r="Q153" t="str">
        <f t="shared" si="11"/>
        <v>music</v>
      </c>
      <c r="R153" t="str">
        <f t="shared" si="12"/>
        <v>electric music</v>
      </c>
      <c r="S153" s="11">
        <f t="shared" si="13"/>
        <v>41799.208333333336</v>
      </c>
      <c r="T153" s="11">
        <f t="shared" si="14"/>
        <v>41850.208333333336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6">
        <f t="shared" si="10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 s="7">
        <f>IF(ISNUMBER(E154/H154),E154/H154,"N/A")</f>
        <v>52.006220379146917</v>
      </c>
      <c r="Q154" t="str">
        <f t="shared" si="11"/>
        <v>music</v>
      </c>
      <c r="R154" t="str">
        <f t="shared" si="12"/>
        <v>indie rock</v>
      </c>
      <c r="S154" s="11">
        <f t="shared" si="13"/>
        <v>42783.25</v>
      </c>
      <c r="T154" s="11">
        <f t="shared" si="14"/>
        <v>42790.25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6">
        <f t="shared" si="10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 s="7">
        <f>IF(ISNUMBER(E155/H155),E155/H155,"N/A")</f>
        <v>31.000176025347649</v>
      </c>
      <c r="Q155" t="str">
        <f t="shared" si="11"/>
        <v>theater</v>
      </c>
      <c r="R155" t="str">
        <f t="shared" si="12"/>
        <v>plays</v>
      </c>
      <c r="S155" s="11">
        <f t="shared" si="13"/>
        <v>41201.208333333336</v>
      </c>
      <c r="T155" s="11">
        <f t="shared" si="14"/>
        <v>41207.208333333336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6">
        <f t="shared" si="10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 s="7">
        <f>IF(ISNUMBER(E156/H156),E156/H156,"N/A")</f>
        <v>95.042492917847028</v>
      </c>
      <c r="Q156" t="str">
        <f t="shared" si="11"/>
        <v>music</v>
      </c>
      <c r="R156" t="str">
        <f t="shared" si="12"/>
        <v>indie rock</v>
      </c>
      <c r="S156" s="11">
        <f t="shared" si="13"/>
        <v>42502.208333333328</v>
      </c>
      <c r="T156" s="11">
        <f t="shared" si="14"/>
        <v>42525.208333333328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6">
        <f t="shared" si="10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 s="7">
        <f>IF(ISNUMBER(E157/H157),E157/H157,"N/A")</f>
        <v>75.968174204355108</v>
      </c>
      <c r="Q157" t="str">
        <f t="shared" si="11"/>
        <v>theater</v>
      </c>
      <c r="R157" t="str">
        <f t="shared" si="12"/>
        <v>plays</v>
      </c>
      <c r="S157" s="11">
        <f t="shared" si="13"/>
        <v>40262.208333333336</v>
      </c>
      <c r="T157" s="11">
        <f t="shared" si="14"/>
        <v>40277.208333333336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6">
        <f t="shared" si="10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 s="7">
        <f>IF(ISNUMBER(E158/H158),E158/H158,"N/A")</f>
        <v>71.013192612137203</v>
      </c>
      <c r="Q158" t="str">
        <f t="shared" si="11"/>
        <v>music</v>
      </c>
      <c r="R158" t="str">
        <f t="shared" si="12"/>
        <v>rock</v>
      </c>
      <c r="S158" s="11">
        <f t="shared" si="13"/>
        <v>43743.208333333328</v>
      </c>
      <c r="T158" s="11">
        <f t="shared" si="14"/>
        <v>43767.208333333328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6">
        <f t="shared" si="10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 s="7">
        <f>IF(ISNUMBER(E159/H159),E159/H159,"N/A")</f>
        <v>73.733333333333334</v>
      </c>
      <c r="Q159" t="str">
        <f t="shared" si="11"/>
        <v>photography</v>
      </c>
      <c r="R159" t="str">
        <f t="shared" si="12"/>
        <v>photography books</v>
      </c>
      <c r="S159" s="11">
        <f t="shared" si="13"/>
        <v>41638.25</v>
      </c>
      <c r="T159" s="11">
        <f t="shared" si="14"/>
        <v>41650.25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6">
        <f t="shared" si="10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 s="7">
        <f>IF(ISNUMBER(E160/H160),E160/H160,"N/A")</f>
        <v>113.17073170731707</v>
      </c>
      <c r="Q160" t="str">
        <f t="shared" si="11"/>
        <v>music</v>
      </c>
      <c r="R160" t="str">
        <f t="shared" si="12"/>
        <v>rock</v>
      </c>
      <c r="S160" s="11">
        <f t="shared" si="13"/>
        <v>42346.25</v>
      </c>
      <c r="T160" s="11">
        <f t="shared" si="14"/>
        <v>42347.25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6">
        <f t="shared" si="10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 s="7">
        <f>IF(ISNUMBER(E161/H161),E161/H161,"N/A")</f>
        <v>105.00933552992861</v>
      </c>
      <c r="Q161" t="str">
        <f t="shared" si="11"/>
        <v>theater</v>
      </c>
      <c r="R161" t="str">
        <f t="shared" si="12"/>
        <v>plays</v>
      </c>
      <c r="S161" s="11">
        <f t="shared" si="13"/>
        <v>43551.208333333328</v>
      </c>
      <c r="T161" s="11">
        <f t="shared" si="14"/>
        <v>43569.208333333328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6">
        <f t="shared" si="10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 s="7">
        <f>IF(ISNUMBER(E162/H162),E162/H162,"N/A")</f>
        <v>79.176829268292678</v>
      </c>
      <c r="Q162" t="str">
        <f t="shared" si="11"/>
        <v>technology</v>
      </c>
      <c r="R162" t="str">
        <f t="shared" si="12"/>
        <v>wearables</v>
      </c>
      <c r="S162" s="11">
        <f t="shared" si="13"/>
        <v>43582.208333333328</v>
      </c>
      <c r="T162" s="11">
        <f t="shared" si="14"/>
        <v>43598.208333333328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6">
        <f t="shared" si="10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 s="7">
        <f>IF(ISNUMBER(E163/H163),E163/H163,"N/A")</f>
        <v>57.333333333333336</v>
      </c>
      <c r="Q163" t="str">
        <f t="shared" si="11"/>
        <v>technology</v>
      </c>
      <c r="R163" t="str">
        <f t="shared" si="12"/>
        <v>web</v>
      </c>
      <c r="S163" s="11">
        <f t="shared" si="13"/>
        <v>42270.208333333328</v>
      </c>
      <c r="T163" s="11">
        <f t="shared" si="14"/>
        <v>42276.208333333328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6">
        <f t="shared" si="10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 s="7">
        <f>IF(ISNUMBER(E164/H164),E164/H164,"N/A")</f>
        <v>58.178343949044589</v>
      </c>
      <c r="Q164" t="str">
        <f t="shared" si="11"/>
        <v>music</v>
      </c>
      <c r="R164" t="str">
        <f t="shared" si="12"/>
        <v>rock</v>
      </c>
      <c r="S164" s="11">
        <f t="shared" si="13"/>
        <v>43442.25</v>
      </c>
      <c r="T164" s="11">
        <f t="shared" si="14"/>
        <v>43472.25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6">
        <f t="shared" si="10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 s="7">
        <f>IF(ISNUMBER(E165/H165),E165/H165,"N/A")</f>
        <v>36.032520325203251</v>
      </c>
      <c r="Q165" t="str">
        <f t="shared" si="11"/>
        <v>photography</v>
      </c>
      <c r="R165" t="str">
        <f t="shared" si="12"/>
        <v>photography books</v>
      </c>
      <c r="S165" s="11">
        <f t="shared" si="13"/>
        <v>43028.208333333328</v>
      </c>
      <c r="T165" s="11">
        <f t="shared" si="14"/>
        <v>43077.25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6">
        <f t="shared" si="10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 s="7">
        <f>IF(ISNUMBER(E166/H166),E166/H166,"N/A")</f>
        <v>107.99068767908309</v>
      </c>
      <c r="Q166" t="str">
        <f t="shared" si="11"/>
        <v>theater</v>
      </c>
      <c r="R166" t="str">
        <f t="shared" si="12"/>
        <v>plays</v>
      </c>
      <c r="S166" s="11">
        <f t="shared" si="13"/>
        <v>43016.208333333328</v>
      </c>
      <c r="T166" s="11">
        <f t="shared" si="14"/>
        <v>43017.208333333328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6">
        <f t="shared" si="10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 s="7">
        <f>IF(ISNUMBER(E167/H167),E167/H167,"N/A")</f>
        <v>44.005985634477256</v>
      </c>
      <c r="Q167" t="str">
        <f t="shared" si="11"/>
        <v>technology</v>
      </c>
      <c r="R167" t="str">
        <f t="shared" si="12"/>
        <v>web</v>
      </c>
      <c r="S167" s="11">
        <f t="shared" si="13"/>
        <v>42948.208333333328</v>
      </c>
      <c r="T167" s="11">
        <f t="shared" si="14"/>
        <v>42980.208333333328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6">
        <f t="shared" si="10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 s="7">
        <f>IF(ISNUMBER(E168/H168),E168/H168,"N/A")</f>
        <v>55.077868852459019</v>
      </c>
      <c r="Q168" t="str">
        <f t="shared" si="11"/>
        <v>photography</v>
      </c>
      <c r="R168" t="str">
        <f t="shared" si="12"/>
        <v>photography books</v>
      </c>
      <c r="S168" s="11">
        <f t="shared" si="13"/>
        <v>40534.25</v>
      </c>
      <c r="T168" s="11">
        <f t="shared" si="14"/>
        <v>40538.25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6">
        <f t="shared" si="10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 s="7">
        <f>IF(ISNUMBER(E169/H169),E169/H169,"N/A")</f>
        <v>74</v>
      </c>
      <c r="Q169" t="str">
        <f t="shared" si="11"/>
        <v>theater</v>
      </c>
      <c r="R169" t="str">
        <f t="shared" si="12"/>
        <v>plays</v>
      </c>
      <c r="S169" s="11">
        <f t="shared" si="13"/>
        <v>41435.208333333336</v>
      </c>
      <c r="T169" s="11">
        <f t="shared" si="14"/>
        <v>41445.208333333336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6">
        <f t="shared" si="10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 s="7">
        <f>IF(ISNUMBER(E170/H170),E170/H170,"N/A")</f>
        <v>41.996858638743454</v>
      </c>
      <c r="Q170" t="str">
        <f t="shared" si="11"/>
        <v>music</v>
      </c>
      <c r="R170" t="str">
        <f t="shared" si="12"/>
        <v>indie rock</v>
      </c>
      <c r="S170" s="11">
        <f t="shared" si="13"/>
        <v>43518.25</v>
      </c>
      <c r="T170" s="11">
        <f t="shared" si="14"/>
        <v>43541.208333333328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6">
        <f t="shared" si="10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 s="7">
        <f>IF(ISNUMBER(E171/H171),E171/H171,"N/A")</f>
        <v>77.988161010260455</v>
      </c>
      <c r="Q171" t="str">
        <f t="shared" si="11"/>
        <v>film &amp; video</v>
      </c>
      <c r="R171" t="str">
        <f t="shared" si="12"/>
        <v>shorts</v>
      </c>
      <c r="S171" s="11">
        <f t="shared" si="13"/>
        <v>41077.208333333336</v>
      </c>
      <c r="T171" s="11">
        <f t="shared" si="14"/>
        <v>41105.208333333336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6">
        <f t="shared" si="10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 s="7">
        <f>IF(ISNUMBER(E172/H172),E172/H172,"N/A")</f>
        <v>82.507462686567166</v>
      </c>
      <c r="Q172" t="str">
        <f t="shared" si="11"/>
        <v>music</v>
      </c>
      <c r="R172" t="str">
        <f t="shared" si="12"/>
        <v>indie rock</v>
      </c>
      <c r="S172" s="11">
        <f t="shared" si="13"/>
        <v>42950.208333333328</v>
      </c>
      <c r="T172" s="11">
        <f t="shared" si="14"/>
        <v>42957.208333333328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6">
        <f t="shared" si="10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 s="7">
        <f>IF(ISNUMBER(E173/H173),E173/H173,"N/A")</f>
        <v>104.2</v>
      </c>
      <c r="Q173" t="str">
        <f t="shared" si="11"/>
        <v>publishing</v>
      </c>
      <c r="R173" t="str">
        <f t="shared" si="12"/>
        <v>translations</v>
      </c>
      <c r="S173" s="11">
        <f t="shared" si="13"/>
        <v>41718.208333333336</v>
      </c>
      <c r="T173" s="11">
        <f t="shared" si="14"/>
        <v>41740.208333333336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6">
        <f t="shared" si="10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 s="7">
        <f>IF(ISNUMBER(E174/H174),E174/H174,"N/A")</f>
        <v>25.5</v>
      </c>
      <c r="Q174" t="str">
        <f t="shared" si="11"/>
        <v>film &amp; video</v>
      </c>
      <c r="R174" t="str">
        <f t="shared" si="12"/>
        <v>documentary</v>
      </c>
      <c r="S174" s="11">
        <f t="shared" si="13"/>
        <v>41839.208333333336</v>
      </c>
      <c r="T174" s="11">
        <f t="shared" si="14"/>
        <v>41854.208333333336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6">
        <f t="shared" si="10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 s="7">
        <f>IF(ISNUMBER(E175/H175),E175/H175,"N/A")</f>
        <v>100.98334401024984</v>
      </c>
      <c r="Q175" t="str">
        <f t="shared" si="11"/>
        <v>theater</v>
      </c>
      <c r="R175" t="str">
        <f t="shared" si="12"/>
        <v>plays</v>
      </c>
      <c r="S175" s="11">
        <f t="shared" si="13"/>
        <v>41412.208333333336</v>
      </c>
      <c r="T175" s="11">
        <f t="shared" si="14"/>
        <v>41418.208333333336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6">
        <f t="shared" si="10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 s="7">
        <f>IF(ISNUMBER(E176/H176),E176/H176,"N/A")</f>
        <v>111.83333333333333</v>
      </c>
      <c r="Q176" t="str">
        <f t="shared" si="11"/>
        <v>technology</v>
      </c>
      <c r="R176" t="str">
        <f t="shared" si="12"/>
        <v>wearables</v>
      </c>
      <c r="S176" s="11">
        <f t="shared" si="13"/>
        <v>42282.208333333328</v>
      </c>
      <c r="T176" s="11">
        <f t="shared" si="14"/>
        <v>42283.208333333328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6">
        <f t="shared" si="10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 s="7">
        <f>IF(ISNUMBER(E177/H177),E177/H177,"N/A")</f>
        <v>41.999115044247787</v>
      </c>
      <c r="Q177" t="str">
        <f t="shared" si="11"/>
        <v>theater</v>
      </c>
      <c r="R177" t="str">
        <f t="shared" si="12"/>
        <v>plays</v>
      </c>
      <c r="S177" s="11">
        <f t="shared" si="13"/>
        <v>42613.208333333328</v>
      </c>
      <c r="T177" s="11">
        <f t="shared" si="14"/>
        <v>42632.208333333328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6">
        <f t="shared" si="10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 s="7">
        <f>IF(ISNUMBER(E178/H178),E178/H178,"N/A")</f>
        <v>110.05115089514067</v>
      </c>
      <c r="Q178" t="str">
        <f t="shared" si="11"/>
        <v>theater</v>
      </c>
      <c r="R178" t="str">
        <f t="shared" si="12"/>
        <v>plays</v>
      </c>
      <c r="S178" s="11">
        <f t="shared" si="13"/>
        <v>42616.208333333328</v>
      </c>
      <c r="T178" s="11">
        <f t="shared" si="14"/>
        <v>42625.208333333328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6">
        <f t="shared" si="10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 s="7">
        <f>IF(ISNUMBER(E179/H179),E179/H179,"N/A")</f>
        <v>58.997079225994888</v>
      </c>
      <c r="Q179" t="str">
        <f t="shared" si="11"/>
        <v>theater</v>
      </c>
      <c r="R179" t="str">
        <f t="shared" si="12"/>
        <v>plays</v>
      </c>
      <c r="S179" s="11">
        <f t="shared" si="13"/>
        <v>40497.25</v>
      </c>
      <c r="T179" s="11">
        <f t="shared" si="14"/>
        <v>40522.25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6">
        <f t="shared" si="10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 s="7">
        <f>IF(ISNUMBER(E180/H180),E180/H180,"N/A")</f>
        <v>32.985714285714288</v>
      </c>
      <c r="Q180" t="str">
        <f t="shared" si="11"/>
        <v>food</v>
      </c>
      <c r="R180" t="str">
        <f t="shared" si="12"/>
        <v>food trucks</v>
      </c>
      <c r="S180" s="11">
        <f t="shared" si="13"/>
        <v>42999.208333333328</v>
      </c>
      <c r="T180" s="11">
        <f t="shared" si="14"/>
        <v>43008.208333333328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6">
        <f t="shared" si="10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 s="7">
        <f>IF(ISNUMBER(E181/H181),E181/H181,"N/A")</f>
        <v>45.005654509471306</v>
      </c>
      <c r="Q181" t="str">
        <f t="shared" si="11"/>
        <v>theater</v>
      </c>
      <c r="R181" t="str">
        <f t="shared" si="12"/>
        <v>plays</v>
      </c>
      <c r="S181" s="11">
        <f t="shared" si="13"/>
        <v>41350.208333333336</v>
      </c>
      <c r="T181" s="11">
        <f t="shared" si="14"/>
        <v>41351.208333333336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6">
        <f t="shared" si="10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 s="7">
        <f>IF(ISNUMBER(E182/H182),E182/H182,"N/A")</f>
        <v>81.98196487897485</v>
      </c>
      <c r="Q182" t="str">
        <f t="shared" si="11"/>
        <v>technology</v>
      </c>
      <c r="R182" t="str">
        <f t="shared" si="12"/>
        <v>wearables</v>
      </c>
      <c r="S182" s="11">
        <f t="shared" si="13"/>
        <v>40259.208333333336</v>
      </c>
      <c r="T182" s="11">
        <f t="shared" si="14"/>
        <v>40264.208333333336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6">
        <f t="shared" si="10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 s="7">
        <f>IF(ISNUMBER(E183/H183),E183/H183,"N/A")</f>
        <v>39.080882352941174</v>
      </c>
      <c r="Q183" t="str">
        <f t="shared" si="11"/>
        <v>technology</v>
      </c>
      <c r="R183" t="str">
        <f t="shared" si="12"/>
        <v>web</v>
      </c>
      <c r="S183" s="11">
        <f t="shared" si="13"/>
        <v>43012.208333333328</v>
      </c>
      <c r="T183" s="11">
        <f t="shared" si="14"/>
        <v>43030.208333333328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6">
        <f t="shared" si="10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 s="7">
        <f>IF(ISNUMBER(E184/H184),E184/H184,"N/A")</f>
        <v>58.996383363471971</v>
      </c>
      <c r="Q184" t="str">
        <f t="shared" si="11"/>
        <v>theater</v>
      </c>
      <c r="R184" t="str">
        <f t="shared" si="12"/>
        <v>plays</v>
      </c>
      <c r="S184" s="11">
        <f t="shared" si="13"/>
        <v>43631.208333333328</v>
      </c>
      <c r="T184" s="11">
        <f t="shared" si="14"/>
        <v>43647.208333333328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6">
        <f t="shared" si="10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 s="7">
        <f>IF(ISNUMBER(E185/H185),E185/H185,"N/A")</f>
        <v>40.988372093023258</v>
      </c>
      <c r="Q185" t="str">
        <f t="shared" si="11"/>
        <v>music</v>
      </c>
      <c r="R185" t="str">
        <f t="shared" si="12"/>
        <v>rock</v>
      </c>
      <c r="S185" s="11">
        <f t="shared" si="13"/>
        <v>40430.208333333336</v>
      </c>
      <c r="T185" s="11">
        <f t="shared" si="14"/>
        <v>40443.208333333336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6">
        <f t="shared" si="10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 s="7">
        <f>IF(ISNUMBER(E186/H186),E186/H186,"N/A")</f>
        <v>31.029411764705884</v>
      </c>
      <c r="Q186" t="str">
        <f t="shared" si="11"/>
        <v>theater</v>
      </c>
      <c r="R186" t="str">
        <f t="shared" si="12"/>
        <v>plays</v>
      </c>
      <c r="S186" s="11">
        <f t="shared" si="13"/>
        <v>43588.208333333328</v>
      </c>
      <c r="T186" s="11">
        <f t="shared" si="14"/>
        <v>43589.208333333328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6">
        <f t="shared" si="10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 s="7">
        <f>IF(ISNUMBER(E187/H187),E187/H187,"N/A")</f>
        <v>37.789473684210527</v>
      </c>
      <c r="Q187" t="str">
        <f t="shared" si="11"/>
        <v>film &amp; video</v>
      </c>
      <c r="R187" t="str">
        <f t="shared" si="12"/>
        <v>television</v>
      </c>
      <c r="S187" s="11">
        <f t="shared" si="13"/>
        <v>43233.208333333328</v>
      </c>
      <c r="T187" s="11">
        <f t="shared" si="14"/>
        <v>43244.208333333328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6">
        <f t="shared" si="10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 s="7">
        <f>IF(ISNUMBER(E188/H188),E188/H188,"N/A")</f>
        <v>32.006772009029348</v>
      </c>
      <c r="Q188" t="str">
        <f t="shared" si="11"/>
        <v>theater</v>
      </c>
      <c r="R188" t="str">
        <f t="shared" si="12"/>
        <v>plays</v>
      </c>
      <c r="S188" s="11">
        <f t="shared" si="13"/>
        <v>41782.208333333336</v>
      </c>
      <c r="T188" s="11">
        <f t="shared" si="14"/>
        <v>41797.208333333336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6">
        <f t="shared" si="10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 s="7">
        <f>IF(ISNUMBER(E189/H189),E189/H189,"N/A")</f>
        <v>95.966712898751737</v>
      </c>
      <c r="Q189" t="str">
        <f t="shared" si="11"/>
        <v>film &amp; video</v>
      </c>
      <c r="R189" t="str">
        <f t="shared" si="12"/>
        <v>shorts</v>
      </c>
      <c r="S189" s="11">
        <f t="shared" si="13"/>
        <v>41328.25</v>
      </c>
      <c r="T189" s="11">
        <f t="shared" si="14"/>
        <v>41356.208333333336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6">
        <f t="shared" si="10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 s="7">
        <f>IF(ISNUMBER(E190/H190),E190/H190,"N/A")</f>
        <v>75</v>
      </c>
      <c r="Q190" t="str">
        <f t="shared" si="11"/>
        <v>theater</v>
      </c>
      <c r="R190" t="str">
        <f t="shared" si="12"/>
        <v>plays</v>
      </c>
      <c r="S190" s="11">
        <f t="shared" si="13"/>
        <v>41975.25</v>
      </c>
      <c r="T190" s="11">
        <f t="shared" si="14"/>
        <v>41976.25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6">
        <f t="shared" si="10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 s="7">
        <f>IF(ISNUMBER(E191/H191),E191/H191,"N/A")</f>
        <v>102.0498866213152</v>
      </c>
      <c r="Q191" t="str">
        <f t="shared" si="11"/>
        <v>theater</v>
      </c>
      <c r="R191" t="str">
        <f t="shared" si="12"/>
        <v>plays</v>
      </c>
      <c r="S191" s="11">
        <f t="shared" si="13"/>
        <v>42433.25</v>
      </c>
      <c r="T191" s="11">
        <f t="shared" si="14"/>
        <v>42433.25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6">
        <f t="shared" si="10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 s="7">
        <f>IF(ISNUMBER(E192/H192),E192/H192,"N/A")</f>
        <v>105.75</v>
      </c>
      <c r="Q192" t="str">
        <f t="shared" si="11"/>
        <v>theater</v>
      </c>
      <c r="R192" t="str">
        <f t="shared" si="12"/>
        <v>plays</v>
      </c>
      <c r="S192" s="11">
        <f t="shared" si="13"/>
        <v>41429.208333333336</v>
      </c>
      <c r="T192" s="11">
        <f t="shared" si="14"/>
        <v>41430.208333333336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6">
        <f t="shared" si="10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 s="7">
        <f>IF(ISNUMBER(E193/H193),E193/H193,"N/A")</f>
        <v>37.069767441860463</v>
      </c>
      <c r="Q193" t="str">
        <f t="shared" si="11"/>
        <v>theater</v>
      </c>
      <c r="R193" t="str">
        <f t="shared" si="12"/>
        <v>plays</v>
      </c>
      <c r="S193" s="11">
        <f t="shared" si="13"/>
        <v>43536.208333333328</v>
      </c>
      <c r="T193" s="11">
        <f t="shared" si="14"/>
        <v>43539.208333333328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6">
        <f t="shared" si="10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 s="7">
        <f>IF(ISNUMBER(E194/H194),E194/H194,"N/A")</f>
        <v>35.049382716049379</v>
      </c>
      <c r="Q194" t="str">
        <f t="shared" si="11"/>
        <v>music</v>
      </c>
      <c r="R194" t="str">
        <f t="shared" si="12"/>
        <v>rock</v>
      </c>
      <c r="S194" s="11">
        <f t="shared" si="13"/>
        <v>41817.208333333336</v>
      </c>
      <c r="T194" s="11">
        <f t="shared" si="14"/>
        <v>41821.208333333336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6">
        <f t="shared" ref="F195:F258" si="15">E195/D195*100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 s="7">
        <f>IF(ISNUMBER(E195/H195),E195/H195,"N/A")</f>
        <v>46.338461538461537</v>
      </c>
      <c r="Q195" t="str">
        <f t="shared" ref="Q195:Q258" si="16">LEFT(O195,SEARCH("/",O195)-1)</f>
        <v>music</v>
      </c>
      <c r="R195" t="str">
        <f t="shared" ref="R195:R258" si="17">RIGHT(O195,LEN(O195)-SEARCH("/",O195))</f>
        <v>indie rock</v>
      </c>
      <c r="S195" s="11">
        <f t="shared" ref="S195:S258" si="18">K195/86400+DATE(1970,1,1)</f>
        <v>43198.208333333328</v>
      </c>
      <c r="T195" s="11">
        <f t="shared" ref="T195:T258" si="19">L195/86400+DATE(1970,1,1)</f>
        <v>43202.208333333328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6">
        <f t="shared" si="15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 s="7">
        <f>IF(ISNUMBER(E196/H196),E196/H196,"N/A")</f>
        <v>69.174603174603178</v>
      </c>
      <c r="Q196" t="str">
        <f t="shared" si="16"/>
        <v>music</v>
      </c>
      <c r="R196" t="str">
        <f t="shared" si="17"/>
        <v>metal</v>
      </c>
      <c r="S196" s="11">
        <f t="shared" si="18"/>
        <v>42261.208333333328</v>
      </c>
      <c r="T196" s="11">
        <f t="shared" si="19"/>
        <v>42277.208333333328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6">
        <f t="shared" si="15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 s="7">
        <f>IF(ISNUMBER(E197/H197),E197/H197,"N/A")</f>
        <v>109.07824427480917</v>
      </c>
      <c r="Q197" t="str">
        <f t="shared" si="16"/>
        <v>music</v>
      </c>
      <c r="R197" t="str">
        <f t="shared" si="17"/>
        <v>electric music</v>
      </c>
      <c r="S197" s="11">
        <f t="shared" si="18"/>
        <v>43310.208333333328</v>
      </c>
      <c r="T197" s="11">
        <f t="shared" si="19"/>
        <v>43317.208333333328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6">
        <f t="shared" si="15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 s="7">
        <f>IF(ISNUMBER(E198/H198),E198/H198,"N/A")</f>
        <v>51.78</v>
      </c>
      <c r="Q198" t="str">
        <f t="shared" si="16"/>
        <v>technology</v>
      </c>
      <c r="R198" t="str">
        <f t="shared" si="17"/>
        <v>wearables</v>
      </c>
      <c r="S198" s="11">
        <f t="shared" si="18"/>
        <v>42616.208333333328</v>
      </c>
      <c r="T198" s="11">
        <f t="shared" si="19"/>
        <v>42635.208333333328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6">
        <f t="shared" si="15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 s="7">
        <f>IF(ISNUMBER(E199/H199),E199/H199,"N/A")</f>
        <v>82.010055304172951</v>
      </c>
      <c r="Q199" t="str">
        <f t="shared" si="16"/>
        <v>film &amp; video</v>
      </c>
      <c r="R199" t="str">
        <f t="shared" si="17"/>
        <v>drama</v>
      </c>
      <c r="S199" s="11">
        <f t="shared" si="18"/>
        <v>42909.208333333328</v>
      </c>
      <c r="T199" s="11">
        <f t="shared" si="19"/>
        <v>42923.208333333328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6">
        <f t="shared" si="15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 s="7">
        <f>IF(ISNUMBER(E200/H200),E200/H200,"N/A")</f>
        <v>35.958333333333336</v>
      </c>
      <c r="Q200" t="str">
        <f t="shared" si="16"/>
        <v>music</v>
      </c>
      <c r="R200" t="str">
        <f t="shared" si="17"/>
        <v>electric music</v>
      </c>
      <c r="S200" s="11">
        <f t="shared" si="18"/>
        <v>40396.208333333336</v>
      </c>
      <c r="T200" s="11">
        <f t="shared" si="19"/>
        <v>40425.208333333336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6">
        <f t="shared" si="15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 s="7">
        <f>IF(ISNUMBER(E201/H201),E201/H201,"N/A")</f>
        <v>74.461538461538467</v>
      </c>
      <c r="Q201" t="str">
        <f t="shared" si="16"/>
        <v>music</v>
      </c>
      <c r="R201" t="str">
        <f t="shared" si="17"/>
        <v>rock</v>
      </c>
      <c r="S201" s="11">
        <f t="shared" si="18"/>
        <v>42192.208333333328</v>
      </c>
      <c r="T201" s="11">
        <f t="shared" si="19"/>
        <v>42196.208333333328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6">
        <f t="shared" si="15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 s="7">
        <f>IF(ISNUMBER(E202/H202),E202/H202,"N/A")</f>
        <v>2</v>
      </c>
      <c r="Q202" t="str">
        <f t="shared" si="16"/>
        <v>theater</v>
      </c>
      <c r="R202" t="str">
        <f t="shared" si="17"/>
        <v>plays</v>
      </c>
      <c r="S202" s="11">
        <f t="shared" si="18"/>
        <v>40262.208333333336</v>
      </c>
      <c r="T202" s="11">
        <f t="shared" si="19"/>
        <v>40273.208333333336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6">
        <f t="shared" si="15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 s="7">
        <f>IF(ISNUMBER(E203/H203),E203/H203,"N/A")</f>
        <v>91.114649681528661</v>
      </c>
      <c r="Q203" t="str">
        <f t="shared" si="16"/>
        <v>technology</v>
      </c>
      <c r="R203" t="str">
        <f t="shared" si="17"/>
        <v>web</v>
      </c>
      <c r="S203" s="11">
        <f t="shared" si="18"/>
        <v>41845.208333333336</v>
      </c>
      <c r="T203" s="11">
        <f t="shared" si="19"/>
        <v>41863.208333333336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6">
        <f t="shared" si="15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 s="7">
        <f>IF(ISNUMBER(E204/H204),E204/H204,"N/A")</f>
        <v>79.792682926829272</v>
      </c>
      <c r="Q204" t="str">
        <f t="shared" si="16"/>
        <v>food</v>
      </c>
      <c r="R204" t="str">
        <f t="shared" si="17"/>
        <v>food trucks</v>
      </c>
      <c r="S204" s="11">
        <f t="shared" si="18"/>
        <v>40818.208333333336</v>
      </c>
      <c r="T204" s="11">
        <f t="shared" si="19"/>
        <v>40822.208333333336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6">
        <f t="shared" si="15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 s="7">
        <f>IF(ISNUMBER(E205/H205),E205/H205,"N/A")</f>
        <v>42.999777678968428</v>
      </c>
      <c r="Q205" t="str">
        <f t="shared" si="16"/>
        <v>theater</v>
      </c>
      <c r="R205" t="str">
        <f t="shared" si="17"/>
        <v>plays</v>
      </c>
      <c r="S205" s="11">
        <f t="shared" si="18"/>
        <v>42752.25</v>
      </c>
      <c r="T205" s="11">
        <f t="shared" si="19"/>
        <v>42754.25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6">
        <f t="shared" si="15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 s="7">
        <f>IF(ISNUMBER(E206/H206),E206/H206,"N/A")</f>
        <v>63.225000000000001</v>
      </c>
      <c r="Q206" t="str">
        <f t="shared" si="16"/>
        <v>music</v>
      </c>
      <c r="R206" t="str">
        <f t="shared" si="17"/>
        <v>jazz</v>
      </c>
      <c r="S206" s="11">
        <f t="shared" si="18"/>
        <v>40636.208333333336</v>
      </c>
      <c r="T206" s="11">
        <f t="shared" si="19"/>
        <v>40646.208333333336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6">
        <f t="shared" si="15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 s="7">
        <f>IF(ISNUMBER(E207/H207),E207/H207,"N/A")</f>
        <v>70.174999999999997</v>
      </c>
      <c r="Q207" t="str">
        <f t="shared" si="16"/>
        <v>theater</v>
      </c>
      <c r="R207" t="str">
        <f t="shared" si="17"/>
        <v>plays</v>
      </c>
      <c r="S207" s="11">
        <f t="shared" si="18"/>
        <v>43390.208333333328</v>
      </c>
      <c r="T207" s="11">
        <f t="shared" si="19"/>
        <v>43402.208333333328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6">
        <f t="shared" si="15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 s="7">
        <f>IF(ISNUMBER(E208/H208),E208/H208,"N/A")</f>
        <v>61.333333333333336</v>
      </c>
      <c r="Q208" t="str">
        <f t="shared" si="16"/>
        <v>publishing</v>
      </c>
      <c r="R208" t="str">
        <f t="shared" si="17"/>
        <v>fiction</v>
      </c>
      <c r="S208" s="11">
        <f t="shared" si="18"/>
        <v>40236.25</v>
      </c>
      <c r="T208" s="11">
        <f t="shared" si="19"/>
        <v>40245.25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6">
        <f t="shared" si="15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 s="7">
        <f>IF(ISNUMBER(E209/H209),E209/H209,"N/A")</f>
        <v>99</v>
      </c>
      <c r="Q209" t="str">
        <f t="shared" si="16"/>
        <v>music</v>
      </c>
      <c r="R209" t="str">
        <f t="shared" si="17"/>
        <v>rock</v>
      </c>
      <c r="S209" s="11">
        <f t="shared" si="18"/>
        <v>43340.208333333328</v>
      </c>
      <c r="T209" s="11">
        <f t="shared" si="19"/>
        <v>43360.208333333328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6">
        <f t="shared" si="15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 s="7">
        <f>IF(ISNUMBER(E210/H210),E210/H210,"N/A")</f>
        <v>96.984900146127615</v>
      </c>
      <c r="Q210" t="str">
        <f t="shared" si="16"/>
        <v>film &amp; video</v>
      </c>
      <c r="R210" t="str">
        <f t="shared" si="17"/>
        <v>documentary</v>
      </c>
      <c r="S210" s="11">
        <f t="shared" si="18"/>
        <v>43048.25</v>
      </c>
      <c r="T210" s="11">
        <f t="shared" si="19"/>
        <v>43072.25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6">
        <f t="shared" si="15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 s="7">
        <f>IF(ISNUMBER(E211/H211),E211/H211,"N/A")</f>
        <v>51.004950495049506</v>
      </c>
      <c r="Q211" t="str">
        <f t="shared" si="16"/>
        <v>film &amp; video</v>
      </c>
      <c r="R211" t="str">
        <f t="shared" si="17"/>
        <v>documentary</v>
      </c>
      <c r="S211" s="11">
        <f t="shared" si="18"/>
        <v>42496.208333333328</v>
      </c>
      <c r="T211" s="11">
        <f t="shared" si="19"/>
        <v>42503.208333333328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6">
        <f t="shared" si="15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 s="7">
        <f>IF(ISNUMBER(E212/H212),E212/H212,"N/A")</f>
        <v>28.044247787610619</v>
      </c>
      <c r="Q212" t="str">
        <f t="shared" si="16"/>
        <v>film &amp; video</v>
      </c>
      <c r="R212" t="str">
        <f t="shared" si="17"/>
        <v>science fiction</v>
      </c>
      <c r="S212" s="11">
        <f t="shared" si="18"/>
        <v>42797.25</v>
      </c>
      <c r="T212" s="11">
        <f t="shared" si="19"/>
        <v>42824.208333333328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6">
        <f t="shared" si="15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 s="7">
        <f>IF(ISNUMBER(E213/H213),E213/H213,"N/A")</f>
        <v>60.984615384615381</v>
      </c>
      <c r="Q213" t="str">
        <f t="shared" si="16"/>
        <v>theater</v>
      </c>
      <c r="R213" t="str">
        <f t="shared" si="17"/>
        <v>plays</v>
      </c>
      <c r="S213" s="11">
        <f t="shared" si="18"/>
        <v>41513.208333333336</v>
      </c>
      <c r="T213" s="11">
        <f t="shared" si="19"/>
        <v>41537.208333333336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6">
        <f t="shared" si="15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 s="7">
        <f>IF(ISNUMBER(E214/H214),E214/H214,"N/A")</f>
        <v>73.214285714285708</v>
      </c>
      <c r="Q214" t="str">
        <f t="shared" si="16"/>
        <v>theater</v>
      </c>
      <c r="R214" t="str">
        <f t="shared" si="17"/>
        <v>plays</v>
      </c>
      <c r="S214" s="11">
        <f t="shared" si="18"/>
        <v>43814.25</v>
      </c>
      <c r="T214" s="11">
        <f t="shared" si="19"/>
        <v>43860.25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6">
        <f t="shared" si="15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 s="7">
        <f>IF(ISNUMBER(E215/H215),E215/H215,"N/A")</f>
        <v>39.997435299603637</v>
      </c>
      <c r="Q215" t="str">
        <f t="shared" si="16"/>
        <v>music</v>
      </c>
      <c r="R215" t="str">
        <f t="shared" si="17"/>
        <v>indie rock</v>
      </c>
      <c r="S215" s="11">
        <f t="shared" si="18"/>
        <v>40488.208333333336</v>
      </c>
      <c r="T215" s="11">
        <f t="shared" si="19"/>
        <v>40496.25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6">
        <f t="shared" si="15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 s="7">
        <f>IF(ISNUMBER(E216/H216),E216/H216,"N/A")</f>
        <v>86.812121212121212</v>
      </c>
      <c r="Q216" t="str">
        <f t="shared" si="16"/>
        <v>music</v>
      </c>
      <c r="R216" t="str">
        <f t="shared" si="17"/>
        <v>rock</v>
      </c>
      <c r="S216" s="11">
        <f t="shared" si="18"/>
        <v>40409.208333333336</v>
      </c>
      <c r="T216" s="11">
        <f t="shared" si="19"/>
        <v>40415.208333333336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6">
        <f t="shared" si="15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 s="7">
        <f>IF(ISNUMBER(E217/H217),E217/H217,"N/A")</f>
        <v>42.125874125874127</v>
      </c>
      <c r="Q217" t="str">
        <f t="shared" si="16"/>
        <v>theater</v>
      </c>
      <c r="R217" t="str">
        <f t="shared" si="17"/>
        <v>plays</v>
      </c>
      <c r="S217" s="11">
        <f t="shared" si="18"/>
        <v>43509.25</v>
      </c>
      <c r="T217" s="11">
        <f t="shared" si="19"/>
        <v>43511.25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6">
        <f t="shared" si="15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 s="7">
        <f>IF(ISNUMBER(E218/H218),E218/H218,"N/A")</f>
        <v>103.97851239669421</v>
      </c>
      <c r="Q218" t="str">
        <f t="shared" si="16"/>
        <v>theater</v>
      </c>
      <c r="R218" t="str">
        <f t="shared" si="17"/>
        <v>plays</v>
      </c>
      <c r="S218" s="11">
        <f t="shared" si="18"/>
        <v>40869.25</v>
      </c>
      <c r="T218" s="11">
        <f t="shared" si="19"/>
        <v>40871.25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6">
        <f t="shared" si="15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 s="7">
        <f>IF(ISNUMBER(E219/H219),E219/H219,"N/A")</f>
        <v>62.003211991434689</v>
      </c>
      <c r="Q219" t="str">
        <f t="shared" si="16"/>
        <v>film &amp; video</v>
      </c>
      <c r="R219" t="str">
        <f t="shared" si="17"/>
        <v>science fiction</v>
      </c>
      <c r="S219" s="11">
        <f t="shared" si="18"/>
        <v>43583.208333333328</v>
      </c>
      <c r="T219" s="11">
        <f t="shared" si="19"/>
        <v>43592.208333333328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6">
        <f t="shared" si="15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 s="7">
        <f>IF(ISNUMBER(E220/H220),E220/H220,"N/A")</f>
        <v>31.005037783375315</v>
      </c>
      <c r="Q220" t="str">
        <f t="shared" si="16"/>
        <v>film &amp; video</v>
      </c>
      <c r="R220" t="str">
        <f t="shared" si="17"/>
        <v>shorts</v>
      </c>
      <c r="S220" s="11">
        <f t="shared" si="18"/>
        <v>40858.25</v>
      </c>
      <c r="T220" s="11">
        <f t="shared" si="19"/>
        <v>40892.25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6">
        <f t="shared" si="15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 s="7">
        <f>IF(ISNUMBER(E221/H221),E221/H221,"N/A")</f>
        <v>89.991552956465242</v>
      </c>
      <c r="Q221" t="str">
        <f t="shared" si="16"/>
        <v>film &amp; video</v>
      </c>
      <c r="R221" t="str">
        <f t="shared" si="17"/>
        <v>animation</v>
      </c>
      <c r="S221" s="11">
        <f t="shared" si="18"/>
        <v>41137.208333333336</v>
      </c>
      <c r="T221" s="11">
        <f t="shared" si="19"/>
        <v>41149.208333333336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6">
        <f t="shared" si="15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 s="7">
        <f>IF(ISNUMBER(E222/H222),E222/H222,"N/A")</f>
        <v>39.235294117647058</v>
      </c>
      <c r="Q222" t="str">
        <f t="shared" si="16"/>
        <v>theater</v>
      </c>
      <c r="R222" t="str">
        <f t="shared" si="17"/>
        <v>plays</v>
      </c>
      <c r="S222" s="11">
        <f t="shared" si="18"/>
        <v>40725.208333333336</v>
      </c>
      <c r="T222" s="11">
        <f t="shared" si="19"/>
        <v>40743.208333333336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6">
        <f t="shared" si="15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 s="7">
        <f>IF(ISNUMBER(E223/H223),E223/H223,"N/A")</f>
        <v>54.993116108306566</v>
      </c>
      <c r="Q223" t="str">
        <f t="shared" si="16"/>
        <v>food</v>
      </c>
      <c r="R223" t="str">
        <f t="shared" si="17"/>
        <v>food trucks</v>
      </c>
      <c r="S223" s="11">
        <f t="shared" si="18"/>
        <v>41081.208333333336</v>
      </c>
      <c r="T223" s="11">
        <f t="shared" si="19"/>
        <v>41083.208333333336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6">
        <f t="shared" si="15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 s="7">
        <f>IF(ISNUMBER(E224/H224),E224/H224,"N/A")</f>
        <v>47.992753623188406</v>
      </c>
      <c r="Q224" t="str">
        <f t="shared" si="16"/>
        <v>photography</v>
      </c>
      <c r="R224" t="str">
        <f t="shared" si="17"/>
        <v>photography books</v>
      </c>
      <c r="S224" s="11">
        <f t="shared" si="18"/>
        <v>41914.208333333336</v>
      </c>
      <c r="T224" s="11">
        <f t="shared" si="19"/>
        <v>41915.208333333336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6">
        <f t="shared" si="15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 s="7">
        <f>IF(ISNUMBER(E225/H225),E225/H225,"N/A")</f>
        <v>87.966702470461868</v>
      </c>
      <c r="Q225" t="str">
        <f t="shared" si="16"/>
        <v>theater</v>
      </c>
      <c r="R225" t="str">
        <f t="shared" si="17"/>
        <v>plays</v>
      </c>
      <c r="S225" s="11">
        <f t="shared" si="18"/>
        <v>42445.208333333328</v>
      </c>
      <c r="T225" s="11">
        <f t="shared" si="19"/>
        <v>42459.208333333328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6">
        <f t="shared" si="15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 s="7">
        <f>IF(ISNUMBER(E226/H226),E226/H226,"N/A")</f>
        <v>51.999165275459099</v>
      </c>
      <c r="Q226" t="str">
        <f t="shared" si="16"/>
        <v>film &amp; video</v>
      </c>
      <c r="R226" t="str">
        <f t="shared" si="17"/>
        <v>science fiction</v>
      </c>
      <c r="S226" s="11">
        <f t="shared" si="18"/>
        <v>41906.208333333336</v>
      </c>
      <c r="T226" s="11">
        <f t="shared" si="19"/>
        <v>41951.25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6">
        <f t="shared" si="15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 s="7">
        <f>IF(ISNUMBER(E227/H227),E227/H227,"N/A")</f>
        <v>29.999659863945578</v>
      </c>
      <c r="Q227" t="str">
        <f t="shared" si="16"/>
        <v>music</v>
      </c>
      <c r="R227" t="str">
        <f t="shared" si="17"/>
        <v>rock</v>
      </c>
      <c r="S227" s="11">
        <f t="shared" si="18"/>
        <v>41762.208333333336</v>
      </c>
      <c r="T227" s="11">
        <f t="shared" si="19"/>
        <v>41762.208333333336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6">
        <f t="shared" si="15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 s="7">
        <f>IF(ISNUMBER(E228/H228),E228/H228,"N/A")</f>
        <v>98.205357142857139</v>
      </c>
      <c r="Q228" t="str">
        <f t="shared" si="16"/>
        <v>photography</v>
      </c>
      <c r="R228" t="str">
        <f t="shared" si="17"/>
        <v>photography books</v>
      </c>
      <c r="S228" s="11">
        <f t="shared" si="18"/>
        <v>40276.208333333336</v>
      </c>
      <c r="T228" s="11">
        <f t="shared" si="19"/>
        <v>40313.208333333336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6">
        <f t="shared" si="15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 s="7">
        <f>IF(ISNUMBER(E229/H229),E229/H229,"N/A")</f>
        <v>108.96182396606575</v>
      </c>
      <c r="Q229" t="str">
        <f t="shared" si="16"/>
        <v>games</v>
      </c>
      <c r="R229" t="str">
        <f t="shared" si="17"/>
        <v>mobile games</v>
      </c>
      <c r="S229" s="11">
        <f t="shared" si="18"/>
        <v>42139.208333333328</v>
      </c>
      <c r="T229" s="11">
        <f t="shared" si="19"/>
        <v>42145.208333333328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6">
        <f t="shared" si="15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 s="7">
        <f>IF(ISNUMBER(E230/H230),E230/H230,"N/A")</f>
        <v>66.998379254457049</v>
      </c>
      <c r="Q230" t="str">
        <f t="shared" si="16"/>
        <v>film &amp; video</v>
      </c>
      <c r="R230" t="str">
        <f t="shared" si="17"/>
        <v>animation</v>
      </c>
      <c r="S230" s="11">
        <f t="shared" si="18"/>
        <v>42613.208333333328</v>
      </c>
      <c r="T230" s="11">
        <f t="shared" si="19"/>
        <v>42638.208333333328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6">
        <f t="shared" si="15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 s="7">
        <f>IF(ISNUMBER(E231/H231),E231/H231,"N/A")</f>
        <v>64.99333594668758</v>
      </c>
      <c r="Q231" t="str">
        <f t="shared" si="16"/>
        <v>games</v>
      </c>
      <c r="R231" t="str">
        <f t="shared" si="17"/>
        <v>mobile games</v>
      </c>
      <c r="S231" s="11">
        <f t="shared" si="18"/>
        <v>42887.208333333328</v>
      </c>
      <c r="T231" s="11">
        <f t="shared" si="19"/>
        <v>42935.208333333328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6">
        <f t="shared" si="15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 s="7">
        <f>IF(ISNUMBER(E232/H232),E232/H232,"N/A")</f>
        <v>99.841584158415841</v>
      </c>
      <c r="Q232" t="str">
        <f t="shared" si="16"/>
        <v>games</v>
      </c>
      <c r="R232" t="str">
        <f t="shared" si="17"/>
        <v>video games</v>
      </c>
      <c r="S232" s="11">
        <f t="shared" si="18"/>
        <v>43805.25</v>
      </c>
      <c r="T232" s="11">
        <f t="shared" si="19"/>
        <v>43805.25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6">
        <f t="shared" si="15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 s="7">
        <f>IF(ISNUMBER(E233/H233),E233/H233,"N/A")</f>
        <v>82.432835820895519</v>
      </c>
      <c r="Q233" t="str">
        <f t="shared" si="16"/>
        <v>theater</v>
      </c>
      <c r="R233" t="str">
        <f t="shared" si="17"/>
        <v>plays</v>
      </c>
      <c r="S233" s="11">
        <f t="shared" si="18"/>
        <v>41415.208333333336</v>
      </c>
      <c r="T233" s="11">
        <f t="shared" si="19"/>
        <v>41473.208333333336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6">
        <f t="shared" si="15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 s="7">
        <f>IF(ISNUMBER(E234/H234),E234/H234,"N/A")</f>
        <v>63.293478260869563</v>
      </c>
      <c r="Q234" t="str">
        <f t="shared" si="16"/>
        <v>theater</v>
      </c>
      <c r="R234" t="str">
        <f t="shared" si="17"/>
        <v>plays</v>
      </c>
      <c r="S234" s="11">
        <f t="shared" si="18"/>
        <v>42576.208333333328</v>
      </c>
      <c r="T234" s="11">
        <f t="shared" si="19"/>
        <v>42577.208333333328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6">
        <f t="shared" si="15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 s="7">
        <f>IF(ISNUMBER(E235/H235),E235/H235,"N/A")</f>
        <v>96.774193548387103</v>
      </c>
      <c r="Q235" t="str">
        <f t="shared" si="16"/>
        <v>film &amp; video</v>
      </c>
      <c r="R235" t="str">
        <f t="shared" si="17"/>
        <v>animation</v>
      </c>
      <c r="S235" s="11">
        <f t="shared" si="18"/>
        <v>40706.208333333336</v>
      </c>
      <c r="T235" s="11">
        <f t="shared" si="19"/>
        <v>40722.208333333336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6">
        <f t="shared" si="15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 s="7">
        <f>IF(ISNUMBER(E236/H236),E236/H236,"N/A")</f>
        <v>54.906040268456373</v>
      </c>
      <c r="Q236" t="str">
        <f t="shared" si="16"/>
        <v>games</v>
      </c>
      <c r="R236" t="str">
        <f t="shared" si="17"/>
        <v>video games</v>
      </c>
      <c r="S236" s="11">
        <f t="shared" si="18"/>
        <v>42969.208333333328</v>
      </c>
      <c r="T236" s="11">
        <f t="shared" si="19"/>
        <v>42976.208333333328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6">
        <f t="shared" si="15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 s="7">
        <f>IF(ISNUMBER(E237/H237),E237/H237,"N/A")</f>
        <v>39.010869565217391</v>
      </c>
      <c r="Q237" t="str">
        <f t="shared" si="16"/>
        <v>film &amp; video</v>
      </c>
      <c r="R237" t="str">
        <f t="shared" si="17"/>
        <v>animation</v>
      </c>
      <c r="S237" s="11">
        <f t="shared" si="18"/>
        <v>42779.25</v>
      </c>
      <c r="T237" s="11">
        <f t="shared" si="19"/>
        <v>42784.25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6">
        <f t="shared" si="15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 s="7">
        <f>IF(ISNUMBER(E238/H238),E238/H238,"N/A")</f>
        <v>75.84210526315789</v>
      </c>
      <c r="Q238" t="str">
        <f t="shared" si="16"/>
        <v>music</v>
      </c>
      <c r="R238" t="str">
        <f t="shared" si="17"/>
        <v>rock</v>
      </c>
      <c r="S238" s="11">
        <f t="shared" si="18"/>
        <v>43641.208333333328</v>
      </c>
      <c r="T238" s="11">
        <f t="shared" si="19"/>
        <v>43648.208333333328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6">
        <f t="shared" si="15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 s="7">
        <f>IF(ISNUMBER(E239/H239),E239/H239,"N/A")</f>
        <v>45.051671732522799</v>
      </c>
      <c r="Q239" t="str">
        <f t="shared" si="16"/>
        <v>film &amp; video</v>
      </c>
      <c r="R239" t="str">
        <f t="shared" si="17"/>
        <v>animation</v>
      </c>
      <c r="S239" s="11">
        <f t="shared" si="18"/>
        <v>41754.208333333336</v>
      </c>
      <c r="T239" s="11">
        <f t="shared" si="19"/>
        <v>41756.208333333336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6">
        <f t="shared" si="15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 s="7">
        <f>IF(ISNUMBER(E240/H240),E240/H240,"N/A")</f>
        <v>104.51546391752578</v>
      </c>
      <c r="Q240" t="str">
        <f t="shared" si="16"/>
        <v>theater</v>
      </c>
      <c r="R240" t="str">
        <f t="shared" si="17"/>
        <v>plays</v>
      </c>
      <c r="S240" s="11">
        <f t="shared" si="18"/>
        <v>43083.25</v>
      </c>
      <c r="T240" s="11">
        <f t="shared" si="19"/>
        <v>43108.25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6">
        <f t="shared" si="15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 s="7">
        <f>IF(ISNUMBER(E241/H241),E241/H241,"N/A")</f>
        <v>76.268292682926827</v>
      </c>
      <c r="Q241" t="str">
        <f t="shared" si="16"/>
        <v>technology</v>
      </c>
      <c r="R241" t="str">
        <f t="shared" si="17"/>
        <v>wearables</v>
      </c>
      <c r="S241" s="11">
        <f t="shared" si="18"/>
        <v>42245.208333333328</v>
      </c>
      <c r="T241" s="11">
        <f t="shared" si="19"/>
        <v>42249.208333333328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6">
        <f t="shared" si="15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 s="7">
        <f>IF(ISNUMBER(E242/H242),E242/H242,"N/A")</f>
        <v>69.015695067264573</v>
      </c>
      <c r="Q242" t="str">
        <f t="shared" si="16"/>
        <v>theater</v>
      </c>
      <c r="R242" t="str">
        <f t="shared" si="17"/>
        <v>plays</v>
      </c>
      <c r="S242" s="11">
        <f t="shared" si="18"/>
        <v>40396.208333333336</v>
      </c>
      <c r="T242" s="11">
        <f t="shared" si="19"/>
        <v>40397.208333333336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6">
        <f t="shared" si="15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 s="7">
        <f>IF(ISNUMBER(E243/H243),E243/H243,"N/A")</f>
        <v>101.97684085510689</v>
      </c>
      <c r="Q243" t="str">
        <f t="shared" si="16"/>
        <v>publishing</v>
      </c>
      <c r="R243" t="str">
        <f t="shared" si="17"/>
        <v>nonfiction</v>
      </c>
      <c r="S243" s="11">
        <f t="shared" si="18"/>
        <v>41742.208333333336</v>
      </c>
      <c r="T243" s="11">
        <f t="shared" si="19"/>
        <v>41752.208333333336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6">
        <f t="shared" si="15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 s="7">
        <f>IF(ISNUMBER(E244/H244),E244/H244,"N/A")</f>
        <v>42.915999999999997</v>
      </c>
      <c r="Q244" t="str">
        <f t="shared" si="16"/>
        <v>music</v>
      </c>
      <c r="R244" t="str">
        <f t="shared" si="17"/>
        <v>rock</v>
      </c>
      <c r="S244" s="11">
        <f t="shared" si="18"/>
        <v>42865.208333333328</v>
      </c>
      <c r="T244" s="11">
        <f t="shared" si="19"/>
        <v>42875.208333333328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6">
        <f t="shared" si="15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 s="7">
        <f>IF(ISNUMBER(E245/H245),E245/H245,"N/A")</f>
        <v>43.025210084033617</v>
      </c>
      <c r="Q245" t="str">
        <f t="shared" si="16"/>
        <v>theater</v>
      </c>
      <c r="R245" t="str">
        <f t="shared" si="17"/>
        <v>plays</v>
      </c>
      <c r="S245" s="11">
        <f t="shared" si="18"/>
        <v>43163.25</v>
      </c>
      <c r="T245" s="11">
        <f t="shared" si="19"/>
        <v>43166.25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6">
        <f t="shared" si="15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 s="7">
        <f>IF(ISNUMBER(E246/H246),E246/H246,"N/A")</f>
        <v>75.245283018867923</v>
      </c>
      <c r="Q246" t="str">
        <f t="shared" si="16"/>
        <v>theater</v>
      </c>
      <c r="R246" t="str">
        <f t="shared" si="17"/>
        <v>plays</v>
      </c>
      <c r="S246" s="11">
        <f t="shared" si="18"/>
        <v>41834.208333333336</v>
      </c>
      <c r="T246" s="11">
        <f t="shared" si="19"/>
        <v>41886.208333333336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6">
        <f t="shared" si="15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 s="7">
        <f>IF(ISNUMBER(E247/H247),E247/H247,"N/A")</f>
        <v>69.023364485981304</v>
      </c>
      <c r="Q247" t="str">
        <f t="shared" si="16"/>
        <v>theater</v>
      </c>
      <c r="R247" t="str">
        <f t="shared" si="17"/>
        <v>plays</v>
      </c>
      <c r="S247" s="11">
        <f t="shared" si="18"/>
        <v>41736.208333333336</v>
      </c>
      <c r="T247" s="11">
        <f t="shared" si="19"/>
        <v>41737.208333333336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6">
        <f t="shared" si="15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 s="7">
        <f>IF(ISNUMBER(E248/H248),E248/H248,"N/A")</f>
        <v>65.986486486486484</v>
      </c>
      <c r="Q248" t="str">
        <f t="shared" si="16"/>
        <v>technology</v>
      </c>
      <c r="R248" t="str">
        <f t="shared" si="17"/>
        <v>web</v>
      </c>
      <c r="S248" s="11">
        <f t="shared" si="18"/>
        <v>41491.208333333336</v>
      </c>
      <c r="T248" s="11">
        <f t="shared" si="19"/>
        <v>41495.208333333336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6">
        <f t="shared" si="15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 s="7">
        <f>IF(ISNUMBER(E249/H249),E249/H249,"N/A")</f>
        <v>98.013800424628457</v>
      </c>
      <c r="Q249" t="str">
        <f t="shared" si="16"/>
        <v>publishing</v>
      </c>
      <c r="R249" t="str">
        <f t="shared" si="17"/>
        <v>fiction</v>
      </c>
      <c r="S249" s="11">
        <f t="shared" si="18"/>
        <v>42726.25</v>
      </c>
      <c r="T249" s="11">
        <f t="shared" si="19"/>
        <v>42741.25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6">
        <f t="shared" si="15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 s="7">
        <f>IF(ISNUMBER(E250/H250),E250/H250,"N/A")</f>
        <v>60.105504587155963</v>
      </c>
      <c r="Q250" t="str">
        <f t="shared" si="16"/>
        <v>games</v>
      </c>
      <c r="R250" t="str">
        <f t="shared" si="17"/>
        <v>mobile games</v>
      </c>
      <c r="S250" s="11">
        <f t="shared" si="18"/>
        <v>42004.25</v>
      </c>
      <c r="T250" s="11">
        <f t="shared" si="19"/>
        <v>42009.25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6">
        <f t="shared" si="15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 s="7">
        <f>IF(ISNUMBER(E251/H251),E251/H251,"N/A")</f>
        <v>26.000773395204948</v>
      </c>
      <c r="Q251" t="str">
        <f t="shared" si="16"/>
        <v>publishing</v>
      </c>
      <c r="R251" t="str">
        <f t="shared" si="17"/>
        <v>translations</v>
      </c>
      <c r="S251" s="11">
        <f t="shared" si="18"/>
        <v>42006.25</v>
      </c>
      <c r="T251" s="11">
        <f t="shared" si="19"/>
        <v>42013.25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6">
        <f t="shared" si="15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 s="7">
        <f>IF(ISNUMBER(E252/H252),E252/H252,"N/A")</f>
        <v>3</v>
      </c>
      <c r="Q252" t="str">
        <f t="shared" si="16"/>
        <v>music</v>
      </c>
      <c r="R252" t="str">
        <f t="shared" si="17"/>
        <v>rock</v>
      </c>
      <c r="S252" s="11">
        <f t="shared" si="18"/>
        <v>40203.25</v>
      </c>
      <c r="T252" s="11">
        <f t="shared" si="19"/>
        <v>40238.25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6">
        <f t="shared" si="15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 s="7">
        <f>IF(ISNUMBER(E253/H253),E253/H253,"N/A")</f>
        <v>38.019801980198018</v>
      </c>
      <c r="Q253" t="str">
        <f t="shared" si="16"/>
        <v>theater</v>
      </c>
      <c r="R253" t="str">
        <f t="shared" si="17"/>
        <v>plays</v>
      </c>
      <c r="S253" s="11">
        <f t="shared" si="18"/>
        <v>41252.25</v>
      </c>
      <c r="T253" s="11">
        <f t="shared" si="19"/>
        <v>41254.25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6">
        <f t="shared" si="15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 s="7">
        <f>IF(ISNUMBER(E254/H254),E254/H254,"N/A")</f>
        <v>106.15254237288136</v>
      </c>
      <c r="Q254" t="str">
        <f t="shared" si="16"/>
        <v>theater</v>
      </c>
      <c r="R254" t="str">
        <f t="shared" si="17"/>
        <v>plays</v>
      </c>
      <c r="S254" s="11">
        <f t="shared" si="18"/>
        <v>41572.208333333336</v>
      </c>
      <c r="T254" s="11">
        <f t="shared" si="19"/>
        <v>41577.208333333336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6">
        <f t="shared" si="15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 s="7">
        <f>IF(ISNUMBER(E255/H255),E255/H255,"N/A")</f>
        <v>81.019475655430711</v>
      </c>
      <c r="Q255" t="str">
        <f t="shared" si="16"/>
        <v>film &amp; video</v>
      </c>
      <c r="R255" t="str">
        <f t="shared" si="17"/>
        <v>drama</v>
      </c>
      <c r="S255" s="11">
        <f t="shared" si="18"/>
        <v>40641.208333333336</v>
      </c>
      <c r="T255" s="11">
        <f t="shared" si="19"/>
        <v>40653.208333333336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6">
        <f t="shared" si="15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 s="7">
        <f>IF(ISNUMBER(E256/H256),E256/H256,"N/A")</f>
        <v>96.647727272727266</v>
      </c>
      <c r="Q256" t="str">
        <f t="shared" si="16"/>
        <v>publishing</v>
      </c>
      <c r="R256" t="str">
        <f t="shared" si="17"/>
        <v>nonfiction</v>
      </c>
      <c r="S256" s="11">
        <f t="shared" si="18"/>
        <v>42787.25</v>
      </c>
      <c r="T256" s="11">
        <f t="shared" si="19"/>
        <v>42789.25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6">
        <f t="shared" si="15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 s="7">
        <f>IF(ISNUMBER(E257/H257),E257/H257,"N/A")</f>
        <v>57.003535651149086</v>
      </c>
      <c r="Q257" t="str">
        <f t="shared" si="16"/>
        <v>music</v>
      </c>
      <c r="R257" t="str">
        <f t="shared" si="17"/>
        <v>rock</v>
      </c>
      <c r="S257" s="11">
        <f t="shared" si="18"/>
        <v>40590.25</v>
      </c>
      <c r="T257" s="11">
        <f t="shared" si="19"/>
        <v>40595.25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6">
        <f t="shared" si="15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 s="7">
        <f>IF(ISNUMBER(E258/H258),E258/H258,"N/A")</f>
        <v>63.93333333333333</v>
      </c>
      <c r="Q258" t="str">
        <f t="shared" si="16"/>
        <v>music</v>
      </c>
      <c r="R258" t="str">
        <f t="shared" si="17"/>
        <v>rock</v>
      </c>
      <c r="S258" s="11">
        <f t="shared" si="18"/>
        <v>42393.25</v>
      </c>
      <c r="T258" s="11">
        <f t="shared" si="19"/>
        <v>42430.25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6">
        <f t="shared" ref="F259:F322" si="20">E259/D259*100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 s="7">
        <f>IF(ISNUMBER(E259/H259),E259/H259,"N/A")</f>
        <v>90.456521739130437</v>
      </c>
      <c r="Q259" t="str">
        <f t="shared" ref="Q259:Q322" si="21">LEFT(O259,SEARCH("/",O259)-1)</f>
        <v>theater</v>
      </c>
      <c r="R259" t="str">
        <f t="shared" ref="R259:R322" si="22">RIGHT(O259,LEN(O259)-SEARCH("/",O259))</f>
        <v>plays</v>
      </c>
      <c r="S259" s="11">
        <f t="shared" ref="S259:S322" si="23">K259/86400+DATE(1970,1,1)</f>
        <v>41338.25</v>
      </c>
      <c r="T259" s="11">
        <f t="shared" ref="T259:T322" si="24">L259/86400+DATE(1970,1,1)</f>
        <v>41352.208333333336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6">
        <f t="shared" si="20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 s="7">
        <f>IF(ISNUMBER(E260/H260),E260/H260,"N/A")</f>
        <v>72.172043010752688</v>
      </c>
      <c r="Q260" t="str">
        <f t="shared" si="21"/>
        <v>theater</v>
      </c>
      <c r="R260" t="str">
        <f t="shared" si="22"/>
        <v>plays</v>
      </c>
      <c r="S260" s="11">
        <f t="shared" si="23"/>
        <v>42712.25</v>
      </c>
      <c r="T260" s="11">
        <f t="shared" si="24"/>
        <v>42732.25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6">
        <f t="shared" si="20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 s="7">
        <f>IF(ISNUMBER(E261/H261),E261/H261,"N/A")</f>
        <v>77.934782608695656</v>
      </c>
      <c r="Q261" t="str">
        <f t="shared" si="21"/>
        <v>photography</v>
      </c>
      <c r="R261" t="str">
        <f t="shared" si="22"/>
        <v>photography books</v>
      </c>
      <c r="S261" s="11">
        <f t="shared" si="23"/>
        <v>41251.25</v>
      </c>
      <c r="T261" s="11">
        <f t="shared" si="24"/>
        <v>41270.25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6">
        <f t="shared" si="20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 s="7">
        <f>IF(ISNUMBER(E262/H262),E262/H262,"N/A")</f>
        <v>38.065134099616856</v>
      </c>
      <c r="Q262" t="str">
        <f t="shared" si="21"/>
        <v>music</v>
      </c>
      <c r="R262" t="str">
        <f t="shared" si="22"/>
        <v>rock</v>
      </c>
      <c r="S262" s="11">
        <f t="shared" si="23"/>
        <v>41180.208333333336</v>
      </c>
      <c r="T262" s="11">
        <f t="shared" si="24"/>
        <v>41192.208333333336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6">
        <f t="shared" si="20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 s="7">
        <f>IF(ISNUMBER(E263/H263),E263/H263,"N/A")</f>
        <v>57.936123348017624</v>
      </c>
      <c r="Q263" t="str">
        <f t="shared" si="21"/>
        <v>music</v>
      </c>
      <c r="R263" t="str">
        <f t="shared" si="22"/>
        <v>rock</v>
      </c>
      <c r="S263" s="11">
        <f t="shared" si="23"/>
        <v>40415.208333333336</v>
      </c>
      <c r="T263" s="11">
        <f t="shared" si="24"/>
        <v>40419.208333333336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6">
        <f t="shared" si="20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 s="7">
        <f>IF(ISNUMBER(E264/H264),E264/H264,"N/A")</f>
        <v>49.794392523364486</v>
      </c>
      <c r="Q264" t="str">
        <f t="shared" si="21"/>
        <v>music</v>
      </c>
      <c r="R264" t="str">
        <f t="shared" si="22"/>
        <v>indie rock</v>
      </c>
      <c r="S264" s="11">
        <f t="shared" si="23"/>
        <v>40638.208333333336</v>
      </c>
      <c r="T264" s="11">
        <f t="shared" si="24"/>
        <v>40664.208333333336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6">
        <f t="shared" si="20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 s="7">
        <f>IF(ISNUMBER(E265/H265),E265/H265,"N/A")</f>
        <v>54.050251256281406</v>
      </c>
      <c r="Q265" t="str">
        <f t="shared" si="21"/>
        <v>photography</v>
      </c>
      <c r="R265" t="str">
        <f t="shared" si="22"/>
        <v>photography books</v>
      </c>
      <c r="S265" s="11">
        <f t="shared" si="23"/>
        <v>40187.25</v>
      </c>
      <c r="T265" s="11">
        <f t="shared" si="24"/>
        <v>40187.25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6">
        <f t="shared" si="20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 s="7">
        <f>IF(ISNUMBER(E266/H266),E266/H266,"N/A")</f>
        <v>30.002721335268504</v>
      </c>
      <c r="Q266" t="str">
        <f t="shared" si="21"/>
        <v>theater</v>
      </c>
      <c r="R266" t="str">
        <f t="shared" si="22"/>
        <v>plays</v>
      </c>
      <c r="S266" s="11">
        <f t="shared" si="23"/>
        <v>41317.25</v>
      </c>
      <c r="T266" s="11">
        <f t="shared" si="24"/>
        <v>41333.25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6">
        <f t="shared" si="20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 s="7">
        <f>IF(ISNUMBER(E267/H267),E267/H267,"N/A")</f>
        <v>70.127906976744185</v>
      </c>
      <c r="Q267" t="str">
        <f t="shared" si="21"/>
        <v>theater</v>
      </c>
      <c r="R267" t="str">
        <f t="shared" si="22"/>
        <v>plays</v>
      </c>
      <c r="S267" s="11">
        <f t="shared" si="23"/>
        <v>42372.25</v>
      </c>
      <c r="T267" s="11">
        <f t="shared" si="24"/>
        <v>42416.25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6">
        <f t="shared" si="20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 s="7">
        <f>IF(ISNUMBER(E268/H268),E268/H268,"N/A")</f>
        <v>26.996228786926462</v>
      </c>
      <c r="Q268" t="str">
        <f t="shared" si="21"/>
        <v>music</v>
      </c>
      <c r="R268" t="str">
        <f t="shared" si="22"/>
        <v>jazz</v>
      </c>
      <c r="S268" s="11">
        <f t="shared" si="23"/>
        <v>41950.25</v>
      </c>
      <c r="T268" s="11">
        <f t="shared" si="24"/>
        <v>41983.25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6">
        <f t="shared" si="20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 s="7">
        <f>IF(ISNUMBER(E269/H269),E269/H269,"N/A")</f>
        <v>51.990606936416185</v>
      </c>
      <c r="Q269" t="str">
        <f t="shared" si="21"/>
        <v>theater</v>
      </c>
      <c r="R269" t="str">
        <f t="shared" si="22"/>
        <v>plays</v>
      </c>
      <c r="S269" s="11">
        <f t="shared" si="23"/>
        <v>41206.208333333336</v>
      </c>
      <c r="T269" s="11">
        <f t="shared" si="24"/>
        <v>41222.25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6">
        <f t="shared" si="20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 s="7">
        <f>IF(ISNUMBER(E270/H270),E270/H270,"N/A")</f>
        <v>56.416666666666664</v>
      </c>
      <c r="Q270" t="str">
        <f t="shared" si="21"/>
        <v>film &amp; video</v>
      </c>
      <c r="R270" t="str">
        <f t="shared" si="22"/>
        <v>documentary</v>
      </c>
      <c r="S270" s="11">
        <f t="shared" si="23"/>
        <v>41186.208333333336</v>
      </c>
      <c r="T270" s="11">
        <f t="shared" si="24"/>
        <v>41232.25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6">
        <f t="shared" si="20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 s="7">
        <f>IF(ISNUMBER(E271/H271),E271/H271,"N/A")</f>
        <v>101.63218390804597</v>
      </c>
      <c r="Q271" t="str">
        <f t="shared" si="21"/>
        <v>film &amp; video</v>
      </c>
      <c r="R271" t="str">
        <f t="shared" si="22"/>
        <v>television</v>
      </c>
      <c r="S271" s="11">
        <f t="shared" si="23"/>
        <v>43496.25</v>
      </c>
      <c r="T271" s="11">
        <f t="shared" si="24"/>
        <v>43517.25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6">
        <f t="shared" si="20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 s="7">
        <f>IF(ISNUMBER(E272/H272),E272/H272,"N/A")</f>
        <v>25.005291005291006</v>
      </c>
      <c r="Q272" t="str">
        <f t="shared" si="21"/>
        <v>games</v>
      </c>
      <c r="R272" t="str">
        <f t="shared" si="22"/>
        <v>video games</v>
      </c>
      <c r="S272" s="11">
        <f t="shared" si="23"/>
        <v>40514.25</v>
      </c>
      <c r="T272" s="11">
        <f t="shared" si="24"/>
        <v>40516.25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6">
        <f t="shared" si="20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 s="7">
        <f>IF(ISNUMBER(E273/H273),E273/H273,"N/A")</f>
        <v>32.016393442622949</v>
      </c>
      <c r="Q273" t="str">
        <f t="shared" si="21"/>
        <v>photography</v>
      </c>
      <c r="R273" t="str">
        <f t="shared" si="22"/>
        <v>photography books</v>
      </c>
      <c r="S273" s="11">
        <f t="shared" si="23"/>
        <v>42345.25</v>
      </c>
      <c r="T273" s="11">
        <f t="shared" si="24"/>
        <v>42376.25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6">
        <f t="shared" si="20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 s="7">
        <f>IF(ISNUMBER(E274/H274),E274/H274,"N/A")</f>
        <v>82.021647307286173</v>
      </c>
      <c r="Q274" t="str">
        <f t="shared" si="21"/>
        <v>theater</v>
      </c>
      <c r="R274" t="str">
        <f t="shared" si="22"/>
        <v>plays</v>
      </c>
      <c r="S274" s="11">
        <f t="shared" si="23"/>
        <v>43656.208333333328</v>
      </c>
      <c r="T274" s="11">
        <f t="shared" si="24"/>
        <v>43681.208333333328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6">
        <f t="shared" si="20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 s="7">
        <f>IF(ISNUMBER(E275/H275),E275/H275,"N/A")</f>
        <v>37.957446808510639</v>
      </c>
      <c r="Q275" t="str">
        <f t="shared" si="21"/>
        <v>theater</v>
      </c>
      <c r="R275" t="str">
        <f t="shared" si="22"/>
        <v>plays</v>
      </c>
      <c r="S275" s="11">
        <f t="shared" si="23"/>
        <v>42995.208333333328</v>
      </c>
      <c r="T275" s="11">
        <f t="shared" si="24"/>
        <v>42998.208333333328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6">
        <f t="shared" si="20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 s="7">
        <f>IF(ISNUMBER(E276/H276),E276/H276,"N/A")</f>
        <v>51.533333333333331</v>
      </c>
      <c r="Q276" t="str">
        <f t="shared" si="21"/>
        <v>theater</v>
      </c>
      <c r="R276" t="str">
        <f t="shared" si="22"/>
        <v>plays</v>
      </c>
      <c r="S276" s="11">
        <f t="shared" si="23"/>
        <v>43045.25</v>
      </c>
      <c r="T276" s="11">
        <f t="shared" si="24"/>
        <v>43050.25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6">
        <f t="shared" si="20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 s="7">
        <f>IF(ISNUMBER(E277/H277),E277/H277,"N/A")</f>
        <v>81.198275862068968</v>
      </c>
      <c r="Q277" t="str">
        <f t="shared" si="21"/>
        <v>publishing</v>
      </c>
      <c r="R277" t="str">
        <f t="shared" si="22"/>
        <v>translations</v>
      </c>
      <c r="S277" s="11">
        <f t="shared" si="23"/>
        <v>43561.208333333328</v>
      </c>
      <c r="T277" s="11">
        <f t="shared" si="24"/>
        <v>43569.208333333328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6">
        <f t="shared" si="20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 s="7">
        <f>IF(ISNUMBER(E278/H278),E278/H278,"N/A")</f>
        <v>40.030075187969928</v>
      </c>
      <c r="Q278" t="str">
        <f t="shared" si="21"/>
        <v>games</v>
      </c>
      <c r="R278" t="str">
        <f t="shared" si="22"/>
        <v>video games</v>
      </c>
      <c r="S278" s="11">
        <f t="shared" si="23"/>
        <v>41018.208333333336</v>
      </c>
      <c r="T278" s="11">
        <f t="shared" si="24"/>
        <v>41023.208333333336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6">
        <f t="shared" si="20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 s="7">
        <f>IF(ISNUMBER(E279/H279),E279/H279,"N/A")</f>
        <v>89.939759036144579</v>
      </c>
      <c r="Q279" t="str">
        <f t="shared" si="21"/>
        <v>theater</v>
      </c>
      <c r="R279" t="str">
        <f t="shared" si="22"/>
        <v>plays</v>
      </c>
      <c r="S279" s="11">
        <f t="shared" si="23"/>
        <v>40378.208333333336</v>
      </c>
      <c r="T279" s="11">
        <f t="shared" si="24"/>
        <v>40380.208333333336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6">
        <f t="shared" si="20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 s="7">
        <f>IF(ISNUMBER(E280/H280),E280/H280,"N/A")</f>
        <v>96.692307692307693</v>
      </c>
      <c r="Q280" t="str">
        <f t="shared" si="21"/>
        <v>technology</v>
      </c>
      <c r="R280" t="str">
        <f t="shared" si="22"/>
        <v>web</v>
      </c>
      <c r="S280" s="11">
        <f t="shared" si="23"/>
        <v>41239.25</v>
      </c>
      <c r="T280" s="11">
        <f t="shared" si="24"/>
        <v>41264.25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6">
        <f t="shared" si="20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 s="7">
        <f>IF(ISNUMBER(E281/H281),E281/H281,"N/A")</f>
        <v>25.010989010989011</v>
      </c>
      <c r="Q281" t="str">
        <f t="shared" si="21"/>
        <v>theater</v>
      </c>
      <c r="R281" t="str">
        <f t="shared" si="22"/>
        <v>plays</v>
      </c>
      <c r="S281" s="11">
        <f t="shared" si="23"/>
        <v>43346.208333333328</v>
      </c>
      <c r="T281" s="11">
        <f t="shared" si="24"/>
        <v>43349.208333333328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6">
        <f t="shared" si="20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 s="7">
        <f>IF(ISNUMBER(E282/H282),E282/H282,"N/A")</f>
        <v>36.987277353689571</v>
      </c>
      <c r="Q282" t="str">
        <f t="shared" si="21"/>
        <v>film &amp; video</v>
      </c>
      <c r="R282" t="str">
        <f t="shared" si="22"/>
        <v>animation</v>
      </c>
      <c r="S282" s="11">
        <f t="shared" si="23"/>
        <v>43060.25</v>
      </c>
      <c r="T282" s="11">
        <f t="shared" si="24"/>
        <v>43066.25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6">
        <f t="shared" si="20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 s="7">
        <f>IF(ISNUMBER(E283/H283),E283/H283,"N/A")</f>
        <v>73.012609117361791</v>
      </c>
      <c r="Q283" t="str">
        <f t="shared" si="21"/>
        <v>theater</v>
      </c>
      <c r="R283" t="str">
        <f t="shared" si="22"/>
        <v>plays</v>
      </c>
      <c r="S283" s="11">
        <f t="shared" si="23"/>
        <v>40979.25</v>
      </c>
      <c r="T283" s="11">
        <f t="shared" si="24"/>
        <v>41000.208333333336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6">
        <f t="shared" si="20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 s="7">
        <f>IF(ISNUMBER(E284/H284),E284/H284,"N/A")</f>
        <v>68.240601503759393</v>
      </c>
      <c r="Q284" t="str">
        <f t="shared" si="21"/>
        <v>film &amp; video</v>
      </c>
      <c r="R284" t="str">
        <f t="shared" si="22"/>
        <v>television</v>
      </c>
      <c r="S284" s="11">
        <f t="shared" si="23"/>
        <v>42701.25</v>
      </c>
      <c r="T284" s="11">
        <f t="shared" si="24"/>
        <v>42707.25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6">
        <f t="shared" si="20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 s="7">
        <f>IF(ISNUMBER(E285/H285),E285/H285,"N/A")</f>
        <v>52.310344827586206</v>
      </c>
      <c r="Q285" t="str">
        <f t="shared" si="21"/>
        <v>music</v>
      </c>
      <c r="R285" t="str">
        <f t="shared" si="22"/>
        <v>rock</v>
      </c>
      <c r="S285" s="11">
        <f t="shared" si="23"/>
        <v>42520.208333333328</v>
      </c>
      <c r="T285" s="11">
        <f t="shared" si="24"/>
        <v>42525.208333333328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6">
        <f t="shared" si="20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 s="7">
        <f>IF(ISNUMBER(E286/H286),E286/H286,"N/A")</f>
        <v>61.765151515151516</v>
      </c>
      <c r="Q286" t="str">
        <f t="shared" si="21"/>
        <v>technology</v>
      </c>
      <c r="R286" t="str">
        <f t="shared" si="22"/>
        <v>web</v>
      </c>
      <c r="S286" s="11">
        <f t="shared" si="23"/>
        <v>41030.208333333336</v>
      </c>
      <c r="T286" s="11">
        <f t="shared" si="24"/>
        <v>41035.208333333336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6">
        <f t="shared" si="20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 s="7">
        <f>IF(ISNUMBER(E287/H287),E287/H287,"N/A")</f>
        <v>25.027559055118111</v>
      </c>
      <c r="Q287" t="str">
        <f t="shared" si="21"/>
        <v>theater</v>
      </c>
      <c r="R287" t="str">
        <f t="shared" si="22"/>
        <v>plays</v>
      </c>
      <c r="S287" s="11">
        <f t="shared" si="23"/>
        <v>42623.208333333328</v>
      </c>
      <c r="T287" s="11">
        <f t="shared" si="24"/>
        <v>42661.208333333328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6">
        <f t="shared" si="20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 s="7">
        <f>IF(ISNUMBER(E288/H288),E288/H288,"N/A")</f>
        <v>106.28804347826087</v>
      </c>
      <c r="Q288" t="str">
        <f t="shared" si="21"/>
        <v>theater</v>
      </c>
      <c r="R288" t="str">
        <f t="shared" si="22"/>
        <v>plays</v>
      </c>
      <c r="S288" s="11">
        <f t="shared" si="23"/>
        <v>42697.25</v>
      </c>
      <c r="T288" s="11">
        <f t="shared" si="24"/>
        <v>42704.25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6">
        <f t="shared" si="20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 s="7">
        <f>IF(ISNUMBER(E289/H289),E289/H289,"N/A")</f>
        <v>75.07386363636364</v>
      </c>
      <c r="Q289" t="str">
        <f t="shared" si="21"/>
        <v>music</v>
      </c>
      <c r="R289" t="str">
        <f t="shared" si="22"/>
        <v>electric music</v>
      </c>
      <c r="S289" s="11">
        <f t="shared" si="23"/>
        <v>42122.208333333328</v>
      </c>
      <c r="T289" s="11">
        <f t="shared" si="24"/>
        <v>42122.208333333328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6">
        <f t="shared" si="20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 s="7">
        <f>IF(ISNUMBER(E290/H290),E290/H290,"N/A")</f>
        <v>39.970802919708028</v>
      </c>
      <c r="Q290" t="str">
        <f t="shared" si="21"/>
        <v>music</v>
      </c>
      <c r="R290" t="str">
        <f t="shared" si="22"/>
        <v>metal</v>
      </c>
      <c r="S290" s="11">
        <f t="shared" si="23"/>
        <v>40982.208333333336</v>
      </c>
      <c r="T290" s="11">
        <f t="shared" si="24"/>
        <v>40983.208333333336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6">
        <f t="shared" si="20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 s="7">
        <f>IF(ISNUMBER(E291/H291),E291/H291,"N/A")</f>
        <v>39.982195845697326</v>
      </c>
      <c r="Q291" t="str">
        <f t="shared" si="21"/>
        <v>theater</v>
      </c>
      <c r="R291" t="str">
        <f t="shared" si="22"/>
        <v>plays</v>
      </c>
      <c r="S291" s="11">
        <f t="shared" si="23"/>
        <v>42219.208333333328</v>
      </c>
      <c r="T291" s="11">
        <f t="shared" si="24"/>
        <v>42222.208333333328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6">
        <f t="shared" si="20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 s="7">
        <f>IF(ISNUMBER(E292/H292),E292/H292,"N/A")</f>
        <v>101.01541850220265</v>
      </c>
      <c r="Q292" t="str">
        <f t="shared" si="21"/>
        <v>film &amp; video</v>
      </c>
      <c r="R292" t="str">
        <f t="shared" si="22"/>
        <v>documentary</v>
      </c>
      <c r="S292" s="11">
        <f t="shared" si="23"/>
        <v>41404.208333333336</v>
      </c>
      <c r="T292" s="11">
        <f t="shared" si="24"/>
        <v>41436.208333333336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6">
        <f t="shared" si="20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 s="7">
        <f>IF(ISNUMBER(E293/H293),E293/H293,"N/A")</f>
        <v>76.813084112149539</v>
      </c>
      <c r="Q293" t="str">
        <f t="shared" si="21"/>
        <v>technology</v>
      </c>
      <c r="R293" t="str">
        <f t="shared" si="22"/>
        <v>web</v>
      </c>
      <c r="S293" s="11">
        <f t="shared" si="23"/>
        <v>40831.208333333336</v>
      </c>
      <c r="T293" s="11">
        <f t="shared" si="24"/>
        <v>40835.208333333336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6">
        <f t="shared" si="20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 s="7">
        <f>IF(ISNUMBER(E294/H294),E294/H294,"N/A")</f>
        <v>71.7</v>
      </c>
      <c r="Q294" t="str">
        <f t="shared" si="21"/>
        <v>food</v>
      </c>
      <c r="R294" t="str">
        <f t="shared" si="22"/>
        <v>food trucks</v>
      </c>
      <c r="S294" s="11">
        <f t="shared" si="23"/>
        <v>40984.208333333336</v>
      </c>
      <c r="T294" s="11">
        <f t="shared" si="24"/>
        <v>41002.208333333336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6">
        <f t="shared" si="20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 s="7">
        <f>IF(ISNUMBER(E295/H295),E295/H295,"N/A")</f>
        <v>33.28125</v>
      </c>
      <c r="Q295" t="str">
        <f t="shared" si="21"/>
        <v>theater</v>
      </c>
      <c r="R295" t="str">
        <f t="shared" si="22"/>
        <v>plays</v>
      </c>
      <c r="S295" s="11">
        <f t="shared" si="23"/>
        <v>40456.208333333336</v>
      </c>
      <c r="T295" s="11">
        <f t="shared" si="24"/>
        <v>40465.208333333336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6">
        <f t="shared" si="20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 s="7">
        <f>IF(ISNUMBER(E296/H296),E296/H296,"N/A")</f>
        <v>43.923497267759565</v>
      </c>
      <c r="Q296" t="str">
        <f t="shared" si="21"/>
        <v>theater</v>
      </c>
      <c r="R296" t="str">
        <f t="shared" si="22"/>
        <v>plays</v>
      </c>
      <c r="S296" s="11">
        <f t="shared" si="23"/>
        <v>43399.208333333328</v>
      </c>
      <c r="T296" s="11">
        <f t="shared" si="24"/>
        <v>43411.25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6">
        <f t="shared" si="20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 s="7">
        <f>IF(ISNUMBER(E297/H297),E297/H297,"N/A")</f>
        <v>36.004712041884815</v>
      </c>
      <c r="Q297" t="str">
        <f t="shared" si="21"/>
        <v>theater</v>
      </c>
      <c r="R297" t="str">
        <f t="shared" si="22"/>
        <v>plays</v>
      </c>
      <c r="S297" s="11">
        <f t="shared" si="23"/>
        <v>41562.208333333336</v>
      </c>
      <c r="T297" s="11">
        <f t="shared" si="24"/>
        <v>41587.25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6">
        <f t="shared" si="20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 s="7">
        <f>IF(ISNUMBER(E298/H298),E298/H298,"N/A")</f>
        <v>88.21052631578948</v>
      </c>
      <c r="Q298" t="str">
        <f t="shared" si="21"/>
        <v>theater</v>
      </c>
      <c r="R298" t="str">
        <f t="shared" si="22"/>
        <v>plays</v>
      </c>
      <c r="S298" s="11">
        <f t="shared" si="23"/>
        <v>43493.25</v>
      </c>
      <c r="T298" s="11">
        <f t="shared" si="24"/>
        <v>43515.25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6">
        <f t="shared" si="20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 s="7">
        <f>IF(ISNUMBER(E299/H299),E299/H299,"N/A")</f>
        <v>65.240384615384613</v>
      </c>
      <c r="Q299" t="str">
        <f t="shared" si="21"/>
        <v>theater</v>
      </c>
      <c r="R299" t="str">
        <f t="shared" si="22"/>
        <v>plays</v>
      </c>
      <c r="S299" s="11">
        <f t="shared" si="23"/>
        <v>41653.25</v>
      </c>
      <c r="T299" s="11">
        <f t="shared" si="24"/>
        <v>41662.25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6">
        <f t="shared" si="20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 s="7">
        <f>IF(ISNUMBER(E300/H300),E300/H300,"N/A")</f>
        <v>69.958333333333329</v>
      </c>
      <c r="Q300" t="str">
        <f t="shared" si="21"/>
        <v>music</v>
      </c>
      <c r="R300" t="str">
        <f t="shared" si="22"/>
        <v>rock</v>
      </c>
      <c r="S300" s="11">
        <f t="shared" si="23"/>
        <v>42426.25</v>
      </c>
      <c r="T300" s="11">
        <f t="shared" si="24"/>
        <v>42444.208333333328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6">
        <f t="shared" si="20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 s="7">
        <f>IF(ISNUMBER(E301/H301),E301/H301,"N/A")</f>
        <v>39.877551020408163</v>
      </c>
      <c r="Q301" t="str">
        <f t="shared" si="21"/>
        <v>food</v>
      </c>
      <c r="R301" t="str">
        <f t="shared" si="22"/>
        <v>food trucks</v>
      </c>
      <c r="S301" s="11">
        <f t="shared" si="23"/>
        <v>42432.25</v>
      </c>
      <c r="T301" s="11">
        <f t="shared" si="24"/>
        <v>42488.208333333328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6">
        <f t="shared" si="20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 s="7">
        <f>IF(ISNUMBER(E302/H302),E302/H302,"N/A")</f>
        <v>5</v>
      </c>
      <c r="Q302" t="str">
        <f t="shared" si="21"/>
        <v>publishing</v>
      </c>
      <c r="R302" t="str">
        <f t="shared" si="22"/>
        <v>nonfiction</v>
      </c>
      <c r="S302" s="11">
        <f t="shared" si="23"/>
        <v>42977.208333333328</v>
      </c>
      <c r="T302" s="11">
        <f t="shared" si="24"/>
        <v>42978.208333333328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6">
        <f t="shared" si="20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 s="7">
        <f>IF(ISNUMBER(E303/H303),E303/H303,"N/A")</f>
        <v>41.023728813559323</v>
      </c>
      <c r="Q303" t="str">
        <f t="shared" si="21"/>
        <v>film &amp; video</v>
      </c>
      <c r="R303" t="str">
        <f t="shared" si="22"/>
        <v>documentary</v>
      </c>
      <c r="S303" s="11">
        <f t="shared" si="23"/>
        <v>42061.25</v>
      </c>
      <c r="T303" s="11">
        <f t="shared" si="24"/>
        <v>42078.208333333328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6">
        <f t="shared" si="20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 s="7">
        <f>IF(ISNUMBER(E304/H304),E304/H304,"N/A")</f>
        <v>98.914285714285711</v>
      </c>
      <c r="Q304" t="str">
        <f t="shared" si="21"/>
        <v>theater</v>
      </c>
      <c r="R304" t="str">
        <f t="shared" si="22"/>
        <v>plays</v>
      </c>
      <c r="S304" s="11">
        <f t="shared" si="23"/>
        <v>43345.208333333328</v>
      </c>
      <c r="T304" s="11">
        <f t="shared" si="24"/>
        <v>43359.208333333328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6">
        <f t="shared" si="20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 s="7">
        <f>IF(ISNUMBER(E305/H305),E305/H305,"N/A")</f>
        <v>87.78125</v>
      </c>
      <c r="Q305" t="str">
        <f t="shared" si="21"/>
        <v>music</v>
      </c>
      <c r="R305" t="str">
        <f t="shared" si="22"/>
        <v>indie rock</v>
      </c>
      <c r="S305" s="11">
        <f t="shared" si="23"/>
        <v>42376.25</v>
      </c>
      <c r="T305" s="11">
        <f t="shared" si="24"/>
        <v>42381.25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6">
        <f t="shared" si="20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 s="7">
        <f>IF(ISNUMBER(E306/H306),E306/H306,"N/A")</f>
        <v>80.767605633802816</v>
      </c>
      <c r="Q306" t="str">
        <f t="shared" si="21"/>
        <v>film &amp; video</v>
      </c>
      <c r="R306" t="str">
        <f t="shared" si="22"/>
        <v>documentary</v>
      </c>
      <c r="S306" s="11">
        <f t="shared" si="23"/>
        <v>42589.208333333328</v>
      </c>
      <c r="T306" s="11">
        <f t="shared" si="24"/>
        <v>42630.208333333328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6">
        <f t="shared" si="20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 s="7">
        <f>IF(ISNUMBER(E307/H307),E307/H307,"N/A")</f>
        <v>94.28235294117647</v>
      </c>
      <c r="Q307" t="str">
        <f t="shared" si="21"/>
        <v>theater</v>
      </c>
      <c r="R307" t="str">
        <f t="shared" si="22"/>
        <v>plays</v>
      </c>
      <c r="S307" s="11">
        <f t="shared" si="23"/>
        <v>42448.208333333328</v>
      </c>
      <c r="T307" s="11">
        <f t="shared" si="24"/>
        <v>42489.208333333328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6">
        <f t="shared" si="20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 s="7">
        <f>IF(ISNUMBER(E308/H308),E308/H308,"N/A")</f>
        <v>73.428571428571431</v>
      </c>
      <c r="Q308" t="str">
        <f t="shared" si="21"/>
        <v>theater</v>
      </c>
      <c r="R308" t="str">
        <f t="shared" si="22"/>
        <v>plays</v>
      </c>
      <c r="S308" s="11">
        <f t="shared" si="23"/>
        <v>42930.208333333328</v>
      </c>
      <c r="T308" s="11">
        <f t="shared" si="24"/>
        <v>42933.208333333328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6">
        <f t="shared" si="20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 s="7">
        <f>IF(ISNUMBER(E309/H309),E309/H309,"N/A")</f>
        <v>65.968133535660087</v>
      </c>
      <c r="Q309" t="str">
        <f t="shared" si="21"/>
        <v>publishing</v>
      </c>
      <c r="R309" t="str">
        <f t="shared" si="22"/>
        <v>fiction</v>
      </c>
      <c r="S309" s="11">
        <f t="shared" si="23"/>
        <v>41066.208333333336</v>
      </c>
      <c r="T309" s="11">
        <f t="shared" si="24"/>
        <v>41086.208333333336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6">
        <f t="shared" si="20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 s="7">
        <f>IF(ISNUMBER(E310/H310),E310/H310,"N/A")</f>
        <v>109.04109589041096</v>
      </c>
      <c r="Q310" t="str">
        <f t="shared" si="21"/>
        <v>theater</v>
      </c>
      <c r="R310" t="str">
        <f t="shared" si="22"/>
        <v>plays</v>
      </c>
      <c r="S310" s="11">
        <f t="shared" si="23"/>
        <v>40651.208333333336</v>
      </c>
      <c r="T310" s="11">
        <f t="shared" si="24"/>
        <v>40652.208333333336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6">
        <f t="shared" si="20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 s="7">
        <f>IF(ISNUMBER(E311/H311),E311/H311,"N/A")</f>
        <v>41.16</v>
      </c>
      <c r="Q311" t="str">
        <f t="shared" si="21"/>
        <v>music</v>
      </c>
      <c r="R311" t="str">
        <f t="shared" si="22"/>
        <v>indie rock</v>
      </c>
      <c r="S311" s="11">
        <f t="shared" si="23"/>
        <v>40807.208333333336</v>
      </c>
      <c r="T311" s="11">
        <f t="shared" si="24"/>
        <v>40827.208333333336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6">
        <f t="shared" si="20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 s="7">
        <f>IF(ISNUMBER(E312/H312),E312/H312,"N/A")</f>
        <v>99.125</v>
      </c>
      <c r="Q312" t="str">
        <f t="shared" si="21"/>
        <v>games</v>
      </c>
      <c r="R312" t="str">
        <f t="shared" si="22"/>
        <v>video games</v>
      </c>
      <c r="S312" s="11">
        <f t="shared" si="23"/>
        <v>40277.208333333336</v>
      </c>
      <c r="T312" s="11">
        <f t="shared" si="24"/>
        <v>40293.208333333336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6">
        <f t="shared" si="20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 s="7">
        <f>IF(ISNUMBER(E313/H313),E313/H313,"N/A")</f>
        <v>105.88429752066116</v>
      </c>
      <c r="Q313" t="str">
        <f t="shared" si="21"/>
        <v>theater</v>
      </c>
      <c r="R313" t="str">
        <f t="shared" si="22"/>
        <v>plays</v>
      </c>
      <c r="S313" s="11">
        <f t="shared" si="23"/>
        <v>40590.25</v>
      </c>
      <c r="T313" s="11">
        <f t="shared" si="24"/>
        <v>40602.25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6">
        <f t="shared" si="20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 s="7">
        <f>IF(ISNUMBER(E314/H314),E314/H314,"N/A")</f>
        <v>48.996525921966864</v>
      </c>
      <c r="Q314" t="str">
        <f t="shared" si="21"/>
        <v>theater</v>
      </c>
      <c r="R314" t="str">
        <f t="shared" si="22"/>
        <v>plays</v>
      </c>
      <c r="S314" s="11">
        <f t="shared" si="23"/>
        <v>41572.208333333336</v>
      </c>
      <c r="T314" s="11">
        <f t="shared" si="24"/>
        <v>41579.208333333336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6">
        <f t="shared" si="20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 s="7">
        <f>IF(ISNUMBER(E315/H315),E315/H315,"N/A")</f>
        <v>39</v>
      </c>
      <c r="Q315" t="str">
        <f t="shared" si="21"/>
        <v>music</v>
      </c>
      <c r="R315" t="str">
        <f t="shared" si="22"/>
        <v>rock</v>
      </c>
      <c r="S315" s="11">
        <f t="shared" si="23"/>
        <v>40966.25</v>
      </c>
      <c r="T315" s="11">
        <f t="shared" si="24"/>
        <v>40968.25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6">
        <f t="shared" si="20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 s="7">
        <f>IF(ISNUMBER(E316/H316),E316/H316,"N/A")</f>
        <v>31.022556390977442</v>
      </c>
      <c r="Q316" t="str">
        <f t="shared" si="21"/>
        <v>film &amp; video</v>
      </c>
      <c r="R316" t="str">
        <f t="shared" si="22"/>
        <v>documentary</v>
      </c>
      <c r="S316" s="11">
        <f t="shared" si="23"/>
        <v>43536.208333333328</v>
      </c>
      <c r="T316" s="11">
        <f t="shared" si="24"/>
        <v>43541.208333333328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6">
        <f t="shared" si="20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 s="7">
        <f>IF(ISNUMBER(E317/H317),E317/H317,"N/A")</f>
        <v>103.87096774193549</v>
      </c>
      <c r="Q317" t="str">
        <f t="shared" si="21"/>
        <v>theater</v>
      </c>
      <c r="R317" t="str">
        <f t="shared" si="22"/>
        <v>plays</v>
      </c>
      <c r="S317" s="11">
        <f t="shared" si="23"/>
        <v>41783.208333333336</v>
      </c>
      <c r="T317" s="11">
        <f t="shared" si="24"/>
        <v>41812.208333333336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6">
        <f t="shared" si="20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 s="7">
        <f>IF(ISNUMBER(E318/H318),E318/H318,"N/A")</f>
        <v>59.268518518518519</v>
      </c>
      <c r="Q318" t="str">
        <f t="shared" si="21"/>
        <v>food</v>
      </c>
      <c r="R318" t="str">
        <f t="shared" si="22"/>
        <v>food trucks</v>
      </c>
      <c r="S318" s="11">
        <f t="shared" si="23"/>
        <v>43788.25</v>
      </c>
      <c r="T318" s="11">
        <f t="shared" si="24"/>
        <v>43789.25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6">
        <f t="shared" si="20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 s="7">
        <f>IF(ISNUMBER(E319/H319),E319/H319,"N/A")</f>
        <v>42.3</v>
      </c>
      <c r="Q319" t="str">
        <f t="shared" si="21"/>
        <v>theater</v>
      </c>
      <c r="R319" t="str">
        <f t="shared" si="22"/>
        <v>plays</v>
      </c>
      <c r="S319" s="11">
        <f t="shared" si="23"/>
        <v>42869.208333333328</v>
      </c>
      <c r="T319" s="11">
        <f t="shared" si="24"/>
        <v>42882.208333333328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6">
        <f t="shared" si="20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 s="7">
        <f>IF(ISNUMBER(E320/H320),E320/H320,"N/A")</f>
        <v>53.117647058823529</v>
      </c>
      <c r="Q320" t="str">
        <f t="shared" si="21"/>
        <v>music</v>
      </c>
      <c r="R320" t="str">
        <f t="shared" si="22"/>
        <v>rock</v>
      </c>
      <c r="S320" s="11">
        <f t="shared" si="23"/>
        <v>41684.25</v>
      </c>
      <c r="T320" s="11">
        <f t="shared" si="24"/>
        <v>41686.25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6">
        <f t="shared" si="20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 s="7">
        <f>IF(ISNUMBER(E321/H321),E321/H321,"N/A")</f>
        <v>50.796875</v>
      </c>
      <c r="Q321" t="str">
        <f t="shared" si="21"/>
        <v>technology</v>
      </c>
      <c r="R321" t="str">
        <f t="shared" si="22"/>
        <v>web</v>
      </c>
      <c r="S321" s="11">
        <f t="shared" si="23"/>
        <v>40402.208333333336</v>
      </c>
      <c r="T321" s="11">
        <f t="shared" si="24"/>
        <v>40426.208333333336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6">
        <f t="shared" si="20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 s="7">
        <f>IF(ISNUMBER(E322/H322),E322/H322,"N/A")</f>
        <v>101.15</v>
      </c>
      <c r="Q322" t="str">
        <f t="shared" si="21"/>
        <v>publishing</v>
      </c>
      <c r="R322" t="str">
        <f t="shared" si="22"/>
        <v>fiction</v>
      </c>
      <c r="S322" s="11">
        <f t="shared" si="23"/>
        <v>40673.208333333336</v>
      </c>
      <c r="T322" s="11">
        <f t="shared" si="24"/>
        <v>40682.208333333336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6">
        <f t="shared" ref="F323:F386" si="25">E323/D323*100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 s="7">
        <f>IF(ISNUMBER(E323/H323),E323/H323,"N/A")</f>
        <v>65.000810372771468</v>
      </c>
      <c r="Q323" t="str">
        <f t="shared" ref="Q323:Q386" si="26">LEFT(O323,SEARCH("/",O323)-1)</f>
        <v>film &amp; video</v>
      </c>
      <c r="R323" t="str">
        <f t="shared" ref="R323:R386" si="27">RIGHT(O323,LEN(O323)-SEARCH("/",O323))</f>
        <v>shorts</v>
      </c>
      <c r="S323" s="11">
        <f t="shared" ref="S323:S386" si="28">K323/86400+DATE(1970,1,1)</f>
        <v>40634.208333333336</v>
      </c>
      <c r="T323" s="11">
        <f t="shared" ref="T323:T386" si="29">L323/86400+DATE(1970,1,1)</f>
        <v>40642.208333333336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6">
        <f t="shared" si="25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 s="7">
        <f>IF(ISNUMBER(E324/H324),E324/H324,"N/A")</f>
        <v>37.998645510835914</v>
      </c>
      <c r="Q324" t="str">
        <f t="shared" si="26"/>
        <v>theater</v>
      </c>
      <c r="R324" t="str">
        <f t="shared" si="27"/>
        <v>plays</v>
      </c>
      <c r="S324" s="11">
        <f t="shared" si="28"/>
        <v>40507.25</v>
      </c>
      <c r="T324" s="11">
        <f t="shared" si="29"/>
        <v>40520.25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6">
        <f t="shared" si="25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 s="7">
        <f>IF(ISNUMBER(E325/H325),E325/H325,"N/A")</f>
        <v>82.615384615384613</v>
      </c>
      <c r="Q325" t="str">
        <f t="shared" si="26"/>
        <v>film &amp; video</v>
      </c>
      <c r="R325" t="str">
        <f t="shared" si="27"/>
        <v>documentary</v>
      </c>
      <c r="S325" s="11">
        <f t="shared" si="28"/>
        <v>41725.208333333336</v>
      </c>
      <c r="T325" s="11">
        <f t="shared" si="29"/>
        <v>41727.208333333336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6">
        <f t="shared" si="25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 s="7">
        <f>IF(ISNUMBER(E326/H326),E326/H326,"N/A")</f>
        <v>37.941368078175898</v>
      </c>
      <c r="Q326" t="str">
        <f t="shared" si="26"/>
        <v>theater</v>
      </c>
      <c r="R326" t="str">
        <f t="shared" si="27"/>
        <v>plays</v>
      </c>
      <c r="S326" s="11">
        <f t="shared" si="28"/>
        <v>42176.208333333328</v>
      </c>
      <c r="T326" s="11">
        <f t="shared" si="29"/>
        <v>42188.208333333328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6">
        <f t="shared" si="25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 s="7">
        <f>IF(ISNUMBER(E327/H327),E327/H327,"N/A")</f>
        <v>80.780821917808225</v>
      </c>
      <c r="Q327" t="str">
        <f t="shared" si="26"/>
        <v>theater</v>
      </c>
      <c r="R327" t="str">
        <f t="shared" si="27"/>
        <v>plays</v>
      </c>
      <c r="S327" s="11">
        <f t="shared" si="28"/>
        <v>43267.208333333328</v>
      </c>
      <c r="T327" s="11">
        <f t="shared" si="29"/>
        <v>43290.208333333328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6">
        <f t="shared" si="25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 s="7">
        <f>IF(ISNUMBER(E328/H328),E328/H328,"N/A")</f>
        <v>25.984375</v>
      </c>
      <c r="Q328" t="str">
        <f t="shared" si="26"/>
        <v>film &amp; video</v>
      </c>
      <c r="R328" t="str">
        <f t="shared" si="27"/>
        <v>animation</v>
      </c>
      <c r="S328" s="11">
        <f t="shared" si="28"/>
        <v>42364.25</v>
      </c>
      <c r="T328" s="11">
        <f t="shared" si="29"/>
        <v>42370.25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6">
        <f t="shared" si="25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 s="7">
        <f>IF(ISNUMBER(E329/H329),E329/H329,"N/A")</f>
        <v>30.363636363636363</v>
      </c>
      <c r="Q329" t="str">
        <f t="shared" si="26"/>
        <v>theater</v>
      </c>
      <c r="R329" t="str">
        <f t="shared" si="27"/>
        <v>plays</v>
      </c>
      <c r="S329" s="11">
        <f t="shared" si="28"/>
        <v>43705.208333333328</v>
      </c>
      <c r="T329" s="11">
        <f t="shared" si="29"/>
        <v>43709.208333333328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6">
        <f t="shared" si="25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 s="7">
        <f>IF(ISNUMBER(E330/H330),E330/H330,"N/A")</f>
        <v>54.004916018025398</v>
      </c>
      <c r="Q330" t="str">
        <f t="shared" si="26"/>
        <v>music</v>
      </c>
      <c r="R330" t="str">
        <f t="shared" si="27"/>
        <v>rock</v>
      </c>
      <c r="S330" s="11">
        <f t="shared" si="28"/>
        <v>43434.25</v>
      </c>
      <c r="T330" s="11">
        <f t="shared" si="29"/>
        <v>43445.25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6">
        <f t="shared" si="25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 s="7">
        <f>IF(ISNUMBER(E331/H331),E331/H331,"N/A")</f>
        <v>101.78672985781991</v>
      </c>
      <c r="Q331" t="str">
        <f t="shared" si="26"/>
        <v>games</v>
      </c>
      <c r="R331" t="str">
        <f t="shared" si="27"/>
        <v>video games</v>
      </c>
      <c r="S331" s="11">
        <f t="shared" si="28"/>
        <v>42716.25</v>
      </c>
      <c r="T331" s="11">
        <f t="shared" si="29"/>
        <v>42727.25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6">
        <f t="shared" si="25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 s="7">
        <f>IF(ISNUMBER(E332/H332),E332/H332,"N/A")</f>
        <v>45.003610108303249</v>
      </c>
      <c r="Q332" t="str">
        <f t="shared" si="26"/>
        <v>film &amp; video</v>
      </c>
      <c r="R332" t="str">
        <f t="shared" si="27"/>
        <v>documentary</v>
      </c>
      <c r="S332" s="11">
        <f t="shared" si="28"/>
        <v>43077.25</v>
      </c>
      <c r="T332" s="11">
        <f t="shared" si="29"/>
        <v>43078.25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6">
        <f t="shared" si="25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 s="7">
        <f>IF(ISNUMBER(E333/H333),E333/H333,"N/A")</f>
        <v>77.068421052631578</v>
      </c>
      <c r="Q333" t="str">
        <f t="shared" si="26"/>
        <v>food</v>
      </c>
      <c r="R333" t="str">
        <f t="shared" si="27"/>
        <v>food trucks</v>
      </c>
      <c r="S333" s="11">
        <f t="shared" si="28"/>
        <v>40896.25</v>
      </c>
      <c r="T333" s="11">
        <f t="shared" si="29"/>
        <v>40897.25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6">
        <f t="shared" si="25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 s="7">
        <f>IF(ISNUMBER(E334/H334),E334/H334,"N/A")</f>
        <v>88.076595744680844</v>
      </c>
      <c r="Q334" t="str">
        <f t="shared" si="26"/>
        <v>technology</v>
      </c>
      <c r="R334" t="str">
        <f t="shared" si="27"/>
        <v>wearables</v>
      </c>
      <c r="S334" s="11">
        <f t="shared" si="28"/>
        <v>41361.208333333336</v>
      </c>
      <c r="T334" s="11">
        <f t="shared" si="29"/>
        <v>41362.208333333336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6">
        <f t="shared" si="25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 s="7">
        <f>IF(ISNUMBER(E335/H335),E335/H335,"N/A")</f>
        <v>47.035573122529641</v>
      </c>
      <c r="Q335" t="str">
        <f t="shared" si="26"/>
        <v>theater</v>
      </c>
      <c r="R335" t="str">
        <f t="shared" si="27"/>
        <v>plays</v>
      </c>
      <c r="S335" s="11">
        <f t="shared" si="28"/>
        <v>43424.25</v>
      </c>
      <c r="T335" s="11">
        <f t="shared" si="29"/>
        <v>43452.25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6">
        <f t="shared" si="25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 s="7">
        <f>IF(ISNUMBER(E336/H336),E336/H336,"N/A")</f>
        <v>110.99550763701707</v>
      </c>
      <c r="Q336" t="str">
        <f t="shared" si="26"/>
        <v>music</v>
      </c>
      <c r="R336" t="str">
        <f t="shared" si="27"/>
        <v>rock</v>
      </c>
      <c r="S336" s="11">
        <f t="shared" si="28"/>
        <v>43110.25</v>
      </c>
      <c r="T336" s="11">
        <f t="shared" si="29"/>
        <v>43117.25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6">
        <f t="shared" si="25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 s="7">
        <f>IF(ISNUMBER(E337/H337),E337/H337,"N/A")</f>
        <v>87.003066141042481</v>
      </c>
      <c r="Q337" t="str">
        <f t="shared" si="26"/>
        <v>music</v>
      </c>
      <c r="R337" t="str">
        <f t="shared" si="27"/>
        <v>rock</v>
      </c>
      <c r="S337" s="11">
        <f t="shared" si="28"/>
        <v>43784.25</v>
      </c>
      <c r="T337" s="11">
        <f t="shared" si="29"/>
        <v>43797.25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6">
        <f t="shared" si="25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 s="7">
        <f>IF(ISNUMBER(E338/H338),E338/H338,"N/A")</f>
        <v>63.994402985074629</v>
      </c>
      <c r="Q338" t="str">
        <f t="shared" si="26"/>
        <v>music</v>
      </c>
      <c r="R338" t="str">
        <f t="shared" si="27"/>
        <v>rock</v>
      </c>
      <c r="S338" s="11">
        <f t="shared" si="28"/>
        <v>40527.25</v>
      </c>
      <c r="T338" s="11">
        <f t="shared" si="29"/>
        <v>40528.25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6">
        <f t="shared" si="25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 s="7">
        <f>IF(ISNUMBER(E339/H339),E339/H339,"N/A")</f>
        <v>105.9945205479452</v>
      </c>
      <c r="Q339" t="str">
        <f t="shared" si="26"/>
        <v>theater</v>
      </c>
      <c r="R339" t="str">
        <f t="shared" si="27"/>
        <v>plays</v>
      </c>
      <c r="S339" s="11">
        <f t="shared" si="28"/>
        <v>43780.25</v>
      </c>
      <c r="T339" s="11">
        <f t="shared" si="29"/>
        <v>43781.25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6">
        <f t="shared" si="25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 s="7">
        <f>IF(ISNUMBER(E340/H340),E340/H340,"N/A")</f>
        <v>73.989349112426041</v>
      </c>
      <c r="Q340" t="str">
        <f t="shared" si="26"/>
        <v>theater</v>
      </c>
      <c r="R340" t="str">
        <f t="shared" si="27"/>
        <v>plays</v>
      </c>
      <c r="S340" s="11">
        <f t="shared" si="28"/>
        <v>40821.208333333336</v>
      </c>
      <c r="T340" s="11">
        <f t="shared" si="29"/>
        <v>40851.208333333336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6">
        <f t="shared" si="25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 s="7">
        <f>IF(ISNUMBER(E341/H341),E341/H341,"N/A")</f>
        <v>84.02004626060139</v>
      </c>
      <c r="Q341" t="str">
        <f t="shared" si="26"/>
        <v>theater</v>
      </c>
      <c r="R341" t="str">
        <f t="shared" si="27"/>
        <v>plays</v>
      </c>
      <c r="S341" s="11">
        <f t="shared" si="28"/>
        <v>42949.208333333328</v>
      </c>
      <c r="T341" s="11">
        <f t="shared" si="29"/>
        <v>42963.208333333328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6">
        <f t="shared" si="25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 s="7">
        <f>IF(ISNUMBER(E342/H342),E342/H342,"N/A")</f>
        <v>88.966921119592882</v>
      </c>
      <c r="Q342" t="str">
        <f t="shared" si="26"/>
        <v>photography</v>
      </c>
      <c r="R342" t="str">
        <f t="shared" si="27"/>
        <v>photography books</v>
      </c>
      <c r="S342" s="11">
        <f t="shared" si="28"/>
        <v>40889.25</v>
      </c>
      <c r="T342" s="11">
        <f t="shared" si="29"/>
        <v>40890.25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6">
        <f t="shared" si="25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 s="7">
        <f>IF(ISNUMBER(E343/H343),E343/H343,"N/A")</f>
        <v>76.990453460620529</v>
      </c>
      <c r="Q343" t="str">
        <f t="shared" si="26"/>
        <v>music</v>
      </c>
      <c r="R343" t="str">
        <f t="shared" si="27"/>
        <v>indie rock</v>
      </c>
      <c r="S343" s="11">
        <f t="shared" si="28"/>
        <v>42244.208333333328</v>
      </c>
      <c r="T343" s="11">
        <f t="shared" si="29"/>
        <v>42251.208333333328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6">
        <f t="shared" si="25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 s="7">
        <f>IF(ISNUMBER(E344/H344),E344/H344,"N/A")</f>
        <v>97.146341463414629</v>
      </c>
      <c r="Q344" t="str">
        <f t="shared" si="26"/>
        <v>theater</v>
      </c>
      <c r="R344" t="str">
        <f t="shared" si="27"/>
        <v>plays</v>
      </c>
      <c r="S344" s="11">
        <f t="shared" si="28"/>
        <v>41475.208333333336</v>
      </c>
      <c r="T344" s="11">
        <f t="shared" si="29"/>
        <v>41487.208333333336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6">
        <f t="shared" si="25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 s="7">
        <f>IF(ISNUMBER(E345/H345),E345/H345,"N/A")</f>
        <v>33.013605442176868</v>
      </c>
      <c r="Q345" t="str">
        <f t="shared" si="26"/>
        <v>theater</v>
      </c>
      <c r="R345" t="str">
        <f t="shared" si="27"/>
        <v>plays</v>
      </c>
      <c r="S345" s="11">
        <f t="shared" si="28"/>
        <v>41597.25</v>
      </c>
      <c r="T345" s="11">
        <f t="shared" si="29"/>
        <v>41650.25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6">
        <f t="shared" si="25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 s="7">
        <f>IF(ISNUMBER(E346/H346),E346/H346,"N/A")</f>
        <v>99.950602409638549</v>
      </c>
      <c r="Q346" t="str">
        <f t="shared" si="26"/>
        <v>games</v>
      </c>
      <c r="R346" t="str">
        <f t="shared" si="27"/>
        <v>video games</v>
      </c>
      <c r="S346" s="11">
        <f t="shared" si="28"/>
        <v>43122.25</v>
      </c>
      <c r="T346" s="11">
        <f t="shared" si="29"/>
        <v>43162.25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6">
        <f t="shared" si="25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 s="7">
        <f>IF(ISNUMBER(E347/H347),E347/H347,"N/A")</f>
        <v>69.966767371601208</v>
      </c>
      <c r="Q347" t="str">
        <f t="shared" si="26"/>
        <v>film &amp; video</v>
      </c>
      <c r="R347" t="str">
        <f t="shared" si="27"/>
        <v>drama</v>
      </c>
      <c r="S347" s="11">
        <f t="shared" si="28"/>
        <v>42194.208333333328</v>
      </c>
      <c r="T347" s="11">
        <f t="shared" si="29"/>
        <v>42195.208333333328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6">
        <f t="shared" si="25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 s="7">
        <f>IF(ISNUMBER(E348/H348),E348/H348,"N/A")</f>
        <v>110.32</v>
      </c>
      <c r="Q348" t="str">
        <f t="shared" si="26"/>
        <v>music</v>
      </c>
      <c r="R348" t="str">
        <f t="shared" si="27"/>
        <v>indie rock</v>
      </c>
      <c r="S348" s="11">
        <f t="shared" si="28"/>
        <v>42971.208333333328</v>
      </c>
      <c r="T348" s="11">
        <f t="shared" si="29"/>
        <v>43026.208333333328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6">
        <f t="shared" si="25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 s="7">
        <f>IF(ISNUMBER(E349/H349),E349/H349,"N/A")</f>
        <v>66.005235602094245</v>
      </c>
      <c r="Q349" t="str">
        <f t="shared" si="26"/>
        <v>technology</v>
      </c>
      <c r="R349" t="str">
        <f t="shared" si="27"/>
        <v>web</v>
      </c>
      <c r="S349" s="11">
        <f t="shared" si="28"/>
        <v>42046.25</v>
      </c>
      <c r="T349" s="11">
        <f t="shared" si="29"/>
        <v>42070.25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6">
        <f t="shared" si="25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 s="7">
        <f>IF(ISNUMBER(E350/H350),E350/H350,"N/A")</f>
        <v>41.005742176284812</v>
      </c>
      <c r="Q350" t="str">
        <f t="shared" si="26"/>
        <v>food</v>
      </c>
      <c r="R350" t="str">
        <f t="shared" si="27"/>
        <v>food trucks</v>
      </c>
      <c r="S350" s="11">
        <f t="shared" si="28"/>
        <v>42782.25</v>
      </c>
      <c r="T350" s="11">
        <f t="shared" si="29"/>
        <v>42795.25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6">
        <f t="shared" si="25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 s="7">
        <f>IF(ISNUMBER(E351/H351),E351/H351,"N/A")</f>
        <v>103.96316359696641</v>
      </c>
      <c r="Q351" t="str">
        <f t="shared" si="26"/>
        <v>theater</v>
      </c>
      <c r="R351" t="str">
        <f t="shared" si="27"/>
        <v>plays</v>
      </c>
      <c r="S351" s="11">
        <f t="shared" si="28"/>
        <v>42930.208333333328</v>
      </c>
      <c r="T351" s="11">
        <f t="shared" si="29"/>
        <v>42960.208333333328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6">
        <f t="shared" si="25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 s="7">
        <f>IF(ISNUMBER(E352/H352),E352/H352,"N/A")</f>
        <v>5</v>
      </c>
      <c r="Q352" t="str">
        <f t="shared" si="26"/>
        <v>music</v>
      </c>
      <c r="R352" t="str">
        <f t="shared" si="27"/>
        <v>jazz</v>
      </c>
      <c r="S352" s="11">
        <f t="shared" si="28"/>
        <v>42144.208333333328</v>
      </c>
      <c r="T352" s="11">
        <f t="shared" si="29"/>
        <v>42162.208333333328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6">
        <f t="shared" si="25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 s="7">
        <f>IF(ISNUMBER(E353/H353),E353/H353,"N/A")</f>
        <v>47.009935419771487</v>
      </c>
      <c r="Q353" t="str">
        <f t="shared" si="26"/>
        <v>music</v>
      </c>
      <c r="R353" t="str">
        <f t="shared" si="27"/>
        <v>rock</v>
      </c>
      <c r="S353" s="11">
        <f t="shared" si="28"/>
        <v>42240.208333333328</v>
      </c>
      <c r="T353" s="11">
        <f t="shared" si="29"/>
        <v>42254.208333333328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6">
        <f t="shared" si="25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 s="7">
        <f>IF(ISNUMBER(E354/H354),E354/H354,"N/A")</f>
        <v>29.606060606060606</v>
      </c>
      <c r="Q354" t="str">
        <f t="shared" si="26"/>
        <v>theater</v>
      </c>
      <c r="R354" t="str">
        <f t="shared" si="27"/>
        <v>plays</v>
      </c>
      <c r="S354" s="11">
        <f t="shared" si="28"/>
        <v>42315.25</v>
      </c>
      <c r="T354" s="11">
        <f t="shared" si="29"/>
        <v>42323.25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6">
        <f t="shared" si="25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 s="7">
        <f>IF(ISNUMBER(E355/H355),E355/H355,"N/A")</f>
        <v>81.010569583088667</v>
      </c>
      <c r="Q355" t="str">
        <f t="shared" si="26"/>
        <v>theater</v>
      </c>
      <c r="R355" t="str">
        <f t="shared" si="27"/>
        <v>plays</v>
      </c>
      <c r="S355" s="11">
        <f t="shared" si="28"/>
        <v>43651.208333333328</v>
      </c>
      <c r="T355" s="11">
        <f t="shared" si="29"/>
        <v>43652.208333333328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6">
        <f t="shared" si="25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 s="7">
        <f>IF(ISNUMBER(E356/H356),E356/H356,"N/A")</f>
        <v>94.35</v>
      </c>
      <c r="Q356" t="str">
        <f t="shared" si="26"/>
        <v>film &amp; video</v>
      </c>
      <c r="R356" t="str">
        <f t="shared" si="27"/>
        <v>documentary</v>
      </c>
      <c r="S356" s="11">
        <f t="shared" si="28"/>
        <v>41520.208333333336</v>
      </c>
      <c r="T356" s="11">
        <f t="shared" si="29"/>
        <v>41527.208333333336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6">
        <f t="shared" si="25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 s="7">
        <f>IF(ISNUMBER(E357/H357),E357/H357,"N/A")</f>
        <v>26.058139534883722</v>
      </c>
      <c r="Q357" t="str">
        <f t="shared" si="26"/>
        <v>technology</v>
      </c>
      <c r="R357" t="str">
        <f t="shared" si="27"/>
        <v>wearables</v>
      </c>
      <c r="S357" s="11">
        <f t="shared" si="28"/>
        <v>42757.25</v>
      </c>
      <c r="T357" s="11">
        <f t="shared" si="29"/>
        <v>42797.25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6">
        <f t="shared" si="25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 s="7">
        <f>IF(ISNUMBER(E358/H358),E358/H358,"N/A")</f>
        <v>85.775000000000006</v>
      </c>
      <c r="Q358" t="str">
        <f t="shared" si="26"/>
        <v>theater</v>
      </c>
      <c r="R358" t="str">
        <f t="shared" si="27"/>
        <v>plays</v>
      </c>
      <c r="S358" s="11">
        <f t="shared" si="28"/>
        <v>40922.25</v>
      </c>
      <c r="T358" s="11">
        <f t="shared" si="29"/>
        <v>40931.25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6">
        <f t="shared" si="25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 s="7">
        <f>IF(ISNUMBER(E359/H359),E359/H359,"N/A")</f>
        <v>103.73170731707317</v>
      </c>
      <c r="Q359" t="str">
        <f t="shared" si="26"/>
        <v>games</v>
      </c>
      <c r="R359" t="str">
        <f t="shared" si="27"/>
        <v>video games</v>
      </c>
      <c r="S359" s="11">
        <f t="shared" si="28"/>
        <v>42250.208333333328</v>
      </c>
      <c r="T359" s="11">
        <f t="shared" si="29"/>
        <v>42275.208333333328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6">
        <f t="shared" si="25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 s="7">
        <f>IF(ISNUMBER(E360/H360),E360/H360,"N/A")</f>
        <v>49.826086956521742</v>
      </c>
      <c r="Q360" t="str">
        <f t="shared" si="26"/>
        <v>photography</v>
      </c>
      <c r="R360" t="str">
        <f t="shared" si="27"/>
        <v>photography books</v>
      </c>
      <c r="S360" s="11">
        <f t="shared" si="28"/>
        <v>43322.208333333328</v>
      </c>
      <c r="T360" s="11">
        <f t="shared" si="29"/>
        <v>43325.208333333328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6">
        <f t="shared" si="25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 s="7">
        <f>IF(ISNUMBER(E361/H361),E361/H361,"N/A")</f>
        <v>63.893048128342244</v>
      </c>
      <c r="Q361" t="str">
        <f t="shared" si="26"/>
        <v>film &amp; video</v>
      </c>
      <c r="R361" t="str">
        <f t="shared" si="27"/>
        <v>animation</v>
      </c>
      <c r="S361" s="11">
        <f t="shared" si="28"/>
        <v>40782.208333333336</v>
      </c>
      <c r="T361" s="11">
        <f t="shared" si="29"/>
        <v>40789.208333333336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6">
        <f t="shared" si="25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 s="7">
        <f>IF(ISNUMBER(E362/H362),E362/H362,"N/A")</f>
        <v>47.002434782608695</v>
      </c>
      <c r="Q362" t="str">
        <f t="shared" si="26"/>
        <v>theater</v>
      </c>
      <c r="R362" t="str">
        <f t="shared" si="27"/>
        <v>plays</v>
      </c>
      <c r="S362" s="11">
        <f t="shared" si="28"/>
        <v>40544.25</v>
      </c>
      <c r="T362" s="11">
        <f t="shared" si="29"/>
        <v>40558.25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6">
        <f t="shared" si="25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 s="7">
        <f>IF(ISNUMBER(E363/H363),E363/H363,"N/A")</f>
        <v>108.47727272727273</v>
      </c>
      <c r="Q363" t="str">
        <f t="shared" si="26"/>
        <v>theater</v>
      </c>
      <c r="R363" t="str">
        <f t="shared" si="27"/>
        <v>plays</v>
      </c>
      <c r="S363" s="11">
        <f t="shared" si="28"/>
        <v>43015.208333333328</v>
      </c>
      <c r="T363" s="11">
        <f t="shared" si="29"/>
        <v>43039.208333333328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6">
        <f t="shared" si="25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 s="7">
        <f>IF(ISNUMBER(E364/H364),E364/H364,"N/A")</f>
        <v>72.015706806282722</v>
      </c>
      <c r="Q364" t="str">
        <f t="shared" si="26"/>
        <v>music</v>
      </c>
      <c r="R364" t="str">
        <f t="shared" si="27"/>
        <v>rock</v>
      </c>
      <c r="S364" s="11">
        <f t="shared" si="28"/>
        <v>40570.25</v>
      </c>
      <c r="T364" s="11">
        <f t="shared" si="29"/>
        <v>40608.25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6">
        <f t="shared" si="25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 s="7">
        <f>IF(ISNUMBER(E365/H365),E365/H365,"N/A")</f>
        <v>59.928057553956833</v>
      </c>
      <c r="Q365" t="str">
        <f t="shared" si="26"/>
        <v>music</v>
      </c>
      <c r="R365" t="str">
        <f t="shared" si="27"/>
        <v>rock</v>
      </c>
      <c r="S365" s="11">
        <f t="shared" si="28"/>
        <v>40904.25</v>
      </c>
      <c r="T365" s="11">
        <f t="shared" si="29"/>
        <v>40905.25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6">
        <f t="shared" si="25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 s="7">
        <f>IF(ISNUMBER(E366/H366),E366/H366,"N/A")</f>
        <v>78.209677419354833</v>
      </c>
      <c r="Q366" t="str">
        <f t="shared" si="26"/>
        <v>music</v>
      </c>
      <c r="R366" t="str">
        <f t="shared" si="27"/>
        <v>indie rock</v>
      </c>
      <c r="S366" s="11">
        <f t="shared" si="28"/>
        <v>43164.25</v>
      </c>
      <c r="T366" s="11">
        <f t="shared" si="29"/>
        <v>43194.208333333328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6">
        <f t="shared" si="25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 s="7">
        <f>IF(ISNUMBER(E367/H367),E367/H367,"N/A")</f>
        <v>104.77678571428571</v>
      </c>
      <c r="Q367" t="str">
        <f t="shared" si="26"/>
        <v>theater</v>
      </c>
      <c r="R367" t="str">
        <f t="shared" si="27"/>
        <v>plays</v>
      </c>
      <c r="S367" s="11">
        <f t="shared" si="28"/>
        <v>42733.25</v>
      </c>
      <c r="T367" s="11">
        <f t="shared" si="29"/>
        <v>42760.25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6">
        <f t="shared" si="25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 s="7">
        <f>IF(ISNUMBER(E368/H368),E368/H368,"N/A")</f>
        <v>105.52475247524752</v>
      </c>
      <c r="Q368" t="str">
        <f t="shared" si="26"/>
        <v>theater</v>
      </c>
      <c r="R368" t="str">
        <f t="shared" si="27"/>
        <v>plays</v>
      </c>
      <c r="S368" s="11">
        <f t="shared" si="28"/>
        <v>40546.25</v>
      </c>
      <c r="T368" s="11">
        <f t="shared" si="29"/>
        <v>40547.25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6">
        <f t="shared" si="25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 s="7">
        <f>IF(ISNUMBER(E369/H369),E369/H369,"N/A")</f>
        <v>24.933333333333334</v>
      </c>
      <c r="Q369" t="str">
        <f t="shared" si="26"/>
        <v>theater</v>
      </c>
      <c r="R369" t="str">
        <f t="shared" si="27"/>
        <v>plays</v>
      </c>
      <c r="S369" s="11">
        <f t="shared" si="28"/>
        <v>41930.208333333336</v>
      </c>
      <c r="T369" s="11">
        <f t="shared" si="29"/>
        <v>41954.25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6">
        <f t="shared" si="25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 s="7">
        <f>IF(ISNUMBER(E370/H370),E370/H370,"N/A")</f>
        <v>69.873786407766985</v>
      </c>
      <c r="Q370" t="str">
        <f t="shared" si="26"/>
        <v>film &amp; video</v>
      </c>
      <c r="R370" t="str">
        <f t="shared" si="27"/>
        <v>documentary</v>
      </c>
      <c r="S370" s="11">
        <f t="shared" si="28"/>
        <v>40464.208333333336</v>
      </c>
      <c r="T370" s="11">
        <f t="shared" si="29"/>
        <v>40487.208333333336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6">
        <f t="shared" si="25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 s="7">
        <f>IF(ISNUMBER(E371/H371),E371/H371,"N/A")</f>
        <v>95.733766233766232</v>
      </c>
      <c r="Q371" t="str">
        <f t="shared" si="26"/>
        <v>film &amp; video</v>
      </c>
      <c r="R371" t="str">
        <f t="shared" si="27"/>
        <v>television</v>
      </c>
      <c r="S371" s="11">
        <f t="shared" si="28"/>
        <v>41308.25</v>
      </c>
      <c r="T371" s="11">
        <f t="shared" si="29"/>
        <v>41347.208333333336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6">
        <f t="shared" si="25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 s="7">
        <f>IF(ISNUMBER(E372/H372),E372/H372,"N/A")</f>
        <v>29.997485752598056</v>
      </c>
      <c r="Q372" t="str">
        <f t="shared" si="26"/>
        <v>theater</v>
      </c>
      <c r="R372" t="str">
        <f t="shared" si="27"/>
        <v>plays</v>
      </c>
      <c r="S372" s="11">
        <f t="shared" si="28"/>
        <v>43570.208333333328</v>
      </c>
      <c r="T372" s="11">
        <f t="shared" si="29"/>
        <v>43576.208333333328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6">
        <f t="shared" si="25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 s="7">
        <f>IF(ISNUMBER(E373/H373),E373/H373,"N/A")</f>
        <v>59.011948529411768</v>
      </c>
      <c r="Q373" t="str">
        <f t="shared" si="26"/>
        <v>theater</v>
      </c>
      <c r="R373" t="str">
        <f t="shared" si="27"/>
        <v>plays</v>
      </c>
      <c r="S373" s="11">
        <f t="shared" si="28"/>
        <v>42043.25</v>
      </c>
      <c r="T373" s="11">
        <f t="shared" si="29"/>
        <v>42094.208333333328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6">
        <f t="shared" si="25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 s="7">
        <f>IF(ISNUMBER(E374/H374),E374/H374,"N/A")</f>
        <v>84.757396449704146</v>
      </c>
      <c r="Q374" t="str">
        <f t="shared" si="26"/>
        <v>film &amp; video</v>
      </c>
      <c r="R374" t="str">
        <f t="shared" si="27"/>
        <v>documentary</v>
      </c>
      <c r="S374" s="11">
        <f t="shared" si="28"/>
        <v>42012.25</v>
      </c>
      <c r="T374" s="11">
        <f t="shared" si="29"/>
        <v>42032.25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6">
        <f t="shared" si="25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 s="7">
        <f>IF(ISNUMBER(E375/H375),E375/H375,"N/A")</f>
        <v>78.010921177587846</v>
      </c>
      <c r="Q375" t="str">
        <f t="shared" si="26"/>
        <v>theater</v>
      </c>
      <c r="R375" t="str">
        <f t="shared" si="27"/>
        <v>plays</v>
      </c>
      <c r="S375" s="11">
        <f t="shared" si="28"/>
        <v>42964.208333333328</v>
      </c>
      <c r="T375" s="11">
        <f t="shared" si="29"/>
        <v>42972.208333333328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6">
        <f t="shared" si="25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 s="7">
        <f>IF(ISNUMBER(E376/H376),E376/H376,"N/A")</f>
        <v>50.05215419501134</v>
      </c>
      <c r="Q376" t="str">
        <f t="shared" si="26"/>
        <v>film &amp; video</v>
      </c>
      <c r="R376" t="str">
        <f t="shared" si="27"/>
        <v>documentary</v>
      </c>
      <c r="S376" s="11">
        <f t="shared" si="28"/>
        <v>43476.25</v>
      </c>
      <c r="T376" s="11">
        <f t="shared" si="29"/>
        <v>43481.25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6">
        <f t="shared" si="25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 s="7">
        <f>IF(ISNUMBER(E377/H377),E377/H377,"N/A")</f>
        <v>59.16</v>
      </c>
      <c r="Q377" t="str">
        <f t="shared" si="26"/>
        <v>music</v>
      </c>
      <c r="R377" t="str">
        <f t="shared" si="27"/>
        <v>indie rock</v>
      </c>
      <c r="S377" s="11">
        <f t="shared" si="28"/>
        <v>42293.208333333328</v>
      </c>
      <c r="T377" s="11">
        <f t="shared" si="29"/>
        <v>42350.25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6">
        <f t="shared" si="25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 s="7">
        <f>IF(ISNUMBER(E378/H378),E378/H378,"N/A")</f>
        <v>93.702290076335885</v>
      </c>
      <c r="Q378" t="str">
        <f t="shared" si="26"/>
        <v>music</v>
      </c>
      <c r="R378" t="str">
        <f t="shared" si="27"/>
        <v>rock</v>
      </c>
      <c r="S378" s="11">
        <f t="shared" si="28"/>
        <v>41826.208333333336</v>
      </c>
      <c r="T378" s="11">
        <f t="shared" si="29"/>
        <v>41832.208333333336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6">
        <f t="shared" si="25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 s="7">
        <f>IF(ISNUMBER(E379/H379),E379/H379,"N/A")</f>
        <v>40.14173228346457</v>
      </c>
      <c r="Q379" t="str">
        <f t="shared" si="26"/>
        <v>theater</v>
      </c>
      <c r="R379" t="str">
        <f t="shared" si="27"/>
        <v>plays</v>
      </c>
      <c r="S379" s="11">
        <f t="shared" si="28"/>
        <v>43760.208333333328</v>
      </c>
      <c r="T379" s="11">
        <f t="shared" si="29"/>
        <v>43774.25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6">
        <f t="shared" si="25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 s="7">
        <f>IF(ISNUMBER(E380/H380),E380/H380,"N/A")</f>
        <v>70.090140845070422</v>
      </c>
      <c r="Q380" t="str">
        <f t="shared" si="26"/>
        <v>film &amp; video</v>
      </c>
      <c r="R380" t="str">
        <f t="shared" si="27"/>
        <v>documentary</v>
      </c>
      <c r="S380" s="11">
        <f t="shared" si="28"/>
        <v>43241.208333333328</v>
      </c>
      <c r="T380" s="11">
        <f t="shared" si="29"/>
        <v>43279.208333333328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6">
        <f t="shared" si="25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 s="7">
        <f>IF(ISNUMBER(E381/H381),E381/H381,"N/A")</f>
        <v>66.181818181818187</v>
      </c>
      <c r="Q381" t="str">
        <f t="shared" si="26"/>
        <v>theater</v>
      </c>
      <c r="R381" t="str">
        <f t="shared" si="27"/>
        <v>plays</v>
      </c>
      <c r="S381" s="11">
        <f t="shared" si="28"/>
        <v>40843.208333333336</v>
      </c>
      <c r="T381" s="11">
        <f t="shared" si="29"/>
        <v>40857.25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6">
        <f t="shared" si="25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 s="7">
        <f>IF(ISNUMBER(E382/H382),E382/H382,"N/A")</f>
        <v>47.714285714285715</v>
      </c>
      <c r="Q382" t="str">
        <f t="shared" si="26"/>
        <v>theater</v>
      </c>
      <c r="R382" t="str">
        <f t="shared" si="27"/>
        <v>plays</v>
      </c>
      <c r="S382" s="11">
        <f t="shared" si="28"/>
        <v>41448.208333333336</v>
      </c>
      <c r="T382" s="11">
        <f t="shared" si="29"/>
        <v>41453.208333333336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6">
        <f t="shared" si="25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 s="7">
        <f>IF(ISNUMBER(E383/H383),E383/H383,"N/A")</f>
        <v>62.896774193548389</v>
      </c>
      <c r="Q383" t="str">
        <f t="shared" si="26"/>
        <v>theater</v>
      </c>
      <c r="R383" t="str">
        <f t="shared" si="27"/>
        <v>plays</v>
      </c>
      <c r="S383" s="11">
        <f t="shared" si="28"/>
        <v>42163.208333333328</v>
      </c>
      <c r="T383" s="11">
        <f t="shared" si="29"/>
        <v>42209.208333333328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6">
        <f t="shared" si="25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 s="7">
        <f>IF(ISNUMBER(E384/H384),E384/H384,"N/A")</f>
        <v>86.611940298507463</v>
      </c>
      <c r="Q384" t="str">
        <f t="shared" si="26"/>
        <v>photography</v>
      </c>
      <c r="R384" t="str">
        <f t="shared" si="27"/>
        <v>photography books</v>
      </c>
      <c r="S384" s="11">
        <f t="shared" si="28"/>
        <v>43024.208333333328</v>
      </c>
      <c r="T384" s="11">
        <f t="shared" si="29"/>
        <v>43043.208333333328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6">
        <f t="shared" si="25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 s="7">
        <f>IF(ISNUMBER(E385/H385),E385/H385,"N/A")</f>
        <v>75.126984126984127</v>
      </c>
      <c r="Q385" t="str">
        <f t="shared" si="26"/>
        <v>food</v>
      </c>
      <c r="R385" t="str">
        <f t="shared" si="27"/>
        <v>food trucks</v>
      </c>
      <c r="S385" s="11">
        <f t="shared" si="28"/>
        <v>43509.25</v>
      </c>
      <c r="T385" s="11">
        <f t="shared" si="29"/>
        <v>43515.25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6">
        <f t="shared" si="25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 s="7">
        <f>IF(ISNUMBER(E386/H386),E386/H386,"N/A")</f>
        <v>41.004167534903104</v>
      </c>
      <c r="Q386" t="str">
        <f t="shared" si="26"/>
        <v>film &amp; video</v>
      </c>
      <c r="R386" t="str">
        <f t="shared" si="27"/>
        <v>documentary</v>
      </c>
      <c r="S386" s="11">
        <f t="shared" si="28"/>
        <v>42776.25</v>
      </c>
      <c r="T386" s="11">
        <f t="shared" si="29"/>
        <v>42803.25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6">
        <f t="shared" ref="F387:F450" si="30">E387/D387*100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 s="7">
        <f>IF(ISNUMBER(E387/H387),E387/H387,"N/A")</f>
        <v>50.007915567282325</v>
      </c>
      <c r="Q387" t="str">
        <f t="shared" ref="Q387:Q450" si="31">LEFT(O387,SEARCH("/",O387)-1)</f>
        <v>publishing</v>
      </c>
      <c r="R387" t="str">
        <f t="shared" ref="R387:R450" si="32">RIGHT(O387,LEN(O387)-SEARCH("/",O387))</f>
        <v>nonfiction</v>
      </c>
      <c r="S387" s="11">
        <f t="shared" ref="S387:S450" si="33">K387/86400+DATE(1970,1,1)</f>
        <v>43553.208333333328</v>
      </c>
      <c r="T387" s="11">
        <f t="shared" ref="T387:T450" si="34">L387/86400+DATE(1970,1,1)</f>
        <v>43585.208333333328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6">
        <f t="shared" si="30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 s="7">
        <f>IF(ISNUMBER(E388/H388),E388/H388,"N/A")</f>
        <v>96.960674157303373</v>
      </c>
      <c r="Q388" t="str">
        <f t="shared" si="31"/>
        <v>theater</v>
      </c>
      <c r="R388" t="str">
        <f t="shared" si="32"/>
        <v>plays</v>
      </c>
      <c r="S388" s="11">
        <f t="shared" si="33"/>
        <v>40355.208333333336</v>
      </c>
      <c r="T388" s="11">
        <f t="shared" si="34"/>
        <v>40367.208333333336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6">
        <f t="shared" si="30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 s="7">
        <f>IF(ISNUMBER(E389/H389),E389/H389,"N/A")</f>
        <v>100.93160377358491</v>
      </c>
      <c r="Q389" t="str">
        <f t="shared" si="31"/>
        <v>technology</v>
      </c>
      <c r="R389" t="str">
        <f t="shared" si="32"/>
        <v>wearables</v>
      </c>
      <c r="S389" s="11">
        <f t="shared" si="33"/>
        <v>41072.208333333336</v>
      </c>
      <c r="T389" s="11">
        <f t="shared" si="34"/>
        <v>41077.208333333336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6">
        <f t="shared" si="30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 s="7">
        <f>IF(ISNUMBER(E390/H390),E390/H390,"N/A")</f>
        <v>89.227586206896547</v>
      </c>
      <c r="Q390" t="str">
        <f t="shared" si="31"/>
        <v>music</v>
      </c>
      <c r="R390" t="str">
        <f t="shared" si="32"/>
        <v>indie rock</v>
      </c>
      <c r="S390" s="11">
        <f t="shared" si="33"/>
        <v>40912.25</v>
      </c>
      <c r="T390" s="11">
        <f t="shared" si="34"/>
        <v>40914.25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6">
        <f t="shared" si="30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 s="7">
        <f>IF(ISNUMBER(E391/H391),E391/H391,"N/A")</f>
        <v>87.979166666666671</v>
      </c>
      <c r="Q391" t="str">
        <f t="shared" si="31"/>
        <v>theater</v>
      </c>
      <c r="R391" t="str">
        <f t="shared" si="32"/>
        <v>plays</v>
      </c>
      <c r="S391" s="11">
        <f t="shared" si="33"/>
        <v>40479.208333333336</v>
      </c>
      <c r="T391" s="11">
        <f t="shared" si="34"/>
        <v>40506.25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6">
        <f t="shared" si="30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 s="7">
        <f>IF(ISNUMBER(E392/H392),E392/H392,"N/A")</f>
        <v>89.54</v>
      </c>
      <c r="Q392" t="str">
        <f t="shared" si="31"/>
        <v>photography</v>
      </c>
      <c r="R392" t="str">
        <f t="shared" si="32"/>
        <v>photography books</v>
      </c>
      <c r="S392" s="11">
        <f t="shared" si="33"/>
        <v>41530.208333333336</v>
      </c>
      <c r="T392" s="11">
        <f t="shared" si="34"/>
        <v>41545.208333333336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6">
        <f t="shared" si="30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 s="7">
        <f>IF(ISNUMBER(E393/H393),E393/H393,"N/A")</f>
        <v>29.09271523178808</v>
      </c>
      <c r="Q393" t="str">
        <f t="shared" si="31"/>
        <v>publishing</v>
      </c>
      <c r="R393" t="str">
        <f t="shared" si="32"/>
        <v>nonfiction</v>
      </c>
      <c r="S393" s="11">
        <f t="shared" si="33"/>
        <v>41653.25</v>
      </c>
      <c r="T393" s="11">
        <f t="shared" si="34"/>
        <v>41655.25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6">
        <f t="shared" si="30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 s="7">
        <f>IF(ISNUMBER(E394/H394),E394/H394,"N/A")</f>
        <v>42.006218905472636</v>
      </c>
      <c r="Q394" t="str">
        <f t="shared" si="31"/>
        <v>technology</v>
      </c>
      <c r="R394" t="str">
        <f t="shared" si="32"/>
        <v>wearables</v>
      </c>
      <c r="S394" s="11">
        <f t="shared" si="33"/>
        <v>40549.25</v>
      </c>
      <c r="T394" s="11">
        <f t="shared" si="34"/>
        <v>40551.25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6">
        <f t="shared" si="30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 s="7">
        <f>IF(ISNUMBER(E395/H395),E395/H395,"N/A")</f>
        <v>47.004903563255965</v>
      </c>
      <c r="Q395" t="str">
        <f t="shared" si="31"/>
        <v>music</v>
      </c>
      <c r="R395" t="str">
        <f t="shared" si="32"/>
        <v>jazz</v>
      </c>
      <c r="S395" s="11">
        <f t="shared" si="33"/>
        <v>42933.208333333328</v>
      </c>
      <c r="T395" s="11">
        <f t="shared" si="34"/>
        <v>42934.208333333328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6">
        <f t="shared" si="30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 s="7">
        <f>IF(ISNUMBER(E396/H396),E396/H396,"N/A")</f>
        <v>110.44117647058823</v>
      </c>
      <c r="Q396" t="str">
        <f t="shared" si="31"/>
        <v>film &amp; video</v>
      </c>
      <c r="R396" t="str">
        <f t="shared" si="32"/>
        <v>documentary</v>
      </c>
      <c r="S396" s="11">
        <f t="shared" si="33"/>
        <v>41484.208333333336</v>
      </c>
      <c r="T396" s="11">
        <f t="shared" si="34"/>
        <v>41494.208333333336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6">
        <f t="shared" si="30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 s="7">
        <f>IF(ISNUMBER(E397/H397),E397/H397,"N/A")</f>
        <v>41.990909090909092</v>
      </c>
      <c r="Q397" t="str">
        <f t="shared" si="31"/>
        <v>theater</v>
      </c>
      <c r="R397" t="str">
        <f t="shared" si="32"/>
        <v>plays</v>
      </c>
      <c r="S397" s="11">
        <f t="shared" si="33"/>
        <v>40885.25</v>
      </c>
      <c r="T397" s="11">
        <f t="shared" si="34"/>
        <v>40886.25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6">
        <f t="shared" si="30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 s="7">
        <f>IF(ISNUMBER(E398/H398),E398/H398,"N/A")</f>
        <v>48.012468827930178</v>
      </c>
      <c r="Q398" t="str">
        <f t="shared" si="31"/>
        <v>film &amp; video</v>
      </c>
      <c r="R398" t="str">
        <f t="shared" si="32"/>
        <v>drama</v>
      </c>
      <c r="S398" s="11">
        <f t="shared" si="33"/>
        <v>43378.208333333328</v>
      </c>
      <c r="T398" s="11">
        <f t="shared" si="34"/>
        <v>43386.208333333328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6">
        <f t="shared" si="30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 s="7">
        <f>IF(ISNUMBER(E399/H399),E399/H399,"N/A")</f>
        <v>31.019823788546255</v>
      </c>
      <c r="Q399" t="str">
        <f t="shared" si="31"/>
        <v>music</v>
      </c>
      <c r="R399" t="str">
        <f t="shared" si="32"/>
        <v>rock</v>
      </c>
      <c r="S399" s="11">
        <f t="shared" si="33"/>
        <v>41417.208333333336</v>
      </c>
      <c r="T399" s="11">
        <f t="shared" si="34"/>
        <v>41423.208333333336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6">
        <f t="shared" si="30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 s="7">
        <f>IF(ISNUMBER(E400/H400),E400/H400,"N/A")</f>
        <v>99.203252032520325</v>
      </c>
      <c r="Q400" t="str">
        <f t="shared" si="31"/>
        <v>film &amp; video</v>
      </c>
      <c r="R400" t="str">
        <f t="shared" si="32"/>
        <v>animation</v>
      </c>
      <c r="S400" s="11">
        <f t="shared" si="33"/>
        <v>43228.208333333328</v>
      </c>
      <c r="T400" s="11">
        <f t="shared" si="34"/>
        <v>43230.208333333328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6">
        <f t="shared" si="30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 s="7">
        <f>IF(ISNUMBER(E401/H401),E401/H401,"N/A")</f>
        <v>66.022316684378325</v>
      </c>
      <c r="Q401" t="str">
        <f t="shared" si="31"/>
        <v>music</v>
      </c>
      <c r="R401" t="str">
        <f t="shared" si="32"/>
        <v>indie rock</v>
      </c>
      <c r="S401" s="11">
        <f t="shared" si="33"/>
        <v>40576.25</v>
      </c>
      <c r="T401" s="11">
        <f t="shared" si="34"/>
        <v>40583.25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6">
        <f t="shared" si="30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 s="7">
        <f>IF(ISNUMBER(E402/H402),E402/H402,"N/A")</f>
        <v>2</v>
      </c>
      <c r="Q402" t="str">
        <f t="shared" si="31"/>
        <v>photography</v>
      </c>
      <c r="R402" t="str">
        <f t="shared" si="32"/>
        <v>photography books</v>
      </c>
      <c r="S402" s="11">
        <f t="shared" si="33"/>
        <v>41502.208333333336</v>
      </c>
      <c r="T402" s="11">
        <f t="shared" si="34"/>
        <v>41524.208333333336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6">
        <f t="shared" si="30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 s="7">
        <f>IF(ISNUMBER(E403/H403),E403/H403,"N/A")</f>
        <v>46.060200668896321</v>
      </c>
      <c r="Q403" t="str">
        <f t="shared" si="31"/>
        <v>theater</v>
      </c>
      <c r="R403" t="str">
        <f t="shared" si="32"/>
        <v>plays</v>
      </c>
      <c r="S403" s="11">
        <f t="shared" si="33"/>
        <v>43765.208333333328</v>
      </c>
      <c r="T403" s="11">
        <f t="shared" si="34"/>
        <v>43765.208333333328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6">
        <f t="shared" si="30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 s="7">
        <f>IF(ISNUMBER(E404/H404),E404/H404,"N/A")</f>
        <v>73.650000000000006</v>
      </c>
      <c r="Q404" t="str">
        <f t="shared" si="31"/>
        <v>film &amp; video</v>
      </c>
      <c r="R404" t="str">
        <f t="shared" si="32"/>
        <v>shorts</v>
      </c>
      <c r="S404" s="11">
        <f t="shared" si="33"/>
        <v>40914.25</v>
      </c>
      <c r="T404" s="11">
        <f t="shared" si="34"/>
        <v>40961.25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6">
        <f t="shared" si="30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 s="7">
        <f>IF(ISNUMBER(E405/H405),E405/H405,"N/A")</f>
        <v>55.99336650082919</v>
      </c>
      <c r="Q405" t="str">
        <f t="shared" si="31"/>
        <v>theater</v>
      </c>
      <c r="R405" t="str">
        <f t="shared" si="32"/>
        <v>plays</v>
      </c>
      <c r="S405" s="11">
        <f t="shared" si="33"/>
        <v>40310.208333333336</v>
      </c>
      <c r="T405" s="11">
        <f t="shared" si="34"/>
        <v>40346.208333333336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6">
        <f t="shared" si="30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 s="7">
        <f>IF(ISNUMBER(E406/H406),E406/H406,"N/A")</f>
        <v>68.985695127402778</v>
      </c>
      <c r="Q406" t="str">
        <f t="shared" si="31"/>
        <v>theater</v>
      </c>
      <c r="R406" t="str">
        <f t="shared" si="32"/>
        <v>plays</v>
      </c>
      <c r="S406" s="11">
        <f t="shared" si="33"/>
        <v>43053.25</v>
      </c>
      <c r="T406" s="11">
        <f t="shared" si="34"/>
        <v>43056.25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6">
        <f t="shared" si="30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 s="7">
        <f>IF(ISNUMBER(E407/H407),E407/H407,"N/A")</f>
        <v>60.981609195402299</v>
      </c>
      <c r="Q407" t="str">
        <f t="shared" si="31"/>
        <v>theater</v>
      </c>
      <c r="R407" t="str">
        <f t="shared" si="32"/>
        <v>plays</v>
      </c>
      <c r="S407" s="11">
        <f t="shared" si="33"/>
        <v>43255.208333333328</v>
      </c>
      <c r="T407" s="11">
        <f t="shared" si="34"/>
        <v>43305.208333333328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6">
        <f t="shared" si="30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 s="7">
        <f>IF(ISNUMBER(E408/H408),E408/H408,"N/A")</f>
        <v>110.98139534883721</v>
      </c>
      <c r="Q408" t="str">
        <f t="shared" si="31"/>
        <v>film &amp; video</v>
      </c>
      <c r="R408" t="str">
        <f t="shared" si="32"/>
        <v>documentary</v>
      </c>
      <c r="S408" s="11">
        <f t="shared" si="33"/>
        <v>41304.25</v>
      </c>
      <c r="T408" s="11">
        <f t="shared" si="34"/>
        <v>41316.25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6">
        <f t="shared" si="30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 s="7">
        <f>IF(ISNUMBER(E409/H409),E409/H409,"N/A")</f>
        <v>25</v>
      </c>
      <c r="Q409" t="str">
        <f t="shared" si="31"/>
        <v>theater</v>
      </c>
      <c r="R409" t="str">
        <f t="shared" si="32"/>
        <v>plays</v>
      </c>
      <c r="S409" s="11">
        <f t="shared" si="33"/>
        <v>43751.208333333328</v>
      </c>
      <c r="T409" s="11">
        <f t="shared" si="34"/>
        <v>43758.208333333328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6">
        <f t="shared" si="30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 s="7">
        <f>IF(ISNUMBER(E410/H410),E410/H410,"N/A")</f>
        <v>78.759740259740255</v>
      </c>
      <c r="Q410" t="str">
        <f t="shared" si="31"/>
        <v>film &amp; video</v>
      </c>
      <c r="R410" t="str">
        <f t="shared" si="32"/>
        <v>documentary</v>
      </c>
      <c r="S410" s="11">
        <f t="shared" si="33"/>
        <v>42541.208333333328</v>
      </c>
      <c r="T410" s="11">
        <f t="shared" si="34"/>
        <v>42561.208333333328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6">
        <f t="shared" si="30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 s="7">
        <f>IF(ISNUMBER(E411/H411),E411/H411,"N/A")</f>
        <v>87.960784313725483</v>
      </c>
      <c r="Q411" t="str">
        <f t="shared" si="31"/>
        <v>music</v>
      </c>
      <c r="R411" t="str">
        <f t="shared" si="32"/>
        <v>rock</v>
      </c>
      <c r="S411" s="11">
        <f t="shared" si="33"/>
        <v>42843.208333333328</v>
      </c>
      <c r="T411" s="11">
        <f t="shared" si="34"/>
        <v>42847.208333333328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6">
        <f t="shared" si="30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 s="7">
        <f>IF(ISNUMBER(E412/H412),E412/H412,"N/A")</f>
        <v>49.987398739873989</v>
      </c>
      <c r="Q412" t="str">
        <f t="shared" si="31"/>
        <v>games</v>
      </c>
      <c r="R412" t="str">
        <f t="shared" si="32"/>
        <v>mobile games</v>
      </c>
      <c r="S412" s="11">
        <f t="shared" si="33"/>
        <v>42122.208333333328</v>
      </c>
      <c r="T412" s="11">
        <f t="shared" si="34"/>
        <v>42122.208333333328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6">
        <f t="shared" si="30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 s="7">
        <f>IF(ISNUMBER(E413/H413),E413/H413,"N/A")</f>
        <v>99.524390243902445</v>
      </c>
      <c r="Q413" t="str">
        <f t="shared" si="31"/>
        <v>theater</v>
      </c>
      <c r="R413" t="str">
        <f t="shared" si="32"/>
        <v>plays</v>
      </c>
      <c r="S413" s="11">
        <f t="shared" si="33"/>
        <v>42884.208333333328</v>
      </c>
      <c r="T413" s="11">
        <f t="shared" si="34"/>
        <v>42886.208333333328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6">
        <f t="shared" si="30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 s="7">
        <f>IF(ISNUMBER(E414/H414),E414/H414,"N/A")</f>
        <v>104.82089552238806</v>
      </c>
      <c r="Q414" t="str">
        <f t="shared" si="31"/>
        <v>publishing</v>
      </c>
      <c r="R414" t="str">
        <f t="shared" si="32"/>
        <v>fiction</v>
      </c>
      <c r="S414" s="11">
        <f t="shared" si="33"/>
        <v>41642.25</v>
      </c>
      <c r="T414" s="11">
        <f t="shared" si="34"/>
        <v>41652.25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6">
        <f t="shared" si="30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 s="7">
        <f>IF(ISNUMBER(E415/H415),E415/H415,"N/A")</f>
        <v>108.01469237832875</v>
      </c>
      <c r="Q415" t="str">
        <f t="shared" si="31"/>
        <v>film &amp; video</v>
      </c>
      <c r="R415" t="str">
        <f t="shared" si="32"/>
        <v>animation</v>
      </c>
      <c r="S415" s="11">
        <f t="shared" si="33"/>
        <v>43431.25</v>
      </c>
      <c r="T415" s="11">
        <f t="shared" si="34"/>
        <v>43458.25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6">
        <f t="shared" si="30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 s="7">
        <f>IF(ISNUMBER(E416/H416),E416/H416,"N/A")</f>
        <v>28.998544660724033</v>
      </c>
      <c r="Q416" t="str">
        <f t="shared" si="31"/>
        <v>food</v>
      </c>
      <c r="R416" t="str">
        <f t="shared" si="32"/>
        <v>food trucks</v>
      </c>
      <c r="S416" s="11">
        <f t="shared" si="33"/>
        <v>40288.208333333336</v>
      </c>
      <c r="T416" s="11">
        <f t="shared" si="34"/>
        <v>40296.208333333336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6">
        <f t="shared" si="30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 s="7">
        <f>IF(ISNUMBER(E417/H417),E417/H417,"N/A")</f>
        <v>30.028708133971293</v>
      </c>
      <c r="Q417" t="str">
        <f t="shared" si="31"/>
        <v>theater</v>
      </c>
      <c r="R417" t="str">
        <f t="shared" si="32"/>
        <v>plays</v>
      </c>
      <c r="S417" s="11">
        <f t="shared" si="33"/>
        <v>40921.25</v>
      </c>
      <c r="T417" s="11">
        <f t="shared" si="34"/>
        <v>40938.25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6">
        <f t="shared" si="30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 s="7">
        <f>IF(ISNUMBER(E418/H418),E418/H418,"N/A")</f>
        <v>41.005559416261292</v>
      </c>
      <c r="Q418" t="str">
        <f t="shared" si="31"/>
        <v>film &amp; video</v>
      </c>
      <c r="R418" t="str">
        <f t="shared" si="32"/>
        <v>documentary</v>
      </c>
      <c r="S418" s="11">
        <f t="shared" si="33"/>
        <v>40560.25</v>
      </c>
      <c r="T418" s="11">
        <f t="shared" si="34"/>
        <v>40569.25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6">
        <f t="shared" si="30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 s="7">
        <f>IF(ISNUMBER(E419/H419),E419/H419,"N/A")</f>
        <v>62.866666666666667</v>
      </c>
      <c r="Q419" t="str">
        <f t="shared" si="31"/>
        <v>theater</v>
      </c>
      <c r="R419" t="str">
        <f t="shared" si="32"/>
        <v>plays</v>
      </c>
      <c r="S419" s="11">
        <f t="shared" si="33"/>
        <v>43407.208333333328</v>
      </c>
      <c r="T419" s="11">
        <f t="shared" si="34"/>
        <v>43431.25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6">
        <f t="shared" si="30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 s="7">
        <f>IF(ISNUMBER(E420/H420),E420/H420,"N/A")</f>
        <v>47.005002501250623</v>
      </c>
      <c r="Q420" t="str">
        <f t="shared" si="31"/>
        <v>film &amp; video</v>
      </c>
      <c r="R420" t="str">
        <f t="shared" si="32"/>
        <v>documentary</v>
      </c>
      <c r="S420" s="11">
        <f t="shared" si="33"/>
        <v>41035.208333333336</v>
      </c>
      <c r="T420" s="11">
        <f t="shared" si="34"/>
        <v>41036.208333333336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6">
        <f t="shared" si="30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 s="7">
        <f>IF(ISNUMBER(E421/H421),E421/H421,"N/A")</f>
        <v>26.997693638285604</v>
      </c>
      <c r="Q421" t="str">
        <f t="shared" si="31"/>
        <v>technology</v>
      </c>
      <c r="R421" t="str">
        <f t="shared" si="32"/>
        <v>web</v>
      </c>
      <c r="S421" s="11">
        <f t="shared" si="33"/>
        <v>40899.25</v>
      </c>
      <c r="T421" s="11">
        <f t="shared" si="34"/>
        <v>40905.25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6">
        <f t="shared" si="30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 s="7">
        <f>IF(ISNUMBER(E422/H422),E422/H422,"N/A")</f>
        <v>68.329787234042556</v>
      </c>
      <c r="Q422" t="str">
        <f t="shared" si="31"/>
        <v>theater</v>
      </c>
      <c r="R422" t="str">
        <f t="shared" si="32"/>
        <v>plays</v>
      </c>
      <c r="S422" s="11">
        <f t="shared" si="33"/>
        <v>42911.208333333328</v>
      </c>
      <c r="T422" s="11">
        <f t="shared" si="34"/>
        <v>42925.208333333328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6">
        <f t="shared" si="30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 s="7">
        <f>IF(ISNUMBER(E423/H423),E423/H423,"N/A")</f>
        <v>50.974576271186443</v>
      </c>
      <c r="Q423" t="str">
        <f t="shared" si="31"/>
        <v>technology</v>
      </c>
      <c r="R423" t="str">
        <f t="shared" si="32"/>
        <v>wearables</v>
      </c>
      <c r="S423" s="11">
        <f t="shared" si="33"/>
        <v>42915.208333333328</v>
      </c>
      <c r="T423" s="11">
        <f t="shared" si="34"/>
        <v>42945.208333333328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6">
        <f t="shared" si="30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 s="7">
        <f>IF(ISNUMBER(E424/H424),E424/H424,"N/A")</f>
        <v>54.024390243902438</v>
      </c>
      <c r="Q424" t="str">
        <f t="shared" si="31"/>
        <v>theater</v>
      </c>
      <c r="R424" t="str">
        <f t="shared" si="32"/>
        <v>plays</v>
      </c>
      <c r="S424" s="11">
        <f t="shared" si="33"/>
        <v>40285.208333333336</v>
      </c>
      <c r="T424" s="11">
        <f t="shared" si="34"/>
        <v>40305.208333333336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6">
        <f t="shared" si="30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 s="7">
        <f>IF(ISNUMBER(E425/H425),E425/H425,"N/A")</f>
        <v>97.055555555555557</v>
      </c>
      <c r="Q425" t="str">
        <f t="shared" si="31"/>
        <v>food</v>
      </c>
      <c r="R425" t="str">
        <f t="shared" si="32"/>
        <v>food trucks</v>
      </c>
      <c r="S425" s="11">
        <f t="shared" si="33"/>
        <v>40808.208333333336</v>
      </c>
      <c r="T425" s="11">
        <f t="shared" si="34"/>
        <v>40810.208333333336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6">
        <f t="shared" si="30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 s="7">
        <f>IF(ISNUMBER(E426/H426),E426/H426,"N/A")</f>
        <v>24.867469879518072</v>
      </c>
      <c r="Q426" t="str">
        <f t="shared" si="31"/>
        <v>music</v>
      </c>
      <c r="R426" t="str">
        <f t="shared" si="32"/>
        <v>indie rock</v>
      </c>
      <c r="S426" s="11">
        <f t="shared" si="33"/>
        <v>43208.208333333328</v>
      </c>
      <c r="T426" s="11">
        <f t="shared" si="34"/>
        <v>43214.208333333328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6">
        <f t="shared" si="30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 s="7">
        <f>IF(ISNUMBER(E427/H427),E427/H427,"N/A")</f>
        <v>84.423913043478265</v>
      </c>
      <c r="Q427" t="str">
        <f t="shared" si="31"/>
        <v>photography</v>
      </c>
      <c r="R427" t="str">
        <f t="shared" si="32"/>
        <v>photography books</v>
      </c>
      <c r="S427" s="11">
        <f t="shared" si="33"/>
        <v>42213.208333333328</v>
      </c>
      <c r="T427" s="11">
        <f t="shared" si="34"/>
        <v>42219.208333333328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6">
        <f t="shared" si="30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 s="7">
        <f>IF(ISNUMBER(E428/H428),E428/H428,"N/A")</f>
        <v>47.091324200913242</v>
      </c>
      <c r="Q428" t="str">
        <f t="shared" si="31"/>
        <v>theater</v>
      </c>
      <c r="R428" t="str">
        <f t="shared" si="32"/>
        <v>plays</v>
      </c>
      <c r="S428" s="11">
        <f t="shared" si="33"/>
        <v>41332.25</v>
      </c>
      <c r="T428" s="11">
        <f t="shared" si="34"/>
        <v>41339.25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6">
        <f t="shared" si="30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 s="7">
        <f>IF(ISNUMBER(E429/H429),E429/H429,"N/A")</f>
        <v>77.996041171813147</v>
      </c>
      <c r="Q429" t="str">
        <f t="shared" si="31"/>
        <v>theater</v>
      </c>
      <c r="R429" t="str">
        <f t="shared" si="32"/>
        <v>plays</v>
      </c>
      <c r="S429" s="11">
        <f t="shared" si="33"/>
        <v>41895.208333333336</v>
      </c>
      <c r="T429" s="11">
        <f t="shared" si="34"/>
        <v>41927.208333333336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6">
        <f t="shared" si="30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 s="7">
        <f>IF(ISNUMBER(E430/H430),E430/H430,"N/A")</f>
        <v>62.967871485943775</v>
      </c>
      <c r="Q430" t="str">
        <f t="shared" si="31"/>
        <v>film &amp; video</v>
      </c>
      <c r="R430" t="str">
        <f t="shared" si="32"/>
        <v>animation</v>
      </c>
      <c r="S430" s="11">
        <f t="shared" si="33"/>
        <v>40585.25</v>
      </c>
      <c r="T430" s="11">
        <f t="shared" si="34"/>
        <v>40592.25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6">
        <f t="shared" si="30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 s="7">
        <f>IF(ISNUMBER(E431/H431),E431/H431,"N/A")</f>
        <v>81.006080449017773</v>
      </c>
      <c r="Q431" t="str">
        <f t="shared" si="31"/>
        <v>photography</v>
      </c>
      <c r="R431" t="str">
        <f t="shared" si="32"/>
        <v>photography books</v>
      </c>
      <c r="S431" s="11">
        <f t="shared" si="33"/>
        <v>41680.25</v>
      </c>
      <c r="T431" s="11">
        <f t="shared" si="34"/>
        <v>41708.208333333336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6">
        <f t="shared" si="30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 s="7">
        <f>IF(ISNUMBER(E432/H432),E432/H432,"N/A")</f>
        <v>65.321428571428569</v>
      </c>
      <c r="Q432" t="str">
        <f t="shared" si="31"/>
        <v>theater</v>
      </c>
      <c r="R432" t="str">
        <f t="shared" si="32"/>
        <v>plays</v>
      </c>
      <c r="S432" s="11">
        <f t="shared" si="33"/>
        <v>43737.208333333328</v>
      </c>
      <c r="T432" s="11">
        <f t="shared" si="34"/>
        <v>43771.208333333328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6">
        <f t="shared" si="30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 s="7">
        <f>IF(ISNUMBER(E433/H433),E433/H433,"N/A")</f>
        <v>104.43617021276596</v>
      </c>
      <c r="Q433" t="str">
        <f t="shared" si="31"/>
        <v>theater</v>
      </c>
      <c r="R433" t="str">
        <f t="shared" si="32"/>
        <v>plays</v>
      </c>
      <c r="S433" s="11">
        <f t="shared" si="33"/>
        <v>43273.208333333328</v>
      </c>
      <c r="T433" s="11">
        <f t="shared" si="34"/>
        <v>43290.208333333328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6">
        <f t="shared" si="30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 s="7">
        <f>IF(ISNUMBER(E434/H434),E434/H434,"N/A")</f>
        <v>69.989010989010993</v>
      </c>
      <c r="Q434" t="str">
        <f t="shared" si="31"/>
        <v>theater</v>
      </c>
      <c r="R434" t="str">
        <f t="shared" si="32"/>
        <v>plays</v>
      </c>
      <c r="S434" s="11">
        <f t="shared" si="33"/>
        <v>41761.208333333336</v>
      </c>
      <c r="T434" s="11">
        <f t="shared" si="34"/>
        <v>41781.208333333336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6">
        <f t="shared" si="30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 s="7">
        <f>IF(ISNUMBER(E435/H435),E435/H435,"N/A")</f>
        <v>83.023989898989896</v>
      </c>
      <c r="Q435" t="str">
        <f t="shared" si="31"/>
        <v>film &amp; video</v>
      </c>
      <c r="R435" t="str">
        <f t="shared" si="32"/>
        <v>documentary</v>
      </c>
      <c r="S435" s="11">
        <f t="shared" si="33"/>
        <v>41603.25</v>
      </c>
      <c r="T435" s="11">
        <f t="shared" si="34"/>
        <v>41619.25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6">
        <f t="shared" si="30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 s="7">
        <f>IF(ISNUMBER(E436/H436),E436/H436,"N/A")</f>
        <v>90.3</v>
      </c>
      <c r="Q436" t="str">
        <f t="shared" si="31"/>
        <v>theater</v>
      </c>
      <c r="R436" t="str">
        <f t="shared" si="32"/>
        <v>plays</v>
      </c>
      <c r="S436" s="11">
        <f t="shared" si="33"/>
        <v>42705.25</v>
      </c>
      <c r="T436" s="11">
        <f t="shared" si="34"/>
        <v>42719.25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6">
        <f t="shared" si="30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 s="7">
        <f>IF(ISNUMBER(E437/H437),E437/H437,"N/A")</f>
        <v>103.98131932282546</v>
      </c>
      <c r="Q437" t="str">
        <f t="shared" si="31"/>
        <v>theater</v>
      </c>
      <c r="R437" t="str">
        <f t="shared" si="32"/>
        <v>plays</v>
      </c>
      <c r="S437" s="11">
        <f t="shared" si="33"/>
        <v>41988.25</v>
      </c>
      <c r="T437" s="11">
        <f t="shared" si="34"/>
        <v>42000.25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6">
        <f t="shared" si="30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 s="7">
        <f>IF(ISNUMBER(E438/H438),E438/H438,"N/A")</f>
        <v>54.931726907630519</v>
      </c>
      <c r="Q438" t="str">
        <f t="shared" si="31"/>
        <v>music</v>
      </c>
      <c r="R438" t="str">
        <f t="shared" si="32"/>
        <v>jazz</v>
      </c>
      <c r="S438" s="11">
        <f t="shared" si="33"/>
        <v>43575.208333333328</v>
      </c>
      <c r="T438" s="11">
        <f t="shared" si="34"/>
        <v>43576.208333333328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6">
        <f t="shared" si="30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 s="7">
        <f>IF(ISNUMBER(E439/H439),E439/H439,"N/A")</f>
        <v>51.921875</v>
      </c>
      <c r="Q439" t="str">
        <f t="shared" si="31"/>
        <v>film &amp; video</v>
      </c>
      <c r="R439" t="str">
        <f t="shared" si="32"/>
        <v>animation</v>
      </c>
      <c r="S439" s="11">
        <f t="shared" si="33"/>
        <v>42260.208333333328</v>
      </c>
      <c r="T439" s="11">
        <f t="shared" si="34"/>
        <v>42263.208333333328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6">
        <f t="shared" si="30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 s="7">
        <f>IF(ISNUMBER(E440/H440),E440/H440,"N/A")</f>
        <v>60.02834008097166</v>
      </c>
      <c r="Q440" t="str">
        <f t="shared" si="31"/>
        <v>theater</v>
      </c>
      <c r="R440" t="str">
        <f t="shared" si="32"/>
        <v>plays</v>
      </c>
      <c r="S440" s="11">
        <f t="shared" si="33"/>
        <v>41337.25</v>
      </c>
      <c r="T440" s="11">
        <f t="shared" si="34"/>
        <v>41367.208333333336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6">
        <f t="shared" si="30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 s="7">
        <f>IF(ISNUMBER(E441/H441),E441/H441,"N/A")</f>
        <v>44.003488879197555</v>
      </c>
      <c r="Q441" t="str">
        <f t="shared" si="31"/>
        <v>film &amp; video</v>
      </c>
      <c r="R441" t="str">
        <f t="shared" si="32"/>
        <v>science fiction</v>
      </c>
      <c r="S441" s="11">
        <f t="shared" si="33"/>
        <v>42680.208333333328</v>
      </c>
      <c r="T441" s="11">
        <f t="shared" si="34"/>
        <v>42687.25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6">
        <f t="shared" si="30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 s="7">
        <f>IF(ISNUMBER(E442/H442),E442/H442,"N/A")</f>
        <v>53.003513254551258</v>
      </c>
      <c r="Q442" t="str">
        <f t="shared" si="31"/>
        <v>film &amp; video</v>
      </c>
      <c r="R442" t="str">
        <f t="shared" si="32"/>
        <v>television</v>
      </c>
      <c r="S442" s="11">
        <f t="shared" si="33"/>
        <v>42916.208333333328</v>
      </c>
      <c r="T442" s="11">
        <f t="shared" si="34"/>
        <v>42926.208333333328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6">
        <f t="shared" si="30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 s="7">
        <f>IF(ISNUMBER(E443/H443),E443/H443,"N/A")</f>
        <v>54.5</v>
      </c>
      <c r="Q443" t="str">
        <f t="shared" si="31"/>
        <v>technology</v>
      </c>
      <c r="R443" t="str">
        <f t="shared" si="32"/>
        <v>wearables</v>
      </c>
      <c r="S443" s="11">
        <f t="shared" si="33"/>
        <v>41025.208333333336</v>
      </c>
      <c r="T443" s="11">
        <f t="shared" si="34"/>
        <v>41053.208333333336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6">
        <f t="shared" si="30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 s="7">
        <f>IF(ISNUMBER(E444/H444),E444/H444,"N/A")</f>
        <v>75.04195804195804</v>
      </c>
      <c r="Q444" t="str">
        <f t="shared" si="31"/>
        <v>theater</v>
      </c>
      <c r="R444" t="str">
        <f t="shared" si="32"/>
        <v>plays</v>
      </c>
      <c r="S444" s="11">
        <f t="shared" si="33"/>
        <v>42980.208333333328</v>
      </c>
      <c r="T444" s="11">
        <f t="shared" si="34"/>
        <v>42996.208333333328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6">
        <f t="shared" si="30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 s="7">
        <f>IF(ISNUMBER(E445/H445),E445/H445,"N/A")</f>
        <v>35.911111111111111</v>
      </c>
      <c r="Q445" t="str">
        <f t="shared" si="31"/>
        <v>theater</v>
      </c>
      <c r="R445" t="str">
        <f t="shared" si="32"/>
        <v>plays</v>
      </c>
      <c r="S445" s="11">
        <f t="shared" si="33"/>
        <v>40451.208333333336</v>
      </c>
      <c r="T445" s="11">
        <f t="shared" si="34"/>
        <v>40470.208333333336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6">
        <f t="shared" si="30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 s="7">
        <f>IF(ISNUMBER(E446/H446),E446/H446,"N/A")</f>
        <v>36.952702702702702</v>
      </c>
      <c r="Q446" t="str">
        <f t="shared" si="31"/>
        <v>music</v>
      </c>
      <c r="R446" t="str">
        <f t="shared" si="32"/>
        <v>indie rock</v>
      </c>
      <c r="S446" s="11">
        <f t="shared" si="33"/>
        <v>40748.208333333336</v>
      </c>
      <c r="T446" s="11">
        <f t="shared" si="34"/>
        <v>40750.208333333336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6">
        <f t="shared" si="30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 s="7">
        <f>IF(ISNUMBER(E447/H447),E447/H447,"N/A")</f>
        <v>63.170588235294119</v>
      </c>
      <c r="Q447" t="str">
        <f t="shared" si="31"/>
        <v>theater</v>
      </c>
      <c r="R447" t="str">
        <f t="shared" si="32"/>
        <v>plays</v>
      </c>
      <c r="S447" s="11">
        <f t="shared" si="33"/>
        <v>40515.25</v>
      </c>
      <c r="T447" s="11">
        <f t="shared" si="34"/>
        <v>40536.25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6">
        <f t="shared" si="30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 s="7">
        <f>IF(ISNUMBER(E448/H448),E448/H448,"N/A")</f>
        <v>29.99462365591398</v>
      </c>
      <c r="Q448" t="str">
        <f t="shared" si="31"/>
        <v>technology</v>
      </c>
      <c r="R448" t="str">
        <f t="shared" si="32"/>
        <v>wearables</v>
      </c>
      <c r="S448" s="11">
        <f t="shared" si="33"/>
        <v>41261.25</v>
      </c>
      <c r="T448" s="11">
        <f t="shared" si="34"/>
        <v>41263.25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6">
        <f t="shared" si="30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 s="7">
        <f>IF(ISNUMBER(E449/H449),E449/H449,"N/A")</f>
        <v>86</v>
      </c>
      <c r="Q449" t="str">
        <f t="shared" si="31"/>
        <v>film &amp; video</v>
      </c>
      <c r="R449" t="str">
        <f t="shared" si="32"/>
        <v>television</v>
      </c>
      <c r="S449" s="11">
        <f t="shared" si="33"/>
        <v>43088.25</v>
      </c>
      <c r="T449" s="11">
        <f t="shared" si="34"/>
        <v>43104.25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6">
        <f t="shared" si="30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 s="7">
        <f>IF(ISNUMBER(E450/H450),E450/H450,"N/A")</f>
        <v>75.014876033057845</v>
      </c>
      <c r="Q450" t="str">
        <f t="shared" si="31"/>
        <v>games</v>
      </c>
      <c r="R450" t="str">
        <f t="shared" si="32"/>
        <v>video games</v>
      </c>
      <c r="S450" s="11">
        <f t="shared" si="33"/>
        <v>41378.208333333336</v>
      </c>
      <c r="T450" s="11">
        <f t="shared" si="34"/>
        <v>41380.208333333336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6">
        <f t="shared" ref="F451:F514" si="35">E451/D451*100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 s="7">
        <f>IF(ISNUMBER(E451/H451),E451/H451,"N/A")</f>
        <v>101.19767441860465</v>
      </c>
      <c r="Q451" t="str">
        <f t="shared" ref="Q451:Q514" si="36">LEFT(O451,SEARCH("/",O451)-1)</f>
        <v>games</v>
      </c>
      <c r="R451" t="str">
        <f t="shared" ref="R451:R514" si="37">RIGHT(O451,LEN(O451)-SEARCH("/",O451))</f>
        <v>video games</v>
      </c>
      <c r="S451" s="11">
        <f t="shared" ref="S451:S514" si="38">K451/86400+DATE(1970,1,1)</f>
        <v>43530.25</v>
      </c>
      <c r="T451" s="11">
        <f t="shared" ref="T451:T514" si="39">L451/86400+DATE(1970,1,1)</f>
        <v>43547.208333333328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6">
        <f t="shared" si="35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 s="7">
        <f>IF(ISNUMBER(E452/H452),E452/H452,"N/A")</f>
        <v>4</v>
      </c>
      <c r="Q452" t="str">
        <f t="shared" si="36"/>
        <v>film &amp; video</v>
      </c>
      <c r="R452" t="str">
        <f t="shared" si="37"/>
        <v>animation</v>
      </c>
      <c r="S452" s="11">
        <f t="shared" si="38"/>
        <v>43394.208333333328</v>
      </c>
      <c r="T452" s="11">
        <f t="shared" si="39"/>
        <v>43417.25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6">
        <f t="shared" si="35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 s="7">
        <f>IF(ISNUMBER(E453/H453),E453/H453,"N/A")</f>
        <v>29.001272669424118</v>
      </c>
      <c r="Q453" t="str">
        <f t="shared" si="36"/>
        <v>music</v>
      </c>
      <c r="R453" t="str">
        <f t="shared" si="37"/>
        <v>rock</v>
      </c>
      <c r="S453" s="11">
        <f t="shared" si="38"/>
        <v>42935.208333333328</v>
      </c>
      <c r="T453" s="11">
        <f t="shared" si="39"/>
        <v>42966.208333333328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6">
        <f t="shared" si="35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 s="7">
        <f>IF(ISNUMBER(E454/H454),E454/H454,"N/A")</f>
        <v>98.225806451612897</v>
      </c>
      <c r="Q454" t="str">
        <f t="shared" si="36"/>
        <v>film &amp; video</v>
      </c>
      <c r="R454" t="str">
        <f t="shared" si="37"/>
        <v>drama</v>
      </c>
      <c r="S454" s="11">
        <f t="shared" si="38"/>
        <v>40365.208333333336</v>
      </c>
      <c r="T454" s="11">
        <f t="shared" si="39"/>
        <v>40366.208333333336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6">
        <f t="shared" si="35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 s="7">
        <f>IF(ISNUMBER(E455/H455),E455/H455,"N/A")</f>
        <v>87.001693480101608</v>
      </c>
      <c r="Q455" t="str">
        <f t="shared" si="36"/>
        <v>film &amp; video</v>
      </c>
      <c r="R455" t="str">
        <f t="shared" si="37"/>
        <v>science fiction</v>
      </c>
      <c r="S455" s="11">
        <f t="shared" si="38"/>
        <v>42705.25</v>
      </c>
      <c r="T455" s="11">
        <f t="shared" si="39"/>
        <v>42746.25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6">
        <f t="shared" si="35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 s="7">
        <f>IF(ISNUMBER(E456/H456),E456/H456,"N/A")</f>
        <v>45.205128205128204</v>
      </c>
      <c r="Q456" t="str">
        <f t="shared" si="36"/>
        <v>film &amp; video</v>
      </c>
      <c r="R456" t="str">
        <f t="shared" si="37"/>
        <v>drama</v>
      </c>
      <c r="S456" s="11">
        <f t="shared" si="38"/>
        <v>41568.208333333336</v>
      </c>
      <c r="T456" s="11">
        <f t="shared" si="39"/>
        <v>41604.25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6">
        <f t="shared" si="35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 s="7">
        <f>IF(ISNUMBER(E457/H457),E457/H457,"N/A")</f>
        <v>37.001341561577675</v>
      </c>
      <c r="Q457" t="str">
        <f t="shared" si="36"/>
        <v>theater</v>
      </c>
      <c r="R457" t="str">
        <f t="shared" si="37"/>
        <v>plays</v>
      </c>
      <c r="S457" s="11">
        <f t="shared" si="38"/>
        <v>40809.208333333336</v>
      </c>
      <c r="T457" s="11">
        <f t="shared" si="39"/>
        <v>40832.208333333336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6">
        <f t="shared" si="35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 s="7">
        <f>IF(ISNUMBER(E458/H458),E458/H458,"N/A")</f>
        <v>94.976947040498445</v>
      </c>
      <c r="Q458" t="str">
        <f t="shared" si="36"/>
        <v>music</v>
      </c>
      <c r="R458" t="str">
        <f t="shared" si="37"/>
        <v>indie rock</v>
      </c>
      <c r="S458" s="11">
        <f t="shared" si="38"/>
        <v>43141.25</v>
      </c>
      <c r="T458" s="11">
        <f t="shared" si="39"/>
        <v>43141.25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6">
        <f t="shared" si="35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 s="7">
        <f>IF(ISNUMBER(E459/H459),E459/H459,"N/A")</f>
        <v>28.956521739130434</v>
      </c>
      <c r="Q459" t="str">
        <f t="shared" si="36"/>
        <v>theater</v>
      </c>
      <c r="R459" t="str">
        <f t="shared" si="37"/>
        <v>plays</v>
      </c>
      <c r="S459" s="11">
        <f t="shared" si="38"/>
        <v>42657.208333333328</v>
      </c>
      <c r="T459" s="11">
        <f t="shared" si="39"/>
        <v>42659.208333333328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6">
        <f t="shared" si="35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 s="7">
        <f>IF(ISNUMBER(E460/H460),E460/H460,"N/A")</f>
        <v>55.993396226415094</v>
      </c>
      <c r="Q460" t="str">
        <f t="shared" si="36"/>
        <v>theater</v>
      </c>
      <c r="R460" t="str">
        <f t="shared" si="37"/>
        <v>plays</v>
      </c>
      <c r="S460" s="11">
        <f t="shared" si="38"/>
        <v>40265.208333333336</v>
      </c>
      <c r="T460" s="11">
        <f t="shared" si="39"/>
        <v>40309.208333333336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6">
        <f t="shared" si="35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 s="7">
        <f>IF(ISNUMBER(E461/H461),E461/H461,"N/A")</f>
        <v>54.038095238095238</v>
      </c>
      <c r="Q461" t="str">
        <f t="shared" si="36"/>
        <v>film &amp; video</v>
      </c>
      <c r="R461" t="str">
        <f t="shared" si="37"/>
        <v>documentary</v>
      </c>
      <c r="S461" s="11">
        <f t="shared" si="38"/>
        <v>42001.25</v>
      </c>
      <c r="T461" s="11">
        <f t="shared" si="39"/>
        <v>42026.25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6">
        <f t="shared" si="35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 s="7">
        <f>IF(ISNUMBER(E462/H462),E462/H462,"N/A")</f>
        <v>82.38</v>
      </c>
      <c r="Q462" t="str">
        <f t="shared" si="36"/>
        <v>theater</v>
      </c>
      <c r="R462" t="str">
        <f t="shared" si="37"/>
        <v>plays</v>
      </c>
      <c r="S462" s="11">
        <f t="shared" si="38"/>
        <v>40399.208333333336</v>
      </c>
      <c r="T462" s="11">
        <f t="shared" si="39"/>
        <v>40402.208333333336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6">
        <f t="shared" si="35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 s="7">
        <f>IF(ISNUMBER(E463/H463),E463/H463,"N/A")</f>
        <v>66.997115384615384</v>
      </c>
      <c r="Q463" t="str">
        <f t="shared" si="36"/>
        <v>film &amp; video</v>
      </c>
      <c r="R463" t="str">
        <f t="shared" si="37"/>
        <v>drama</v>
      </c>
      <c r="S463" s="11">
        <f t="shared" si="38"/>
        <v>41757.208333333336</v>
      </c>
      <c r="T463" s="11">
        <f t="shared" si="39"/>
        <v>41777.208333333336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6">
        <f t="shared" si="35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 s="7">
        <f>IF(ISNUMBER(E464/H464),E464/H464,"N/A")</f>
        <v>107.91401869158878</v>
      </c>
      <c r="Q464" t="str">
        <f t="shared" si="36"/>
        <v>games</v>
      </c>
      <c r="R464" t="str">
        <f t="shared" si="37"/>
        <v>mobile games</v>
      </c>
      <c r="S464" s="11">
        <f t="shared" si="38"/>
        <v>41304.25</v>
      </c>
      <c r="T464" s="11">
        <f t="shared" si="39"/>
        <v>41342.25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6">
        <f t="shared" si="35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 s="7">
        <f>IF(ISNUMBER(E465/H465),E465/H465,"N/A")</f>
        <v>69.009501187648453</v>
      </c>
      <c r="Q465" t="str">
        <f t="shared" si="36"/>
        <v>film &amp; video</v>
      </c>
      <c r="R465" t="str">
        <f t="shared" si="37"/>
        <v>animation</v>
      </c>
      <c r="S465" s="11">
        <f t="shared" si="38"/>
        <v>41639.25</v>
      </c>
      <c r="T465" s="11">
        <f t="shared" si="39"/>
        <v>41643.25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6">
        <f t="shared" si="35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 s="7">
        <f>IF(ISNUMBER(E466/H466),E466/H466,"N/A")</f>
        <v>39.006568144499177</v>
      </c>
      <c r="Q466" t="str">
        <f t="shared" si="36"/>
        <v>theater</v>
      </c>
      <c r="R466" t="str">
        <f t="shared" si="37"/>
        <v>plays</v>
      </c>
      <c r="S466" s="11">
        <f t="shared" si="38"/>
        <v>43142.25</v>
      </c>
      <c r="T466" s="11">
        <f t="shared" si="39"/>
        <v>43156.25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6">
        <f t="shared" si="35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 s="7">
        <f>IF(ISNUMBER(E467/H467),E467/H467,"N/A")</f>
        <v>110.3625</v>
      </c>
      <c r="Q467" t="str">
        <f t="shared" si="36"/>
        <v>publishing</v>
      </c>
      <c r="R467" t="str">
        <f t="shared" si="37"/>
        <v>translations</v>
      </c>
      <c r="S467" s="11">
        <f t="shared" si="38"/>
        <v>43127.25</v>
      </c>
      <c r="T467" s="11">
        <f t="shared" si="39"/>
        <v>43136.25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6">
        <f t="shared" si="35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 s="7">
        <f>IF(ISNUMBER(E468/H468),E468/H468,"N/A")</f>
        <v>94.857142857142861</v>
      </c>
      <c r="Q468" t="str">
        <f t="shared" si="36"/>
        <v>technology</v>
      </c>
      <c r="R468" t="str">
        <f t="shared" si="37"/>
        <v>wearables</v>
      </c>
      <c r="S468" s="11">
        <f t="shared" si="38"/>
        <v>41409.208333333336</v>
      </c>
      <c r="T468" s="11">
        <f t="shared" si="39"/>
        <v>41432.208333333336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6">
        <f t="shared" si="35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 s="7">
        <f>IF(ISNUMBER(E469/H469),E469/H469,"N/A")</f>
        <v>57.935251798561154</v>
      </c>
      <c r="Q469" t="str">
        <f t="shared" si="36"/>
        <v>technology</v>
      </c>
      <c r="R469" t="str">
        <f t="shared" si="37"/>
        <v>web</v>
      </c>
      <c r="S469" s="11">
        <f t="shared" si="38"/>
        <v>42331.25</v>
      </c>
      <c r="T469" s="11">
        <f t="shared" si="39"/>
        <v>42338.25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6">
        <f t="shared" si="35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 s="7">
        <f>IF(ISNUMBER(E470/H470),E470/H470,"N/A")</f>
        <v>101.25</v>
      </c>
      <c r="Q470" t="str">
        <f t="shared" si="36"/>
        <v>theater</v>
      </c>
      <c r="R470" t="str">
        <f t="shared" si="37"/>
        <v>plays</v>
      </c>
      <c r="S470" s="11">
        <f t="shared" si="38"/>
        <v>43569.208333333328</v>
      </c>
      <c r="T470" s="11">
        <f t="shared" si="39"/>
        <v>43585.208333333328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6">
        <f t="shared" si="35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 s="7">
        <f>IF(ISNUMBER(E471/H471),E471/H471,"N/A")</f>
        <v>64.95597484276729</v>
      </c>
      <c r="Q471" t="str">
        <f t="shared" si="36"/>
        <v>film &amp; video</v>
      </c>
      <c r="R471" t="str">
        <f t="shared" si="37"/>
        <v>drama</v>
      </c>
      <c r="S471" s="11">
        <f t="shared" si="38"/>
        <v>42142.208333333328</v>
      </c>
      <c r="T471" s="11">
        <f t="shared" si="39"/>
        <v>42144.208333333328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6">
        <f t="shared" si="35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 s="7">
        <f>IF(ISNUMBER(E472/H472),E472/H472,"N/A")</f>
        <v>27.00524934383202</v>
      </c>
      <c r="Q472" t="str">
        <f t="shared" si="36"/>
        <v>technology</v>
      </c>
      <c r="R472" t="str">
        <f t="shared" si="37"/>
        <v>wearables</v>
      </c>
      <c r="S472" s="11">
        <f t="shared" si="38"/>
        <v>42716.25</v>
      </c>
      <c r="T472" s="11">
        <f t="shared" si="39"/>
        <v>42723.25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6">
        <f t="shared" si="35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 s="7">
        <f>IF(ISNUMBER(E473/H473),E473/H473,"N/A")</f>
        <v>50.97422680412371</v>
      </c>
      <c r="Q473" t="str">
        <f t="shared" si="36"/>
        <v>food</v>
      </c>
      <c r="R473" t="str">
        <f t="shared" si="37"/>
        <v>food trucks</v>
      </c>
      <c r="S473" s="11">
        <f t="shared" si="38"/>
        <v>41031.208333333336</v>
      </c>
      <c r="T473" s="11">
        <f t="shared" si="39"/>
        <v>41031.208333333336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6">
        <f t="shared" si="35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 s="7">
        <f>IF(ISNUMBER(E474/H474),E474/H474,"N/A")</f>
        <v>104.94260869565217</v>
      </c>
      <c r="Q474" t="str">
        <f t="shared" si="36"/>
        <v>music</v>
      </c>
      <c r="R474" t="str">
        <f t="shared" si="37"/>
        <v>rock</v>
      </c>
      <c r="S474" s="11">
        <f t="shared" si="38"/>
        <v>43535.208333333328</v>
      </c>
      <c r="T474" s="11">
        <f t="shared" si="39"/>
        <v>43589.208333333328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6">
        <f t="shared" si="35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 s="7">
        <f>IF(ISNUMBER(E475/H475),E475/H475,"N/A")</f>
        <v>84.028301886792448</v>
      </c>
      <c r="Q475" t="str">
        <f t="shared" si="36"/>
        <v>music</v>
      </c>
      <c r="R475" t="str">
        <f t="shared" si="37"/>
        <v>electric music</v>
      </c>
      <c r="S475" s="11">
        <f t="shared" si="38"/>
        <v>43277.208333333328</v>
      </c>
      <c r="T475" s="11">
        <f t="shared" si="39"/>
        <v>43278.208333333328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6">
        <f t="shared" si="35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 s="7">
        <f>IF(ISNUMBER(E476/H476),E476/H476,"N/A")</f>
        <v>102.85915492957747</v>
      </c>
      <c r="Q476" t="str">
        <f t="shared" si="36"/>
        <v>film &amp; video</v>
      </c>
      <c r="R476" t="str">
        <f t="shared" si="37"/>
        <v>television</v>
      </c>
      <c r="S476" s="11">
        <f t="shared" si="38"/>
        <v>41989.25</v>
      </c>
      <c r="T476" s="11">
        <f t="shared" si="39"/>
        <v>41990.25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6">
        <f t="shared" si="35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 s="7">
        <f>IF(ISNUMBER(E477/H477),E477/H477,"N/A")</f>
        <v>39.962085308056871</v>
      </c>
      <c r="Q477" t="str">
        <f t="shared" si="36"/>
        <v>publishing</v>
      </c>
      <c r="R477" t="str">
        <f t="shared" si="37"/>
        <v>translations</v>
      </c>
      <c r="S477" s="11">
        <f t="shared" si="38"/>
        <v>41450.208333333336</v>
      </c>
      <c r="T477" s="11">
        <f t="shared" si="39"/>
        <v>41454.208333333336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6">
        <f t="shared" si="35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 s="7">
        <f>IF(ISNUMBER(E478/H478),E478/H478,"N/A")</f>
        <v>51.001785714285717</v>
      </c>
      <c r="Q478" t="str">
        <f t="shared" si="36"/>
        <v>publishing</v>
      </c>
      <c r="R478" t="str">
        <f t="shared" si="37"/>
        <v>fiction</v>
      </c>
      <c r="S478" s="11">
        <f t="shared" si="38"/>
        <v>43322.208333333328</v>
      </c>
      <c r="T478" s="11">
        <f t="shared" si="39"/>
        <v>43328.208333333328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6">
        <f t="shared" si="35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 s="7">
        <f>IF(ISNUMBER(E479/H479),E479/H479,"N/A")</f>
        <v>40.823008849557525</v>
      </c>
      <c r="Q479" t="str">
        <f t="shared" si="36"/>
        <v>film &amp; video</v>
      </c>
      <c r="R479" t="str">
        <f t="shared" si="37"/>
        <v>science fiction</v>
      </c>
      <c r="S479" s="11">
        <f t="shared" si="38"/>
        <v>40720.208333333336</v>
      </c>
      <c r="T479" s="11">
        <f t="shared" si="39"/>
        <v>40747.208333333336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6">
        <f t="shared" si="35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 s="7">
        <f>IF(ISNUMBER(E480/H480),E480/H480,"N/A")</f>
        <v>58.999637155297535</v>
      </c>
      <c r="Q480" t="str">
        <f t="shared" si="36"/>
        <v>technology</v>
      </c>
      <c r="R480" t="str">
        <f t="shared" si="37"/>
        <v>wearables</v>
      </c>
      <c r="S480" s="11">
        <f t="shared" si="38"/>
        <v>42072.208333333328</v>
      </c>
      <c r="T480" s="11">
        <f t="shared" si="39"/>
        <v>42084.208333333328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6">
        <f t="shared" si="35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 s="7">
        <f>IF(ISNUMBER(E481/H481),E481/H481,"N/A")</f>
        <v>71.156069364161851</v>
      </c>
      <c r="Q481" t="str">
        <f t="shared" si="36"/>
        <v>food</v>
      </c>
      <c r="R481" t="str">
        <f t="shared" si="37"/>
        <v>food trucks</v>
      </c>
      <c r="S481" s="11">
        <f t="shared" si="38"/>
        <v>42945.208333333328</v>
      </c>
      <c r="T481" s="11">
        <f t="shared" si="39"/>
        <v>42947.208333333328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6">
        <f t="shared" si="35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 s="7">
        <f>IF(ISNUMBER(E482/H482),E482/H482,"N/A")</f>
        <v>99.494252873563212</v>
      </c>
      <c r="Q482" t="str">
        <f t="shared" si="36"/>
        <v>photography</v>
      </c>
      <c r="R482" t="str">
        <f t="shared" si="37"/>
        <v>photography books</v>
      </c>
      <c r="S482" s="11">
        <f t="shared" si="38"/>
        <v>40248.25</v>
      </c>
      <c r="T482" s="11">
        <f t="shared" si="39"/>
        <v>40257.208333333336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6">
        <f t="shared" si="35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 s="7">
        <f>IF(ISNUMBER(E483/H483),E483/H483,"N/A")</f>
        <v>103.98634590377114</v>
      </c>
      <c r="Q483" t="str">
        <f t="shared" si="36"/>
        <v>theater</v>
      </c>
      <c r="R483" t="str">
        <f t="shared" si="37"/>
        <v>plays</v>
      </c>
      <c r="S483" s="11">
        <f t="shared" si="38"/>
        <v>41913.208333333336</v>
      </c>
      <c r="T483" s="11">
        <f t="shared" si="39"/>
        <v>41955.25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6">
        <f t="shared" si="35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 s="7">
        <f>IF(ISNUMBER(E484/H484),E484/H484,"N/A")</f>
        <v>76.555555555555557</v>
      </c>
      <c r="Q484" t="str">
        <f t="shared" si="36"/>
        <v>publishing</v>
      </c>
      <c r="R484" t="str">
        <f t="shared" si="37"/>
        <v>fiction</v>
      </c>
      <c r="S484" s="11">
        <f t="shared" si="38"/>
        <v>40963.25</v>
      </c>
      <c r="T484" s="11">
        <f t="shared" si="39"/>
        <v>40974.25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6">
        <f t="shared" si="35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 s="7">
        <f>IF(ISNUMBER(E485/H485),E485/H485,"N/A")</f>
        <v>87.068592057761734</v>
      </c>
      <c r="Q485" t="str">
        <f t="shared" si="36"/>
        <v>theater</v>
      </c>
      <c r="R485" t="str">
        <f t="shared" si="37"/>
        <v>plays</v>
      </c>
      <c r="S485" s="11">
        <f t="shared" si="38"/>
        <v>43811.25</v>
      </c>
      <c r="T485" s="11">
        <f t="shared" si="39"/>
        <v>43818.25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6">
        <f t="shared" si="35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 s="7">
        <f>IF(ISNUMBER(E486/H486),E486/H486,"N/A")</f>
        <v>48.99554707379135</v>
      </c>
      <c r="Q486" t="str">
        <f t="shared" si="36"/>
        <v>food</v>
      </c>
      <c r="R486" t="str">
        <f t="shared" si="37"/>
        <v>food trucks</v>
      </c>
      <c r="S486" s="11">
        <f t="shared" si="38"/>
        <v>41855.208333333336</v>
      </c>
      <c r="T486" s="11">
        <f t="shared" si="39"/>
        <v>41904.208333333336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6">
        <f t="shared" si="35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 s="7">
        <f>IF(ISNUMBER(E487/H487),E487/H487,"N/A")</f>
        <v>42.969135802469133</v>
      </c>
      <c r="Q487" t="str">
        <f t="shared" si="36"/>
        <v>theater</v>
      </c>
      <c r="R487" t="str">
        <f t="shared" si="37"/>
        <v>plays</v>
      </c>
      <c r="S487" s="11">
        <f t="shared" si="38"/>
        <v>43626.208333333328</v>
      </c>
      <c r="T487" s="11">
        <f t="shared" si="39"/>
        <v>43667.208333333328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6">
        <f t="shared" si="35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 s="7">
        <f>IF(ISNUMBER(E488/H488),E488/H488,"N/A")</f>
        <v>33.428571428571431</v>
      </c>
      <c r="Q488" t="str">
        <f t="shared" si="36"/>
        <v>publishing</v>
      </c>
      <c r="R488" t="str">
        <f t="shared" si="37"/>
        <v>translations</v>
      </c>
      <c r="S488" s="11">
        <f t="shared" si="38"/>
        <v>43168.25</v>
      </c>
      <c r="T488" s="11">
        <f t="shared" si="39"/>
        <v>43183.208333333328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6">
        <f t="shared" si="35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 s="7">
        <f>IF(ISNUMBER(E489/H489),E489/H489,"N/A")</f>
        <v>83.982949701619773</v>
      </c>
      <c r="Q489" t="str">
        <f t="shared" si="36"/>
        <v>theater</v>
      </c>
      <c r="R489" t="str">
        <f t="shared" si="37"/>
        <v>plays</v>
      </c>
      <c r="S489" s="11">
        <f t="shared" si="38"/>
        <v>42845.208333333328</v>
      </c>
      <c r="T489" s="11">
        <f t="shared" si="39"/>
        <v>42878.208333333328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6">
        <f t="shared" si="35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 s="7">
        <f>IF(ISNUMBER(E490/H490),E490/H490,"N/A")</f>
        <v>101.41739130434783</v>
      </c>
      <c r="Q490" t="str">
        <f t="shared" si="36"/>
        <v>theater</v>
      </c>
      <c r="R490" t="str">
        <f t="shared" si="37"/>
        <v>plays</v>
      </c>
      <c r="S490" s="11">
        <f t="shared" si="38"/>
        <v>42403.25</v>
      </c>
      <c r="T490" s="11">
        <f t="shared" si="39"/>
        <v>42420.25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6">
        <f t="shared" si="35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 s="7">
        <f>IF(ISNUMBER(E491/H491),E491/H491,"N/A")</f>
        <v>109.87058823529412</v>
      </c>
      <c r="Q491" t="str">
        <f t="shared" si="36"/>
        <v>technology</v>
      </c>
      <c r="R491" t="str">
        <f t="shared" si="37"/>
        <v>wearables</v>
      </c>
      <c r="S491" s="11">
        <f t="shared" si="38"/>
        <v>40406.208333333336</v>
      </c>
      <c r="T491" s="11">
        <f t="shared" si="39"/>
        <v>40411.208333333336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6">
        <f t="shared" si="35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 s="7">
        <f>IF(ISNUMBER(E492/H492),E492/H492,"N/A")</f>
        <v>31.916666666666668</v>
      </c>
      <c r="Q492" t="str">
        <f t="shared" si="36"/>
        <v>journalism</v>
      </c>
      <c r="R492" t="str">
        <f t="shared" si="37"/>
        <v>audio</v>
      </c>
      <c r="S492" s="11">
        <f t="shared" si="38"/>
        <v>43786.25</v>
      </c>
      <c r="T492" s="11">
        <f t="shared" si="39"/>
        <v>43793.25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6">
        <f t="shared" si="35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 s="7">
        <f>IF(ISNUMBER(E493/H493),E493/H493,"N/A")</f>
        <v>70.993450675399103</v>
      </c>
      <c r="Q493" t="str">
        <f t="shared" si="36"/>
        <v>food</v>
      </c>
      <c r="R493" t="str">
        <f t="shared" si="37"/>
        <v>food trucks</v>
      </c>
      <c r="S493" s="11">
        <f t="shared" si="38"/>
        <v>41456.208333333336</v>
      </c>
      <c r="T493" s="11">
        <f t="shared" si="39"/>
        <v>41482.208333333336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6">
        <f t="shared" si="35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 s="7">
        <f>IF(ISNUMBER(E494/H494),E494/H494,"N/A")</f>
        <v>77.026890756302521</v>
      </c>
      <c r="Q494" t="str">
        <f t="shared" si="36"/>
        <v>film &amp; video</v>
      </c>
      <c r="R494" t="str">
        <f t="shared" si="37"/>
        <v>shorts</v>
      </c>
      <c r="S494" s="11">
        <f t="shared" si="38"/>
        <v>40336.208333333336</v>
      </c>
      <c r="T494" s="11">
        <f t="shared" si="39"/>
        <v>40371.208333333336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6">
        <f t="shared" si="35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 s="7">
        <f>IF(ISNUMBER(E495/H495),E495/H495,"N/A")</f>
        <v>101.78125</v>
      </c>
      <c r="Q495" t="str">
        <f t="shared" si="36"/>
        <v>photography</v>
      </c>
      <c r="R495" t="str">
        <f t="shared" si="37"/>
        <v>photography books</v>
      </c>
      <c r="S495" s="11">
        <f t="shared" si="38"/>
        <v>43645.208333333328</v>
      </c>
      <c r="T495" s="11">
        <f t="shared" si="39"/>
        <v>43658.208333333328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6">
        <f t="shared" si="35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 s="7">
        <f>IF(ISNUMBER(E496/H496),E496/H496,"N/A")</f>
        <v>51.059701492537314</v>
      </c>
      <c r="Q496" t="str">
        <f t="shared" si="36"/>
        <v>technology</v>
      </c>
      <c r="R496" t="str">
        <f t="shared" si="37"/>
        <v>wearables</v>
      </c>
      <c r="S496" s="11">
        <f t="shared" si="38"/>
        <v>40990.208333333336</v>
      </c>
      <c r="T496" s="11">
        <f t="shared" si="39"/>
        <v>40991.208333333336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6">
        <f t="shared" si="35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 s="7">
        <f>IF(ISNUMBER(E497/H497),E497/H497,"N/A")</f>
        <v>68.02051282051282</v>
      </c>
      <c r="Q497" t="str">
        <f t="shared" si="36"/>
        <v>theater</v>
      </c>
      <c r="R497" t="str">
        <f t="shared" si="37"/>
        <v>plays</v>
      </c>
      <c r="S497" s="11">
        <f t="shared" si="38"/>
        <v>41800.208333333336</v>
      </c>
      <c r="T497" s="11">
        <f t="shared" si="39"/>
        <v>41804.208333333336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6">
        <f t="shared" si="35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 s="7">
        <f>IF(ISNUMBER(E498/H498),E498/H498,"N/A")</f>
        <v>30.87037037037037</v>
      </c>
      <c r="Q498" t="str">
        <f t="shared" si="36"/>
        <v>film &amp; video</v>
      </c>
      <c r="R498" t="str">
        <f t="shared" si="37"/>
        <v>animation</v>
      </c>
      <c r="S498" s="11">
        <f t="shared" si="38"/>
        <v>42876.208333333328</v>
      </c>
      <c r="T498" s="11">
        <f t="shared" si="39"/>
        <v>42893.208333333328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6">
        <f t="shared" si="35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 s="7">
        <f>IF(ISNUMBER(E499/H499),E499/H499,"N/A")</f>
        <v>27.908333333333335</v>
      </c>
      <c r="Q499" t="str">
        <f t="shared" si="36"/>
        <v>technology</v>
      </c>
      <c r="R499" t="str">
        <f t="shared" si="37"/>
        <v>wearables</v>
      </c>
      <c r="S499" s="11">
        <f t="shared" si="38"/>
        <v>42724.25</v>
      </c>
      <c r="T499" s="11">
        <f t="shared" si="39"/>
        <v>42724.25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6">
        <f t="shared" si="35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 s="7">
        <f>IF(ISNUMBER(E500/H500),E500/H500,"N/A")</f>
        <v>79.994818652849744</v>
      </c>
      <c r="Q500" t="str">
        <f t="shared" si="36"/>
        <v>technology</v>
      </c>
      <c r="R500" t="str">
        <f t="shared" si="37"/>
        <v>web</v>
      </c>
      <c r="S500" s="11">
        <f t="shared" si="38"/>
        <v>42005.25</v>
      </c>
      <c r="T500" s="11">
        <f t="shared" si="39"/>
        <v>42007.25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6">
        <f t="shared" si="35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 s="7">
        <f>IF(ISNUMBER(E501/H501),E501/H501,"N/A")</f>
        <v>38.003378378378379</v>
      </c>
      <c r="Q501" t="str">
        <f t="shared" si="36"/>
        <v>film &amp; video</v>
      </c>
      <c r="R501" t="str">
        <f t="shared" si="37"/>
        <v>documentary</v>
      </c>
      <c r="S501" s="11">
        <f t="shared" si="38"/>
        <v>42444.208333333328</v>
      </c>
      <c r="T501" s="11">
        <f t="shared" si="39"/>
        <v>42449.208333333328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6">
        <f t="shared" si="35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 s="7" t="str">
        <f>IF(ISNUMBER(E502/H502),E502/H502,"N/A")</f>
        <v>N/A</v>
      </c>
      <c r="Q502" t="str">
        <f t="shared" si="36"/>
        <v>theater</v>
      </c>
      <c r="R502" t="str">
        <f t="shared" si="37"/>
        <v>plays</v>
      </c>
      <c r="S502" s="11">
        <f t="shared" si="38"/>
        <v>41395.208333333336</v>
      </c>
      <c r="T502" s="11">
        <f t="shared" si="39"/>
        <v>41423.208333333336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6">
        <f t="shared" si="35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 s="7">
        <f>IF(ISNUMBER(E503/H503),E503/H503,"N/A")</f>
        <v>59.990534521158132</v>
      </c>
      <c r="Q503" t="str">
        <f t="shared" si="36"/>
        <v>film &amp; video</v>
      </c>
      <c r="R503" t="str">
        <f t="shared" si="37"/>
        <v>documentary</v>
      </c>
      <c r="S503" s="11">
        <f t="shared" si="38"/>
        <v>41345.208333333336</v>
      </c>
      <c r="T503" s="11">
        <f t="shared" si="39"/>
        <v>41347.208333333336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6">
        <f t="shared" si="35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 s="7">
        <f>IF(ISNUMBER(E504/H504),E504/H504,"N/A")</f>
        <v>37.037634408602152</v>
      </c>
      <c r="Q504" t="str">
        <f t="shared" si="36"/>
        <v>games</v>
      </c>
      <c r="R504" t="str">
        <f t="shared" si="37"/>
        <v>video games</v>
      </c>
      <c r="S504" s="11">
        <f t="shared" si="38"/>
        <v>41117.208333333336</v>
      </c>
      <c r="T504" s="11">
        <f t="shared" si="39"/>
        <v>41146.208333333336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6">
        <f t="shared" si="35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 s="7">
        <f>IF(ISNUMBER(E505/H505),E505/H505,"N/A")</f>
        <v>99.963043478260872</v>
      </c>
      <c r="Q505" t="str">
        <f t="shared" si="36"/>
        <v>film &amp; video</v>
      </c>
      <c r="R505" t="str">
        <f t="shared" si="37"/>
        <v>drama</v>
      </c>
      <c r="S505" s="11">
        <f t="shared" si="38"/>
        <v>42186.208333333328</v>
      </c>
      <c r="T505" s="11">
        <f t="shared" si="39"/>
        <v>42206.208333333328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6">
        <f t="shared" si="35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 s="7">
        <f>IF(ISNUMBER(E506/H506),E506/H506,"N/A")</f>
        <v>111.6774193548387</v>
      </c>
      <c r="Q506" t="str">
        <f t="shared" si="36"/>
        <v>music</v>
      </c>
      <c r="R506" t="str">
        <f t="shared" si="37"/>
        <v>rock</v>
      </c>
      <c r="S506" s="11">
        <f t="shared" si="38"/>
        <v>42142.208333333328</v>
      </c>
      <c r="T506" s="11">
        <f t="shared" si="39"/>
        <v>42143.208333333328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6">
        <f t="shared" si="35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 s="7">
        <f>IF(ISNUMBER(E507/H507),E507/H507,"N/A")</f>
        <v>36.014409221902014</v>
      </c>
      <c r="Q507" t="str">
        <f t="shared" si="36"/>
        <v>publishing</v>
      </c>
      <c r="R507" t="str">
        <f t="shared" si="37"/>
        <v>radio &amp; podcasts</v>
      </c>
      <c r="S507" s="11">
        <f t="shared" si="38"/>
        <v>41341.25</v>
      </c>
      <c r="T507" s="11">
        <f t="shared" si="39"/>
        <v>41383.208333333336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6">
        <f t="shared" si="35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 s="7">
        <f>IF(ISNUMBER(E508/H508),E508/H508,"N/A")</f>
        <v>66.010284810126578</v>
      </c>
      <c r="Q508" t="str">
        <f t="shared" si="36"/>
        <v>theater</v>
      </c>
      <c r="R508" t="str">
        <f t="shared" si="37"/>
        <v>plays</v>
      </c>
      <c r="S508" s="11">
        <f t="shared" si="38"/>
        <v>43062.25</v>
      </c>
      <c r="T508" s="11">
        <f t="shared" si="39"/>
        <v>43079.25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6">
        <f t="shared" si="35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 s="7">
        <f>IF(ISNUMBER(E509/H509),E509/H509,"N/A")</f>
        <v>44.05263157894737</v>
      </c>
      <c r="Q509" t="str">
        <f t="shared" si="36"/>
        <v>technology</v>
      </c>
      <c r="R509" t="str">
        <f t="shared" si="37"/>
        <v>web</v>
      </c>
      <c r="S509" s="11">
        <f t="shared" si="38"/>
        <v>41373.208333333336</v>
      </c>
      <c r="T509" s="11">
        <f t="shared" si="39"/>
        <v>41422.208333333336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6">
        <f t="shared" si="35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 s="7">
        <f>IF(ISNUMBER(E510/H510),E510/H510,"N/A")</f>
        <v>52.999726551818434</v>
      </c>
      <c r="Q510" t="str">
        <f t="shared" si="36"/>
        <v>theater</v>
      </c>
      <c r="R510" t="str">
        <f t="shared" si="37"/>
        <v>plays</v>
      </c>
      <c r="S510" s="11">
        <f t="shared" si="38"/>
        <v>43310.208333333328</v>
      </c>
      <c r="T510" s="11">
        <f t="shared" si="39"/>
        <v>43331.208333333328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6">
        <f t="shared" si="35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 s="7">
        <f>IF(ISNUMBER(E511/H511),E511/H511,"N/A")</f>
        <v>95</v>
      </c>
      <c r="Q511" t="str">
        <f t="shared" si="36"/>
        <v>theater</v>
      </c>
      <c r="R511" t="str">
        <f t="shared" si="37"/>
        <v>plays</v>
      </c>
      <c r="S511" s="11">
        <f t="shared" si="38"/>
        <v>41034.208333333336</v>
      </c>
      <c r="T511" s="11">
        <f t="shared" si="39"/>
        <v>41044.208333333336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6">
        <f t="shared" si="35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 s="7">
        <f>IF(ISNUMBER(E512/H512),E512/H512,"N/A")</f>
        <v>70.908396946564892</v>
      </c>
      <c r="Q512" t="str">
        <f t="shared" si="36"/>
        <v>film &amp; video</v>
      </c>
      <c r="R512" t="str">
        <f t="shared" si="37"/>
        <v>drama</v>
      </c>
      <c r="S512" s="11">
        <f t="shared" si="38"/>
        <v>43251.208333333328</v>
      </c>
      <c r="T512" s="11">
        <f t="shared" si="39"/>
        <v>43275.208333333328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6">
        <f t="shared" si="35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 s="7">
        <f>IF(ISNUMBER(E513/H513),E513/H513,"N/A")</f>
        <v>98.060773480662988</v>
      </c>
      <c r="Q513" t="str">
        <f t="shared" si="36"/>
        <v>theater</v>
      </c>
      <c r="R513" t="str">
        <f t="shared" si="37"/>
        <v>plays</v>
      </c>
      <c r="S513" s="11">
        <f t="shared" si="38"/>
        <v>43671.208333333328</v>
      </c>
      <c r="T513" s="11">
        <f t="shared" si="39"/>
        <v>43681.208333333328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6">
        <f t="shared" si="35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 s="7">
        <f>IF(ISNUMBER(E514/H514),E514/H514,"N/A")</f>
        <v>53.046025104602514</v>
      </c>
      <c r="Q514" t="str">
        <f t="shared" si="36"/>
        <v>games</v>
      </c>
      <c r="R514" t="str">
        <f t="shared" si="37"/>
        <v>video games</v>
      </c>
      <c r="S514" s="11">
        <f t="shared" si="38"/>
        <v>41825.208333333336</v>
      </c>
      <c r="T514" s="11">
        <f t="shared" si="39"/>
        <v>41826.208333333336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6">
        <f t="shared" ref="F515:F578" si="40">E515/D515*100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 s="7">
        <f>IF(ISNUMBER(E515/H515),E515/H515,"N/A")</f>
        <v>93.142857142857139</v>
      </c>
      <c r="Q515" t="str">
        <f t="shared" ref="Q515:Q578" si="41">LEFT(O515,SEARCH("/",O515)-1)</f>
        <v>film &amp; video</v>
      </c>
      <c r="R515" t="str">
        <f t="shared" ref="R515:R578" si="42">RIGHT(O515,LEN(O515)-SEARCH("/",O515))</f>
        <v>television</v>
      </c>
      <c r="S515" s="11">
        <f t="shared" ref="S515:S578" si="43">K515/86400+DATE(1970,1,1)</f>
        <v>40430.208333333336</v>
      </c>
      <c r="T515" s="11">
        <f t="shared" ref="T515:T578" si="44">L515/86400+DATE(1970,1,1)</f>
        <v>40432.208333333336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6">
        <f t="shared" si="40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 s="7">
        <f>IF(ISNUMBER(E516/H516),E516/H516,"N/A")</f>
        <v>58.945075757575758</v>
      </c>
      <c r="Q516" t="str">
        <f t="shared" si="41"/>
        <v>music</v>
      </c>
      <c r="R516" t="str">
        <f t="shared" si="42"/>
        <v>rock</v>
      </c>
      <c r="S516" s="11">
        <f t="shared" si="43"/>
        <v>41614.25</v>
      </c>
      <c r="T516" s="11">
        <f t="shared" si="44"/>
        <v>41619.25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6">
        <f t="shared" si="40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 s="7">
        <f>IF(ISNUMBER(E517/H517),E517/H517,"N/A")</f>
        <v>36.067669172932334</v>
      </c>
      <c r="Q517" t="str">
        <f t="shared" si="41"/>
        <v>theater</v>
      </c>
      <c r="R517" t="str">
        <f t="shared" si="42"/>
        <v>plays</v>
      </c>
      <c r="S517" s="11">
        <f t="shared" si="43"/>
        <v>40900.25</v>
      </c>
      <c r="T517" s="11">
        <f t="shared" si="44"/>
        <v>40902.25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6">
        <f t="shared" si="40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 s="7">
        <f>IF(ISNUMBER(E518/H518),E518/H518,"N/A")</f>
        <v>63.030732860520096</v>
      </c>
      <c r="Q518" t="str">
        <f t="shared" si="41"/>
        <v>publishing</v>
      </c>
      <c r="R518" t="str">
        <f t="shared" si="42"/>
        <v>nonfiction</v>
      </c>
      <c r="S518" s="11">
        <f t="shared" si="43"/>
        <v>40396.208333333336</v>
      </c>
      <c r="T518" s="11">
        <f t="shared" si="44"/>
        <v>40434.208333333336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6">
        <f t="shared" si="40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 s="7">
        <f>IF(ISNUMBER(E519/H519),E519/H519,"N/A")</f>
        <v>84.717948717948715</v>
      </c>
      <c r="Q519" t="str">
        <f t="shared" si="41"/>
        <v>food</v>
      </c>
      <c r="R519" t="str">
        <f t="shared" si="42"/>
        <v>food trucks</v>
      </c>
      <c r="S519" s="11">
        <f t="shared" si="43"/>
        <v>42860.208333333328</v>
      </c>
      <c r="T519" s="11">
        <f t="shared" si="44"/>
        <v>42865.208333333328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6">
        <f t="shared" si="40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 s="7">
        <f>IF(ISNUMBER(E520/H520),E520/H520,"N/A")</f>
        <v>62.2</v>
      </c>
      <c r="Q520" t="str">
        <f t="shared" si="41"/>
        <v>film &amp; video</v>
      </c>
      <c r="R520" t="str">
        <f t="shared" si="42"/>
        <v>animation</v>
      </c>
      <c r="S520" s="11">
        <f t="shared" si="43"/>
        <v>43154.25</v>
      </c>
      <c r="T520" s="11">
        <f t="shared" si="44"/>
        <v>43156.25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6">
        <f t="shared" si="40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 s="7">
        <f>IF(ISNUMBER(E521/H521),E521/H521,"N/A")</f>
        <v>101.97518330513255</v>
      </c>
      <c r="Q521" t="str">
        <f t="shared" si="41"/>
        <v>music</v>
      </c>
      <c r="R521" t="str">
        <f t="shared" si="42"/>
        <v>rock</v>
      </c>
      <c r="S521" s="11">
        <f t="shared" si="43"/>
        <v>42012.25</v>
      </c>
      <c r="T521" s="11">
        <f t="shared" si="44"/>
        <v>42026.25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6">
        <f t="shared" si="40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 s="7">
        <f>IF(ISNUMBER(E522/H522),E522/H522,"N/A")</f>
        <v>106.4375</v>
      </c>
      <c r="Q522" t="str">
        <f t="shared" si="41"/>
        <v>theater</v>
      </c>
      <c r="R522" t="str">
        <f t="shared" si="42"/>
        <v>plays</v>
      </c>
      <c r="S522" s="11">
        <f t="shared" si="43"/>
        <v>43574.208333333328</v>
      </c>
      <c r="T522" s="11">
        <f t="shared" si="44"/>
        <v>43577.208333333328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6">
        <f t="shared" si="40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 s="7">
        <f>IF(ISNUMBER(E523/H523),E523/H523,"N/A")</f>
        <v>29.975609756097562</v>
      </c>
      <c r="Q523" t="str">
        <f t="shared" si="41"/>
        <v>film &amp; video</v>
      </c>
      <c r="R523" t="str">
        <f t="shared" si="42"/>
        <v>drama</v>
      </c>
      <c r="S523" s="11">
        <f t="shared" si="43"/>
        <v>42605.208333333328</v>
      </c>
      <c r="T523" s="11">
        <f t="shared" si="44"/>
        <v>42611.208333333328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6">
        <f t="shared" si="40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 s="7">
        <f>IF(ISNUMBER(E524/H524),E524/H524,"N/A")</f>
        <v>85.806282722513089</v>
      </c>
      <c r="Q524" t="str">
        <f t="shared" si="41"/>
        <v>film &amp; video</v>
      </c>
      <c r="R524" t="str">
        <f t="shared" si="42"/>
        <v>shorts</v>
      </c>
      <c r="S524" s="11">
        <f t="shared" si="43"/>
        <v>41093.208333333336</v>
      </c>
      <c r="T524" s="11">
        <f t="shared" si="44"/>
        <v>41105.208333333336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6">
        <f t="shared" si="40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 s="7">
        <f>IF(ISNUMBER(E525/H525),E525/H525,"N/A")</f>
        <v>70.82022471910112</v>
      </c>
      <c r="Q525" t="str">
        <f t="shared" si="41"/>
        <v>film &amp; video</v>
      </c>
      <c r="R525" t="str">
        <f t="shared" si="42"/>
        <v>shorts</v>
      </c>
      <c r="S525" s="11">
        <f t="shared" si="43"/>
        <v>40241.25</v>
      </c>
      <c r="T525" s="11">
        <f t="shared" si="44"/>
        <v>40246.25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6">
        <f t="shared" si="40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 s="7">
        <f>IF(ISNUMBER(E526/H526),E526/H526,"N/A")</f>
        <v>40.998484082870135</v>
      </c>
      <c r="Q526" t="str">
        <f t="shared" si="41"/>
        <v>theater</v>
      </c>
      <c r="R526" t="str">
        <f t="shared" si="42"/>
        <v>plays</v>
      </c>
      <c r="S526" s="11">
        <f t="shared" si="43"/>
        <v>40294.208333333336</v>
      </c>
      <c r="T526" s="11">
        <f t="shared" si="44"/>
        <v>40307.208333333336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6">
        <f t="shared" si="40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 s="7">
        <f>IF(ISNUMBER(E527/H527),E527/H527,"N/A")</f>
        <v>28.063492063492063</v>
      </c>
      <c r="Q527" t="str">
        <f t="shared" si="41"/>
        <v>technology</v>
      </c>
      <c r="R527" t="str">
        <f t="shared" si="42"/>
        <v>wearables</v>
      </c>
      <c r="S527" s="11">
        <f t="shared" si="43"/>
        <v>40505.25</v>
      </c>
      <c r="T527" s="11">
        <f t="shared" si="44"/>
        <v>40509.25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6">
        <f t="shared" si="40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 s="7">
        <f>IF(ISNUMBER(E528/H528),E528/H528,"N/A")</f>
        <v>88.054421768707485</v>
      </c>
      <c r="Q528" t="str">
        <f t="shared" si="41"/>
        <v>theater</v>
      </c>
      <c r="R528" t="str">
        <f t="shared" si="42"/>
        <v>plays</v>
      </c>
      <c r="S528" s="11">
        <f t="shared" si="43"/>
        <v>42364.25</v>
      </c>
      <c r="T528" s="11">
        <f t="shared" si="44"/>
        <v>42401.25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6">
        <f t="shared" si="40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 s="7">
        <f>IF(ISNUMBER(E529/H529),E529/H529,"N/A")</f>
        <v>31</v>
      </c>
      <c r="Q529" t="str">
        <f t="shared" si="41"/>
        <v>film &amp; video</v>
      </c>
      <c r="R529" t="str">
        <f t="shared" si="42"/>
        <v>animation</v>
      </c>
      <c r="S529" s="11">
        <f t="shared" si="43"/>
        <v>42405.25</v>
      </c>
      <c r="T529" s="11">
        <f t="shared" si="44"/>
        <v>42441.25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6">
        <f t="shared" si="40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 s="7">
        <f>IF(ISNUMBER(E530/H530),E530/H530,"N/A")</f>
        <v>90.337500000000006</v>
      </c>
      <c r="Q530" t="str">
        <f t="shared" si="41"/>
        <v>music</v>
      </c>
      <c r="R530" t="str">
        <f t="shared" si="42"/>
        <v>indie rock</v>
      </c>
      <c r="S530" s="11">
        <f t="shared" si="43"/>
        <v>41601.25</v>
      </c>
      <c r="T530" s="11">
        <f t="shared" si="44"/>
        <v>41646.25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6">
        <f t="shared" si="40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 s="7">
        <f>IF(ISNUMBER(E531/H531),E531/H531,"N/A")</f>
        <v>63.777777777777779</v>
      </c>
      <c r="Q531" t="str">
        <f t="shared" si="41"/>
        <v>games</v>
      </c>
      <c r="R531" t="str">
        <f t="shared" si="42"/>
        <v>video games</v>
      </c>
      <c r="S531" s="11">
        <f t="shared" si="43"/>
        <v>41769.208333333336</v>
      </c>
      <c r="T531" s="11">
        <f t="shared" si="44"/>
        <v>41797.208333333336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6">
        <f t="shared" si="40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 s="7">
        <f>IF(ISNUMBER(E532/H532),E532/H532,"N/A")</f>
        <v>53.995515695067262</v>
      </c>
      <c r="Q532" t="str">
        <f t="shared" si="41"/>
        <v>publishing</v>
      </c>
      <c r="R532" t="str">
        <f t="shared" si="42"/>
        <v>fiction</v>
      </c>
      <c r="S532" s="11">
        <f t="shared" si="43"/>
        <v>40421.208333333336</v>
      </c>
      <c r="T532" s="11">
        <f t="shared" si="44"/>
        <v>40435.208333333336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6">
        <f t="shared" si="40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 s="7">
        <f>IF(ISNUMBER(E533/H533),E533/H533,"N/A")</f>
        <v>48.993956043956047</v>
      </c>
      <c r="Q533" t="str">
        <f t="shared" si="41"/>
        <v>games</v>
      </c>
      <c r="R533" t="str">
        <f t="shared" si="42"/>
        <v>video games</v>
      </c>
      <c r="S533" s="11">
        <f t="shared" si="43"/>
        <v>41589.25</v>
      </c>
      <c r="T533" s="11">
        <f t="shared" si="44"/>
        <v>41645.25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6">
        <f t="shared" si="40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 s="7">
        <f>IF(ISNUMBER(E534/H534),E534/H534,"N/A")</f>
        <v>63.857142857142854</v>
      </c>
      <c r="Q534" t="str">
        <f t="shared" si="41"/>
        <v>theater</v>
      </c>
      <c r="R534" t="str">
        <f t="shared" si="42"/>
        <v>plays</v>
      </c>
      <c r="S534" s="11">
        <f t="shared" si="43"/>
        <v>43125.25</v>
      </c>
      <c r="T534" s="11">
        <f t="shared" si="44"/>
        <v>43126.25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6">
        <f t="shared" si="40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 s="7">
        <f>IF(ISNUMBER(E535/H535),E535/H535,"N/A")</f>
        <v>82.996393146979258</v>
      </c>
      <c r="Q535" t="str">
        <f t="shared" si="41"/>
        <v>music</v>
      </c>
      <c r="R535" t="str">
        <f t="shared" si="42"/>
        <v>indie rock</v>
      </c>
      <c r="S535" s="11">
        <f t="shared" si="43"/>
        <v>41479.208333333336</v>
      </c>
      <c r="T535" s="11">
        <f t="shared" si="44"/>
        <v>41515.208333333336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6">
        <f t="shared" si="40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 s="7">
        <f>IF(ISNUMBER(E536/H536),E536/H536,"N/A")</f>
        <v>55.08230452674897</v>
      </c>
      <c r="Q536" t="str">
        <f t="shared" si="41"/>
        <v>film &amp; video</v>
      </c>
      <c r="R536" t="str">
        <f t="shared" si="42"/>
        <v>drama</v>
      </c>
      <c r="S536" s="11">
        <f t="shared" si="43"/>
        <v>43329.208333333328</v>
      </c>
      <c r="T536" s="11">
        <f t="shared" si="44"/>
        <v>43330.208333333328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6">
        <f t="shared" si="40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 s="7">
        <f>IF(ISNUMBER(E537/H537),E537/H537,"N/A")</f>
        <v>62.044554455445542</v>
      </c>
      <c r="Q537" t="str">
        <f t="shared" si="41"/>
        <v>theater</v>
      </c>
      <c r="R537" t="str">
        <f t="shared" si="42"/>
        <v>plays</v>
      </c>
      <c r="S537" s="11">
        <f t="shared" si="43"/>
        <v>43259.208333333328</v>
      </c>
      <c r="T537" s="11">
        <f t="shared" si="44"/>
        <v>43261.208333333328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6">
        <f t="shared" si="40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 s="7">
        <f>IF(ISNUMBER(E538/H538),E538/H538,"N/A")</f>
        <v>104.97857142857143</v>
      </c>
      <c r="Q538" t="str">
        <f t="shared" si="41"/>
        <v>publishing</v>
      </c>
      <c r="R538" t="str">
        <f t="shared" si="42"/>
        <v>fiction</v>
      </c>
      <c r="S538" s="11">
        <f t="shared" si="43"/>
        <v>40414.208333333336</v>
      </c>
      <c r="T538" s="11">
        <f t="shared" si="44"/>
        <v>40440.208333333336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6">
        <f t="shared" si="40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 s="7">
        <f>IF(ISNUMBER(E539/H539),E539/H539,"N/A")</f>
        <v>94.044676806083643</v>
      </c>
      <c r="Q539" t="str">
        <f t="shared" si="41"/>
        <v>film &amp; video</v>
      </c>
      <c r="R539" t="str">
        <f t="shared" si="42"/>
        <v>documentary</v>
      </c>
      <c r="S539" s="11">
        <f t="shared" si="43"/>
        <v>43342.208333333328</v>
      </c>
      <c r="T539" s="11">
        <f t="shared" si="44"/>
        <v>43365.208333333328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6">
        <f t="shared" si="40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 s="7">
        <f>IF(ISNUMBER(E540/H540),E540/H540,"N/A")</f>
        <v>44.007716049382715</v>
      </c>
      <c r="Q540" t="str">
        <f t="shared" si="41"/>
        <v>games</v>
      </c>
      <c r="R540" t="str">
        <f t="shared" si="42"/>
        <v>mobile games</v>
      </c>
      <c r="S540" s="11">
        <f t="shared" si="43"/>
        <v>41539.208333333336</v>
      </c>
      <c r="T540" s="11">
        <f t="shared" si="44"/>
        <v>41555.208333333336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6">
        <f t="shared" si="40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 s="7">
        <f>IF(ISNUMBER(E541/H541),E541/H541,"N/A")</f>
        <v>92.467532467532465</v>
      </c>
      <c r="Q541" t="str">
        <f t="shared" si="41"/>
        <v>food</v>
      </c>
      <c r="R541" t="str">
        <f t="shared" si="42"/>
        <v>food trucks</v>
      </c>
      <c r="S541" s="11">
        <f t="shared" si="43"/>
        <v>43647.208333333328</v>
      </c>
      <c r="T541" s="11">
        <f t="shared" si="44"/>
        <v>43653.208333333328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6">
        <f t="shared" si="40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 s="7">
        <f>IF(ISNUMBER(E542/H542),E542/H542,"N/A")</f>
        <v>57.072874493927124</v>
      </c>
      <c r="Q542" t="str">
        <f t="shared" si="41"/>
        <v>photography</v>
      </c>
      <c r="R542" t="str">
        <f t="shared" si="42"/>
        <v>photography books</v>
      </c>
      <c r="S542" s="11">
        <f t="shared" si="43"/>
        <v>43225.208333333328</v>
      </c>
      <c r="T542" s="11">
        <f t="shared" si="44"/>
        <v>43247.208333333328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6">
        <f t="shared" si="40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 s="7">
        <f>IF(ISNUMBER(E543/H543),E543/H543,"N/A")</f>
        <v>109.07848101265823</v>
      </c>
      <c r="Q543" t="str">
        <f t="shared" si="41"/>
        <v>games</v>
      </c>
      <c r="R543" t="str">
        <f t="shared" si="42"/>
        <v>mobile games</v>
      </c>
      <c r="S543" s="11">
        <f t="shared" si="43"/>
        <v>42165.208333333328</v>
      </c>
      <c r="T543" s="11">
        <f t="shared" si="44"/>
        <v>42191.208333333328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6">
        <f t="shared" si="40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 s="7">
        <f>IF(ISNUMBER(E544/H544),E544/H544,"N/A")</f>
        <v>39.387755102040813</v>
      </c>
      <c r="Q544" t="str">
        <f t="shared" si="41"/>
        <v>music</v>
      </c>
      <c r="R544" t="str">
        <f t="shared" si="42"/>
        <v>indie rock</v>
      </c>
      <c r="S544" s="11">
        <f t="shared" si="43"/>
        <v>42391.25</v>
      </c>
      <c r="T544" s="11">
        <f t="shared" si="44"/>
        <v>42421.25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6">
        <f t="shared" si="40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 s="7">
        <f>IF(ISNUMBER(E545/H545),E545/H545,"N/A")</f>
        <v>77.022222222222226</v>
      </c>
      <c r="Q545" t="str">
        <f t="shared" si="41"/>
        <v>games</v>
      </c>
      <c r="R545" t="str">
        <f t="shared" si="42"/>
        <v>video games</v>
      </c>
      <c r="S545" s="11">
        <f t="shared" si="43"/>
        <v>41528.208333333336</v>
      </c>
      <c r="T545" s="11">
        <f t="shared" si="44"/>
        <v>41543.208333333336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6">
        <f t="shared" si="40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 s="7">
        <f>IF(ISNUMBER(E546/H546),E546/H546,"N/A")</f>
        <v>92.166666666666671</v>
      </c>
      <c r="Q546" t="str">
        <f t="shared" si="41"/>
        <v>music</v>
      </c>
      <c r="R546" t="str">
        <f t="shared" si="42"/>
        <v>rock</v>
      </c>
      <c r="S546" s="11">
        <f t="shared" si="43"/>
        <v>42377.25</v>
      </c>
      <c r="T546" s="11">
        <f t="shared" si="44"/>
        <v>42390.25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6">
        <f t="shared" si="40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 s="7">
        <f>IF(ISNUMBER(E547/H547),E547/H547,"N/A")</f>
        <v>61.007063197026021</v>
      </c>
      <c r="Q547" t="str">
        <f t="shared" si="41"/>
        <v>theater</v>
      </c>
      <c r="R547" t="str">
        <f t="shared" si="42"/>
        <v>plays</v>
      </c>
      <c r="S547" s="11">
        <f t="shared" si="43"/>
        <v>43824.25</v>
      </c>
      <c r="T547" s="11">
        <f t="shared" si="44"/>
        <v>43844.25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6">
        <f t="shared" si="40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 s="7">
        <f>IF(ISNUMBER(E548/H548),E548/H548,"N/A")</f>
        <v>78.068181818181813</v>
      </c>
      <c r="Q548" t="str">
        <f t="shared" si="41"/>
        <v>theater</v>
      </c>
      <c r="R548" t="str">
        <f t="shared" si="42"/>
        <v>plays</v>
      </c>
      <c r="S548" s="11">
        <f t="shared" si="43"/>
        <v>43360.208333333328</v>
      </c>
      <c r="T548" s="11">
        <f t="shared" si="44"/>
        <v>43363.208333333328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6">
        <f t="shared" si="40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 s="7">
        <f>IF(ISNUMBER(E549/H549),E549/H549,"N/A")</f>
        <v>80.75</v>
      </c>
      <c r="Q549" t="str">
        <f t="shared" si="41"/>
        <v>film &amp; video</v>
      </c>
      <c r="R549" t="str">
        <f t="shared" si="42"/>
        <v>drama</v>
      </c>
      <c r="S549" s="11">
        <f t="shared" si="43"/>
        <v>42029.25</v>
      </c>
      <c r="T549" s="11">
        <f t="shared" si="44"/>
        <v>42041.25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6">
        <f t="shared" si="40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 s="7">
        <f>IF(ISNUMBER(E550/H550),E550/H550,"N/A")</f>
        <v>59.991289782244557</v>
      </c>
      <c r="Q550" t="str">
        <f t="shared" si="41"/>
        <v>theater</v>
      </c>
      <c r="R550" t="str">
        <f t="shared" si="42"/>
        <v>plays</v>
      </c>
      <c r="S550" s="11">
        <f t="shared" si="43"/>
        <v>42461.208333333328</v>
      </c>
      <c r="T550" s="11">
        <f t="shared" si="44"/>
        <v>42474.208333333328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6">
        <f t="shared" si="40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 s="7">
        <f>IF(ISNUMBER(E551/H551),E551/H551,"N/A")</f>
        <v>110.03018372703411</v>
      </c>
      <c r="Q551" t="str">
        <f t="shared" si="41"/>
        <v>technology</v>
      </c>
      <c r="R551" t="str">
        <f t="shared" si="42"/>
        <v>wearables</v>
      </c>
      <c r="S551" s="11">
        <f t="shared" si="43"/>
        <v>41422.208333333336</v>
      </c>
      <c r="T551" s="11">
        <f t="shared" si="44"/>
        <v>41431.208333333336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6">
        <f t="shared" si="40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 s="7">
        <f>IF(ISNUMBER(E552/H552),E552/H552,"N/A")</f>
        <v>4</v>
      </c>
      <c r="Q552" t="str">
        <f t="shared" si="41"/>
        <v>music</v>
      </c>
      <c r="R552" t="str">
        <f t="shared" si="42"/>
        <v>indie rock</v>
      </c>
      <c r="S552" s="11">
        <f t="shared" si="43"/>
        <v>40968.25</v>
      </c>
      <c r="T552" s="11">
        <f t="shared" si="44"/>
        <v>40989.208333333336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6">
        <f t="shared" si="40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 s="7">
        <f>IF(ISNUMBER(E553/H553),E553/H553,"N/A")</f>
        <v>37.99856063332134</v>
      </c>
      <c r="Q553" t="str">
        <f t="shared" si="41"/>
        <v>technology</v>
      </c>
      <c r="R553" t="str">
        <f t="shared" si="42"/>
        <v>web</v>
      </c>
      <c r="S553" s="11">
        <f t="shared" si="43"/>
        <v>41993.25</v>
      </c>
      <c r="T553" s="11">
        <f t="shared" si="44"/>
        <v>42033.25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6">
        <f t="shared" si="40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 s="7">
        <f>IF(ISNUMBER(E554/H554),E554/H554,"N/A")</f>
        <v>96.369565217391298</v>
      </c>
      <c r="Q554" t="str">
        <f t="shared" si="41"/>
        <v>theater</v>
      </c>
      <c r="R554" t="str">
        <f t="shared" si="42"/>
        <v>plays</v>
      </c>
      <c r="S554" s="11">
        <f t="shared" si="43"/>
        <v>42700.25</v>
      </c>
      <c r="T554" s="11">
        <f t="shared" si="44"/>
        <v>42702.25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6">
        <f t="shared" si="40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 s="7">
        <f>IF(ISNUMBER(E555/H555),E555/H555,"N/A")</f>
        <v>72.978599221789878</v>
      </c>
      <c r="Q555" t="str">
        <f t="shared" si="41"/>
        <v>music</v>
      </c>
      <c r="R555" t="str">
        <f t="shared" si="42"/>
        <v>rock</v>
      </c>
      <c r="S555" s="11">
        <f t="shared" si="43"/>
        <v>40545.25</v>
      </c>
      <c r="T555" s="11">
        <f t="shared" si="44"/>
        <v>40546.25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6">
        <f t="shared" si="40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 s="7">
        <f>IF(ISNUMBER(E556/H556),E556/H556,"N/A")</f>
        <v>26.007220216606498</v>
      </c>
      <c r="Q556" t="str">
        <f t="shared" si="41"/>
        <v>music</v>
      </c>
      <c r="R556" t="str">
        <f t="shared" si="42"/>
        <v>indie rock</v>
      </c>
      <c r="S556" s="11">
        <f t="shared" si="43"/>
        <v>42723.25</v>
      </c>
      <c r="T556" s="11">
        <f t="shared" si="44"/>
        <v>42729.25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6">
        <f t="shared" si="40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 s="7">
        <f>IF(ISNUMBER(E557/H557),E557/H557,"N/A")</f>
        <v>104.36296296296297</v>
      </c>
      <c r="Q557" t="str">
        <f t="shared" si="41"/>
        <v>music</v>
      </c>
      <c r="R557" t="str">
        <f t="shared" si="42"/>
        <v>rock</v>
      </c>
      <c r="S557" s="11">
        <f t="shared" si="43"/>
        <v>41731.208333333336</v>
      </c>
      <c r="T557" s="11">
        <f t="shared" si="44"/>
        <v>41762.208333333336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6">
        <f t="shared" si="40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 s="7">
        <f>IF(ISNUMBER(E558/H558),E558/H558,"N/A")</f>
        <v>102.18852459016394</v>
      </c>
      <c r="Q558" t="str">
        <f t="shared" si="41"/>
        <v>publishing</v>
      </c>
      <c r="R558" t="str">
        <f t="shared" si="42"/>
        <v>translations</v>
      </c>
      <c r="S558" s="11">
        <f t="shared" si="43"/>
        <v>40792.208333333336</v>
      </c>
      <c r="T558" s="11">
        <f t="shared" si="44"/>
        <v>40799.208333333336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6">
        <f t="shared" si="40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 s="7">
        <f>IF(ISNUMBER(E559/H559),E559/H559,"N/A")</f>
        <v>54.117647058823529</v>
      </c>
      <c r="Q559" t="str">
        <f t="shared" si="41"/>
        <v>film &amp; video</v>
      </c>
      <c r="R559" t="str">
        <f t="shared" si="42"/>
        <v>science fiction</v>
      </c>
      <c r="S559" s="11">
        <f t="shared" si="43"/>
        <v>42279.208333333328</v>
      </c>
      <c r="T559" s="11">
        <f t="shared" si="44"/>
        <v>42282.208333333328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6">
        <f t="shared" si="40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 s="7">
        <f>IF(ISNUMBER(E560/H560),E560/H560,"N/A")</f>
        <v>63.222222222222221</v>
      </c>
      <c r="Q560" t="str">
        <f t="shared" si="41"/>
        <v>theater</v>
      </c>
      <c r="R560" t="str">
        <f t="shared" si="42"/>
        <v>plays</v>
      </c>
      <c r="S560" s="11">
        <f t="shared" si="43"/>
        <v>42424.25</v>
      </c>
      <c r="T560" s="11">
        <f t="shared" si="44"/>
        <v>42467.208333333328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6">
        <f t="shared" si="40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 s="7">
        <f>IF(ISNUMBER(E561/H561),E561/H561,"N/A")</f>
        <v>104.03228962818004</v>
      </c>
      <c r="Q561" t="str">
        <f t="shared" si="41"/>
        <v>theater</v>
      </c>
      <c r="R561" t="str">
        <f t="shared" si="42"/>
        <v>plays</v>
      </c>
      <c r="S561" s="11">
        <f t="shared" si="43"/>
        <v>42584.208333333328</v>
      </c>
      <c r="T561" s="11">
        <f t="shared" si="44"/>
        <v>42591.208333333328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6">
        <f t="shared" si="40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 s="7">
        <f>IF(ISNUMBER(E562/H562),E562/H562,"N/A")</f>
        <v>49.994334277620396</v>
      </c>
      <c r="Q562" t="str">
        <f t="shared" si="41"/>
        <v>film &amp; video</v>
      </c>
      <c r="R562" t="str">
        <f t="shared" si="42"/>
        <v>animation</v>
      </c>
      <c r="S562" s="11">
        <f t="shared" si="43"/>
        <v>40865.25</v>
      </c>
      <c r="T562" s="11">
        <f t="shared" si="44"/>
        <v>40905.25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6">
        <f t="shared" si="40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 s="7">
        <f>IF(ISNUMBER(E563/H563),E563/H563,"N/A")</f>
        <v>56.015151515151516</v>
      </c>
      <c r="Q563" t="str">
        <f t="shared" si="41"/>
        <v>theater</v>
      </c>
      <c r="R563" t="str">
        <f t="shared" si="42"/>
        <v>plays</v>
      </c>
      <c r="S563" s="11">
        <f t="shared" si="43"/>
        <v>40833.208333333336</v>
      </c>
      <c r="T563" s="11">
        <f t="shared" si="44"/>
        <v>40835.208333333336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6">
        <f t="shared" si="40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 s="7">
        <f>IF(ISNUMBER(E564/H564),E564/H564,"N/A")</f>
        <v>48.807692307692307</v>
      </c>
      <c r="Q564" t="str">
        <f t="shared" si="41"/>
        <v>music</v>
      </c>
      <c r="R564" t="str">
        <f t="shared" si="42"/>
        <v>rock</v>
      </c>
      <c r="S564" s="11">
        <f t="shared" si="43"/>
        <v>43536.208333333328</v>
      </c>
      <c r="T564" s="11">
        <f t="shared" si="44"/>
        <v>43538.208333333328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6">
        <f t="shared" si="40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 s="7">
        <f>IF(ISNUMBER(E565/H565),E565/H565,"N/A")</f>
        <v>60.082352941176474</v>
      </c>
      <c r="Q565" t="str">
        <f t="shared" si="41"/>
        <v>film &amp; video</v>
      </c>
      <c r="R565" t="str">
        <f t="shared" si="42"/>
        <v>documentary</v>
      </c>
      <c r="S565" s="11">
        <f t="shared" si="43"/>
        <v>43417.25</v>
      </c>
      <c r="T565" s="11">
        <f t="shared" si="44"/>
        <v>43437.25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6">
        <f t="shared" si="40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 s="7">
        <f>IF(ISNUMBER(E566/H566),E566/H566,"N/A")</f>
        <v>78.990502793296088</v>
      </c>
      <c r="Q566" t="str">
        <f t="shared" si="41"/>
        <v>theater</v>
      </c>
      <c r="R566" t="str">
        <f t="shared" si="42"/>
        <v>plays</v>
      </c>
      <c r="S566" s="11">
        <f t="shared" si="43"/>
        <v>42078.208333333328</v>
      </c>
      <c r="T566" s="11">
        <f t="shared" si="44"/>
        <v>42086.208333333328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6">
        <f t="shared" si="40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 s="7">
        <f>IF(ISNUMBER(E567/H567),E567/H567,"N/A")</f>
        <v>53.99499443826474</v>
      </c>
      <c r="Q567" t="str">
        <f t="shared" si="41"/>
        <v>theater</v>
      </c>
      <c r="R567" t="str">
        <f t="shared" si="42"/>
        <v>plays</v>
      </c>
      <c r="S567" s="11">
        <f t="shared" si="43"/>
        <v>40862.25</v>
      </c>
      <c r="T567" s="11">
        <f t="shared" si="44"/>
        <v>40882.25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6">
        <f t="shared" si="40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 s="7">
        <f>IF(ISNUMBER(E568/H568),E568/H568,"N/A")</f>
        <v>111.45945945945945</v>
      </c>
      <c r="Q568" t="str">
        <f t="shared" si="41"/>
        <v>music</v>
      </c>
      <c r="R568" t="str">
        <f t="shared" si="42"/>
        <v>electric music</v>
      </c>
      <c r="S568" s="11">
        <f t="shared" si="43"/>
        <v>42424.25</v>
      </c>
      <c r="T568" s="11">
        <f t="shared" si="44"/>
        <v>42447.208333333328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6">
        <f t="shared" si="40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 s="7">
        <f>IF(ISNUMBER(E569/H569),E569/H569,"N/A")</f>
        <v>60.922131147540981</v>
      </c>
      <c r="Q569" t="str">
        <f t="shared" si="41"/>
        <v>music</v>
      </c>
      <c r="R569" t="str">
        <f t="shared" si="42"/>
        <v>rock</v>
      </c>
      <c r="S569" s="11">
        <f t="shared" si="43"/>
        <v>41830.208333333336</v>
      </c>
      <c r="T569" s="11">
        <f t="shared" si="44"/>
        <v>41832.208333333336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6">
        <f t="shared" si="40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 s="7">
        <f>IF(ISNUMBER(E570/H570),E570/H570,"N/A")</f>
        <v>26.0015444015444</v>
      </c>
      <c r="Q570" t="str">
        <f t="shared" si="41"/>
        <v>theater</v>
      </c>
      <c r="R570" t="str">
        <f t="shared" si="42"/>
        <v>plays</v>
      </c>
      <c r="S570" s="11">
        <f t="shared" si="43"/>
        <v>40374.208333333336</v>
      </c>
      <c r="T570" s="11">
        <f t="shared" si="44"/>
        <v>40419.208333333336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6">
        <f t="shared" si="40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 s="7">
        <f>IF(ISNUMBER(E571/H571),E571/H571,"N/A")</f>
        <v>80.993208828522924</v>
      </c>
      <c r="Q571" t="str">
        <f t="shared" si="41"/>
        <v>film &amp; video</v>
      </c>
      <c r="R571" t="str">
        <f t="shared" si="42"/>
        <v>animation</v>
      </c>
      <c r="S571" s="11">
        <f t="shared" si="43"/>
        <v>40554.25</v>
      </c>
      <c r="T571" s="11">
        <f t="shared" si="44"/>
        <v>40566.25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6">
        <f t="shared" si="40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 s="7">
        <f>IF(ISNUMBER(E572/H572),E572/H572,"N/A")</f>
        <v>34.995963302752294</v>
      </c>
      <c r="Q572" t="str">
        <f t="shared" si="41"/>
        <v>music</v>
      </c>
      <c r="R572" t="str">
        <f t="shared" si="42"/>
        <v>rock</v>
      </c>
      <c r="S572" s="11">
        <f t="shared" si="43"/>
        <v>41993.25</v>
      </c>
      <c r="T572" s="11">
        <f t="shared" si="44"/>
        <v>41999.25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6">
        <f t="shared" si="40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 s="7">
        <f>IF(ISNUMBER(E573/H573),E573/H573,"N/A")</f>
        <v>94.142857142857139</v>
      </c>
      <c r="Q573" t="str">
        <f t="shared" si="41"/>
        <v>film &amp; video</v>
      </c>
      <c r="R573" t="str">
        <f t="shared" si="42"/>
        <v>shorts</v>
      </c>
      <c r="S573" s="11">
        <f t="shared" si="43"/>
        <v>42174.208333333328</v>
      </c>
      <c r="T573" s="11">
        <f t="shared" si="44"/>
        <v>42221.208333333328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6">
        <f t="shared" si="40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 s="7">
        <f>IF(ISNUMBER(E574/H574),E574/H574,"N/A")</f>
        <v>52.085106382978722</v>
      </c>
      <c r="Q574" t="str">
        <f t="shared" si="41"/>
        <v>music</v>
      </c>
      <c r="R574" t="str">
        <f t="shared" si="42"/>
        <v>rock</v>
      </c>
      <c r="S574" s="11">
        <f t="shared" si="43"/>
        <v>42275.208333333328</v>
      </c>
      <c r="T574" s="11">
        <f t="shared" si="44"/>
        <v>42291.208333333328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6">
        <f t="shared" si="40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 s="7">
        <f>IF(ISNUMBER(E575/H575),E575/H575,"N/A")</f>
        <v>24.986666666666668</v>
      </c>
      <c r="Q575" t="str">
        <f t="shared" si="41"/>
        <v>journalism</v>
      </c>
      <c r="R575" t="str">
        <f t="shared" si="42"/>
        <v>audio</v>
      </c>
      <c r="S575" s="11">
        <f t="shared" si="43"/>
        <v>41761.208333333336</v>
      </c>
      <c r="T575" s="11">
        <f t="shared" si="44"/>
        <v>41763.208333333336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6">
        <f t="shared" si="40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 s="7">
        <f>IF(ISNUMBER(E576/H576),E576/H576,"N/A")</f>
        <v>69.215277777777771</v>
      </c>
      <c r="Q576" t="str">
        <f t="shared" si="41"/>
        <v>food</v>
      </c>
      <c r="R576" t="str">
        <f t="shared" si="42"/>
        <v>food trucks</v>
      </c>
      <c r="S576" s="11">
        <f t="shared" si="43"/>
        <v>43806.25</v>
      </c>
      <c r="T576" s="11">
        <f t="shared" si="44"/>
        <v>43816.25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6">
        <f t="shared" si="40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 s="7">
        <f>IF(ISNUMBER(E577/H577),E577/H577,"N/A")</f>
        <v>93.944444444444443</v>
      </c>
      <c r="Q577" t="str">
        <f t="shared" si="41"/>
        <v>theater</v>
      </c>
      <c r="R577" t="str">
        <f t="shared" si="42"/>
        <v>plays</v>
      </c>
      <c r="S577" s="11">
        <f t="shared" si="43"/>
        <v>41779.208333333336</v>
      </c>
      <c r="T577" s="11">
        <f t="shared" si="44"/>
        <v>41782.208333333336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6">
        <f t="shared" si="40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 s="7">
        <f>IF(ISNUMBER(E578/H578),E578/H578,"N/A")</f>
        <v>98.40625</v>
      </c>
      <c r="Q578" t="str">
        <f t="shared" si="41"/>
        <v>theater</v>
      </c>
      <c r="R578" t="str">
        <f t="shared" si="42"/>
        <v>plays</v>
      </c>
      <c r="S578" s="11">
        <f t="shared" si="43"/>
        <v>43040.208333333328</v>
      </c>
      <c r="T578" s="11">
        <f t="shared" si="44"/>
        <v>43057.25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6">
        <f t="shared" ref="F579:F642" si="45">E579/D579*100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 s="7">
        <f>IF(ISNUMBER(E579/H579),E579/H579,"N/A")</f>
        <v>41.783783783783782</v>
      </c>
      <c r="Q579" t="str">
        <f t="shared" ref="Q579:Q642" si="46">LEFT(O579,SEARCH("/",O579)-1)</f>
        <v>music</v>
      </c>
      <c r="R579" t="str">
        <f t="shared" ref="R579:R642" si="47">RIGHT(O579,LEN(O579)-SEARCH("/",O579))</f>
        <v>jazz</v>
      </c>
      <c r="S579" s="11">
        <f t="shared" ref="S579:S642" si="48">K579/86400+DATE(1970,1,1)</f>
        <v>40613.25</v>
      </c>
      <c r="T579" s="11">
        <f t="shared" ref="T579:T642" si="49">L579/86400+DATE(1970,1,1)</f>
        <v>40639.208333333336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6">
        <f t="shared" si="45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 s="7">
        <f>IF(ISNUMBER(E580/H580),E580/H580,"N/A")</f>
        <v>65.991836734693877</v>
      </c>
      <c r="Q580" t="str">
        <f t="shared" si="46"/>
        <v>film &amp; video</v>
      </c>
      <c r="R580" t="str">
        <f t="shared" si="47"/>
        <v>science fiction</v>
      </c>
      <c r="S580" s="11">
        <f t="shared" si="48"/>
        <v>40878.25</v>
      </c>
      <c r="T580" s="11">
        <f t="shared" si="49"/>
        <v>40881.25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6">
        <f t="shared" si="45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 s="7">
        <f>IF(ISNUMBER(E581/H581),E581/H581,"N/A")</f>
        <v>72.05747126436782</v>
      </c>
      <c r="Q581" t="str">
        <f t="shared" si="46"/>
        <v>music</v>
      </c>
      <c r="R581" t="str">
        <f t="shared" si="47"/>
        <v>jazz</v>
      </c>
      <c r="S581" s="11">
        <f t="shared" si="48"/>
        <v>40762.208333333336</v>
      </c>
      <c r="T581" s="11">
        <f t="shared" si="49"/>
        <v>40774.208333333336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6">
        <f t="shared" si="45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 s="7">
        <f>IF(ISNUMBER(E582/H582),E582/H582,"N/A")</f>
        <v>48.003209242618745</v>
      </c>
      <c r="Q582" t="str">
        <f t="shared" si="46"/>
        <v>theater</v>
      </c>
      <c r="R582" t="str">
        <f t="shared" si="47"/>
        <v>plays</v>
      </c>
      <c r="S582" s="11">
        <f t="shared" si="48"/>
        <v>41696.25</v>
      </c>
      <c r="T582" s="11">
        <f t="shared" si="49"/>
        <v>41704.25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6">
        <f t="shared" si="45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 s="7">
        <f>IF(ISNUMBER(E583/H583),E583/H583,"N/A")</f>
        <v>54.098591549295776</v>
      </c>
      <c r="Q583" t="str">
        <f t="shared" si="46"/>
        <v>technology</v>
      </c>
      <c r="R583" t="str">
        <f t="shared" si="47"/>
        <v>web</v>
      </c>
      <c r="S583" s="11">
        <f t="shared" si="48"/>
        <v>40662.208333333336</v>
      </c>
      <c r="T583" s="11">
        <f t="shared" si="49"/>
        <v>40677.208333333336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6">
        <f t="shared" si="45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 s="7">
        <f>IF(ISNUMBER(E584/H584),E584/H584,"N/A")</f>
        <v>107.88095238095238</v>
      </c>
      <c r="Q584" t="str">
        <f t="shared" si="46"/>
        <v>games</v>
      </c>
      <c r="R584" t="str">
        <f t="shared" si="47"/>
        <v>video games</v>
      </c>
      <c r="S584" s="11">
        <f t="shared" si="48"/>
        <v>42165.208333333328</v>
      </c>
      <c r="T584" s="11">
        <f t="shared" si="49"/>
        <v>42170.208333333328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6">
        <f t="shared" si="45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 s="7">
        <f>IF(ISNUMBER(E585/H585),E585/H585,"N/A")</f>
        <v>67.034103410341032</v>
      </c>
      <c r="Q585" t="str">
        <f t="shared" si="46"/>
        <v>film &amp; video</v>
      </c>
      <c r="R585" t="str">
        <f t="shared" si="47"/>
        <v>documentary</v>
      </c>
      <c r="S585" s="11">
        <f t="shared" si="48"/>
        <v>40959.25</v>
      </c>
      <c r="T585" s="11">
        <f t="shared" si="49"/>
        <v>40976.25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6">
        <f t="shared" si="45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 s="7">
        <f>IF(ISNUMBER(E586/H586),E586/H586,"N/A")</f>
        <v>64.01425914445133</v>
      </c>
      <c r="Q586" t="str">
        <f t="shared" si="46"/>
        <v>technology</v>
      </c>
      <c r="R586" t="str">
        <f t="shared" si="47"/>
        <v>web</v>
      </c>
      <c r="S586" s="11">
        <f t="shared" si="48"/>
        <v>41024.208333333336</v>
      </c>
      <c r="T586" s="11">
        <f t="shared" si="49"/>
        <v>41038.208333333336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6">
        <f t="shared" si="45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 s="7">
        <f>IF(ISNUMBER(E587/H587),E587/H587,"N/A")</f>
        <v>96.066176470588232</v>
      </c>
      <c r="Q587" t="str">
        <f t="shared" si="46"/>
        <v>publishing</v>
      </c>
      <c r="R587" t="str">
        <f t="shared" si="47"/>
        <v>translations</v>
      </c>
      <c r="S587" s="11">
        <f t="shared" si="48"/>
        <v>40255.208333333336</v>
      </c>
      <c r="T587" s="11">
        <f t="shared" si="49"/>
        <v>40265.208333333336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6">
        <f t="shared" si="45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 s="7">
        <f>IF(ISNUMBER(E588/H588),E588/H588,"N/A")</f>
        <v>51.184615384615384</v>
      </c>
      <c r="Q588" t="str">
        <f t="shared" si="46"/>
        <v>music</v>
      </c>
      <c r="R588" t="str">
        <f t="shared" si="47"/>
        <v>rock</v>
      </c>
      <c r="S588" s="11">
        <f t="shared" si="48"/>
        <v>40499.25</v>
      </c>
      <c r="T588" s="11">
        <f t="shared" si="49"/>
        <v>40518.25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6">
        <f t="shared" si="45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 s="7">
        <f>IF(ISNUMBER(E589/H589),E589/H589,"N/A")</f>
        <v>43.92307692307692</v>
      </c>
      <c r="Q589" t="str">
        <f t="shared" si="46"/>
        <v>food</v>
      </c>
      <c r="R589" t="str">
        <f t="shared" si="47"/>
        <v>food trucks</v>
      </c>
      <c r="S589" s="11">
        <f t="shared" si="48"/>
        <v>43484.25</v>
      </c>
      <c r="T589" s="11">
        <f t="shared" si="49"/>
        <v>43536.208333333328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6">
        <f t="shared" si="45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 s="7">
        <f>IF(ISNUMBER(E590/H590),E590/H590,"N/A")</f>
        <v>91.021198830409361</v>
      </c>
      <c r="Q590" t="str">
        <f t="shared" si="46"/>
        <v>theater</v>
      </c>
      <c r="R590" t="str">
        <f t="shared" si="47"/>
        <v>plays</v>
      </c>
      <c r="S590" s="11">
        <f t="shared" si="48"/>
        <v>40262.208333333336</v>
      </c>
      <c r="T590" s="11">
        <f t="shared" si="49"/>
        <v>40293.208333333336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6">
        <f t="shared" si="45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 s="7">
        <f>IF(ISNUMBER(E591/H591),E591/H591,"N/A")</f>
        <v>50.127450980392155</v>
      </c>
      <c r="Q591" t="str">
        <f t="shared" si="46"/>
        <v>film &amp; video</v>
      </c>
      <c r="R591" t="str">
        <f t="shared" si="47"/>
        <v>documentary</v>
      </c>
      <c r="S591" s="11">
        <f t="shared" si="48"/>
        <v>42190.208333333328</v>
      </c>
      <c r="T591" s="11">
        <f t="shared" si="49"/>
        <v>42197.208333333328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6">
        <f t="shared" si="45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 s="7">
        <f>IF(ISNUMBER(E592/H592),E592/H592,"N/A")</f>
        <v>67.720930232558146</v>
      </c>
      <c r="Q592" t="str">
        <f t="shared" si="46"/>
        <v>publishing</v>
      </c>
      <c r="R592" t="str">
        <f t="shared" si="47"/>
        <v>radio &amp; podcasts</v>
      </c>
      <c r="S592" s="11">
        <f t="shared" si="48"/>
        <v>41994.25</v>
      </c>
      <c r="T592" s="11">
        <f t="shared" si="49"/>
        <v>42005.25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6">
        <f t="shared" si="45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 s="7">
        <f>IF(ISNUMBER(E593/H593),E593/H593,"N/A")</f>
        <v>61.03921568627451</v>
      </c>
      <c r="Q593" t="str">
        <f t="shared" si="46"/>
        <v>games</v>
      </c>
      <c r="R593" t="str">
        <f t="shared" si="47"/>
        <v>video games</v>
      </c>
      <c r="S593" s="11">
        <f t="shared" si="48"/>
        <v>40373.208333333336</v>
      </c>
      <c r="T593" s="11">
        <f t="shared" si="49"/>
        <v>40383.208333333336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6">
        <f t="shared" si="45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 s="7">
        <f>IF(ISNUMBER(E594/H594),E594/H594,"N/A")</f>
        <v>80.011857707509876</v>
      </c>
      <c r="Q594" t="str">
        <f t="shared" si="46"/>
        <v>theater</v>
      </c>
      <c r="R594" t="str">
        <f t="shared" si="47"/>
        <v>plays</v>
      </c>
      <c r="S594" s="11">
        <f t="shared" si="48"/>
        <v>41789.208333333336</v>
      </c>
      <c r="T594" s="11">
        <f t="shared" si="49"/>
        <v>41798.208333333336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6">
        <f t="shared" si="45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 s="7">
        <f>IF(ISNUMBER(E595/H595),E595/H595,"N/A")</f>
        <v>47.001497753369947</v>
      </c>
      <c r="Q595" t="str">
        <f t="shared" si="46"/>
        <v>film &amp; video</v>
      </c>
      <c r="R595" t="str">
        <f t="shared" si="47"/>
        <v>animation</v>
      </c>
      <c r="S595" s="11">
        <f t="shared" si="48"/>
        <v>41724.208333333336</v>
      </c>
      <c r="T595" s="11">
        <f t="shared" si="49"/>
        <v>41737.208333333336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6">
        <f t="shared" si="45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 s="7">
        <f>IF(ISNUMBER(E596/H596),E596/H596,"N/A")</f>
        <v>71.127388535031841</v>
      </c>
      <c r="Q596" t="str">
        <f t="shared" si="46"/>
        <v>theater</v>
      </c>
      <c r="R596" t="str">
        <f t="shared" si="47"/>
        <v>plays</v>
      </c>
      <c r="S596" s="11">
        <f t="shared" si="48"/>
        <v>42548.208333333328</v>
      </c>
      <c r="T596" s="11">
        <f t="shared" si="49"/>
        <v>42551.208333333328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6">
        <f t="shared" si="45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 s="7">
        <f>IF(ISNUMBER(E597/H597),E597/H597,"N/A")</f>
        <v>89.99079189686924</v>
      </c>
      <c r="Q597" t="str">
        <f t="shared" si="46"/>
        <v>theater</v>
      </c>
      <c r="R597" t="str">
        <f t="shared" si="47"/>
        <v>plays</v>
      </c>
      <c r="S597" s="11">
        <f t="shared" si="48"/>
        <v>40253.208333333336</v>
      </c>
      <c r="T597" s="11">
        <f t="shared" si="49"/>
        <v>40274.208333333336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6">
        <f t="shared" si="45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 s="7">
        <f>IF(ISNUMBER(E598/H598),E598/H598,"N/A")</f>
        <v>43.032786885245905</v>
      </c>
      <c r="Q598" t="str">
        <f t="shared" si="46"/>
        <v>film &amp; video</v>
      </c>
      <c r="R598" t="str">
        <f t="shared" si="47"/>
        <v>drama</v>
      </c>
      <c r="S598" s="11">
        <f t="shared" si="48"/>
        <v>42434.25</v>
      </c>
      <c r="T598" s="11">
        <f t="shared" si="49"/>
        <v>42441.25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6">
        <f t="shared" si="45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 s="7">
        <f>IF(ISNUMBER(E599/H599),E599/H599,"N/A")</f>
        <v>67.997714808043881</v>
      </c>
      <c r="Q599" t="str">
        <f t="shared" si="46"/>
        <v>theater</v>
      </c>
      <c r="R599" t="str">
        <f t="shared" si="47"/>
        <v>plays</v>
      </c>
      <c r="S599" s="11">
        <f t="shared" si="48"/>
        <v>43786.25</v>
      </c>
      <c r="T599" s="11">
        <f t="shared" si="49"/>
        <v>43804.25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6">
        <f t="shared" si="45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 s="7">
        <f>IF(ISNUMBER(E600/H600),E600/H600,"N/A")</f>
        <v>73.004566210045667</v>
      </c>
      <c r="Q600" t="str">
        <f t="shared" si="46"/>
        <v>music</v>
      </c>
      <c r="R600" t="str">
        <f t="shared" si="47"/>
        <v>rock</v>
      </c>
      <c r="S600" s="11">
        <f t="shared" si="48"/>
        <v>40344.208333333336</v>
      </c>
      <c r="T600" s="11">
        <f t="shared" si="49"/>
        <v>40373.208333333336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6">
        <f t="shared" si="45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 s="7">
        <f>IF(ISNUMBER(E601/H601),E601/H601,"N/A")</f>
        <v>62.341463414634148</v>
      </c>
      <c r="Q601" t="str">
        <f t="shared" si="46"/>
        <v>film &amp; video</v>
      </c>
      <c r="R601" t="str">
        <f t="shared" si="47"/>
        <v>documentary</v>
      </c>
      <c r="S601" s="11">
        <f t="shared" si="48"/>
        <v>42047.25</v>
      </c>
      <c r="T601" s="11">
        <f t="shared" si="49"/>
        <v>42055.25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6">
        <f t="shared" si="45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 s="7">
        <f>IF(ISNUMBER(E602/H602),E602/H602,"N/A")</f>
        <v>5</v>
      </c>
      <c r="Q602" t="str">
        <f t="shared" si="46"/>
        <v>food</v>
      </c>
      <c r="R602" t="str">
        <f t="shared" si="47"/>
        <v>food trucks</v>
      </c>
      <c r="S602" s="11">
        <f t="shared" si="48"/>
        <v>41485.208333333336</v>
      </c>
      <c r="T602" s="11">
        <f t="shared" si="49"/>
        <v>41497.208333333336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6">
        <f t="shared" si="45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 s="7">
        <f>IF(ISNUMBER(E603/H603),E603/H603,"N/A")</f>
        <v>67.103092783505161</v>
      </c>
      <c r="Q603" t="str">
        <f t="shared" si="46"/>
        <v>technology</v>
      </c>
      <c r="R603" t="str">
        <f t="shared" si="47"/>
        <v>wearables</v>
      </c>
      <c r="S603" s="11">
        <f t="shared" si="48"/>
        <v>41789.208333333336</v>
      </c>
      <c r="T603" s="11">
        <f t="shared" si="49"/>
        <v>41806.208333333336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6">
        <f t="shared" si="45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 s="7">
        <f>IF(ISNUMBER(E604/H604),E604/H604,"N/A")</f>
        <v>79.978947368421046</v>
      </c>
      <c r="Q604" t="str">
        <f t="shared" si="46"/>
        <v>theater</v>
      </c>
      <c r="R604" t="str">
        <f t="shared" si="47"/>
        <v>plays</v>
      </c>
      <c r="S604" s="11">
        <f t="shared" si="48"/>
        <v>42160.208333333328</v>
      </c>
      <c r="T604" s="11">
        <f t="shared" si="49"/>
        <v>42171.208333333328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6">
        <f t="shared" si="45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 s="7">
        <f>IF(ISNUMBER(E605/H605),E605/H605,"N/A")</f>
        <v>62.176470588235297</v>
      </c>
      <c r="Q605" t="str">
        <f t="shared" si="46"/>
        <v>theater</v>
      </c>
      <c r="R605" t="str">
        <f t="shared" si="47"/>
        <v>plays</v>
      </c>
      <c r="S605" s="11">
        <f t="shared" si="48"/>
        <v>43573.208333333328</v>
      </c>
      <c r="T605" s="11">
        <f t="shared" si="49"/>
        <v>43600.208333333328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6">
        <f t="shared" si="45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 s="7">
        <f>IF(ISNUMBER(E606/H606),E606/H606,"N/A")</f>
        <v>53.005950297514879</v>
      </c>
      <c r="Q606" t="str">
        <f t="shared" si="46"/>
        <v>theater</v>
      </c>
      <c r="R606" t="str">
        <f t="shared" si="47"/>
        <v>plays</v>
      </c>
      <c r="S606" s="11">
        <f t="shared" si="48"/>
        <v>40565.25</v>
      </c>
      <c r="T606" s="11">
        <f t="shared" si="49"/>
        <v>40586.25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6">
        <f t="shared" si="45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 s="7">
        <f>IF(ISNUMBER(E607/H607),E607/H607,"N/A")</f>
        <v>57.738317757009348</v>
      </c>
      <c r="Q607" t="str">
        <f t="shared" si="46"/>
        <v>publishing</v>
      </c>
      <c r="R607" t="str">
        <f t="shared" si="47"/>
        <v>nonfiction</v>
      </c>
      <c r="S607" s="11">
        <f t="shared" si="48"/>
        <v>42280.208333333328</v>
      </c>
      <c r="T607" s="11">
        <f t="shared" si="49"/>
        <v>42321.25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6">
        <f t="shared" si="45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 s="7">
        <f>IF(ISNUMBER(E608/H608),E608/H608,"N/A")</f>
        <v>40.03125</v>
      </c>
      <c r="Q608" t="str">
        <f t="shared" si="46"/>
        <v>music</v>
      </c>
      <c r="R608" t="str">
        <f t="shared" si="47"/>
        <v>rock</v>
      </c>
      <c r="S608" s="11">
        <f t="shared" si="48"/>
        <v>42436.25</v>
      </c>
      <c r="T608" s="11">
        <f t="shared" si="49"/>
        <v>42447.208333333328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6">
        <f t="shared" si="45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 s="7">
        <f>IF(ISNUMBER(E609/H609),E609/H609,"N/A")</f>
        <v>81.016591928251117</v>
      </c>
      <c r="Q609" t="str">
        <f t="shared" si="46"/>
        <v>food</v>
      </c>
      <c r="R609" t="str">
        <f t="shared" si="47"/>
        <v>food trucks</v>
      </c>
      <c r="S609" s="11">
        <f t="shared" si="48"/>
        <v>41721.208333333336</v>
      </c>
      <c r="T609" s="11">
        <f t="shared" si="49"/>
        <v>41723.208333333336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6">
        <f t="shared" si="45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 s="7">
        <f>IF(ISNUMBER(E610/H610),E610/H610,"N/A")</f>
        <v>35.047468354430379</v>
      </c>
      <c r="Q610" t="str">
        <f t="shared" si="46"/>
        <v>music</v>
      </c>
      <c r="R610" t="str">
        <f t="shared" si="47"/>
        <v>jazz</v>
      </c>
      <c r="S610" s="11">
        <f t="shared" si="48"/>
        <v>43530.25</v>
      </c>
      <c r="T610" s="11">
        <f t="shared" si="49"/>
        <v>43534.25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6">
        <f t="shared" si="45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 s="7">
        <f>IF(ISNUMBER(E611/H611),E611/H611,"N/A")</f>
        <v>102.92307692307692</v>
      </c>
      <c r="Q611" t="str">
        <f t="shared" si="46"/>
        <v>film &amp; video</v>
      </c>
      <c r="R611" t="str">
        <f t="shared" si="47"/>
        <v>science fiction</v>
      </c>
      <c r="S611" s="11">
        <f t="shared" si="48"/>
        <v>43481.25</v>
      </c>
      <c r="T611" s="11">
        <f t="shared" si="49"/>
        <v>43498.25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6">
        <f t="shared" si="45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 s="7">
        <f>IF(ISNUMBER(E612/H612),E612/H612,"N/A")</f>
        <v>27.998126756166094</v>
      </c>
      <c r="Q612" t="str">
        <f t="shared" si="46"/>
        <v>theater</v>
      </c>
      <c r="R612" t="str">
        <f t="shared" si="47"/>
        <v>plays</v>
      </c>
      <c r="S612" s="11">
        <f t="shared" si="48"/>
        <v>41259.25</v>
      </c>
      <c r="T612" s="11">
        <f t="shared" si="49"/>
        <v>41273.25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6">
        <f t="shared" si="45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 s="7">
        <f>IF(ISNUMBER(E613/H613),E613/H613,"N/A")</f>
        <v>75.733333333333334</v>
      </c>
      <c r="Q613" t="str">
        <f t="shared" si="46"/>
        <v>theater</v>
      </c>
      <c r="R613" t="str">
        <f t="shared" si="47"/>
        <v>plays</v>
      </c>
      <c r="S613" s="11">
        <f t="shared" si="48"/>
        <v>41480.208333333336</v>
      </c>
      <c r="T613" s="11">
        <f t="shared" si="49"/>
        <v>41492.208333333336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6">
        <f t="shared" si="45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 s="7">
        <f>IF(ISNUMBER(E614/H614),E614/H614,"N/A")</f>
        <v>45.026041666666664</v>
      </c>
      <c r="Q614" t="str">
        <f t="shared" si="46"/>
        <v>music</v>
      </c>
      <c r="R614" t="str">
        <f t="shared" si="47"/>
        <v>electric music</v>
      </c>
      <c r="S614" s="11">
        <f t="shared" si="48"/>
        <v>40474.208333333336</v>
      </c>
      <c r="T614" s="11">
        <f t="shared" si="49"/>
        <v>40497.25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6">
        <f t="shared" si="45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 s="7">
        <f>IF(ISNUMBER(E615/H615),E615/H615,"N/A")</f>
        <v>73.615384615384613</v>
      </c>
      <c r="Q615" t="str">
        <f t="shared" si="46"/>
        <v>theater</v>
      </c>
      <c r="R615" t="str">
        <f t="shared" si="47"/>
        <v>plays</v>
      </c>
      <c r="S615" s="11">
        <f t="shared" si="48"/>
        <v>42973.208333333328</v>
      </c>
      <c r="T615" s="11">
        <f t="shared" si="49"/>
        <v>42982.208333333328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6">
        <f t="shared" si="45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 s="7">
        <f>IF(ISNUMBER(E616/H616),E616/H616,"N/A")</f>
        <v>56.991701244813278</v>
      </c>
      <c r="Q616" t="str">
        <f t="shared" si="46"/>
        <v>theater</v>
      </c>
      <c r="R616" t="str">
        <f t="shared" si="47"/>
        <v>plays</v>
      </c>
      <c r="S616" s="11">
        <f t="shared" si="48"/>
        <v>42746.25</v>
      </c>
      <c r="T616" s="11">
        <f t="shared" si="49"/>
        <v>42764.25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6">
        <f t="shared" si="45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 s="7">
        <f>IF(ISNUMBER(E617/H617),E617/H617,"N/A")</f>
        <v>85.223529411764702</v>
      </c>
      <c r="Q617" t="str">
        <f t="shared" si="46"/>
        <v>theater</v>
      </c>
      <c r="R617" t="str">
        <f t="shared" si="47"/>
        <v>plays</v>
      </c>
      <c r="S617" s="11">
        <f t="shared" si="48"/>
        <v>42489.208333333328</v>
      </c>
      <c r="T617" s="11">
        <f t="shared" si="49"/>
        <v>42499.208333333328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6">
        <f t="shared" si="45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 s="7">
        <f>IF(ISNUMBER(E618/H618),E618/H618,"N/A")</f>
        <v>50.962184873949582</v>
      </c>
      <c r="Q618" t="str">
        <f t="shared" si="46"/>
        <v>music</v>
      </c>
      <c r="R618" t="str">
        <f t="shared" si="47"/>
        <v>indie rock</v>
      </c>
      <c r="S618" s="11">
        <f t="shared" si="48"/>
        <v>41537.208333333336</v>
      </c>
      <c r="T618" s="11">
        <f t="shared" si="49"/>
        <v>41538.208333333336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6">
        <f t="shared" si="45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 s="7">
        <f>IF(ISNUMBER(E619/H619),E619/H619,"N/A")</f>
        <v>63.563636363636363</v>
      </c>
      <c r="Q619" t="str">
        <f t="shared" si="46"/>
        <v>theater</v>
      </c>
      <c r="R619" t="str">
        <f t="shared" si="47"/>
        <v>plays</v>
      </c>
      <c r="S619" s="11">
        <f t="shared" si="48"/>
        <v>41794.208333333336</v>
      </c>
      <c r="T619" s="11">
        <f t="shared" si="49"/>
        <v>41804.208333333336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6">
        <f t="shared" si="45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 s="7">
        <f>IF(ISNUMBER(E620/H620),E620/H620,"N/A")</f>
        <v>80.999165275459092</v>
      </c>
      <c r="Q620" t="str">
        <f t="shared" si="46"/>
        <v>publishing</v>
      </c>
      <c r="R620" t="str">
        <f t="shared" si="47"/>
        <v>nonfiction</v>
      </c>
      <c r="S620" s="11">
        <f t="shared" si="48"/>
        <v>41396.208333333336</v>
      </c>
      <c r="T620" s="11">
        <f t="shared" si="49"/>
        <v>41417.208333333336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6">
        <f t="shared" si="45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 s="7">
        <f>IF(ISNUMBER(E621/H621),E621/H621,"N/A")</f>
        <v>86.044753086419746</v>
      </c>
      <c r="Q621" t="str">
        <f t="shared" si="46"/>
        <v>theater</v>
      </c>
      <c r="R621" t="str">
        <f t="shared" si="47"/>
        <v>plays</v>
      </c>
      <c r="S621" s="11">
        <f t="shared" si="48"/>
        <v>40669.208333333336</v>
      </c>
      <c r="T621" s="11">
        <f t="shared" si="49"/>
        <v>40670.208333333336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6">
        <f t="shared" si="45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 s="7">
        <f>IF(ISNUMBER(E622/H622),E622/H622,"N/A")</f>
        <v>90.0390625</v>
      </c>
      <c r="Q622" t="str">
        <f t="shared" si="46"/>
        <v>photography</v>
      </c>
      <c r="R622" t="str">
        <f t="shared" si="47"/>
        <v>photography books</v>
      </c>
      <c r="S622" s="11">
        <f t="shared" si="48"/>
        <v>42559.208333333328</v>
      </c>
      <c r="T622" s="11">
        <f t="shared" si="49"/>
        <v>42563.208333333328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6">
        <f t="shared" si="45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 s="7">
        <f>IF(ISNUMBER(E623/H623),E623/H623,"N/A")</f>
        <v>74.006063432835816</v>
      </c>
      <c r="Q623" t="str">
        <f t="shared" si="46"/>
        <v>theater</v>
      </c>
      <c r="R623" t="str">
        <f t="shared" si="47"/>
        <v>plays</v>
      </c>
      <c r="S623" s="11">
        <f t="shared" si="48"/>
        <v>42626.208333333328</v>
      </c>
      <c r="T623" s="11">
        <f t="shared" si="49"/>
        <v>42631.208333333328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6">
        <f t="shared" si="45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 s="7">
        <f>IF(ISNUMBER(E624/H624),E624/H624,"N/A")</f>
        <v>92.4375</v>
      </c>
      <c r="Q624" t="str">
        <f t="shared" si="46"/>
        <v>music</v>
      </c>
      <c r="R624" t="str">
        <f t="shared" si="47"/>
        <v>indie rock</v>
      </c>
      <c r="S624" s="11">
        <f t="shared" si="48"/>
        <v>43205.208333333328</v>
      </c>
      <c r="T624" s="11">
        <f t="shared" si="49"/>
        <v>43231.208333333328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6">
        <f t="shared" si="45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 s="7">
        <f>IF(ISNUMBER(E625/H625),E625/H625,"N/A")</f>
        <v>55.999257333828446</v>
      </c>
      <c r="Q625" t="str">
        <f t="shared" si="46"/>
        <v>theater</v>
      </c>
      <c r="R625" t="str">
        <f t="shared" si="47"/>
        <v>plays</v>
      </c>
      <c r="S625" s="11">
        <f t="shared" si="48"/>
        <v>42201.208333333328</v>
      </c>
      <c r="T625" s="11">
        <f t="shared" si="49"/>
        <v>42206.208333333328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6">
        <f t="shared" si="45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 s="7">
        <f>IF(ISNUMBER(E626/H626),E626/H626,"N/A")</f>
        <v>32.983796296296298</v>
      </c>
      <c r="Q626" t="str">
        <f t="shared" si="46"/>
        <v>photography</v>
      </c>
      <c r="R626" t="str">
        <f t="shared" si="47"/>
        <v>photography books</v>
      </c>
      <c r="S626" s="11">
        <f t="shared" si="48"/>
        <v>42029.25</v>
      </c>
      <c r="T626" s="11">
        <f t="shared" si="49"/>
        <v>42035.25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6">
        <f t="shared" si="45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 s="7">
        <f>IF(ISNUMBER(E627/H627),E627/H627,"N/A")</f>
        <v>93.596774193548384</v>
      </c>
      <c r="Q627" t="str">
        <f t="shared" si="46"/>
        <v>theater</v>
      </c>
      <c r="R627" t="str">
        <f t="shared" si="47"/>
        <v>plays</v>
      </c>
      <c r="S627" s="11">
        <f t="shared" si="48"/>
        <v>43857.25</v>
      </c>
      <c r="T627" s="11">
        <f t="shared" si="49"/>
        <v>43871.25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6">
        <f t="shared" si="45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 s="7">
        <f>IF(ISNUMBER(E628/H628),E628/H628,"N/A")</f>
        <v>69.867724867724874</v>
      </c>
      <c r="Q628" t="str">
        <f t="shared" si="46"/>
        <v>theater</v>
      </c>
      <c r="R628" t="str">
        <f t="shared" si="47"/>
        <v>plays</v>
      </c>
      <c r="S628" s="11">
        <f t="shared" si="48"/>
        <v>40449.208333333336</v>
      </c>
      <c r="T628" s="11">
        <f t="shared" si="49"/>
        <v>40458.208333333336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6">
        <f t="shared" si="45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 s="7">
        <f>IF(ISNUMBER(E629/H629),E629/H629,"N/A")</f>
        <v>72.129870129870127</v>
      </c>
      <c r="Q629" t="str">
        <f t="shared" si="46"/>
        <v>food</v>
      </c>
      <c r="R629" t="str">
        <f t="shared" si="47"/>
        <v>food trucks</v>
      </c>
      <c r="S629" s="11">
        <f t="shared" si="48"/>
        <v>40345.208333333336</v>
      </c>
      <c r="T629" s="11">
        <f t="shared" si="49"/>
        <v>40369.208333333336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6">
        <f t="shared" si="45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 s="7">
        <f>IF(ISNUMBER(E630/H630),E630/H630,"N/A")</f>
        <v>30.041666666666668</v>
      </c>
      <c r="Q630" t="str">
        <f t="shared" si="46"/>
        <v>music</v>
      </c>
      <c r="R630" t="str">
        <f t="shared" si="47"/>
        <v>indie rock</v>
      </c>
      <c r="S630" s="11">
        <f t="shared" si="48"/>
        <v>40455.208333333336</v>
      </c>
      <c r="T630" s="11">
        <f t="shared" si="49"/>
        <v>40458.208333333336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6">
        <f t="shared" si="45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 s="7">
        <f>IF(ISNUMBER(E631/H631),E631/H631,"N/A")</f>
        <v>73.968000000000004</v>
      </c>
      <c r="Q631" t="str">
        <f t="shared" si="46"/>
        <v>theater</v>
      </c>
      <c r="R631" t="str">
        <f t="shared" si="47"/>
        <v>plays</v>
      </c>
      <c r="S631" s="11">
        <f t="shared" si="48"/>
        <v>42557.208333333328</v>
      </c>
      <c r="T631" s="11">
        <f t="shared" si="49"/>
        <v>42559.208333333328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6">
        <f t="shared" si="45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 s="7">
        <f>IF(ISNUMBER(E632/H632),E632/H632,"N/A")</f>
        <v>68.65517241379311</v>
      </c>
      <c r="Q632" t="str">
        <f t="shared" si="46"/>
        <v>theater</v>
      </c>
      <c r="R632" t="str">
        <f t="shared" si="47"/>
        <v>plays</v>
      </c>
      <c r="S632" s="11">
        <f t="shared" si="48"/>
        <v>43586.208333333328</v>
      </c>
      <c r="T632" s="11">
        <f t="shared" si="49"/>
        <v>43597.208333333328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6">
        <f t="shared" si="45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 s="7">
        <f>IF(ISNUMBER(E633/H633),E633/H633,"N/A")</f>
        <v>59.992164544564154</v>
      </c>
      <c r="Q633" t="str">
        <f t="shared" si="46"/>
        <v>theater</v>
      </c>
      <c r="R633" t="str">
        <f t="shared" si="47"/>
        <v>plays</v>
      </c>
      <c r="S633" s="11">
        <f t="shared" si="48"/>
        <v>43550.208333333328</v>
      </c>
      <c r="T633" s="11">
        <f t="shared" si="49"/>
        <v>43554.208333333328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6">
        <f t="shared" si="45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 s="7">
        <f>IF(ISNUMBER(E634/H634),E634/H634,"N/A")</f>
        <v>111.15827338129496</v>
      </c>
      <c r="Q634" t="str">
        <f t="shared" si="46"/>
        <v>theater</v>
      </c>
      <c r="R634" t="str">
        <f t="shared" si="47"/>
        <v>plays</v>
      </c>
      <c r="S634" s="11">
        <f t="shared" si="48"/>
        <v>41945.208333333336</v>
      </c>
      <c r="T634" s="11">
        <f t="shared" si="49"/>
        <v>41963.25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6">
        <f t="shared" si="45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 s="7">
        <f>IF(ISNUMBER(E635/H635),E635/H635,"N/A")</f>
        <v>53.038095238095238</v>
      </c>
      <c r="Q635" t="str">
        <f t="shared" si="46"/>
        <v>film &amp; video</v>
      </c>
      <c r="R635" t="str">
        <f t="shared" si="47"/>
        <v>animation</v>
      </c>
      <c r="S635" s="11">
        <f t="shared" si="48"/>
        <v>42315.25</v>
      </c>
      <c r="T635" s="11">
        <f t="shared" si="49"/>
        <v>42319.25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6">
        <f t="shared" si="45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 s="7">
        <f>IF(ISNUMBER(E636/H636),E636/H636,"N/A")</f>
        <v>55.985524728588658</v>
      </c>
      <c r="Q636" t="str">
        <f t="shared" si="46"/>
        <v>film &amp; video</v>
      </c>
      <c r="R636" t="str">
        <f t="shared" si="47"/>
        <v>television</v>
      </c>
      <c r="S636" s="11">
        <f t="shared" si="48"/>
        <v>42819.208333333328</v>
      </c>
      <c r="T636" s="11">
        <f t="shared" si="49"/>
        <v>42833.208333333328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6">
        <f t="shared" si="45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 s="7">
        <f>IF(ISNUMBER(E637/H637),E637/H637,"N/A")</f>
        <v>69.986760812003524</v>
      </c>
      <c r="Q637" t="str">
        <f t="shared" si="46"/>
        <v>film &amp; video</v>
      </c>
      <c r="R637" t="str">
        <f t="shared" si="47"/>
        <v>television</v>
      </c>
      <c r="S637" s="11">
        <f t="shared" si="48"/>
        <v>41314.25</v>
      </c>
      <c r="T637" s="11">
        <f t="shared" si="49"/>
        <v>41346.208333333336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6">
        <f t="shared" si="45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 s="7">
        <f>IF(ISNUMBER(E638/H638),E638/H638,"N/A")</f>
        <v>48.998079877112133</v>
      </c>
      <c r="Q638" t="str">
        <f t="shared" si="46"/>
        <v>film &amp; video</v>
      </c>
      <c r="R638" t="str">
        <f t="shared" si="47"/>
        <v>animation</v>
      </c>
      <c r="S638" s="11">
        <f t="shared" si="48"/>
        <v>40926.25</v>
      </c>
      <c r="T638" s="11">
        <f t="shared" si="49"/>
        <v>40971.25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6">
        <f t="shared" si="45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 s="7">
        <f>IF(ISNUMBER(E639/H639),E639/H639,"N/A")</f>
        <v>103.84615384615384</v>
      </c>
      <c r="Q639" t="str">
        <f t="shared" si="46"/>
        <v>theater</v>
      </c>
      <c r="R639" t="str">
        <f t="shared" si="47"/>
        <v>plays</v>
      </c>
      <c r="S639" s="11">
        <f t="shared" si="48"/>
        <v>42688.25</v>
      </c>
      <c r="T639" s="11">
        <f t="shared" si="49"/>
        <v>42696.25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6">
        <f t="shared" si="45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 s="7">
        <f>IF(ISNUMBER(E640/H640),E640/H640,"N/A")</f>
        <v>99.127659574468083</v>
      </c>
      <c r="Q640" t="str">
        <f t="shared" si="46"/>
        <v>theater</v>
      </c>
      <c r="R640" t="str">
        <f t="shared" si="47"/>
        <v>plays</v>
      </c>
      <c r="S640" s="11">
        <f t="shared" si="48"/>
        <v>40386.208333333336</v>
      </c>
      <c r="T640" s="11">
        <f t="shared" si="49"/>
        <v>40398.208333333336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6">
        <f t="shared" si="45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 s="7">
        <f>IF(ISNUMBER(E641/H641),E641/H641,"N/A")</f>
        <v>107.37777777777778</v>
      </c>
      <c r="Q641" t="str">
        <f t="shared" si="46"/>
        <v>film &amp; video</v>
      </c>
      <c r="R641" t="str">
        <f t="shared" si="47"/>
        <v>drama</v>
      </c>
      <c r="S641" s="11">
        <f t="shared" si="48"/>
        <v>43309.208333333328</v>
      </c>
      <c r="T641" s="11">
        <f t="shared" si="49"/>
        <v>43309.208333333328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6">
        <f t="shared" si="45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 s="7">
        <f>IF(ISNUMBER(E642/H642),E642/H642,"N/A")</f>
        <v>76.922178988326849</v>
      </c>
      <c r="Q642" t="str">
        <f t="shared" si="46"/>
        <v>theater</v>
      </c>
      <c r="R642" t="str">
        <f t="shared" si="47"/>
        <v>plays</v>
      </c>
      <c r="S642" s="11">
        <f t="shared" si="48"/>
        <v>42387.25</v>
      </c>
      <c r="T642" s="11">
        <f t="shared" si="49"/>
        <v>42390.25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6">
        <f t="shared" ref="F643:F706" si="50">E643/D643*100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 s="7">
        <f>IF(ISNUMBER(E643/H643),E643/H643,"N/A")</f>
        <v>58.128865979381445</v>
      </c>
      <c r="Q643" t="str">
        <f t="shared" ref="Q643:Q706" si="51">LEFT(O643,SEARCH("/",O643)-1)</f>
        <v>theater</v>
      </c>
      <c r="R643" t="str">
        <f t="shared" ref="R643:R706" si="52">RIGHT(O643,LEN(O643)-SEARCH("/",O643))</f>
        <v>plays</v>
      </c>
      <c r="S643" s="11">
        <f t="shared" ref="S643:S706" si="53">K643/86400+DATE(1970,1,1)</f>
        <v>42786.25</v>
      </c>
      <c r="T643" s="11">
        <f t="shared" ref="T643:T706" si="54">L643/86400+DATE(1970,1,1)</f>
        <v>42814.208333333328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6">
        <f t="shared" si="5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 s="7">
        <f>IF(ISNUMBER(E644/H644),E644/H644,"N/A")</f>
        <v>103.73643410852713</v>
      </c>
      <c r="Q644" t="str">
        <f t="shared" si="51"/>
        <v>technology</v>
      </c>
      <c r="R644" t="str">
        <f t="shared" si="52"/>
        <v>wearables</v>
      </c>
      <c r="S644" s="11">
        <f t="shared" si="53"/>
        <v>43451.25</v>
      </c>
      <c r="T644" s="11">
        <f t="shared" si="54"/>
        <v>43460.25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6">
        <f t="shared" si="5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 s="7">
        <f>IF(ISNUMBER(E645/H645),E645/H645,"N/A")</f>
        <v>87.962666666666664</v>
      </c>
      <c r="Q645" t="str">
        <f t="shared" si="51"/>
        <v>theater</v>
      </c>
      <c r="R645" t="str">
        <f t="shared" si="52"/>
        <v>plays</v>
      </c>
      <c r="S645" s="11">
        <f t="shared" si="53"/>
        <v>42795.25</v>
      </c>
      <c r="T645" s="11">
        <f t="shared" si="54"/>
        <v>42813.208333333328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6">
        <f t="shared" si="5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 s="7">
        <f>IF(ISNUMBER(E646/H646),E646/H646,"N/A")</f>
        <v>28</v>
      </c>
      <c r="Q646" t="str">
        <f t="shared" si="51"/>
        <v>theater</v>
      </c>
      <c r="R646" t="str">
        <f t="shared" si="52"/>
        <v>plays</v>
      </c>
      <c r="S646" s="11">
        <f t="shared" si="53"/>
        <v>43452.25</v>
      </c>
      <c r="T646" s="11">
        <f t="shared" si="54"/>
        <v>43468.25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6">
        <f t="shared" si="5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 s="7">
        <f>IF(ISNUMBER(E647/H647),E647/H647,"N/A")</f>
        <v>37.999361294443261</v>
      </c>
      <c r="Q647" t="str">
        <f t="shared" si="51"/>
        <v>music</v>
      </c>
      <c r="R647" t="str">
        <f t="shared" si="52"/>
        <v>rock</v>
      </c>
      <c r="S647" s="11">
        <f t="shared" si="53"/>
        <v>43369.208333333328</v>
      </c>
      <c r="T647" s="11">
        <f t="shared" si="54"/>
        <v>43390.208333333328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6">
        <f t="shared" si="5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 s="7">
        <f>IF(ISNUMBER(E648/H648),E648/H648,"N/A")</f>
        <v>29.999313893653515</v>
      </c>
      <c r="Q648" t="str">
        <f t="shared" si="51"/>
        <v>games</v>
      </c>
      <c r="R648" t="str">
        <f t="shared" si="52"/>
        <v>video games</v>
      </c>
      <c r="S648" s="11">
        <f t="shared" si="53"/>
        <v>41346.208333333336</v>
      </c>
      <c r="T648" s="11">
        <f t="shared" si="54"/>
        <v>41357.208333333336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6">
        <f t="shared" si="5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 s="7">
        <f>IF(ISNUMBER(E649/H649),E649/H649,"N/A")</f>
        <v>103.5</v>
      </c>
      <c r="Q649" t="str">
        <f t="shared" si="51"/>
        <v>publishing</v>
      </c>
      <c r="R649" t="str">
        <f t="shared" si="52"/>
        <v>translations</v>
      </c>
      <c r="S649" s="11">
        <f t="shared" si="53"/>
        <v>43199.208333333328</v>
      </c>
      <c r="T649" s="11">
        <f t="shared" si="54"/>
        <v>43223.208333333328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6">
        <f t="shared" si="5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 s="7">
        <f>IF(ISNUMBER(E650/H650),E650/H650,"N/A")</f>
        <v>85.994467496542185</v>
      </c>
      <c r="Q650" t="str">
        <f t="shared" si="51"/>
        <v>food</v>
      </c>
      <c r="R650" t="str">
        <f t="shared" si="52"/>
        <v>food trucks</v>
      </c>
      <c r="S650" s="11">
        <f t="shared" si="53"/>
        <v>42922.208333333328</v>
      </c>
      <c r="T650" s="11">
        <f t="shared" si="54"/>
        <v>42940.208333333328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6">
        <f t="shared" si="5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 s="7">
        <f>IF(ISNUMBER(E651/H651),E651/H651,"N/A")</f>
        <v>98.011627906976742</v>
      </c>
      <c r="Q651" t="str">
        <f t="shared" si="51"/>
        <v>theater</v>
      </c>
      <c r="R651" t="str">
        <f t="shared" si="52"/>
        <v>plays</v>
      </c>
      <c r="S651" s="11">
        <f t="shared" si="53"/>
        <v>40471.208333333336</v>
      </c>
      <c r="T651" s="11">
        <f t="shared" si="54"/>
        <v>40482.208333333336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6">
        <f t="shared" si="5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 s="7">
        <f>IF(ISNUMBER(E652/H652),E652/H652,"N/A")</f>
        <v>2</v>
      </c>
      <c r="Q652" t="str">
        <f t="shared" si="51"/>
        <v>music</v>
      </c>
      <c r="R652" t="str">
        <f t="shared" si="52"/>
        <v>jazz</v>
      </c>
      <c r="S652" s="11">
        <f t="shared" si="53"/>
        <v>41828.208333333336</v>
      </c>
      <c r="T652" s="11">
        <f t="shared" si="54"/>
        <v>41855.208333333336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6">
        <f t="shared" si="5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 s="7">
        <f>IF(ISNUMBER(E653/H653),E653/H653,"N/A")</f>
        <v>44.994570837642193</v>
      </c>
      <c r="Q653" t="str">
        <f t="shared" si="51"/>
        <v>film &amp; video</v>
      </c>
      <c r="R653" t="str">
        <f t="shared" si="52"/>
        <v>shorts</v>
      </c>
      <c r="S653" s="11">
        <f t="shared" si="53"/>
        <v>41692.25</v>
      </c>
      <c r="T653" s="11">
        <f t="shared" si="54"/>
        <v>41707.25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6">
        <f t="shared" si="5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 s="7">
        <f>IF(ISNUMBER(E654/H654),E654/H654,"N/A")</f>
        <v>31.012224938875306</v>
      </c>
      <c r="Q654" t="str">
        <f t="shared" si="51"/>
        <v>technology</v>
      </c>
      <c r="R654" t="str">
        <f t="shared" si="52"/>
        <v>web</v>
      </c>
      <c r="S654" s="11">
        <f t="shared" si="53"/>
        <v>42587.208333333328</v>
      </c>
      <c r="T654" s="11">
        <f t="shared" si="54"/>
        <v>42630.208333333328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6">
        <f t="shared" si="5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 s="7">
        <f>IF(ISNUMBER(E655/H655),E655/H655,"N/A")</f>
        <v>59.970085470085472</v>
      </c>
      <c r="Q655" t="str">
        <f t="shared" si="51"/>
        <v>technology</v>
      </c>
      <c r="R655" t="str">
        <f t="shared" si="52"/>
        <v>web</v>
      </c>
      <c r="S655" s="11">
        <f t="shared" si="53"/>
        <v>42468.208333333328</v>
      </c>
      <c r="T655" s="11">
        <f t="shared" si="54"/>
        <v>42470.208333333328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6">
        <f t="shared" si="5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 s="7">
        <f>IF(ISNUMBER(E656/H656),E656/H656,"N/A")</f>
        <v>58.9973474801061</v>
      </c>
      <c r="Q656" t="str">
        <f t="shared" si="51"/>
        <v>music</v>
      </c>
      <c r="R656" t="str">
        <f t="shared" si="52"/>
        <v>metal</v>
      </c>
      <c r="S656" s="11">
        <f t="shared" si="53"/>
        <v>42240.208333333328</v>
      </c>
      <c r="T656" s="11">
        <f t="shared" si="54"/>
        <v>42245.208333333328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6">
        <f t="shared" si="5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 s="7">
        <f>IF(ISNUMBER(E657/H657),E657/H657,"N/A")</f>
        <v>50.045454545454547</v>
      </c>
      <c r="Q657" t="str">
        <f t="shared" si="51"/>
        <v>photography</v>
      </c>
      <c r="R657" t="str">
        <f t="shared" si="52"/>
        <v>photography books</v>
      </c>
      <c r="S657" s="11">
        <f t="shared" si="53"/>
        <v>42796.25</v>
      </c>
      <c r="T657" s="11">
        <f t="shared" si="54"/>
        <v>42809.208333333328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6">
        <f t="shared" si="5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 s="7">
        <f>IF(ISNUMBER(E658/H658),E658/H658,"N/A")</f>
        <v>98.966269841269835</v>
      </c>
      <c r="Q658" t="str">
        <f t="shared" si="51"/>
        <v>food</v>
      </c>
      <c r="R658" t="str">
        <f t="shared" si="52"/>
        <v>food trucks</v>
      </c>
      <c r="S658" s="11">
        <f t="shared" si="53"/>
        <v>43097.25</v>
      </c>
      <c r="T658" s="11">
        <f t="shared" si="54"/>
        <v>43102.25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6">
        <f t="shared" si="5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 s="7">
        <f>IF(ISNUMBER(E659/H659),E659/H659,"N/A")</f>
        <v>58.857142857142854</v>
      </c>
      <c r="Q659" t="str">
        <f t="shared" si="51"/>
        <v>film &amp; video</v>
      </c>
      <c r="R659" t="str">
        <f t="shared" si="52"/>
        <v>science fiction</v>
      </c>
      <c r="S659" s="11">
        <f t="shared" si="53"/>
        <v>43096.25</v>
      </c>
      <c r="T659" s="11">
        <f t="shared" si="54"/>
        <v>43112.25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6">
        <f t="shared" si="5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 s="7">
        <f>IF(ISNUMBER(E660/H660),E660/H660,"N/A")</f>
        <v>81.010256410256417</v>
      </c>
      <c r="Q660" t="str">
        <f t="shared" si="51"/>
        <v>music</v>
      </c>
      <c r="R660" t="str">
        <f t="shared" si="52"/>
        <v>rock</v>
      </c>
      <c r="S660" s="11">
        <f t="shared" si="53"/>
        <v>42246.208333333328</v>
      </c>
      <c r="T660" s="11">
        <f t="shared" si="54"/>
        <v>42269.208333333328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6">
        <f t="shared" si="5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 s="7">
        <f>IF(ISNUMBER(E661/H661),E661/H661,"N/A")</f>
        <v>76.013333333333335</v>
      </c>
      <c r="Q661" t="str">
        <f t="shared" si="51"/>
        <v>film &amp; video</v>
      </c>
      <c r="R661" t="str">
        <f t="shared" si="52"/>
        <v>documentary</v>
      </c>
      <c r="S661" s="11">
        <f t="shared" si="53"/>
        <v>40570.25</v>
      </c>
      <c r="T661" s="11">
        <f t="shared" si="54"/>
        <v>40571.25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6">
        <f t="shared" si="5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 s="7">
        <f>IF(ISNUMBER(E662/H662),E662/H662,"N/A")</f>
        <v>96.597402597402592</v>
      </c>
      <c r="Q662" t="str">
        <f t="shared" si="51"/>
        <v>theater</v>
      </c>
      <c r="R662" t="str">
        <f t="shared" si="52"/>
        <v>plays</v>
      </c>
      <c r="S662" s="11">
        <f t="shared" si="53"/>
        <v>42237.208333333328</v>
      </c>
      <c r="T662" s="11">
        <f t="shared" si="54"/>
        <v>42246.208333333328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6">
        <f t="shared" si="5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 s="7">
        <f>IF(ISNUMBER(E663/H663),E663/H663,"N/A")</f>
        <v>76.957446808510639</v>
      </c>
      <c r="Q663" t="str">
        <f t="shared" si="51"/>
        <v>music</v>
      </c>
      <c r="R663" t="str">
        <f t="shared" si="52"/>
        <v>jazz</v>
      </c>
      <c r="S663" s="11">
        <f t="shared" si="53"/>
        <v>40996.208333333336</v>
      </c>
      <c r="T663" s="11">
        <f t="shared" si="54"/>
        <v>41026.208333333336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6">
        <f t="shared" si="5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 s="7">
        <f>IF(ISNUMBER(E664/H664),E664/H664,"N/A")</f>
        <v>67.984732824427482</v>
      </c>
      <c r="Q664" t="str">
        <f t="shared" si="51"/>
        <v>theater</v>
      </c>
      <c r="R664" t="str">
        <f t="shared" si="52"/>
        <v>plays</v>
      </c>
      <c r="S664" s="11">
        <f t="shared" si="53"/>
        <v>43443.25</v>
      </c>
      <c r="T664" s="11">
        <f t="shared" si="54"/>
        <v>43447.25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6">
        <f t="shared" si="5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 s="7">
        <f>IF(ISNUMBER(E665/H665),E665/H665,"N/A")</f>
        <v>88.781609195402297</v>
      </c>
      <c r="Q665" t="str">
        <f t="shared" si="51"/>
        <v>theater</v>
      </c>
      <c r="R665" t="str">
        <f t="shared" si="52"/>
        <v>plays</v>
      </c>
      <c r="S665" s="11">
        <f t="shared" si="53"/>
        <v>40458.208333333336</v>
      </c>
      <c r="T665" s="11">
        <f t="shared" si="54"/>
        <v>40481.208333333336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6">
        <f t="shared" si="5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 s="7">
        <f>IF(ISNUMBER(E666/H666),E666/H666,"N/A")</f>
        <v>24.99623706491063</v>
      </c>
      <c r="Q666" t="str">
        <f t="shared" si="51"/>
        <v>music</v>
      </c>
      <c r="R666" t="str">
        <f t="shared" si="52"/>
        <v>jazz</v>
      </c>
      <c r="S666" s="11">
        <f t="shared" si="53"/>
        <v>40959.25</v>
      </c>
      <c r="T666" s="11">
        <f t="shared" si="54"/>
        <v>40969.25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6">
        <f t="shared" si="5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 s="7">
        <f>IF(ISNUMBER(E667/H667),E667/H667,"N/A")</f>
        <v>44.922794117647058</v>
      </c>
      <c r="Q667" t="str">
        <f t="shared" si="51"/>
        <v>film &amp; video</v>
      </c>
      <c r="R667" t="str">
        <f t="shared" si="52"/>
        <v>documentary</v>
      </c>
      <c r="S667" s="11">
        <f t="shared" si="53"/>
        <v>40733.208333333336</v>
      </c>
      <c r="T667" s="11">
        <f t="shared" si="54"/>
        <v>40747.208333333336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6">
        <f t="shared" si="5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 s="7">
        <f>IF(ISNUMBER(E668/H668),E668/H668,"N/A")</f>
        <v>79.400000000000006</v>
      </c>
      <c r="Q668" t="str">
        <f t="shared" si="51"/>
        <v>theater</v>
      </c>
      <c r="R668" t="str">
        <f t="shared" si="52"/>
        <v>plays</v>
      </c>
      <c r="S668" s="11">
        <f t="shared" si="53"/>
        <v>41516.208333333336</v>
      </c>
      <c r="T668" s="11">
        <f t="shared" si="54"/>
        <v>41522.208333333336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6">
        <f t="shared" si="5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 s="7">
        <f>IF(ISNUMBER(E669/H669),E669/H669,"N/A")</f>
        <v>29.009546539379475</v>
      </c>
      <c r="Q669" t="str">
        <f t="shared" si="51"/>
        <v>journalism</v>
      </c>
      <c r="R669" t="str">
        <f t="shared" si="52"/>
        <v>audio</v>
      </c>
      <c r="S669" s="11">
        <f t="shared" si="53"/>
        <v>41892.208333333336</v>
      </c>
      <c r="T669" s="11">
        <f t="shared" si="54"/>
        <v>41901.208333333336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6">
        <f t="shared" si="5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 s="7">
        <f>IF(ISNUMBER(E670/H670),E670/H670,"N/A")</f>
        <v>73.59210526315789</v>
      </c>
      <c r="Q670" t="str">
        <f t="shared" si="51"/>
        <v>theater</v>
      </c>
      <c r="R670" t="str">
        <f t="shared" si="52"/>
        <v>plays</v>
      </c>
      <c r="S670" s="11">
        <f t="shared" si="53"/>
        <v>41122.208333333336</v>
      </c>
      <c r="T670" s="11">
        <f t="shared" si="54"/>
        <v>41134.208333333336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6">
        <f t="shared" si="5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 s="7">
        <f>IF(ISNUMBER(E671/H671),E671/H671,"N/A")</f>
        <v>107.97038864898211</v>
      </c>
      <c r="Q671" t="str">
        <f t="shared" si="51"/>
        <v>theater</v>
      </c>
      <c r="R671" t="str">
        <f t="shared" si="52"/>
        <v>plays</v>
      </c>
      <c r="S671" s="11">
        <f t="shared" si="53"/>
        <v>42912.208333333328</v>
      </c>
      <c r="T671" s="11">
        <f t="shared" si="54"/>
        <v>42921.208333333328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6">
        <f t="shared" si="5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 s="7">
        <f>IF(ISNUMBER(E672/H672),E672/H672,"N/A")</f>
        <v>68.987284287011803</v>
      </c>
      <c r="Q672" t="str">
        <f t="shared" si="51"/>
        <v>music</v>
      </c>
      <c r="R672" t="str">
        <f t="shared" si="52"/>
        <v>indie rock</v>
      </c>
      <c r="S672" s="11">
        <f t="shared" si="53"/>
        <v>42425.25</v>
      </c>
      <c r="T672" s="11">
        <f t="shared" si="54"/>
        <v>42437.25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6">
        <f t="shared" si="5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 s="7">
        <f>IF(ISNUMBER(E673/H673),E673/H673,"N/A")</f>
        <v>111.02236719478098</v>
      </c>
      <c r="Q673" t="str">
        <f t="shared" si="51"/>
        <v>theater</v>
      </c>
      <c r="R673" t="str">
        <f t="shared" si="52"/>
        <v>plays</v>
      </c>
      <c r="S673" s="11">
        <f t="shared" si="53"/>
        <v>40390.208333333336</v>
      </c>
      <c r="T673" s="11">
        <f t="shared" si="54"/>
        <v>40394.208333333336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6">
        <f t="shared" si="5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 s="7">
        <f>IF(ISNUMBER(E674/H674),E674/H674,"N/A")</f>
        <v>24.997515808491418</v>
      </c>
      <c r="Q674" t="str">
        <f t="shared" si="51"/>
        <v>theater</v>
      </c>
      <c r="R674" t="str">
        <f t="shared" si="52"/>
        <v>plays</v>
      </c>
      <c r="S674" s="11">
        <f t="shared" si="53"/>
        <v>43180.208333333328</v>
      </c>
      <c r="T674" s="11">
        <f t="shared" si="54"/>
        <v>43190.208333333328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6">
        <f t="shared" si="5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 s="7">
        <f>IF(ISNUMBER(E675/H675),E675/H675,"N/A")</f>
        <v>42.155172413793103</v>
      </c>
      <c r="Q675" t="str">
        <f t="shared" si="51"/>
        <v>music</v>
      </c>
      <c r="R675" t="str">
        <f t="shared" si="52"/>
        <v>indie rock</v>
      </c>
      <c r="S675" s="11">
        <f t="shared" si="53"/>
        <v>42475.208333333328</v>
      </c>
      <c r="T675" s="11">
        <f t="shared" si="54"/>
        <v>42496.208333333328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6">
        <f t="shared" si="5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 s="7">
        <f>IF(ISNUMBER(E676/H676),E676/H676,"N/A")</f>
        <v>47.003284072249592</v>
      </c>
      <c r="Q676" t="str">
        <f t="shared" si="51"/>
        <v>photography</v>
      </c>
      <c r="R676" t="str">
        <f t="shared" si="52"/>
        <v>photography books</v>
      </c>
      <c r="S676" s="11">
        <f t="shared" si="53"/>
        <v>40774.208333333336</v>
      </c>
      <c r="T676" s="11">
        <f t="shared" si="54"/>
        <v>40821.208333333336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6">
        <f t="shared" si="5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 s="7">
        <f>IF(ISNUMBER(E677/H677),E677/H677,"N/A")</f>
        <v>36.0392749244713</v>
      </c>
      <c r="Q677" t="str">
        <f t="shared" si="51"/>
        <v>journalism</v>
      </c>
      <c r="R677" t="str">
        <f t="shared" si="52"/>
        <v>audio</v>
      </c>
      <c r="S677" s="11">
        <f t="shared" si="53"/>
        <v>43719.208333333328</v>
      </c>
      <c r="T677" s="11">
        <f t="shared" si="54"/>
        <v>43726.208333333328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6">
        <f t="shared" si="5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 s="7">
        <f>IF(ISNUMBER(E678/H678),E678/H678,"N/A")</f>
        <v>101.03760683760684</v>
      </c>
      <c r="Q678" t="str">
        <f t="shared" si="51"/>
        <v>photography</v>
      </c>
      <c r="R678" t="str">
        <f t="shared" si="52"/>
        <v>photography books</v>
      </c>
      <c r="S678" s="11">
        <f t="shared" si="53"/>
        <v>41178.208333333336</v>
      </c>
      <c r="T678" s="11">
        <f t="shared" si="54"/>
        <v>41187.208333333336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6">
        <f t="shared" si="5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 s="7">
        <f>IF(ISNUMBER(E679/H679),E679/H679,"N/A")</f>
        <v>39.927927927927925</v>
      </c>
      <c r="Q679" t="str">
        <f t="shared" si="51"/>
        <v>publishing</v>
      </c>
      <c r="R679" t="str">
        <f t="shared" si="52"/>
        <v>fiction</v>
      </c>
      <c r="S679" s="11">
        <f t="shared" si="53"/>
        <v>42561.208333333328</v>
      </c>
      <c r="T679" s="11">
        <f t="shared" si="54"/>
        <v>42611.208333333328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6">
        <f t="shared" si="5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 s="7">
        <f>IF(ISNUMBER(E680/H680),E680/H680,"N/A")</f>
        <v>83.158139534883716</v>
      </c>
      <c r="Q680" t="str">
        <f t="shared" si="51"/>
        <v>film &amp; video</v>
      </c>
      <c r="R680" t="str">
        <f t="shared" si="52"/>
        <v>drama</v>
      </c>
      <c r="S680" s="11">
        <f t="shared" si="53"/>
        <v>43484.25</v>
      </c>
      <c r="T680" s="11">
        <f t="shared" si="54"/>
        <v>43486.25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6">
        <f t="shared" si="5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 s="7">
        <f>IF(ISNUMBER(E681/H681),E681/H681,"N/A")</f>
        <v>39.97520661157025</v>
      </c>
      <c r="Q681" t="str">
        <f t="shared" si="51"/>
        <v>food</v>
      </c>
      <c r="R681" t="str">
        <f t="shared" si="52"/>
        <v>food trucks</v>
      </c>
      <c r="S681" s="11">
        <f t="shared" si="53"/>
        <v>43756.208333333328</v>
      </c>
      <c r="T681" s="11">
        <f t="shared" si="54"/>
        <v>43761.208333333328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6">
        <f t="shared" si="5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 s="7">
        <f>IF(ISNUMBER(E682/H682),E682/H682,"N/A")</f>
        <v>47.993908629441627</v>
      </c>
      <c r="Q682" t="str">
        <f t="shared" si="51"/>
        <v>games</v>
      </c>
      <c r="R682" t="str">
        <f t="shared" si="52"/>
        <v>mobile games</v>
      </c>
      <c r="S682" s="11">
        <f t="shared" si="53"/>
        <v>43813.25</v>
      </c>
      <c r="T682" s="11">
        <f t="shared" si="54"/>
        <v>43815.25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6">
        <f t="shared" si="5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 s="7">
        <f>IF(ISNUMBER(E683/H683),E683/H683,"N/A")</f>
        <v>95.978877489438744</v>
      </c>
      <c r="Q683" t="str">
        <f t="shared" si="51"/>
        <v>theater</v>
      </c>
      <c r="R683" t="str">
        <f t="shared" si="52"/>
        <v>plays</v>
      </c>
      <c r="S683" s="11">
        <f t="shared" si="53"/>
        <v>40898.25</v>
      </c>
      <c r="T683" s="11">
        <f t="shared" si="54"/>
        <v>40904.25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6">
        <f t="shared" si="5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 s="7">
        <f>IF(ISNUMBER(E684/H684),E684/H684,"N/A")</f>
        <v>78.728155339805824</v>
      </c>
      <c r="Q684" t="str">
        <f t="shared" si="51"/>
        <v>theater</v>
      </c>
      <c r="R684" t="str">
        <f t="shared" si="52"/>
        <v>plays</v>
      </c>
      <c r="S684" s="11">
        <f t="shared" si="53"/>
        <v>41619.25</v>
      </c>
      <c r="T684" s="11">
        <f t="shared" si="54"/>
        <v>41628.25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6">
        <f t="shared" si="5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 s="7">
        <f>IF(ISNUMBER(E685/H685),E685/H685,"N/A")</f>
        <v>56.081632653061227</v>
      </c>
      <c r="Q685" t="str">
        <f t="shared" si="51"/>
        <v>theater</v>
      </c>
      <c r="R685" t="str">
        <f t="shared" si="52"/>
        <v>plays</v>
      </c>
      <c r="S685" s="11">
        <f t="shared" si="53"/>
        <v>43359.208333333328</v>
      </c>
      <c r="T685" s="11">
        <f t="shared" si="54"/>
        <v>43361.208333333328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6">
        <f t="shared" si="5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 s="7">
        <f>IF(ISNUMBER(E686/H686),E686/H686,"N/A")</f>
        <v>69.090909090909093</v>
      </c>
      <c r="Q686" t="str">
        <f t="shared" si="51"/>
        <v>publishing</v>
      </c>
      <c r="R686" t="str">
        <f t="shared" si="52"/>
        <v>nonfiction</v>
      </c>
      <c r="S686" s="11">
        <f t="shared" si="53"/>
        <v>40358.208333333336</v>
      </c>
      <c r="T686" s="11">
        <f t="shared" si="54"/>
        <v>40378.208333333336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6">
        <f t="shared" si="5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 s="7">
        <f>IF(ISNUMBER(E687/H687),E687/H687,"N/A")</f>
        <v>102.05291576673866</v>
      </c>
      <c r="Q687" t="str">
        <f t="shared" si="51"/>
        <v>theater</v>
      </c>
      <c r="R687" t="str">
        <f t="shared" si="52"/>
        <v>plays</v>
      </c>
      <c r="S687" s="11">
        <f t="shared" si="53"/>
        <v>42239.208333333328</v>
      </c>
      <c r="T687" s="11">
        <f t="shared" si="54"/>
        <v>42263.208333333328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6">
        <f t="shared" si="5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 s="7">
        <f>IF(ISNUMBER(E688/H688),E688/H688,"N/A")</f>
        <v>107.32089552238806</v>
      </c>
      <c r="Q688" t="str">
        <f t="shared" si="51"/>
        <v>technology</v>
      </c>
      <c r="R688" t="str">
        <f t="shared" si="52"/>
        <v>wearables</v>
      </c>
      <c r="S688" s="11">
        <f t="shared" si="53"/>
        <v>43186.208333333328</v>
      </c>
      <c r="T688" s="11">
        <f t="shared" si="54"/>
        <v>43197.208333333328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6">
        <f t="shared" si="5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 s="7">
        <f>IF(ISNUMBER(E689/H689),E689/H689,"N/A")</f>
        <v>51.970260223048328</v>
      </c>
      <c r="Q689" t="str">
        <f t="shared" si="51"/>
        <v>theater</v>
      </c>
      <c r="R689" t="str">
        <f t="shared" si="52"/>
        <v>plays</v>
      </c>
      <c r="S689" s="11">
        <f t="shared" si="53"/>
        <v>42806.25</v>
      </c>
      <c r="T689" s="11">
        <f t="shared" si="54"/>
        <v>42809.208333333328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6">
        <f t="shared" si="5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 s="7">
        <f>IF(ISNUMBER(E690/H690),E690/H690,"N/A")</f>
        <v>71.137142857142862</v>
      </c>
      <c r="Q690" t="str">
        <f t="shared" si="51"/>
        <v>film &amp; video</v>
      </c>
      <c r="R690" t="str">
        <f t="shared" si="52"/>
        <v>television</v>
      </c>
      <c r="S690" s="11">
        <f t="shared" si="53"/>
        <v>43475.25</v>
      </c>
      <c r="T690" s="11">
        <f t="shared" si="54"/>
        <v>43491.25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6">
        <f t="shared" si="5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 s="7">
        <f>IF(ISNUMBER(E691/H691),E691/H691,"N/A")</f>
        <v>106.49275362318841</v>
      </c>
      <c r="Q691" t="str">
        <f t="shared" si="51"/>
        <v>technology</v>
      </c>
      <c r="R691" t="str">
        <f t="shared" si="52"/>
        <v>web</v>
      </c>
      <c r="S691" s="11">
        <f t="shared" si="53"/>
        <v>41576.208333333336</v>
      </c>
      <c r="T691" s="11">
        <f t="shared" si="54"/>
        <v>41588.25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6">
        <f t="shared" si="5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 s="7">
        <f>IF(ISNUMBER(E692/H692),E692/H692,"N/A")</f>
        <v>42.93684210526316</v>
      </c>
      <c r="Q692" t="str">
        <f t="shared" si="51"/>
        <v>film &amp; video</v>
      </c>
      <c r="R692" t="str">
        <f t="shared" si="52"/>
        <v>documentary</v>
      </c>
      <c r="S692" s="11">
        <f t="shared" si="53"/>
        <v>40874.25</v>
      </c>
      <c r="T692" s="11">
        <f t="shared" si="54"/>
        <v>40880.25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6">
        <f t="shared" si="5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 s="7">
        <f>IF(ISNUMBER(E693/H693),E693/H693,"N/A")</f>
        <v>30.037974683544302</v>
      </c>
      <c r="Q693" t="str">
        <f t="shared" si="51"/>
        <v>film &amp; video</v>
      </c>
      <c r="R693" t="str">
        <f t="shared" si="52"/>
        <v>documentary</v>
      </c>
      <c r="S693" s="11">
        <f t="shared" si="53"/>
        <v>41185.208333333336</v>
      </c>
      <c r="T693" s="11">
        <f t="shared" si="54"/>
        <v>41202.208333333336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6">
        <f t="shared" si="5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 s="7">
        <f>IF(ISNUMBER(E694/H694),E694/H694,"N/A")</f>
        <v>70.623376623376629</v>
      </c>
      <c r="Q694" t="str">
        <f t="shared" si="51"/>
        <v>music</v>
      </c>
      <c r="R694" t="str">
        <f t="shared" si="52"/>
        <v>rock</v>
      </c>
      <c r="S694" s="11">
        <f t="shared" si="53"/>
        <v>43655.208333333328</v>
      </c>
      <c r="T694" s="11">
        <f t="shared" si="54"/>
        <v>43673.208333333328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6">
        <f t="shared" si="5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 s="7">
        <f>IF(ISNUMBER(E695/H695),E695/H695,"N/A")</f>
        <v>66.016018306636155</v>
      </c>
      <c r="Q695" t="str">
        <f t="shared" si="51"/>
        <v>theater</v>
      </c>
      <c r="R695" t="str">
        <f t="shared" si="52"/>
        <v>plays</v>
      </c>
      <c r="S695" s="11">
        <f t="shared" si="53"/>
        <v>43025.208333333328</v>
      </c>
      <c r="T695" s="11">
        <f t="shared" si="54"/>
        <v>43042.208333333328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6">
        <f t="shared" si="5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 s="7">
        <f>IF(ISNUMBER(E696/H696),E696/H696,"N/A")</f>
        <v>96.911392405063296</v>
      </c>
      <c r="Q696" t="str">
        <f t="shared" si="51"/>
        <v>theater</v>
      </c>
      <c r="R696" t="str">
        <f t="shared" si="52"/>
        <v>plays</v>
      </c>
      <c r="S696" s="11">
        <f t="shared" si="53"/>
        <v>43066.25</v>
      </c>
      <c r="T696" s="11">
        <f t="shared" si="54"/>
        <v>43103.25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6">
        <f t="shared" si="5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 s="7">
        <f>IF(ISNUMBER(E697/H697),E697/H697,"N/A")</f>
        <v>62.867346938775512</v>
      </c>
      <c r="Q697" t="str">
        <f t="shared" si="51"/>
        <v>music</v>
      </c>
      <c r="R697" t="str">
        <f t="shared" si="52"/>
        <v>rock</v>
      </c>
      <c r="S697" s="11">
        <f t="shared" si="53"/>
        <v>42322.25</v>
      </c>
      <c r="T697" s="11">
        <f t="shared" si="54"/>
        <v>42338.25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6">
        <f t="shared" si="5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 s="7">
        <f>IF(ISNUMBER(E698/H698),E698/H698,"N/A")</f>
        <v>108.98537682789652</v>
      </c>
      <c r="Q698" t="str">
        <f t="shared" si="51"/>
        <v>theater</v>
      </c>
      <c r="R698" t="str">
        <f t="shared" si="52"/>
        <v>plays</v>
      </c>
      <c r="S698" s="11">
        <f t="shared" si="53"/>
        <v>42114.208333333328</v>
      </c>
      <c r="T698" s="11">
        <f t="shared" si="54"/>
        <v>42115.208333333328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6">
        <f t="shared" si="5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 s="7">
        <f>IF(ISNUMBER(E699/H699),E699/H699,"N/A")</f>
        <v>26.999314599040439</v>
      </c>
      <c r="Q699" t="str">
        <f t="shared" si="51"/>
        <v>music</v>
      </c>
      <c r="R699" t="str">
        <f t="shared" si="52"/>
        <v>electric music</v>
      </c>
      <c r="S699" s="11">
        <f t="shared" si="53"/>
        <v>43190.208333333328</v>
      </c>
      <c r="T699" s="11">
        <f t="shared" si="54"/>
        <v>43192.208333333328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6">
        <f t="shared" si="5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 s="7">
        <f>IF(ISNUMBER(E700/H700),E700/H700,"N/A")</f>
        <v>65.004147943311438</v>
      </c>
      <c r="Q700" t="str">
        <f t="shared" si="51"/>
        <v>technology</v>
      </c>
      <c r="R700" t="str">
        <f t="shared" si="52"/>
        <v>wearables</v>
      </c>
      <c r="S700" s="11">
        <f t="shared" si="53"/>
        <v>40871.25</v>
      </c>
      <c r="T700" s="11">
        <f t="shared" si="54"/>
        <v>40885.25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6">
        <f t="shared" si="5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 s="7">
        <f>IF(ISNUMBER(E701/H701),E701/H701,"N/A")</f>
        <v>111.51785714285714</v>
      </c>
      <c r="Q701" t="str">
        <f t="shared" si="51"/>
        <v>film &amp; video</v>
      </c>
      <c r="R701" t="str">
        <f t="shared" si="52"/>
        <v>drama</v>
      </c>
      <c r="S701" s="11">
        <f t="shared" si="53"/>
        <v>43641.208333333328</v>
      </c>
      <c r="T701" s="11">
        <f t="shared" si="54"/>
        <v>43642.208333333328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6">
        <f t="shared" si="5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 s="7">
        <f>IF(ISNUMBER(E702/H702),E702/H702,"N/A")</f>
        <v>3</v>
      </c>
      <c r="Q702" t="str">
        <f t="shared" si="51"/>
        <v>technology</v>
      </c>
      <c r="R702" t="str">
        <f t="shared" si="52"/>
        <v>wearables</v>
      </c>
      <c r="S702" s="11">
        <f t="shared" si="53"/>
        <v>40203.25</v>
      </c>
      <c r="T702" s="11">
        <f t="shared" si="54"/>
        <v>40218.25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6">
        <f t="shared" si="5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 s="7">
        <f>IF(ISNUMBER(E703/H703),E703/H703,"N/A")</f>
        <v>110.99268292682927</v>
      </c>
      <c r="Q703" t="str">
        <f t="shared" si="51"/>
        <v>theater</v>
      </c>
      <c r="R703" t="str">
        <f t="shared" si="52"/>
        <v>plays</v>
      </c>
      <c r="S703" s="11">
        <f t="shared" si="53"/>
        <v>40629.208333333336</v>
      </c>
      <c r="T703" s="11">
        <f t="shared" si="54"/>
        <v>40636.208333333336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6">
        <f t="shared" si="5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 s="7">
        <f>IF(ISNUMBER(E704/H704),E704/H704,"N/A")</f>
        <v>56.746987951807228</v>
      </c>
      <c r="Q704" t="str">
        <f t="shared" si="51"/>
        <v>technology</v>
      </c>
      <c r="R704" t="str">
        <f t="shared" si="52"/>
        <v>wearables</v>
      </c>
      <c r="S704" s="11">
        <f t="shared" si="53"/>
        <v>41477.208333333336</v>
      </c>
      <c r="T704" s="11">
        <f t="shared" si="54"/>
        <v>41482.208333333336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6">
        <f t="shared" si="5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 s="7">
        <f>IF(ISNUMBER(E705/H705),E705/H705,"N/A")</f>
        <v>97.020608439646708</v>
      </c>
      <c r="Q705" t="str">
        <f t="shared" si="51"/>
        <v>publishing</v>
      </c>
      <c r="R705" t="str">
        <f t="shared" si="52"/>
        <v>translations</v>
      </c>
      <c r="S705" s="11">
        <f t="shared" si="53"/>
        <v>41020.208333333336</v>
      </c>
      <c r="T705" s="11">
        <f t="shared" si="54"/>
        <v>41037.208333333336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6">
        <f t="shared" si="50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 s="7">
        <f>IF(ISNUMBER(E706/H706),E706/H706,"N/A")</f>
        <v>92.08620689655173</v>
      </c>
      <c r="Q706" t="str">
        <f t="shared" si="51"/>
        <v>film &amp; video</v>
      </c>
      <c r="R706" t="str">
        <f t="shared" si="52"/>
        <v>animation</v>
      </c>
      <c r="S706" s="11">
        <f t="shared" si="53"/>
        <v>42555.208333333328</v>
      </c>
      <c r="T706" s="11">
        <f t="shared" si="54"/>
        <v>42570.208333333328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6">
        <f t="shared" ref="F707:F770" si="55">E707/D707*100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 s="7">
        <f>IF(ISNUMBER(E707/H707),E707/H707,"N/A")</f>
        <v>82.986666666666665</v>
      </c>
      <c r="Q707" t="str">
        <f t="shared" ref="Q707:Q770" si="56">LEFT(O707,SEARCH("/",O707)-1)</f>
        <v>publishing</v>
      </c>
      <c r="R707" t="str">
        <f t="shared" ref="R707:R770" si="57">RIGHT(O707,LEN(O707)-SEARCH("/",O707))</f>
        <v>nonfiction</v>
      </c>
      <c r="S707" s="11">
        <f t="shared" ref="S707:S770" si="58">K707/86400+DATE(1970,1,1)</f>
        <v>41619.25</v>
      </c>
      <c r="T707" s="11">
        <f t="shared" ref="T707:T770" si="59">L707/86400+DATE(1970,1,1)</f>
        <v>41623.25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6">
        <f t="shared" si="55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 s="7">
        <f>IF(ISNUMBER(E708/H708),E708/H708,"N/A")</f>
        <v>103.03791821561339</v>
      </c>
      <c r="Q708" t="str">
        <f t="shared" si="56"/>
        <v>technology</v>
      </c>
      <c r="R708" t="str">
        <f t="shared" si="57"/>
        <v>web</v>
      </c>
      <c r="S708" s="11">
        <f t="shared" si="58"/>
        <v>43471.25</v>
      </c>
      <c r="T708" s="11">
        <f t="shared" si="59"/>
        <v>43479.25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6">
        <f t="shared" si="55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 s="7">
        <f>IF(ISNUMBER(E709/H709),E709/H709,"N/A")</f>
        <v>68.922619047619051</v>
      </c>
      <c r="Q709" t="str">
        <f t="shared" si="56"/>
        <v>film &amp; video</v>
      </c>
      <c r="R709" t="str">
        <f t="shared" si="57"/>
        <v>drama</v>
      </c>
      <c r="S709" s="11">
        <f t="shared" si="58"/>
        <v>43442.25</v>
      </c>
      <c r="T709" s="11">
        <f t="shared" si="59"/>
        <v>43478.25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6">
        <f t="shared" si="55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 s="7">
        <f>IF(ISNUMBER(E710/H710),E710/H710,"N/A")</f>
        <v>87.737226277372258</v>
      </c>
      <c r="Q710" t="str">
        <f t="shared" si="56"/>
        <v>theater</v>
      </c>
      <c r="R710" t="str">
        <f t="shared" si="57"/>
        <v>plays</v>
      </c>
      <c r="S710" s="11">
        <f t="shared" si="58"/>
        <v>42877.208333333328</v>
      </c>
      <c r="T710" s="11">
        <f t="shared" si="59"/>
        <v>42887.208333333328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6">
        <f t="shared" si="55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 s="7">
        <f>IF(ISNUMBER(E711/H711),E711/H711,"N/A")</f>
        <v>75.021505376344081</v>
      </c>
      <c r="Q711" t="str">
        <f t="shared" si="56"/>
        <v>theater</v>
      </c>
      <c r="R711" t="str">
        <f t="shared" si="57"/>
        <v>plays</v>
      </c>
      <c r="S711" s="11">
        <f t="shared" si="58"/>
        <v>41018.208333333336</v>
      </c>
      <c r="T711" s="11">
        <f t="shared" si="59"/>
        <v>41025.208333333336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6">
        <f t="shared" si="55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 s="7">
        <f>IF(ISNUMBER(E712/H712),E712/H712,"N/A")</f>
        <v>50.863999999999997</v>
      </c>
      <c r="Q712" t="str">
        <f t="shared" si="56"/>
        <v>theater</v>
      </c>
      <c r="R712" t="str">
        <f t="shared" si="57"/>
        <v>plays</v>
      </c>
      <c r="S712" s="11">
        <f t="shared" si="58"/>
        <v>43295.208333333328</v>
      </c>
      <c r="T712" s="11">
        <f t="shared" si="59"/>
        <v>43302.208333333328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6">
        <f t="shared" si="55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 s="7">
        <f>IF(ISNUMBER(E713/H713),E713/H713,"N/A")</f>
        <v>90</v>
      </c>
      <c r="Q713" t="str">
        <f t="shared" si="56"/>
        <v>theater</v>
      </c>
      <c r="R713" t="str">
        <f t="shared" si="57"/>
        <v>plays</v>
      </c>
      <c r="S713" s="11">
        <f t="shared" si="58"/>
        <v>42393.25</v>
      </c>
      <c r="T713" s="11">
        <f t="shared" si="59"/>
        <v>42395.25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6">
        <f t="shared" si="55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 s="7">
        <f>IF(ISNUMBER(E714/H714),E714/H714,"N/A")</f>
        <v>72.896039603960389</v>
      </c>
      <c r="Q714" t="str">
        <f t="shared" si="56"/>
        <v>theater</v>
      </c>
      <c r="R714" t="str">
        <f t="shared" si="57"/>
        <v>plays</v>
      </c>
      <c r="S714" s="11">
        <f t="shared" si="58"/>
        <v>42559.208333333328</v>
      </c>
      <c r="T714" s="11">
        <f t="shared" si="59"/>
        <v>42600.208333333328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6">
        <f t="shared" si="55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 s="7">
        <f>IF(ISNUMBER(E715/H715),E715/H715,"N/A")</f>
        <v>108.48543689320388</v>
      </c>
      <c r="Q715" t="str">
        <f t="shared" si="56"/>
        <v>publishing</v>
      </c>
      <c r="R715" t="str">
        <f t="shared" si="57"/>
        <v>radio &amp; podcasts</v>
      </c>
      <c r="S715" s="11">
        <f t="shared" si="58"/>
        <v>42604.208333333328</v>
      </c>
      <c r="T715" s="11">
        <f t="shared" si="59"/>
        <v>42616.208333333328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6">
        <f t="shared" si="55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 s="7">
        <f>IF(ISNUMBER(E716/H716),E716/H716,"N/A")</f>
        <v>101.98095238095237</v>
      </c>
      <c r="Q716" t="str">
        <f t="shared" si="56"/>
        <v>music</v>
      </c>
      <c r="R716" t="str">
        <f t="shared" si="57"/>
        <v>rock</v>
      </c>
      <c r="S716" s="11">
        <f t="shared" si="58"/>
        <v>41870.208333333336</v>
      </c>
      <c r="T716" s="11">
        <f t="shared" si="59"/>
        <v>41871.208333333336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6">
        <f t="shared" si="55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 s="7">
        <f>IF(ISNUMBER(E717/H717),E717/H717,"N/A")</f>
        <v>44.009146341463413</v>
      </c>
      <c r="Q717" t="str">
        <f t="shared" si="56"/>
        <v>games</v>
      </c>
      <c r="R717" t="str">
        <f t="shared" si="57"/>
        <v>mobile games</v>
      </c>
      <c r="S717" s="11">
        <f t="shared" si="58"/>
        <v>40397.208333333336</v>
      </c>
      <c r="T717" s="11">
        <f t="shared" si="59"/>
        <v>40402.208333333336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6">
        <f t="shared" si="55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 s="7">
        <f>IF(ISNUMBER(E718/H718),E718/H718,"N/A")</f>
        <v>65.942675159235662</v>
      </c>
      <c r="Q718" t="str">
        <f t="shared" si="56"/>
        <v>theater</v>
      </c>
      <c r="R718" t="str">
        <f t="shared" si="57"/>
        <v>plays</v>
      </c>
      <c r="S718" s="11">
        <f t="shared" si="58"/>
        <v>41465.208333333336</v>
      </c>
      <c r="T718" s="11">
        <f t="shared" si="59"/>
        <v>41493.208333333336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6">
        <f t="shared" si="55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 s="7">
        <f>IF(ISNUMBER(E719/H719),E719/H719,"N/A")</f>
        <v>24.987387387387386</v>
      </c>
      <c r="Q719" t="str">
        <f t="shared" si="56"/>
        <v>film &amp; video</v>
      </c>
      <c r="R719" t="str">
        <f t="shared" si="57"/>
        <v>documentary</v>
      </c>
      <c r="S719" s="11">
        <f t="shared" si="58"/>
        <v>40777.208333333336</v>
      </c>
      <c r="T719" s="11">
        <f t="shared" si="59"/>
        <v>40798.208333333336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6">
        <f t="shared" si="55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 s="7">
        <f>IF(ISNUMBER(E720/H720),E720/H720,"N/A")</f>
        <v>28.003367003367003</v>
      </c>
      <c r="Q720" t="str">
        <f t="shared" si="56"/>
        <v>technology</v>
      </c>
      <c r="R720" t="str">
        <f t="shared" si="57"/>
        <v>wearables</v>
      </c>
      <c r="S720" s="11">
        <f t="shared" si="58"/>
        <v>41442.208333333336</v>
      </c>
      <c r="T720" s="11">
        <f t="shared" si="59"/>
        <v>41468.208333333336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6">
        <f t="shared" si="55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 s="7">
        <f>IF(ISNUMBER(E721/H721),E721/H721,"N/A")</f>
        <v>85.829268292682926</v>
      </c>
      <c r="Q721" t="str">
        <f t="shared" si="56"/>
        <v>publishing</v>
      </c>
      <c r="R721" t="str">
        <f t="shared" si="57"/>
        <v>fiction</v>
      </c>
      <c r="S721" s="11">
        <f t="shared" si="58"/>
        <v>41058.208333333336</v>
      </c>
      <c r="T721" s="11">
        <f t="shared" si="59"/>
        <v>41069.208333333336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6">
        <f t="shared" si="55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 s="7">
        <f>IF(ISNUMBER(E722/H722),E722/H722,"N/A")</f>
        <v>84.921052631578945</v>
      </c>
      <c r="Q722" t="str">
        <f t="shared" si="56"/>
        <v>theater</v>
      </c>
      <c r="R722" t="str">
        <f t="shared" si="57"/>
        <v>plays</v>
      </c>
      <c r="S722" s="11">
        <f t="shared" si="58"/>
        <v>43152.25</v>
      </c>
      <c r="T722" s="11">
        <f t="shared" si="59"/>
        <v>43166.25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6">
        <f t="shared" si="55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 s="7">
        <f>IF(ISNUMBER(E723/H723),E723/H723,"N/A")</f>
        <v>90.483333333333334</v>
      </c>
      <c r="Q723" t="str">
        <f t="shared" si="56"/>
        <v>music</v>
      </c>
      <c r="R723" t="str">
        <f t="shared" si="57"/>
        <v>rock</v>
      </c>
      <c r="S723" s="11">
        <f t="shared" si="58"/>
        <v>43194.208333333328</v>
      </c>
      <c r="T723" s="11">
        <f t="shared" si="59"/>
        <v>43200.208333333328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6">
        <f t="shared" si="55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 s="7">
        <f>IF(ISNUMBER(E724/H724),E724/H724,"N/A")</f>
        <v>25.00197628458498</v>
      </c>
      <c r="Q724" t="str">
        <f t="shared" si="56"/>
        <v>film &amp; video</v>
      </c>
      <c r="R724" t="str">
        <f t="shared" si="57"/>
        <v>documentary</v>
      </c>
      <c r="S724" s="11">
        <f t="shared" si="58"/>
        <v>43045.25</v>
      </c>
      <c r="T724" s="11">
        <f t="shared" si="59"/>
        <v>43072.25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6">
        <f t="shared" si="55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 s="7">
        <f>IF(ISNUMBER(E725/H725),E725/H725,"N/A")</f>
        <v>92.013888888888886</v>
      </c>
      <c r="Q725" t="str">
        <f t="shared" si="56"/>
        <v>theater</v>
      </c>
      <c r="R725" t="str">
        <f t="shared" si="57"/>
        <v>plays</v>
      </c>
      <c r="S725" s="11">
        <f t="shared" si="58"/>
        <v>42431.25</v>
      </c>
      <c r="T725" s="11">
        <f t="shared" si="59"/>
        <v>42452.208333333328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6">
        <f t="shared" si="55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 s="7">
        <f>IF(ISNUMBER(E726/H726),E726/H726,"N/A")</f>
        <v>93.066115702479337</v>
      </c>
      <c r="Q726" t="str">
        <f t="shared" si="56"/>
        <v>theater</v>
      </c>
      <c r="R726" t="str">
        <f t="shared" si="57"/>
        <v>plays</v>
      </c>
      <c r="S726" s="11">
        <f t="shared" si="58"/>
        <v>41934.208333333336</v>
      </c>
      <c r="T726" s="11">
        <f t="shared" si="59"/>
        <v>41936.208333333336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6">
        <f t="shared" si="55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 s="7">
        <f>IF(ISNUMBER(E727/H727),E727/H727,"N/A")</f>
        <v>61.008145363408524</v>
      </c>
      <c r="Q727" t="str">
        <f t="shared" si="56"/>
        <v>games</v>
      </c>
      <c r="R727" t="str">
        <f t="shared" si="57"/>
        <v>mobile games</v>
      </c>
      <c r="S727" s="11">
        <f t="shared" si="58"/>
        <v>41958.25</v>
      </c>
      <c r="T727" s="11">
        <f t="shared" si="59"/>
        <v>41960.25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6">
        <f t="shared" si="55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 s="7">
        <f>IF(ISNUMBER(E728/H728),E728/H728,"N/A")</f>
        <v>92.036259541984734</v>
      </c>
      <c r="Q728" t="str">
        <f t="shared" si="56"/>
        <v>theater</v>
      </c>
      <c r="R728" t="str">
        <f t="shared" si="57"/>
        <v>plays</v>
      </c>
      <c r="S728" s="11">
        <f t="shared" si="58"/>
        <v>40476.208333333336</v>
      </c>
      <c r="T728" s="11">
        <f t="shared" si="59"/>
        <v>40482.208333333336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6">
        <f t="shared" si="55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 s="7">
        <f>IF(ISNUMBER(E729/H729),E729/H729,"N/A")</f>
        <v>81.132596685082873</v>
      </c>
      <c r="Q729" t="str">
        <f t="shared" si="56"/>
        <v>technology</v>
      </c>
      <c r="R729" t="str">
        <f t="shared" si="57"/>
        <v>web</v>
      </c>
      <c r="S729" s="11">
        <f t="shared" si="58"/>
        <v>43485.25</v>
      </c>
      <c r="T729" s="11">
        <f t="shared" si="59"/>
        <v>43543.208333333328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6">
        <f t="shared" si="55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 s="7">
        <f>IF(ISNUMBER(E730/H730),E730/H730,"N/A")</f>
        <v>73.5</v>
      </c>
      <c r="Q730" t="str">
        <f t="shared" si="56"/>
        <v>theater</v>
      </c>
      <c r="R730" t="str">
        <f t="shared" si="57"/>
        <v>plays</v>
      </c>
      <c r="S730" s="11">
        <f t="shared" si="58"/>
        <v>42515.208333333328</v>
      </c>
      <c r="T730" s="11">
        <f t="shared" si="59"/>
        <v>42526.208333333328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6">
        <f t="shared" si="55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 s="7">
        <f>IF(ISNUMBER(E731/H731),E731/H731,"N/A")</f>
        <v>85.221311475409834</v>
      </c>
      <c r="Q731" t="str">
        <f t="shared" si="56"/>
        <v>film &amp; video</v>
      </c>
      <c r="R731" t="str">
        <f t="shared" si="57"/>
        <v>drama</v>
      </c>
      <c r="S731" s="11">
        <f t="shared" si="58"/>
        <v>41309.25</v>
      </c>
      <c r="T731" s="11">
        <f t="shared" si="59"/>
        <v>41311.25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6">
        <f t="shared" si="55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 s="7">
        <f>IF(ISNUMBER(E732/H732),E732/H732,"N/A")</f>
        <v>110.96825396825396</v>
      </c>
      <c r="Q732" t="str">
        <f t="shared" si="56"/>
        <v>technology</v>
      </c>
      <c r="R732" t="str">
        <f t="shared" si="57"/>
        <v>wearables</v>
      </c>
      <c r="S732" s="11">
        <f t="shared" si="58"/>
        <v>42147.208333333328</v>
      </c>
      <c r="T732" s="11">
        <f t="shared" si="59"/>
        <v>42153.208333333328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6">
        <f t="shared" si="55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 s="7">
        <f>IF(ISNUMBER(E733/H733),E733/H733,"N/A")</f>
        <v>32.968036529680369</v>
      </c>
      <c r="Q733" t="str">
        <f t="shared" si="56"/>
        <v>technology</v>
      </c>
      <c r="R733" t="str">
        <f t="shared" si="57"/>
        <v>web</v>
      </c>
      <c r="S733" s="11">
        <f t="shared" si="58"/>
        <v>42939.208333333328</v>
      </c>
      <c r="T733" s="11">
        <f t="shared" si="59"/>
        <v>42940.208333333328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6">
        <f t="shared" si="55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 s="7">
        <f>IF(ISNUMBER(E734/H734),E734/H734,"N/A")</f>
        <v>96.005352363960753</v>
      </c>
      <c r="Q734" t="str">
        <f t="shared" si="56"/>
        <v>music</v>
      </c>
      <c r="R734" t="str">
        <f t="shared" si="57"/>
        <v>rock</v>
      </c>
      <c r="S734" s="11">
        <f t="shared" si="58"/>
        <v>42816.208333333328</v>
      </c>
      <c r="T734" s="11">
        <f t="shared" si="59"/>
        <v>42839.208333333328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6">
        <f t="shared" si="55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 s="7">
        <f>IF(ISNUMBER(E735/H735),E735/H735,"N/A")</f>
        <v>84.96632653061225</v>
      </c>
      <c r="Q735" t="str">
        <f t="shared" si="56"/>
        <v>music</v>
      </c>
      <c r="R735" t="str">
        <f t="shared" si="57"/>
        <v>metal</v>
      </c>
      <c r="S735" s="11">
        <f t="shared" si="58"/>
        <v>41844.208333333336</v>
      </c>
      <c r="T735" s="11">
        <f t="shared" si="59"/>
        <v>41857.208333333336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6">
        <f t="shared" si="55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 s="7">
        <f>IF(ISNUMBER(E736/H736),E736/H736,"N/A")</f>
        <v>25.007462686567163</v>
      </c>
      <c r="Q736" t="str">
        <f t="shared" si="56"/>
        <v>theater</v>
      </c>
      <c r="R736" t="str">
        <f t="shared" si="57"/>
        <v>plays</v>
      </c>
      <c r="S736" s="11">
        <f t="shared" si="58"/>
        <v>42763.25</v>
      </c>
      <c r="T736" s="11">
        <f t="shared" si="59"/>
        <v>42775.25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6">
        <f t="shared" si="55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 s="7">
        <f>IF(ISNUMBER(E737/H737),E737/H737,"N/A")</f>
        <v>65.998995479658461</v>
      </c>
      <c r="Q737" t="str">
        <f t="shared" si="56"/>
        <v>photography</v>
      </c>
      <c r="R737" t="str">
        <f t="shared" si="57"/>
        <v>photography books</v>
      </c>
      <c r="S737" s="11">
        <f t="shared" si="58"/>
        <v>42459.208333333328</v>
      </c>
      <c r="T737" s="11">
        <f t="shared" si="59"/>
        <v>42466.208333333328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6">
        <f t="shared" si="55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 s="7">
        <f>IF(ISNUMBER(E738/H738),E738/H738,"N/A")</f>
        <v>87.34482758620689</v>
      </c>
      <c r="Q738" t="str">
        <f t="shared" si="56"/>
        <v>publishing</v>
      </c>
      <c r="R738" t="str">
        <f t="shared" si="57"/>
        <v>nonfiction</v>
      </c>
      <c r="S738" s="11">
        <f t="shared" si="58"/>
        <v>42055.25</v>
      </c>
      <c r="T738" s="11">
        <f t="shared" si="59"/>
        <v>42059.25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6">
        <f t="shared" si="55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 s="7">
        <f>IF(ISNUMBER(E739/H739),E739/H739,"N/A")</f>
        <v>27.933333333333334</v>
      </c>
      <c r="Q739" t="str">
        <f t="shared" si="56"/>
        <v>music</v>
      </c>
      <c r="R739" t="str">
        <f t="shared" si="57"/>
        <v>indie rock</v>
      </c>
      <c r="S739" s="11">
        <f t="shared" si="58"/>
        <v>42685.25</v>
      </c>
      <c r="T739" s="11">
        <f t="shared" si="59"/>
        <v>42697.25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6">
        <f t="shared" si="55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 s="7">
        <f>IF(ISNUMBER(E740/H740),E740/H740,"N/A")</f>
        <v>103.8</v>
      </c>
      <c r="Q740" t="str">
        <f t="shared" si="56"/>
        <v>theater</v>
      </c>
      <c r="R740" t="str">
        <f t="shared" si="57"/>
        <v>plays</v>
      </c>
      <c r="S740" s="11">
        <f t="shared" si="58"/>
        <v>41959.25</v>
      </c>
      <c r="T740" s="11">
        <f t="shared" si="59"/>
        <v>41981.25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6">
        <f t="shared" si="55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 s="7">
        <f>IF(ISNUMBER(E741/H741),E741/H741,"N/A")</f>
        <v>31.937172774869111</v>
      </c>
      <c r="Q741" t="str">
        <f t="shared" si="56"/>
        <v>music</v>
      </c>
      <c r="R741" t="str">
        <f t="shared" si="57"/>
        <v>indie rock</v>
      </c>
      <c r="S741" s="11">
        <f t="shared" si="58"/>
        <v>41089.208333333336</v>
      </c>
      <c r="T741" s="11">
        <f t="shared" si="59"/>
        <v>41090.208333333336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6">
        <f t="shared" si="55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 s="7">
        <f>IF(ISNUMBER(E742/H742),E742/H742,"N/A")</f>
        <v>99.5</v>
      </c>
      <c r="Q742" t="str">
        <f t="shared" si="56"/>
        <v>theater</v>
      </c>
      <c r="R742" t="str">
        <f t="shared" si="57"/>
        <v>plays</v>
      </c>
      <c r="S742" s="11">
        <f t="shared" si="58"/>
        <v>42769.25</v>
      </c>
      <c r="T742" s="11">
        <f t="shared" si="59"/>
        <v>42772.25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6">
        <f t="shared" si="55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 s="7">
        <f>IF(ISNUMBER(E743/H743),E743/H743,"N/A")</f>
        <v>108.84615384615384</v>
      </c>
      <c r="Q743" t="str">
        <f t="shared" si="56"/>
        <v>theater</v>
      </c>
      <c r="R743" t="str">
        <f t="shared" si="57"/>
        <v>plays</v>
      </c>
      <c r="S743" s="11">
        <f t="shared" si="58"/>
        <v>40321.208333333336</v>
      </c>
      <c r="T743" s="11">
        <f t="shared" si="59"/>
        <v>40322.208333333336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6">
        <f t="shared" si="55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 s="7">
        <f>IF(ISNUMBER(E744/H744),E744/H744,"N/A")</f>
        <v>110.76229508196721</v>
      </c>
      <c r="Q744" t="str">
        <f t="shared" si="56"/>
        <v>music</v>
      </c>
      <c r="R744" t="str">
        <f t="shared" si="57"/>
        <v>electric music</v>
      </c>
      <c r="S744" s="11">
        <f t="shared" si="58"/>
        <v>40197.25</v>
      </c>
      <c r="T744" s="11">
        <f t="shared" si="59"/>
        <v>40239.25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6">
        <f t="shared" si="55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 s="7">
        <f>IF(ISNUMBER(E745/H745),E745/H745,"N/A")</f>
        <v>29.647058823529413</v>
      </c>
      <c r="Q745" t="str">
        <f t="shared" si="56"/>
        <v>theater</v>
      </c>
      <c r="R745" t="str">
        <f t="shared" si="57"/>
        <v>plays</v>
      </c>
      <c r="S745" s="11">
        <f t="shared" si="58"/>
        <v>42298.208333333328</v>
      </c>
      <c r="T745" s="11">
        <f t="shared" si="59"/>
        <v>42304.208333333328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6">
        <f t="shared" si="55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 s="7">
        <f>IF(ISNUMBER(E746/H746),E746/H746,"N/A")</f>
        <v>101.71428571428571</v>
      </c>
      <c r="Q746" t="str">
        <f t="shared" si="56"/>
        <v>theater</v>
      </c>
      <c r="R746" t="str">
        <f t="shared" si="57"/>
        <v>plays</v>
      </c>
      <c r="S746" s="11">
        <f t="shared" si="58"/>
        <v>43322.208333333328</v>
      </c>
      <c r="T746" s="11">
        <f t="shared" si="59"/>
        <v>43324.208333333328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6">
        <f t="shared" si="55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 s="7">
        <f>IF(ISNUMBER(E747/H747),E747/H747,"N/A")</f>
        <v>61.5</v>
      </c>
      <c r="Q747" t="str">
        <f t="shared" si="56"/>
        <v>technology</v>
      </c>
      <c r="R747" t="str">
        <f t="shared" si="57"/>
        <v>wearables</v>
      </c>
      <c r="S747" s="11">
        <f t="shared" si="58"/>
        <v>40328.208333333336</v>
      </c>
      <c r="T747" s="11">
        <f t="shared" si="59"/>
        <v>40355.208333333336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6">
        <f t="shared" si="55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 s="7">
        <f>IF(ISNUMBER(E748/H748),E748/H748,"N/A")</f>
        <v>35</v>
      </c>
      <c r="Q748" t="str">
        <f t="shared" si="56"/>
        <v>technology</v>
      </c>
      <c r="R748" t="str">
        <f t="shared" si="57"/>
        <v>web</v>
      </c>
      <c r="S748" s="11">
        <f t="shared" si="58"/>
        <v>40825.208333333336</v>
      </c>
      <c r="T748" s="11">
        <f t="shared" si="59"/>
        <v>40830.208333333336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6">
        <f t="shared" si="55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 s="7">
        <f>IF(ISNUMBER(E749/H749),E749/H749,"N/A")</f>
        <v>40.049999999999997</v>
      </c>
      <c r="Q749" t="str">
        <f t="shared" si="56"/>
        <v>theater</v>
      </c>
      <c r="R749" t="str">
        <f t="shared" si="57"/>
        <v>plays</v>
      </c>
      <c r="S749" s="11">
        <f t="shared" si="58"/>
        <v>40423.208333333336</v>
      </c>
      <c r="T749" s="11">
        <f t="shared" si="59"/>
        <v>40434.208333333336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6">
        <f t="shared" si="55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 s="7">
        <f>IF(ISNUMBER(E750/H750),E750/H750,"N/A")</f>
        <v>110.97231270358306</v>
      </c>
      <c r="Q750" t="str">
        <f t="shared" si="56"/>
        <v>film &amp; video</v>
      </c>
      <c r="R750" t="str">
        <f t="shared" si="57"/>
        <v>animation</v>
      </c>
      <c r="S750" s="11">
        <f t="shared" si="58"/>
        <v>40238.25</v>
      </c>
      <c r="T750" s="11">
        <f t="shared" si="59"/>
        <v>40263.208333333336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6">
        <f t="shared" si="55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 s="7">
        <f>IF(ISNUMBER(E751/H751),E751/H751,"N/A")</f>
        <v>36.959016393442624</v>
      </c>
      <c r="Q751" t="str">
        <f t="shared" si="56"/>
        <v>technology</v>
      </c>
      <c r="R751" t="str">
        <f t="shared" si="57"/>
        <v>wearables</v>
      </c>
      <c r="S751" s="11">
        <f t="shared" si="58"/>
        <v>41920.208333333336</v>
      </c>
      <c r="T751" s="11">
        <f t="shared" si="59"/>
        <v>41932.208333333336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6">
        <f t="shared" si="55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 s="7">
        <f>IF(ISNUMBER(E752/H752),E752/H752,"N/A")</f>
        <v>1</v>
      </c>
      <c r="Q752" t="str">
        <f t="shared" si="56"/>
        <v>music</v>
      </c>
      <c r="R752" t="str">
        <f t="shared" si="57"/>
        <v>electric music</v>
      </c>
      <c r="S752" s="11">
        <f t="shared" si="58"/>
        <v>40360.208333333336</v>
      </c>
      <c r="T752" s="11">
        <f t="shared" si="59"/>
        <v>40385.208333333336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6">
        <f t="shared" si="55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 s="7">
        <f>IF(ISNUMBER(E753/H753),E753/H753,"N/A")</f>
        <v>30.974074074074075</v>
      </c>
      <c r="Q753" t="str">
        <f t="shared" si="56"/>
        <v>publishing</v>
      </c>
      <c r="R753" t="str">
        <f t="shared" si="57"/>
        <v>nonfiction</v>
      </c>
      <c r="S753" s="11">
        <f t="shared" si="58"/>
        <v>42446.208333333328</v>
      </c>
      <c r="T753" s="11">
        <f t="shared" si="59"/>
        <v>42461.208333333328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6">
        <f t="shared" si="55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 s="7">
        <f>IF(ISNUMBER(E754/H754),E754/H754,"N/A")</f>
        <v>47.035087719298247</v>
      </c>
      <c r="Q754" t="str">
        <f t="shared" si="56"/>
        <v>theater</v>
      </c>
      <c r="R754" t="str">
        <f t="shared" si="57"/>
        <v>plays</v>
      </c>
      <c r="S754" s="11">
        <f t="shared" si="58"/>
        <v>40395.208333333336</v>
      </c>
      <c r="T754" s="11">
        <f t="shared" si="59"/>
        <v>40413.208333333336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6">
        <f t="shared" si="55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 s="7">
        <f>IF(ISNUMBER(E755/H755),E755/H755,"N/A")</f>
        <v>88.065693430656935</v>
      </c>
      <c r="Q755" t="str">
        <f t="shared" si="56"/>
        <v>photography</v>
      </c>
      <c r="R755" t="str">
        <f t="shared" si="57"/>
        <v>photography books</v>
      </c>
      <c r="S755" s="11">
        <f t="shared" si="58"/>
        <v>40321.208333333336</v>
      </c>
      <c r="T755" s="11">
        <f t="shared" si="59"/>
        <v>40336.208333333336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6">
        <f t="shared" si="55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 s="7">
        <f>IF(ISNUMBER(E756/H756),E756/H756,"N/A")</f>
        <v>37.005616224648989</v>
      </c>
      <c r="Q756" t="str">
        <f t="shared" si="56"/>
        <v>theater</v>
      </c>
      <c r="R756" t="str">
        <f t="shared" si="57"/>
        <v>plays</v>
      </c>
      <c r="S756" s="11">
        <f t="shared" si="58"/>
        <v>41210.208333333336</v>
      </c>
      <c r="T756" s="11">
        <f t="shared" si="59"/>
        <v>41263.25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6">
        <f t="shared" si="55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 s="7">
        <f>IF(ISNUMBER(E757/H757),E757/H757,"N/A")</f>
        <v>26.027777777777779</v>
      </c>
      <c r="Q757" t="str">
        <f t="shared" si="56"/>
        <v>theater</v>
      </c>
      <c r="R757" t="str">
        <f t="shared" si="57"/>
        <v>plays</v>
      </c>
      <c r="S757" s="11">
        <f t="shared" si="58"/>
        <v>43096.25</v>
      </c>
      <c r="T757" s="11">
        <f t="shared" si="59"/>
        <v>43108.25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6">
        <f t="shared" si="55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 s="7">
        <f>IF(ISNUMBER(E758/H758),E758/H758,"N/A")</f>
        <v>67.817567567567565</v>
      </c>
      <c r="Q758" t="str">
        <f t="shared" si="56"/>
        <v>theater</v>
      </c>
      <c r="R758" t="str">
        <f t="shared" si="57"/>
        <v>plays</v>
      </c>
      <c r="S758" s="11">
        <f t="shared" si="58"/>
        <v>42024.25</v>
      </c>
      <c r="T758" s="11">
        <f t="shared" si="59"/>
        <v>42030.25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6">
        <f t="shared" si="55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 s="7">
        <f>IF(ISNUMBER(E759/H759),E759/H759,"N/A")</f>
        <v>49.964912280701753</v>
      </c>
      <c r="Q759" t="str">
        <f t="shared" si="56"/>
        <v>film &amp; video</v>
      </c>
      <c r="R759" t="str">
        <f t="shared" si="57"/>
        <v>drama</v>
      </c>
      <c r="S759" s="11">
        <f t="shared" si="58"/>
        <v>40675.208333333336</v>
      </c>
      <c r="T759" s="11">
        <f t="shared" si="59"/>
        <v>40679.208333333336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6">
        <f t="shared" si="55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 s="7">
        <f>IF(ISNUMBER(E760/H760),E760/H760,"N/A")</f>
        <v>110.01646903820817</v>
      </c>
      <c r="Q760" t="str">
        <f t="shared" si="56"/>
        <v>music</v>
      </c>
      <c r="R760" t="str">
        <f t="shared" si="57"/>
        <v>rock</v>
      </c>
      <c r="S760" s="11">
        <f t="shared" si="58"/>
        <v>41936.208333333336</v>
      </c>
      <c r="T760" s="11">
        <f t="shared" si="59"/>
        <v>41945.208333333336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6">
        <f t="shared" si="55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 s="7">
        <f>IF(ISNUMBER(E761/H761),E761/H761,"N/A")</f>
        <v>89.964678178963894</v>
      </c>
      <c r="Q761" t="str">
        <f t="shared" si="56"/>
        <v>music</v>
      </c>
      <c r="R761" t="str">
        <f t="shared" si="57"/>
        <v>electric music</v>
      </c>
      <c r="S761" s="11">
        <f t="shared" si="58"/>
        <v>43136.25</v>
      </c>
      <c r="T761" s="11">
        <f t="shared" si="59"/>
        <v>43166.25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6">
        <f t="shared" si="55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 s="7">
        <f>IF(ISNUMBER(E762/H762),E762/H762,"N/A")</f>
        <v>79.009523809523813</v>
      </c>
      <c r="Q762" t="str">
        <f t="shared" si="56"/>
        <v>games</v>
      </c>
      <c r="R762" t="str">
        <f t="shared" si="57"/>
        <v>video games</v>
      </c>
      <c r="S762" s="11">
        <f t="shared" si="58"/>
        <v>43678.208333333328</v>
      </c>
      <c r="T762" s="11">
        <f t="shared" si="59"/>
        <v>43707.208333333328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6">
        <f t="shared" si="55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 s="7">
        <f>IF(ISNUMBER(E763/H763),E763/H763,"N/A")</f>
        <v>86.867469879518069</v>
      </c>
      <c r="Q763" t="str">
        <f t="shared" si="56"/>
        <v>music</v>
      </c>
      <c r="R763" t="str">
        <f t="shared" si="57"/>
        <v>rock</v>
      </c>
      <c r="S763" s="11">
        <f t="shared" si="58"/>
        <v>42938.208333333328</v>
      </c>
      <c r="T763" s="11">
        <f t="shared" si="59"/>
        <v>42943.208333333328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6">
        <f t="shared" si="55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 s="7">
        <f>IF(ISNUMBER(E764/H764),E764/H764,"N/A")</f>
        <v>62.04</v>
      </c>
      <c r="Q764" t="str">
        <f t="shared" si="56"/>
        <v>music</v>
      </c>
      <c r="R764" t="str">
        <f t="shared" si="57"/>
        <v>jazz</v>
      </c>
      <c r="S764" s="11">
        <f t="shared" si="58"/>
        <v>41241.25</v>
      </c>
      <c r="T764" s="11">
        <f t="shared" si="59"/>
        <v>41252.25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6">
        <f t="shared" si="55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 s="7">
        <f>IF(ISNUMBER(E765/H765),E765/H765,"N/A")</f>
        <v>26.970212765957445</v>
      </c>
      <c r="Q765" t="str">
        <f t="shared" si="56"/>
        <v>theater</v>
      </c>
      <c r="R765" t="str">
        <f t="shared" si="57"/>
        <v>plays</v>
      </c>
      <c r="S765" s="11">
        <f t="shared" si="58"/>
        <v>41037.208333333336</v>
      </c>
      <c r="T765" s="11">
        <f t="shared" si="59"/>
        <v>41072.208333333336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6">
        <f t="shared" si="55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 s="7">
        <f>IF(ISNUMBER(E766/H766),E766/H766,"N/A")</f>
        <v>54.121621621621621</v>
      </c>
      <c r="Q766" t="str">
        <f t="shared" si="56"/>
        <v>music</v>
      </c>
      <c r="R766" t="str">
        <f t="shared" si="57"/>
        <v>rock</v>
      </c>
      <c r="S766" s="11">
        <f t="shared" si="58"/>
        <v>40676.208333333336</v>
      </c>
      <c r="T766" s="11">
        <f t="shared" si="59"/>
        <v>40684.208333333336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6">
        <f t="shared" si="55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 s="7">
        <f>IF(ISNUMBER(E767/H767),E767/H767,"N/A")</f>
        <v>41.035353535353536</v>
      </c>
      <c r="Q767" t="str">
        <f t="shared" si="56"/>
        <v>music</v>
      </c>
      <c r="R767" t="str">
        <f t="shared" si="57"/>
        <v>indie rock</v>
      </c>
      <c r="S767" s="11">
        <f t="shared" si="58"/>
        <v>42840.208333333328</v>
      </c>
      <c r="T767" s="11">
        <f t="shared" si="59"/>
        <v>42865.208333333328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6">
        <f t="shared" si="55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 s="7">
        <f>IF(ISNUMBER(E768/H768),E768/H768,"N/A")</f>
        <v>55.052419354838712</v>
      </c>
      <c r="Q768" t="str">
        <f t="shared" si="56"/>
        <v>film &amp; video</v>
      </c>
      <c r="R768" t="str">
        <f t="shared" si="57"/>
        <v>science fiction</v>
      </c>
      <c r="S768" s="11">
        <f t="shared" si="58"/>
        <v>43362.208333333328</v>
      </c>
      <c r="T768" s="11">
        <f t="shared" si="59"/>
        <v>43363.208333333328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6">
        <f t="shared" si="55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 s="7">
        <f>IF(ISNUMBER(E769/H769),E769/H769,"N/A")</f>
        <v>107.93762183235867</v>
      </c>
      <c r="Q769" t="str">
        <f t="shared" si="56"/>
        <v>publishing</v>
      </c>
      <c r="R769" t="str">
        <f t="shared" si="57"/>
        <v>translations</v>
      </c>
      <c r="S769" s="11">
        <f t="shared" si="58"/>
        <v>42283.208333333328</v>
      </c>
      <c r="T769" s="11">
        <f t="shared" si="59"/>
        <v>42328.25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6">
        <f t="shared" si="55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 s="7">
        <f>IF(ISNUMBER(E770/H770),E770/H770,"N/A")</f>
        <v>73.92</v>
      </c>
      <c r="Q770" t="str">
        <f t="shared" si="56"/>
        <v>theater</v>
      </c>
      <c r="R770" t="str">
        <f t="shared" si="57"/>
        <v>plays</v>
      </c>
      <c r="S770" s="11">
        <f t="shared" si="58"/>
        <v>41619.25</v>
      </c>
      <c r="T770" s="11">
        <f t="shared" si="59"/>
        <v>41634.25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6">
        <f t="shared" ref="F771:F834" si="60">E771/D771*100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 s="7">
        <f>IF(ISNUMBER(E771/H771),E771/H771,"N/A")</f>
        <v>31.995894428152493</v>
      </c>
      <c r="Q771" t="str">
        <f t="shared" ref="Q771:Q834" si="61">LEFT(O771,SEARCH("/",O771)-1)</f>
        <v>games</v>
      </c>
      <c r="R771" t="str">
        <f t="shared" ref="R771:R834" si="62">RIGHT(O771,LEN(O771)-SEARCH("/",O771))</f>
        <v>video games</v>
      </c>
      <c r="S771" s="11">
        <f t="shared" ref="S771:S834" si="63">K771/86400+DATE(1970,1,1)</f>
        <v>41501.208333333336</v>
      </c>
      <c r="T771" s="11">
        <f t="shared" ref="T771:T834" si="64">L771/86400+DATE(1970,1,1)</f>
        <v>41527.208333333336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6">
        <f t="shared" si="60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 s="7">
        <f>IF(ISNUMBER(E772/H772),E772/H772,"N/A")</f>
        <v>53.898148148148145</v>
      </c>
      <c r="Q772" t="str">
        <f t="shared" si="61"/>
        <v>theater</v>
      </c>
      <c r="R772" t="str">
        <f t="shared" si="62"/>
        <v>plays</v>
      </c>
      <c r="S772" s="11">
        <f t="shared" si="63"/>
        <v>41743.208333333336</v>
      </c>
      <c r="T772" s="11">
        <f t="shared" si="64"/>
        <v>41750.208333333336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6">
        <f t="shared" si="60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 s="7">
        <f>IF(ISNUMBER(E773/H773),E773/H773,"N/A")</f>
        <v>106.5</v>
      </c>
      <c r="Q773" t="str">
        <f t="shared" si="61"/>
        <v>theater</v>
      </c>
      <c r="R773" t="str">
        <f t="shared" si="62"/>
        <v>plays</v>
      </c>
      <c r="S773" s="11">
        <f t="shared" si="63"/>
        <v>43491.25</v>
      </c>
      <c r="T773" s="11">
        <f t="shared" si="64"/>
        <v>43518.25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6">
        <f t="shared" si="60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 s="7">
        <f>IF(ISNUMBER(E774/H774),E774/H774,"N/A")</f>
        <v>32.999805409612762</v>
      </c>
      <c r="Q774" t="str">
        <f t="shared" si="61"/>
        <v>music</v>
      </c>
      <c r="R774" t="str">
        <f t="shared" si="62"/>
        <v>indie rock</v>
      </c>
      <c r="S774" s="11">
        <f t="shared" si="63"/>
        <v>43505.25</v>
      </c>
      <c r="T774" s="11">
        <f t="shared" si="64"/>
        <v>43509.25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6">
        <f t="shared" si="60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 s="7">
        <f>IF(ISNUMBER(E775/H775),E775/H775,"N/A")</f>
        <v>43.00254993625159</v>
      </c>
      <c r="Q775" t="str">
        <f t="shared" si="61"/>
        <v>theater</v>
      </c>
      <c r="R775" t="str">
        <f t="shared" si="62"/>
        <v>plays</v>
      </c>
      <c r="S775" s="11">
        <f t="shared" si="63"/>
        <v>42838.208333333328</v>
      </c>
      <c r="T775" s="11">
        <f t="shared" si="64"/>
        <v>42848.208333333328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6">
        <f t="shared" si="60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 s="7">
        <f>IF(ISNUMBER(E776/H776),E776/H776,"N/A")</f>
        <v>86.858974358974365</v>
      </c>
      <c r="Q776" t="str">
        <f t="shared" si="61"/>
        <v>technology</v>
      </c>
      <c r="R776" t="str">
        <f t="shared" si="62"/>
        <v>web</v>
      </c>
      <c r="S776" s="11">
        <f t="shared" si="63"/>
        <v>42513.208333333328</v>
      </c>
      <c r="T776" s="11">
        <f t="shared" si="64"/>
        <v>42554.208333333328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6">
        <f t="shared" si="60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 s="7">
        <f>IF(ISNUMBER(E777/H777),E777/H777,"N/A")</f>
        <v>96.8</v>
      </c>
      <c r="Q777" t="str">
        <f t="shared" si="61"/>
        <v>music</v>
      </c>
      <c r="R777" t="str">
        <f t="shared" si="62"/>
        <v>rock</v>
      </c>
      <c r="S777" s="11">
        <f t="shared" si="63"/>
        <v>41949.25</v>
      </c>
      <c r="T777" s="11">
        <f t="shared" si="64"/>
        <v>41959.25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6">
        <f t="shared" si="60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 s="7">
        <f>IF(ISNUMBER(E778/H778),E778/H778,"N/A")</f>
        <v>32.995456610631528</v>
      </c>
      <c r="Q778" t="str">
        <f t="shared" si="61"/>
        <v>theater</v>
      </c>
      <c r="R778" t="str">
        <f t="shared" si="62"/>
        <v>plays</v>
      </c>
      <c r="S778" s="11">
        <f t="shared" si="63"/>
        <v>43650.208333333328</v>
      </c>
      <c r="T778" s="11">
        <f t="shared" si="64"/>
        <v>43668.208333333328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6">
        <f t="shared" si="60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 s="7">
        <f>IF(ISNUMBER(E779/H779),E779/H779,"N/A")</f>
        <v>68.028106508875737</v>
      </c>
      <c r="Q779" t="str">
        <f t="shared" si="61"/>
        <v>theater</v>
      </c>
      <c r="R779" t="str">
        <f t="shared" si="62"/>
        <v>plays</v>
      </c>
      <c r="S779" s="11">
        <f t="shared" si="63"/>
        <v>40809.208333333336</v>
      </c>
      <c r="T779" s="11">
        <f t="shared" si="64"/>
        <v>40838.208333333336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6">
        <f t="shared" si="60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 s="7">
        <f>IF(ISNUMBER(E780/H780),E780/H780,"N/A")</f>
        <v>58.867816091954026</v>
      </c>
      <c r="Q780" t="str">
        <f t="shared" si="61"/>
        <v>film &amp; video</v>
      </c>
      <c r="R780" t="str">
        <f t="shared" si="62"/>
        <v>animation</v>
      </c>
      <c r="S780" s="11">
        <f t="shared" si="63"/>
        <v>40768.208333333336</v>
      </c>
      <c r="T780" s="11">
        <f t="shared" si="64"/>
        <v>40773.208333333336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6">
        <f t="shared" si="60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 s="7">
        <f>IF(ISNUMBER(E781/H781),E781/H781,"N/A")</f>
        <v>105.04572803850782</v>
      </c>
      <c r="Q781" t="str">
        <f t="shared" si="61"/>
        <v>theater</v>
      </c>
      <c r="R781" t="str">
        <f t="shared" si="62"/>
        <v>plays</v>
      </c>
      <c r="S781" s="11">
        <f t="shared" si="63"/>
        <v>42230.208333333328</v>
      </c>
      <c r="T781" s="11">
        <f t="shared" si="64"/>
        <v>42239.208333333328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6">
        <f t="shared" si="60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 s="7">
        <f>IF(ISNUMBER(E782/H782),E782/H782,"N/A")</f>
        <v>33.054878048780488</v>
      </c>
      <c r="Q782" t="str">
        <f t="shared" si="61"/>
        <v>film &amp; video</v>
      </c>
      <c r="R782" t="str">
        <f t="shared" si="62"/>
        <v>drama</v>
      </c>
      <c r="S782" s="11">
        <f t="shared" si="63"/>
        <v>42573.208333333328</v>
      </c>
      <c r="T782" s="11">
        <f t="shared" si="64"/>
        <v>42592.208333333328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6">
        <f t="shared" si="60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 s="7">
        <f>IF(ISNUMBER(E783/H783),E783/H783,"N/A")</f>
        <v>78.821428571428569</v>
      </c>
      <c r="Q783" t="str">
        <f t="shared" si="61"/>
        <v>theater</v>
      </c>
      <c r="R783" t="str">
        <f t="shared" si="62"/>
        <v>plays</v>
      </c>
      <c r="S783" s="11">
        <f t="shared" si="63"/>
        <v>40482.208333333336</v>
      </c>
      <c r="T783" s="11">
        <f t="shared" si="64"/>
        <v>40533.25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6">
        <f t="shared" si="60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 s="7">
        <f>IF(ISNUMBER(E784/H784),E784/H784,"N/A")</f>
        <v>68.204968944099377</v>
      </c>
      <c r="Q784" t="str">
        <f t="shared" si="61"/>
        <v>film &amp; video</v>
      </c>
      <c r="R784" t="str">
        <f t="shared" si="62"/>
        <v>animation</v>
      </c>
      <c r="S784" s="11">
        <f t="shared" si="63"/>
        <v>40603.25</v>
      </c>
      <c r="T784" s="11">
        <f t="shared" si="64"/>
        <v>40631.208333333336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6">
        <f t="shared" si="60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 s="7">
        <f>IF(ISNUMBER(E785/H785),E785/H785,"N/A")</f>
        <v>75.731884057971016</v>
      </c>
      <c r="Q785" t="str">
        <f t="shared" si="61"/>
        <v>music</v>
      </c>
      <c r="R785" t="str">
        <f t="shared" si="62"/>
        <v>rock</v>
      </c>
      <c r="S785" s="11">
        <f t="shared" si="63"/>
        <v>41625.25</v>
      </c>
      <c r="T785" s="11">
        <f t="shared" si="64"/>
        <v>41632.25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6">
        <f t="shared" si="60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 s="7">
        <f>IF(ISNUMBER(E786/H786),E786/H786,"N/A")</f>
        <v>30.996070133010882</v>
      </c>
      <c r="Q786" t="str">
        <f t="shared" si="61"/>
        <v>technology</v>
      </c>
      <c r="R786" t="str">
        <f t="shared" si="62"/>
        <v>web</v>
      </c>
      <c r="S786" s="11">
        <f t="shared" si="63"/>
        <v>42435.25</v>
      </c>
      <c r="T786" s="11">
        <f t="shared" si="64"/>
        <v>42446.208333333328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6">
        <f t="shared" si="60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 s="7">
        <f>IF(ISNUMBER(E787/H787),E787/H787,"N/A")</f>
        <v>101.88188976377953</v>
      </c>
      <c r="Q787" t="str">
        <f t="shared" si="61"/>
        <v>film &amp; video</v>
      </c>
      <c r="R787" t="str">
        <f t="shared" si="62"/>
        <v>animation</v>
      </c>
      <c r="S787" s="11">
        <f t="shared" si="63"/>
        <v>43582.208333333328</v>
      </c>
      <c r="T787" s="11">
        <f t="shared" si="64"/>
        <v>43616.208333333328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6">
        <f t="shared" si="60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 s="7">
        <f>IF(ISNUMBER(E788/H788),E788/H788,"N/A")</f>
        <v>52.879227053140099</v>
      </c>
      <c r="Q788" t="str">
        <f t="shared" si="61"/>
        <v>music</v>
      </c>
      <c r="R788" t="str">
        <f t="shared" si="62"/>
        <v>jazz</v>
      </c>
      <c r="S788" s="11">
        <f t="shared" si="63"/>
        <v>43186.208333333328</v>
      </c>
      <c r="T788" s="11">
        <f t="shared" si="64"/>
        <v>43193.208333333328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6">
        <f t="shared" si="60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 s="7">
        <f>IF(ISNUMBER(E789/H789),E789/H789,"N/A")</f>
        <v>71.005820721769496</v>
      </c>
      <c r="Q789" t="str">
        <f t="shared" si="61"/>
        <v>music</v>
      </c>
      <c r="R789" t="str">
        <f t="shared" si="62"/>
        <v>rock</v>
      </c>
      <c r="S789" s="11">
        <f t="shared" si="63"/>
        <v>40684.208333333336</v>
      </c>
      <c r="T789" s="11">
        <f t="shared" si="64"/>
        <v>40693.208333333336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6">
        <f t="shared" si="60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 s="7">
        <f>IF(ISNUMBER(E790/H790),E790/H790,"N/A")</f>
        <v>102.38709677419355</v>
      </c>
      <c r="Q790" t="str">
        <f t="shared" si="61"/>
        <v>film &amp; video</v>
      </c>
      <c r="R790" t="str">
        <f t="shared" si="62"/>
        <v>animation</v>
      </c>
      <c r="S790" s="11">
        <f t="shared" si="63"/>
        <v>41202.208333333336</v>
      </c>
      <c r="T790" s="11">
        <f t="shared" si="64"/>
        <v>41223.25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6">
        <f t="shared" si="60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 s="7">
        <f>IF(ISNUMBER(E791/H791),E791/H791,"N/A")</f>
        <v>74.466666666666669</v>
      </c>
      <c r="Q791" t="str">
        <f t="shared" si="61"/>
        <v>theater</v>
      </c>
      <c r="R791" t="str">
        <f t="shared" si="62"/>
        <v>plays</v>
      </c>
      <c r="S791" s="11">
        <f t="shared" si="63"/>
        <v>41786.208333333336</v>
      </c>
      <c r="T791" s="11">
        <f t="shared" si="64"/>
        <v>41823.208333333336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6">
        <f t="shared" si="60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 s="7">
        <f>IF(ISNUMBER(E792/H792),E792/H792,"N/A")</f>
        <v>51.009883198562441</v>
      </c>
      <c r="Q792" t="str">
        <f t="shared" si="61"/>
        <v>theater</v>
      </c>
      <c r="R792" t="str">
        <f t="shared" si="62"/>
        <v>plays</v>
      </c>
      <c r="S792" s="11">
        <f t="shared" si="63"/>
        <v>40223.25</v>
      </c>
      <c r="T792" s="11">
        <f t="shared" si="64"/>
        <v>40229.25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6">
        <f t="shared" si="60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 s="7">
        <f>IF(ISNUMBER(E793/H793),E793/H793,"N/A")</f>
        <v>90</v>
      </c>
      <c r="Q793" t="str">
        <f t="shared" si="61"/>
        <v>food</v>
      </c>
      <c r="R793" t="str">
        <f t="shared" si="62"/>
        <v>food trucks</v>
      </c>
      <c r="S793" s="11">
        <f t="shared" si="63"/>
        <v>42715.25</v>
      </c>
      <c r="T793" s="11">
        <f t="shared" si="64"/>
        <v>42731.25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6">
        <f t="shared" si="60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 s="7">
        <f>IF(ISNUMBER(E794/H794),E794/H794,"N/A")</f>
        <v>97.142857142857139</v>
      </c>
      <c r="Q794" t="str">
        <f t="shared" si="61"/>
        <v>theater</v>
      </c>
      <c r="R794" t="str">
        <f t="shared" si="62"/>
        <v>plays</v>
      </c>
      <c r="S794" s="11">
        <f t="shared" si="63"/>
        <v>41451.208333333336</v>
      </c>
      <c r="T794" s="11">
        <f t="shared" si="64"/>
        <v>41479.208333333336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6">
        <f t="shared" si="60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 s="7">
        <f>IF(ISNUMBER(E795/H795),E795/H795,"N/A")</f>
        <v>72.071823204419886</v>
      </c>
      <c r="Q795" t="str">
        <f t="shared" si="61"/>
        <v>publishing</v>
      </c>
      <c r="R795" t="str">
        <f t="shared" si="62"/>
        <v>nonfiction</v>
      </c>
      <c r="S795" s="11">
        <f t="shared" si="63"/>
        <v>41450.208333333336</v>
      </c>
      <c r="T795" s="11">
        <f t="shared" si="64"/>
        <v>41454.208333333336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6">
        <f t="shared" si="60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 s="7">
        <f>IF(ISNUMBER(E796/H796),E796/H796,"N/A")</f>
        <v>75.236363636363635</v>
      </c>
      <c r="Q796" t="str">
        <f t="shared" si="61"/>
        <v>music</v>
      </c>
      <c r="R796" t="str">
        <f t="shared" si="62"/>
        <v>rock</v>
      </c>
      <c r="S796" s="11">
        <f t="shared" si="63"/>
        <v>43091.25</v>
      </c>
      <c r="T796" s="11">
        <f t="shared" si="64"/>
        <v>43103.25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6">
        <f t="shared" si="60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 s="7">
        <f>IF(ISNUMBER(E797/H797),E797/H797,"N/A")</f>
        <v>32.967741935483872</v>
      </c>
      <c r="Q797" t="str">
        <f t="shared" si="61"/>
        <v>film &amp; video</v>
      </c>
      <c r="R797" t="str">
        <f t="shared" si="62"/>
        <v>drama</v>
      </c>
      <c r="S797" s="11">
        <f t="shared" si="63"/>
        <v>42675.208333333328</v>
      </c>
      <c r="T797" s="11">
        <f t="shared" si="64"/>
        <v>42678.208333333328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6">
        <f t="shared" si="60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 s="7">
        <f>IF(ISNUMBER(E798/H798),E798/H798,"N/A")</f>
        <v>54.807692307692307</v>
      </c>
      <c r="Q798" t="str">
        <f t="shared" si="61"/>
        <v>games</v>
      </c>
      <c r="R798" t="str">
        <f t="shared" si="62"/>
        <v>mobile games</v>
      </c>
      <c r="S798" s="11">
        <f t="shared" si="63"/>
        <v>41859.208333333336</v>
      </c>
      <c r="T798" s="11">
        <f t="shared" si="64"/>
        <v>41866.208333333336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6">
        <f t="shared" si="60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 s="7">
        <f>IF(ISNUMBER(E799/H799),E799/H799,"N/A")</f>
        <v>45.037837837837834</v>
      </c>
      <c r="Q799" t="str">
        <f t="shared" si="61"/>
        <v>technology</v>
      </c>
      <c r="R799" t="str">
        <f t="shared" si="62"/>
        <v>web</v>
      </c>
      <c r="S799" s="11">
        <f t="shared" si="63"/>
        <v>43464.25</v>
      </c>
      <c r="T799" s="11">
        <f t="shared" si="64"/>
        <v>43487.25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6">
        <f t="shared" si="60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 s="7">
        <f>IF(ISNUMBER(E800/H800),E800/H800,"N/A")</f>
        <v>52.958677685950413</v>
      </c>
      <c r="Q800" t="str">
        <f t="shared" si="61"/>
        <v>theater</v>
      </c>
      <c r="R800" t="str">
        <f t="shared" si="62"/>
        <v>plays</v>
      </c>
      <c r="S800" s="11">
        <f t="shared" si="63"/>
        <v>41060.208333333336</v>
      </c>
      <c r="T800" s="11">
        <f t="shared" si="64"/>
        <v>41088.208333333336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6">
        <f t="shared" si="60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 s="7">
        <f>IF(ISNUMBER(E801/H801),E801/H801,"N/A")</f>
        <v>60.017959183673469</v>
      </c>
      <c r="Q801" t="str">
        <f t="shared" si="61"/>
        <v>theater</v>
      </c>
      <c r="R801" t="str">
        <f t="shared" si="62"/>
        <v>plays</v>
      </c>
      <c r="S801" s="11">
        <f t="shared" si="63"/>
        <v>42399.25</v>
      </c>
      <c r="T801" s="11">
        <f t="shared" si="64"/>
        <v>42403.25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6">
        <f t="shared" si="60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 s="7">
        <f>IF(ISNUMBER(E802/H802),E802/H802,"N/A")</f>
        <v>1</v>
      </c>
      <c r="Q802" t="str">
        <f t="shared" si="61"/>
        <v>music</v>
      </c>
      <c r="R802" t="str">
        <f t="shared" si="62"/>
        <v>rock</v>
      </c>
      <c r="S802" s="11">
        <f t="shared" si="63"/>
        <v>42167.208333333328</v>
      </c>
      <c r="T802" s="11">
        <f t="shared" si="64"/>
        <v>42171.208333333328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6">
        <f t="shared" si="60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 s="7">
        <f>IF(ISNUMBER(E803/H803),E803/H803,"N/A")</f>
        <v>44.028301886792455</v>
      </c>
      <c r="Q803" t="str">
        <f t="shared" si="61"/>
        <v>photography</v>
      </c>
      <c r="R803" t="str">
        <f t="shared" si="62"/>
        <v>photography books</v>
      </c>
      <c r="S803" s="11">
        <f t="shared" si="63"/>
        <v>43830.25</v>
      </c>
      <c r="T803" s="11">
        <f t="shared" si="64"/>
        <v>43852.25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6">
        <f t="shared" si="60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 s="7">
        <f>IF(ISNUMBER(E804/H804),E804/H804,"N/A")</f>
        <v>86.028169014084511</v>
      </c>
      <c r="Q804" t="str">
        <f t="shared" si="61"/>
        <v>photography</v>
      </c>
      <c r="R804" t="str">
        <f t="shared" si="62"/>
        <v>photography books</v>
      </c>
      <c r="S804" s="11">
        <f t="shared" si="63"/>
        <v>43650.208333333328</v>
      </c>
      <c r="T804" s="11">
        <f t="shared" si="64"/>
        <v>43652.208333333328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6">
        <f t="shared" si="60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 s="7">
        <f>IF(ISNUMBER(E805/H805),E805/H805,"N/A")</f>
        <v>28.012875536480685</v>
      </c>
      <c r="Q805" t="str">
        <f t="shared" si="61"/>
        <v>theater</v>
      </c>
      <c r="R805" t="str">
        <f t="shared" si="62"/>
        <v>plays</v>
      </c>
      <c r="S805" s="11">
        <f t="shared" si="63"/>
        <v>43492.25</v>
      </c>
      <c r="T805" s="11">
        <f t="shared" si="64"/>
        <v>43526.25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6">
        <f t="shared" si="60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 s="7">
        <f>IF(ISNUMBER(E806/H806),E806/H806,"N/A")</f>
        <v>32.050458715596328</v>
      </c>
      <c r="Q806" t="str">
        <f t="shared" si="61"/>
        <v>music</v>
      </c>
      <c r="R806" t="str">
        <f t="shared" si="62"/>
        <v>rock</v>
      </c>
      <c r="S806" s="11">
        <f t="shared" si="63"/>
        <v>43102.25</v>
      </c>
      <c r="T806" s="11">
        <f t="shared" si="64"/>
        <v>43122.25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6">
        <f t="shared" si="60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 s="7">
        <f>IF(ISNUMBER(E807/H807),E807/H807,"N/A")</f>
        <v>73.611940298507463</v>
      </c>
      <c r="Q807" t="str">
        <f t="shared" si="61"/>
        <v>film &amp; video</v>
      </c>
      <c r="R807" t="str">
        <f t="shared" si="62"/>
        <v>documentary</v>
      </c>
      <c r="S807" s="11">
        <f t="shared" si="63"/>
        <v>41958.25</v>
      </c>
      <c r="T807" s="11">
        <f t="shared" si="64"/>
        <v>42009.25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6">
        <f t="shared" si="60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 s="7">
        <f>IF(ISNUMBER(E808/H808),E808/H808,"N/A")</f>
        <v>108.71052631578948</v>
      </c>
      <c r="Q808" t="str">
        <f t="shared" si="61"/>
        <v>film &amp; video</v>
      </c>
      <c r="R808" t="str">
        <f t="shared" si="62"/>
        <v>drama</v>
      </c>
      <c r="S808" s="11">
        <f t="shared" si="63"/>
        <v>40973.25</v>
      </c>
      <c r="T808" s="11">
        <f t="shared" si="64"/>
        <v>40997.208333333336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6">
        <f t="shared" si="60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 s="7">
        <f>IF(ISNUMBER(E809/H809),E809/H809,"N/A")</f>
        <v>42.97674418604651</v>
      </c>
      <c r="Q809" t="str">
        <f t="shared" si="61"/>
        <v>theater</v>
      </c>
      <c r="R809" t="str">
        <f t="shared" si="62"/>
        <v>plays</v>
      </c>
      <c r="S809" s="11">
        <f t="shared" si="63"/>
        <v>43753.208333333328</v>
      </c>
      <c r="T809" s="11">
        <f t="shared" si="64"/>
        <v>43797.25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6">
        <f t="shared" si="60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 s="7">
        <f>IF(ISNUMBER(E810/H810),E810/H810,"N/A")</f>
        <v>83.315789473684205</v>
      </c>
      <c r="Q810" t="str">
        <f t="shared" si="61"/>
        <v>food</v>
      </c>
      <c r="R810" t="str">
        <f t="shared" si="62"/>
        <v>food trucks</v>
      </c>
      <c r="S810" s="11">
        <f t="shared" si="63"/>
        <v>42507.208333333328</v>
      </c>
      <c r="T810" s="11">
        <f t="shared" si="64"/>
        <v>42524.208333333328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6">
        <f t="shared" si="60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 s="7">
        <f>IF(ISNUMBER(E811/H811),E811/H811,"N/A")</f>
        <v>42</v>
      </c>
      <c r="Q811" t="str">
        <f t="shared" si="61"/>
        <v>film &amp; video</v>
      </c>
      <c r="R811" t="str">
        <f t="shared" si="62"/>
        <v>documentary</v>
      </c>
      <c r="S811" s="11">
        <f t="shared" si="63"/>
        <v>41135.208333333336</v>
      </c>
      <c r="T811" s="11">
        <f t="shared" si="64"/>
        <v>41136.208333333336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6">
        <f t="shared" si="60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 s="7">
        <f>IF(ISNUMBER(E812/H812),E812/H812,"N/A")</f>
        <v>55.927601809954751</v>
      </c>
      <c r="Q812" t="str">
        <f t="shared" si="61"/>
        <v>theater</v>
      </c>
      <c r="R812" t="str">
        <f t="shared" si="62"/>
        <v>plays</v>
      </c>
      <c r="S812" s="11">
        <f t="shared" si="63"/>
        <v>43067.25</v>
      </c>
      <c r="T812" s="11">
        <f t="shared" si="64"/>
        <v>43077.25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6">
        <f t="shared" si="60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 s="7">
        <f>IF(ISNUMBER(E813/H813),E813/H813,"N/A")</f>
        <v>105.03681885125184</v>
      </c>
      <c r="Q813" t="str">
        <f t="shared" si="61"/>
        <v>games</v>
      </c>
      <c r="R813" t="str">
        <f t="shared" si="62"/>
        <v>video games</v>
      </c>
      <c r="S813" s="11">
        <f t="shared" si="63"/>
        <v>42378.25</v>
      </c>
      <c r="T813" s="11">
        <f t="shared" si="64"/>
        <v>42380.25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6">
        <f t="shared" si="60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 s="7">
        <f>IF(ISNUMBER(E814/H814),E814/H814,"N/A")</f>
        <v>48</v>
      </c>
      <c r="Q814" t="str">
        <f t="shared" si="61"/>
        <v>publishing</v>
      </c>
      <c r="R814" t="str">
        <f t="shared" si="62"/>
        <v>nonfiction</v>
      </c>
      <c r="S814" s="11">
        <f t="shared" si="63"/>
        <v>43206.208333333328</v>
      </c>
      <c r="T814" s="11">
        <f t="shared" si="64"/>
        <v>43211.208333333328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6">
        <f t="shared" si="60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 s="7">
        <f>IF(ISNUMBER(E815/H815),E815/H815,"N/A")</f>
        <v>112.66176470588235</v>
      </c>
      <c r="Q815" t="str">
        <f t="shared" si="61"/>
        <v>games</v>
      </c>
      <c r="R815" t="str">
        <f t="shared" si="62"/>
        <v>video games</v>
      </c>
      <c r="S815" s="11">
        <f t="shared" si="63"/>
        <v>41148.208333333336</v>
      </c>
      <c r="T815" s="11">
        <f t="shared" si="64"/>
        <v>41158.208333333336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6">
        <f t="shared" si="60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 s="7">
        <f>IF(ISNUMBER(E816/H816),E816/H816,"N/A")</f>
        <v>81.944444444444443</v>
      </c>
      <c r="Q816" t="str">
        <f t="shared" si="61"/>
        <v>music</v>
      </c>
      <c r="R816" t="str">
        <f t="shared" si="62"/>
        <v>rock</v>
      </c>
      <c r="S816" s="11">
        <f t="shared" si="63"/>
        <v>42517.208333333328</v>
      </c>
      <c r="T816" s="11">
        <f t="shared" si="64"/>
        <v>42519.208333333328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6">
        <f t="shared" si="60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 s="7">
        <f>IF(ISNUMBER(E817/H817),E817/H817,"N/A")</f>
        <v>64.049180327868854</v>
      </c>
      <c r="Q817" t="str">
        <f t="shared" si="61"/>
        <v>music</v>
      </c>
      <c r="R817" t="str">
        <f t="shared" si="62"/>
        <v>rock</v>
      </c>
      <c r="S817" s="11">
        <f t="shared" si="63"/>
        <v>43068.25</v>
      </c>
      <c r="T817" s="11">
        <f t="shared" si="64"/>
        <v>43094.25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6">
        <f t="shared" si="60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 s="7">
        <f>IF(ISNUMBER(E818/H818),E818/H818,"N/A")</f>
        <v>106.39097744360902</v>
      </c>
      <c r="Q818" t="str">
        <f t="shared" si="61"/>
        <v>theater</v>
      </c>
      <c r="R818" t="str">
        <f t="shared" si="62"/>
        <v>plays</v>
      </c>
      <c r="S818" s="11">
        <f t="shared" si="63"/>
        <v>41680.25</v>
      </c>
      <c r="T818" s="11">
        <f t="shared" si="64"/>
        <v>41682.25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6">
        <f t="shared" si="60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 s="7">
        <f>IF(ISNUMBER(E819/H819),E819/H819,"N/A")</f>
        <v>76.011249497790274</v>
      </c>
      <c r="Q819" t="str">
        <f t="shared" si="61"/>
        <v>publishing</v>
      </c>
      <c r="R819" t="str">
        <f t="shared" si="62"/>
        <v>nonfiction</v>
      </c>
      <c r="S819" s="11">
        <f t="shared" si="63"/>
        <v>43589.208333333328</v>
      </c>
      <c r="T819" s="11">
        <f t="shared" si="64"/>
        <v>43617.208333333328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6">
        <f t="shared" si="60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 s="7">
        <f>IF(ISNUMBER(E820/H820),E820/H820,"N/A")</f>
        <v>111.07246376811594</v>
      </c>
      <c r="Q820" t="str">
        <f t="shared" si="61"/>
        <v>theater</v>
      </c>
      <c r="R820" t="str">
        <f t="shared" si="62"/>
        <v>plays</v>
      </c>
      <c r="S820" s="11">
        <f t="shared" si="63"/>
        <v>43486.25</v>
      </c>
      <c r="T820" s="11">
        <f t="shared" si="64"/>
        <v>43499.25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6">
        <f t="shared" si="60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 s="7">
        <f>IF(ISNUMBER(E821/H821),E821/H821,"N/A")</f>
        <v>95.936170212765958</v>
      </c>
      <c r="Q821" t="str">
        <f t="shared" si="61"/>
        <v>games</v>
      </c>
      <c r="R821" t="str">
        <f t="shared" si="62"/>
        <v>video games</v>
      </c>
      <c r="S821" s="11">
        <f t="shared" si="63"/>
        <v>41237.25</v>
      </c>
      <c r="T821" s="11">
        <f t="shared" si="64"/>
        <v>41252.25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6">
        <f t="shared" si="60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 s="7">
        <f>IF(ISNUMBER(E822/H822),E822/H822,"N/A")</f>
        <v>43.043010752688176</v>
      </c>
      <c r="Q822" t="str">
        <f t="shared" si="61"/>
        <v>music</v>
      </c>
      <c r="R822" t="str">
        <f t="shared" si="62"/>
        <v>rock</v>
      </c>
      <c r="S822" s="11">
        <f t="shared" si="63"/>
        <v>43310.208333333328</v>
      </c>
      <c r="T822" s="11">
        <f t="shared" si="64"/>
        <v>43323.208333333328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6">
        <f t="shared" si="60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 s="7">
        <f>IF(ISNUMBER(E823/H823),E823/H823,"N/A")</f>
        <v>67.966666666666669</v>
      </c>
      <c r="Q823" t="str">
        <f t="shared" si="61"/>
        <v>film &amp; video</v>
      </c>
      <c r="R823" t="str">
        <f t="shared" si="62"/>
        <v>documentary</v>
      </c>
      <c r="S823" s="11">
        <f t="shared" si="63"/>
        <v>42794.25</v>
      </c>
      <c r="T823" s="11">
        <f t="shared" si="64"/>
        <v>42807.208333333328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6">
        <f t="shared" si="60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 s="7">
        <f>IF(ISNUMBER(E824/H824),E824/H824,"N/A")</f>
        <v>89.991428571428571</v>
      </c>
      <c r="Q824" t="str">
        <f t="shared" si="61"/>
        <v>music</v>
      </c>
      <c r="R824" t="str">
        <f t="shared" si="62"/>
        <v>rock</v>
      </c>
      <c r="S824" s="11">
        <f t="shared" si="63"/>
        <v>41698.25</v>
      </c>
      <c r="T824" s="11">
        <f t="shared" si="64"/>
        <v>41715.208333333336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6">
        <f t="shared" si="60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 s="7">
        <f>IF(ISNUMBER(E825/H825),E825/H825,"N/A")</f>
        <v>58.095238095238095</v>
      </c>
      <c r="Q825" t="str">
        <f t="shared" si="61"/>
        <v>music</v>
      </c>
      <c r="R825" t="str">
        <f t="shared" si="62"/>
        <v>rock</v>
      </c>
      <c r="S825" s="11">
        <f t="shared" si="63"/>
        <v>41892.208333333336</v>
      </c>
      <c r="T825" s="11">
        <f t="shared" si="64"/>
        <v>41917.208333333336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6">
        <f t="shared" si="60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 s="7">
        <f>IF(ISNUMBER(E826/H826),E826/H826,"N/A")</f>
        <v>83.996875000000003</v>
      </c>
      <c r="Q826" t="str">
        <f t="shared" si="61"/>
        <v>publishing</v>
      </c>
      <c r="R826" t="str">
        <f t="shared" si="62"/>
        <v>nonfiction</v>
      </c>
      <c r="S826" s="11">
        <f t="shared" si="63"/>
        <v>40348.208333333336</v>
      </c>
      <c r="T826" s="11">
        <f t="shared" si="64"/>
        <v>40380.208333333336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6">
        <f t="shared" si="60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 s="7">
        <f>IF(ISNUMBER(E827/H827),E827/H827,"N/A")</f>
        <v>88.853503184713375</v>
      </c>
      <c r="Q827" t="str">
        <f t="shared" si="61"/>
        <v>film &amp; video</v>
      </c>
      <c r="R827" t="str">
        <f t="shared" si="62"/>
        <v>shorts</v>
      </c>
      <c r="S827" s="11">
        <f t="shared" si="63"/>
        <v>42941.208333333328</v>
      </c>
      <c r="T827" s="11">
        <f t="shared" si="64"/>
        <v>42953.208333333328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6">
        <f t="shared" si="60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 s="7">
        <f>IF(ISNUMBER(E828/H828),E828/H828,"N/A")</f>
        <v>65.963917525773198</v>
      </c>
      <c r="Q828" t="str">
        <f t="shared" si="61"/>
        <v>theater</v>
      </c>
      <c r="R828" t="str">
        <f t="shared" si="62"/>
        <v>plays</v>
      </c>
      <c r="S828" s="11">
        <f t="shared" si="63"/>
        <v>40525.25</v>
      </c>
      <c r="T828" s="11">
        <f t="shared" si="64"/>
        <v>40553.25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6">
        <f t="shared" si="60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 s="7">
        <f>IF(ISNUMBER(E829/H829),E829/H829,"N/A")</f>
        <v>74.804878048780495</v>
      </c>
      <c r="Q829" t="str">
        <f t="shared" si="61"/>
        <v>film &amp; video</v>
      </c>
      <c r="R829" t="str">
        <f t="shared" si="62"/>
        <v>drama</v>
      </c>
      <c r="S829" s="11">
        <f t="shared" si="63"/>
        <v>40666.208333333336</v>
      </c>
      <c r="T829" s="11">
        <f t="shared" si="64"/>
        <v>40678.208333333336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6">
        <f t="shared" si="60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 s="7">
        <f>IF(ISNUMBER(E830/H830),E830/H830,"N/A")</f>
        <v>69.98571428571428</v>
      </c>
      <c r="Q830" t="str">
        <f t="shared" si="61"/>
        <v>theater</v>
      </c>
      <c r="R830" t="str">
        <f t="shared" si="62"/>
        <v>plays</v>
      </c>
      <c r="S830" s="11">
        <f t="shared" si="63"/>
        <v>43340.208333333328</v>
      </c>
      <c r="T830" s="11">
        <f t="shared" si="64"/>
        <v>43365.208333333328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6">
        <f t="shared" si="60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 s="7">
        <f>IF(ISNUMBER(E831/H831),E831/H831,"N/A")</f>
        <v>32.006493506493506</v>
      </c>
      <c r="Q831" t="str">
        <f t="shared" si="61"/>
        <v>theater</v>
      </c>
      <c r="R831" t="str">
        <f t="shared" si="62"/>
        <v>plays</v>
      </c>
      <c r="S831" s="11">
        <f t="shared" si="63"/>
        <v>42164.208333333328</v>
      </c>
      <c r="T831" s="11">
        <f t="shared" si="64"/>
        <v>42179.208333333328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6">
        <f t="shared" si="60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 s="7">
        <f>IF(ISNUMBER(E832/H832),E832/H832,"N/A")</f>
        <v>64.727272727272734</v>
      </c>
      <c r="Q832" t="str">
        <f t="shared" si="61"/>
        <v>theater</v>
      </c>
      <c r="R832" t="str">
        <f t="shared" si="62"/>
        <v>plays</v>
      </c>
      <c r="S832" s="11">
        <f t="shared" si="63"/>
        <v>43103.25</v>
      </c>
      <c r="T832" s="11">
        <f t="shared" si="64"/>
        <v>43162.25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6">
        <f t="shared" si="60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 s="7">
        <f>IF(ISNUMBER(E833/H833),E833/H833,"N/A")</f>
        <v>24.998110087408456</v>
      </c>
      <c r="Q833" t="str">
        <f t="shared" si="61"/>
        <v>photography</v>
      </c>
      <c r="R833" t="str">
        <f t="shared" si="62"/>
        <v>photography books</v>
      </c>
      <c r="S833" s="11">
        <f t="shared" si="63"/>
        <v>40994.208333333336</v>
      </c>
      <c r="T833" s="11">
        <f t="shared" si="64"/>
        <v>41028.208333333336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6">
        <f t="shared" si="60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 s="7">
        <f>IF(ISNUMBER(E834/H834),E834/H834,"N/A")</f>
        <v>104.97764070932922</v>
      </c>
      <c r="Q834" t="str">
        <f t="shared" si="61"/>
        <v>publishing</v>
      </c>
      <c r="R834" t="str">
        <f t="shared" si="62"/>
        <v>translations</v>
      </c>
      <c r="S834" s="11">
        <f t="shared" si="63"/>
        <v>42299.208333333328</v>
      </c>
      <c r="T834" s="11">
        <f t="shared" si="64"/>
        <v>42333.25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6">
        <f t="shared" ref="F835:F898" si="65">E835/D835*100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 s="7">
        <f>IF(ISNUMBER(E835/H835),E835/H835,"N/A")</f>
        <v>64.987878787878785</v>
      </c>
      <c r="Q835" t="str">
        <f t="shared" ref="Q835:Q898" si="66">LEFT(O835,SEARCH("/",O835)-1)</f>
        <v>publishing</v>
      </c>
      <c r="R835" t="str">
        <f t="shared" ref="R835:R898" si="67">RIGHT(O835,LEN(O835)-SEARCH("/",O835))</f>
        <v>translations</v>
      </c>
      <c r="S835" s="11">
        <f t="shared" ref="S835:S898" si="68">K835/86400+DATE(1970,1,1)</f>
        <v>40588.25</v>
      </c>
      <c r="T835" s="11">
        <f t="shared" ref="T835:T898" si="69">L835/86400+DATE(1970,1,1)</f>
        <v>40599.25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6">
        <f t="shared" si="65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 s="7">
        <f>IF(ISNUMBER(E836/H836),E836/H836,"N/A")</f>
        <v>94.352941176470594</v>
      </c>
      <c r="Q836" t="str">
        <f t="shared" si="66"/>
        <v>theater</v>
      </c>
      <c r="R836" t="str">
        <f t="shared" si="67"/>
        <v>plays</v>
      </c>
      <c r="S836" s="11">
        <f t="shared" si="68"/>
        <v>41448.208333333336</v>
      </c>
      <c r="T836" s="11">
        <f t="shared" si="69"/>
        <v>41454.208333333336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6">
        <f t="shared" si="65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 s="7">
        <f>IF(ISNUMBER(E837/H837),E837/H837,"N/A")</f>
        <v>44.001706484641637</v>
      </c>
      <c r="Q837" t="str">
        <f t="shared" si="66"/>
        <v>technology</v>
      </c>
      <c r="R837" t="str">
        <f t="shared" si="67"/>
        <v>web</v>
      </c>
      <c r="S837" s="11">
        <f t="shared" si="68"/>
        <v>42063.25</v>
      </c>
      <c r="T837" s="11">
        <f t="shared" si="69"/>
        <v>42069.25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6">
        <f t="shared" si="65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 s="7">
        <f>IF(ISNUMBER(E838/H838),E838/H838,"N/A")</f>
        <v>64.744680851063833</v>
      </c>
      <c r="Q838" t="str">
        <f t="shared" si="66"/>
        <v>music</v>
      </c>
      <c r="R838" t="str">
        <f t="shared" si="67"/>
        <v>indie rock</v>
      </c>
      <c r="S838" s="11">
        <f t="shared" si="68"/>
        <v>40214.25</v>
      </c>
      <c r="T838" s="11">
        <f t="shared" si="69"/>
        <v>40225.25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6">
        <f t="shared" si="65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 s="7">
        <f>IF(ISNUMBER(E839/H839),E839/H839,"N/A")</f>
        <v>84.00667779632721</v>
      </c>
      <c r="Q839" t="str">
        <f t="shared" si="66"/>
        <v>music</v>
      </c>
      <c r="R839" t="str">
        <f t="shared" si="67"/>
        <v>jazz</v>
      </c>
      <c r="S839" s="11">
        <f t="shared" si="68"/>
        <v>40629.208333333336</v>
      </c>
      <c r="T839" s="11">
        <f t="shared" si="69"/>
        <v>40683.208333333336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6">
        <f t="shared" si="65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 s="7">
        <f>IF(ISNUMBER(E840/H840),E840/H840,"N/A")</f>
        <v>34.061302681992338</v>
      </c>
      <c r="Q840" t="str">
        <f t="shared" si="66"/>
        <v>theater</v>
      </c>
      <c r="R840" t="str">
        <f t="shared" si="67"/>
        <v>plays</v>
      </c>
      <c r="S840" s="11">
        <f t="shared" si="68"/>
        <v>43370.208333333328</v>
      </c>
      <c r="T840" s="11">
        <f t="shared" si="69"/>
        <v>43379.208333333328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6">
        <f t="shared" si="65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 s="7">
        <f>IF(ISNUMBER(E841/H841),E841/H841,"N/A")</f>
        <v>93.273885350318466</v>
      </c>
      <c r="Q841" t="str">
        <f t="shared" si="66"/>
        <v>film &amp; video</v>
      </c>
      <c r="R841" t="str">
        <f t="shared" si="67"/>
        <v>documentary</v>
      </c>
      <c r="S841" s="11">
        <f t="shared" si="68"/>
        <v>41715.208333333336</v>
      </c>
      <c r="T841" s="11">
        <f t="shared" si="69"/>
        <v>41760.208333333336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6">
        <f t="shared" si="65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 s="7">
        <f>IF(ISNUMBER(E842/H842),E842/H842,"N/A")</f>
        <v>32.998301726577978</v>
      </c>
      <c r="Q842" t="str">
        <f t="shared" si="66"/>
        <v>theater</v>
      </c>
      <c r="R842" t="str">
        <f t="shared" si="67"/>
        <v>plays</v>
      </c>
      <c r="S842" s="11">
        <f t="shared" si="68"/>
        <v>41836.208333333336</v>
      </c>
      <c r="T842" s="11">
        <f t="shared" si="69"/>
        <v>41838.208333333336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6">
        <f t="shared" si="65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 s="7">
        <f>IF(ISNUMBER(E843/H843),E843/H843,"N/A")</f>
        <v>83.812903225806451</v>
      </c>
      <c r="Q843" t="str">
        <f t="shared" si="66"/>
        <v>technology</v>
      </c>
      <c r="R843" t="str">
        <f t="shared" si="67"/>
        <v>web</v>
      </c>
      <c r="S843" s="11">
        <f t="shared" si="68"/>
        <v>42419.25</v>
      </c>
      <c r="T843" s="11">
        <f t="shared" si="69"/>
        <v>42435.25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6">
        <f t="shared" si="65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 s="7">
        <f>IF(ISNUMBER(E844/H844),E844/H844,"N/A")</f>
        <v>63.992424242424242</v>
      </c>
      <c r="Q844" t="str">
        <f t="shared" si="66"/>
        <v>technology</v>
      </c>
      <c r="R844" t="str">
        <f t="shared" si="67"/>
        <v>wearables</v>
      </c>
      <c r="S844" s="11">
        <f t="shared" si="68"/>
        <v>43266.208333333328</v>
      </c>
      <c r="T844" s="11">
        <f t="shared" si="69"/>
        <v>43269.208333333328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6">
        <f t="shared" si="65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 s="7">
        <f>IF(ISNUMBER(E845/H845),E845/H845,"N/A")</f>
        <v>81.909090909090907</v>
      </c>
      <c r="Q845" t="str">
        <f t="shared" si="66"/>
        <v>photography</v>
      </c>
      <c r="R845" t="str">
        <f t="shared" si="67"/>
        <v>photography books</v>
      </c>
      <c r="S845" s="11">
        <f t="shared" si="68"/>
        <v>43338.208333333328</v>
      </c>
      <c r="T845" s="11">
        <f t="shared" si="69"/>
        <v>43344.208333333328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6">
        <f t="shared" si="65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 s="7">
        <f>IF(ISNUMBER(E846/H846),E846/H846,"N/A")</f>
        <v>93.053191489361708</v>
      </c>
      <c r="Q846" t="str">
        <f t="shared" si="66"/>
        <v>film &amp; video</v>
      </c>
      <c r="R846" t="str">
        <f t="shared" si="67"/>
        <v>documentary</v>
      </c>
      <c r="S846" s="11">
        <f t="shared" si="68"/>
        <v>40930.25</v>
      </c>
      <c r="T846" s="11">
        <f t="shared" si="69"/>
        <v>40933.25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6">
        <f t="shared" si="65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 s="7">
        <f>IF(ISNUMBER(E847/H847),E847/H847,"N/A")</f>
        <v>101.98449039881831</v>
      </c>
      <c r="Q847" t="str">
        <f t="shared" si="66"/>
        <v>technology</v>
      </c>
      <c r="R847" t="str">
        <f t="shared" si="67"/>
        <v>web</v>
      </c>
      <c r="S847" s="11">
        <f t="shared" si="68"/>
        <v>43235.208333333328</v>
      </c>
      <c r="T847" s="11">
        <f t="shared" si="69"/>
        <v>43272.208333333328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6">
        <f t="shared" si="65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 s="7">
        <f>IF(ISNUMBER(E848/H848),E848/H848,"N/A")</f>
        <v>105.9375</v>
      </c>
      <c r="Q848" t="str">
        <f t="shared" si="66"/>
        <v>technology</v>
      </c>
      <c r="R848" t="str">
        <f t="shared" si="67"/>
        <v>web</v>
      </c>
      <c r="S848" s="11">
        <f t="shared" si="68"/>
        <v>43302.208333333328</v>
      </c>
      <c r="T848" s="11">
        <f t="shared" si="69"/>
        <v>43338.208333333328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6">
        <f t="shared" si="65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 s="7">
        <f>IF(ISNUMBER(E849/H849),E849/H849,"N/A")</f>
        <v>101.58181818181818</v>
      </c>
      <c r="Q849" t="str">
        <f t="shared" si="66"/>
        <v>food</v>
      </c>
      <c r="R849" t="str">
        <f t="shared" si="67"/>
        <v>food trucks</v>
      </c>
      <c r="S849" s="11">
        <f t="shared" si="68"/>
        <v>43107.25</v>
      </c>
      <c r="T849" s="11">
        <f t="shared" si="69"/>
        <v>43110.25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6">
        <f t="shared" si="65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 s="7">
        <f>IF(ISNUMBER(E850/H850),E850/H850,"N/A")</f>
        <v>62.970930232558139</v>
      </c>
      <c r="Q850" t="str">
        <f t="shared" si="66"/>
        <v>film &amp; video</v>
      </c>
      <c r="R850" t="str">
        <f t="shared" si="67"/>
        <v>drama</v>
      </c>
      <c r="S850" s="11">
        <f t="shared" si="68"/>
        <v>40341.208333333336</v>
      </c>
      <c r="T850" s="11">
        <f t="shared" si="69"/>
        <v>40350.208333333336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6">
        <f t="shared" si="65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 s="7">
        <f>IF(ISNUMBER(E851/H851),E851/H851,"N/A")</f>
        <v>29.045602605863191</v>
      </c>
      <c r="Q851" t="str">
        <f t="shared" si="66"/>
        <v>music</v>
      </c>
      <c r="R851" t="str">
        <f t="shared" si="67"/>
        <v>indie rock</v>
      </c>
      <c r="S851" s="11">
        <f t="shared" si="68"/>
        <v>40948.25</v>
      </c>
      <c r="T851" s="11">
        <f t="shared" si="69"/>
        <v>40951.25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6">
        <f t="shared" si="65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 s="7">
        <f>IF(ISNUMBER(E852/H852),E852/H852,"N/A")</f>
        <v>1</v>
      </c>
      <c r="Q852" t="str">
        <f t="shared" si="66"/>
        <v>music</v>
      </c>
      <c r="R852" t="str">
        <f t="shared" si="67"/>
        <v>rock</v>
      </c>
      <c r="S852" s="11">
        <f t="shared" si="68"/>
        <v>40866.25</v>
      </c>
      <c r="T852" s="11">
        <f t="shared" si="69"/>
        <v>40881.25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6">
        <f t="shared" si="65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 s="7">
        <f>IF(ISNUMBER(E853/H853),E853/H853,"N/A")</f>
        <v>77.924999999999997</v>
      </c>
      <c r="Q853" t="str">
        <f t="shared" si="66"/>
        <v>music</v>
      </c>
      <c r="R853" t="str">
        <f t="shared" si="67"/>
        <v>electric music</v>
      </c>
      <c r="S853" s="11">
        <f t="shared" si="68"/>
        <v>41031.208333333336</v>
      </c>
      <c r="T853" s="11">
        <f t="shared" si="69"/>
        <v>41064.208333333336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6">
        <f t="shared" si="65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 s="7">
        <f>IF(ISNUMBER(E854/H854),E854/H854,"N/A")</f>
        <v>80.806451612903231</v>
      </c>
      <c r="Q854" t="str">
        <f t="shared" si="66"/>
        <v>games</v>
      </c>
      <c r="R854" t="str">
        <f t="shared" si="67"/>
        <v>video games</v>
      </c>
      <c r="S854" s="11">
        <f t="shared" si="68"/>
        <v>40740.208333333336</v>
      </c>
      <c r="T854" s="11">
        <f t="shared" si="69"/>
        <v>40750.208333333336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6">
        <f t="shared" si="65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 s="7">
        <f>IF(ISNUMBER(E855/H855),E855/H855,"N/A")</f>
        <v>76.006816632583508</v>
      </c>
      <c r="Q855" t="str">
        <f t="shared" si="66"/>
        <v>music</v>
      </c>
      <c r="R855" t="str">
        <f t="shared" si="67"/>
        <v>indie rock</v>
      </c>
      <c r="S855" s="11">
        <f t="shared" si="68"/>
        <v>40714.208333333336</v>
      </c>
      <c r="T855" s="11">
        <f t="shared" si="69"/>
        <v>40719.208333333336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6">
        <f t="shared" si="65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 s="7">
        <f>IF(ISNUMBER(E856/H856),E856/H856,"N/A")</f>
        <v>72.993613824192337</v>
      </c>
      <c r="Q856" t="str">
        <f t="shared" si="66"/>
        <v>publishing</v>
      </c>
      <c r="R856" t="str">
        <f t="shared" si="67"/>
        <v>fiction</v>
      </c>
      <c r="S856" s="11">
        <f t="shared" si="68"/>
        <v>43787.25</v>
      </c>
      <c r="T856" s="11">
        <f t="shared" si="69"/>
        <v>43814.25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6">
        <f t="shared" si="65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 s="7">
        <f>IF(ISNUMBER(E857/H857),E857/H857,"N/A")</f>
        <v>53</v>
      </c>
      <c r="Q857" t="str">
        <f t="shared" si="66"/>
        <v>theater</v>
      </c>
      <c r="R857" t="str">
        <f t="shared" si="67"/>
        <v>plays</v>
      </c>
      <c r="S857" s="11">
        <f t="shared" si="68"/>
        <v>40712.208333333336</v>
      </c>
      <c r="T857" s="11">
        <f t="shared" si="69"/>
        <v>40743.208333333336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6">
        <f t="shared" si="65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 s="7">
        <f>IF(ISNUMBER(E858/H858),E858/H858,"N/A")</f>
        <v>54.164556962025316</v>
      </c>
      <c r="Q858" t="str">
        <f t="shared" si="66"/>
        <v>food</v>
      </c>
      <c r="R858" t="str">
        <f t="shared" si="67"/>
        <v>food trucks</v>
      </c>
      <c r="S858" s="11">
        <f t="shared" si="68"/>
        <v>41023.208333333336</v>
      </c>
      <c r="T858" s="11">
        <f t="shared" si="69"/>
        <v>41040.208333333336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6">
        <f t="shared" si="65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 s="7">
        <f>IF(ISNUMBER(E859/H859),E859/H859,"N/A")</f>
        <v>32.946666666666665</v>
      </c>
      <c r="Q859" t="str">
        <f t="shared" si="66"/>
        <v>film &amp; video</v>
      </c>
      <c r="R859" t="str">
        <f t="shared" si="67"/>
        <v>shorts</v>
      </c>
      <c r="S859" s="11">
        <f t="shared" si="68"/>
        <v>40944.25</v>
      </c>
      <c r="T859" s="11">
        <f t="shared" si="69"/>
        <v>40967.25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6">
        <f t="shared" si="65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 s="7">
        <f>IF(ISNUMBER(E860/H860),E860/H860,"N/A")</f>
        <v>79.371428571428567</v>
      </c>
      <c r="Q860" t="str">
        <f t="shared" si="66"/>
        <v>food</v>
      </c>
      <c r="R860" t="str">
        <f t="shared" si="67"/>
        <v>food trucks</v>
      </c>
      <c r="S860" s="11">
        <f t="shared" si="68"/>
        <v>43211.208333333328</v>
      </c>
      <c r="T860" s="11">
        <f t="shared" si="69"/>
        <v>43218.208333333328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6">
        <f t="shared" si="65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 s="7">
        <f>IF(ISNUMBER(E861/H861),E861/H861,"N/A")</f>
        <v>41.174603174603178</v>
      </c>
      <c r="Q861" t="str">
        <f t="shared" si="66"/>
        <v>theater</v>
      </c>
      <c r="R861" t="str">
        <f t="shared" si="67"/>
        <v>plays</v>
      </c>
      <c r="S861" s="11">
        <f t="shared" si="68"/>
        <v>41334.25</v>
      </c>
      <c r="T861" s="11">
        <f t="shared" si="69"/>
        <v>41352.208333333336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6">
        <f t="shared" si="65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 s="7">
        <f>IF(ISNUMBER(E862/H862),E862/H862,"N/A")</f>
        <v>77.430769230769229</v>
      </c>
      <c r="Q862" t="str">
        <f t="shared" si="66"/>
        <v>technology</v>
      </c>
      <c r="R862" t="str">
        <f t="shared" si="67"/>
        <v>wearables</v>
      </c>
      <c r="S862" s="11">
        <f t="shared" si="68"/>
        <v>43515.25</v>
      </c>
      <c r="T862" s="11">
        <f t="shared" si="69"/>
        <v>43525.25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6">
        <f t="shared" si="65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 s="7">
        <f>IF(ISNUMBER(E863/H863),E863/H863,"N/A")</f>
        <v>57.159509202453989</v>
      </c>
      <c r="Q863" t="str">
        <f t="shared" si="66"/>
        <v>theater</v>
      </c>
      <c r="R863" t="str">
        <f t="shared" si="67"/>
        <v>plays</v>
      </c>
      <c r="S863" s="11">
        <f t="shared" si="68"/>
        <v>40258.208333333336</v>
      </c>
      <c r="T863" s="11">
        <f t="shared" si="69"/>
        <v>40266.208333333336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6">
        <f t="shared" si="65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 s="7">
        <f>IF(ISNUMBER(E864/H864),E864/H864,"N/A")</f>
        <v>77.17647058823529</v>
      </c>
      <c r="Q864" t="str">
        <f t="shared" si="66"/>
        <v>theater</v>
      </c>
      <c r="R864" t="str">
        <f t="shared" si="67"/>
        <v>plays</v>
      </c>
      <c r="S864" s="11">
        <f t="shared" si="68"/>
        <v>40756.208333333336</v>
      </c>
      <c r="T864" s="11">
        <f t="shared" si="69"/>
        <v>40760.208333333336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6">
        <f t="shared" si="65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 s="7">
        <f>IF(ISNUMBER(E865/H865),E865/H865,"N/A")</f>
        <v>24.953917050691246</v>
      </c>
      <c r="Q865" t="str">
        <f t="shared" si="66"/>
        <v>film &amp; video</v>
      </c>
      <c r="R865" t="str">
        <f t="shared" si="67"/>
        <v>television</v>
      </c>
      <c r="S865" s="11">
        <f t="shared" si="68"/>
        <v>42172.208333333328</v>
      </c>
      <c r="T865" s="11">
        <f t="shared" si="69"/>
        <v>42195.208333333328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6">
        <f t="shared" si="65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 s="7">
        <f>IF(ISNUMBER(E866/H866),E866/H866,"N/A")</f>
        <v>97.18</v>
      </c>
      <c r="Q866" t="str">
        <f t="shared" si="66"/>
        <v>film &amp; video</v>
      </c>
      <c r="R866" t="str">
        <f t="shared" si="67"/>
        <v>shorts</v>
      </c>
      <c r="S866" s="11">
        <f t="shared" si="68"/>
        <v>42601.208333333328</v>
      </c>
      <c r="T866" s="11">
        <f t="shared" si="69"/>
        <v>42606.208333333328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6">
        <f t="shared" si="65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 s="7">
        <f>IF(ISNUMBER(E867/H867),E867/H867,"N/A")</f>
        <v>46.000916870415651</v>
      </c>
      <c r="Q867" t="str">
        <f t="shared" si="66"/>
        <v>theater</v>
      </c>
      <c r="R867" t="str">
        <f t="shared" si="67"/>
        <v>plays</v>
      </c>
      <c r="S867" s="11">
        <f t="shared" si="68"/>
        <v>41897.208333333336</v>
      </c>
      <c r="T867" s="11">
        <f t="shared" si="69"/>
        <v>41906.208333333336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6">
        <f t="shared" si="65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 s="7">
        <f>IF(ISNUMBER(E868/H868),E868/H868,"N/A")</f>
        <v>88.023385300668153</v>
      </c>
      <c r="Q868" t="str">
        <f t="shared" si="66"/>
        <v>photography</v>
      </c>
      <c r="R868" t="str">
        <f t="shared" si="67"/>
        <v>photography books</v>
      </c>
      <c r="S868" s="11">
        <f t="shared" si="68"/>
        <v>40671.208333333336</v>
      </c>
      <c r="T868" s="11">
        <f t="shared" si="69"/>
        <v>40672.208333333336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6">
        <f t="shared" si="65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 s="7">
        <f>IF(ISNUMBER(E869/H869),E869/H869,"N/A")</f>
        <v>25.99</v>
      </c>
      <c r="Q869" t="str">
        <f t="shared" si="66"/>
        <v>food</v>
      </c>
      <c r="R869" t="str">
        <f t="shared" si="67"/>
        <v>food trucks</v>
      </c>
      <c r="S869" s="11">
        <f t="shared" si="68"/>
        <v>43382.208333333328</v>
      </c>
      <c r="T869" s="11">
        <f t="shared" si="69"/>
        <v>43388.208333333328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6">
        <f t="shared" si="65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 s="7">
        <f>IF(ISNUMBER(E870/H870),E870/H870,"N/A")</f>
        <v>102.69047619047619</v>
      </c>
      <c r="Q870" t="str">
        <f t="shared" si="66"/>
        <v>theater</v>
      </c>
      <c r="R870" t="str">
        <f t="shared" si="67"/>
        <v>plays</v>
      </c>
      <c r="S870" s="11">
        <f t="shared" si="68"/>
        <v>41559.208333333336</v>
      </c>
      <c r="T870" s="11">
        <f t="shared" si="69"/>
        <v>41570.208333333336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6">
        <f t="shared" si="65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 s="7">
        <f>IF(ISNUMBER(E871/H871),E871/H871,"N/A")</f>
        <v>72.958174904942965</v>
      </c>
      <c r="Q871" t="str">
        <f t="shared" si="66"/>
        <v>film &amp; video</v>
      </c>
      <c r="R871" t="str">
        <f t="shared" si="67"/>
        <v>drama</v>
      </c>
      <c r="S871" s="11">
        <f t="shared" si="68"/>
        <v>40350.208333333336</v>
      </c>
      <c r="T871" s="11">
        <f t="shared" si="69"/>
        <v>40364.208333333336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6">
        <f t="shared" si="65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 s="7">
        <f>IF(ISNUMBER(E872/H872),E872/H872,"N/A")</f>
        <v>57.190082644628099</v>
      </c>
      <c r="Q872" t="str">
        <f t="shared" si="66"/>
        <v>theater</v>
      </c>
      <c r="R872" t="str">
        <f t="shared" si="67"/>
        <v>plays</v>
      </c>
      <c r="S872" s="11">
        <f t="shared" si="68"/>
        <v>42240.208333333328</v>
      </c>
      <c r="T872" s="11">
        <f t="shared" si="69"/>
        <v>42265.208333333328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6">
        <f t="shared" si="65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 s="7">
        <f>IF(ISNUMBER(E873/H873),E873/H873,"N/A")</f>
        <v>84.013793103448279</v>
      </c>
      <c r="Q873" t="str">
        <f t="shared" si="66"/>
        <v>theater</v>
      </c>
      <c r="R873" t="str">
        <f t="shared" si="67"/>
        <v>plays</v>
      </c>
      <c r="S873" s="11">
        <f t="shared" si="68"/>
        <v>43040.208333333328</v>
      </c>
      <c r="T873" s="11">
        <f t="shared" si="69"/>
        <v>43058.25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6">
        <f t="shared" si="65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 s="7">
        <f>IF(ISNUMBER(E874/H874),E874/H874,"N/A")</f>
        <v>98.666666666666671</v>
      </c>
      <c r="Q874" t="str">
        <f t="shared" si="66"/>
        <v>film &amp; video</v>
      </c>
      <c r="R874" t="str">
        <f t="shared" si="67"/>
        <v>science fiction</v>
      </c>
      <c r="S874" s="11">
        <f t="shared" si="68"/>
        <v>43346.208333333328</v>
      </c>
      <c r="T874" s="11">
        <f t="shared" si="69"/>
        <v>43351.208333333328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6">
        <f t="shared" si="65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 s="7">
        <f>IF(ISNUMBER(E875/H875),E875/H875,"N/A")</f>
        <v>42.007419183889773</v>
      </c>
      <c r="Q875" t="str">
        <f t="shared" si="66"/>
        <v>photography</v>
      </c>
      <c r="R875" t="str">
        <f t="shared" si="67"/>
        <v>photography books</v>
      </c>
      <c r="S875" s="11">
        <f t="shared" si="68"/>
        <v>41647.25</v>
      </c>
      <c r="T875" s="11">
        <f t="shared" si="69"/>
        <v>41652.25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6">
        <f t="shared" si="65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 s="7">
        <f>IF(ISNUMBER(E876/H876),E876/H876,"N/A")</f>
        <v>32.002753556677376</v>
      </c>
      <c r="Q876" t="str">
        <f t="shared" si="66"/>
        <v>photography</v>
      </c>
      <c r="R876" t="str">
        <f t="shared" si="67"/>
        <v>photography books</v>
      </c>
      <c r="S876" s="11">
        <f t="shared" si="68"/>
        <v>40291.208333333336</v>
      </c>
      <c r="T876" s="11">
        <f t="shared" si="69"/>
        <v>40329.208333333336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6">
        <f t="shared" si="65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 s="7">
        <f>IF(ISNUMBER(E877/H877),E877/H877,"N/A")</f>
        <v>81.567164179104481</v>
      </c>
      <c r="Q877" t="str">
        <f t="shared" si="66"/>
        <v>music</v>
      </c>
      <c r="R877" t="str">
        <f t="shared" si="67"/>
        <v>rock</v>
      </c>
      <c r="S877" s="11">
        <f t="shared" si="68"/>
        <v>40556.25</v>
      </c>
      <c r="T877" s="11">
        <f t="shared" si="69"/>
        <v>40557.25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6">
        <f t="shared" si="65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 s="7">
        <f>IF(ISNUMBER(E878/H878),E878/H878,"N/A")</f>
        <v>37.035087719298247</v>
      </c>
      <c r="Q878" t="str">
        <f t="shared" si="66"/>
        <v>photography</v>
      </c>
      <c r="R878" t="str">
        <f t="shared" si="67"/>
        <v>photography books</v>
      </c>
      <c r="S878" s="11">
        <f t="shared" si="68"/>
        <v>43624.208333333328</v>
      </c>
      <c r="T878" s="11">
        <f t="shared" si="69"/>
        <v>43648.208333333328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6">
        <f t="shared" si="65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 s="7">
        <f>IF(ISNUMBER(E879/H879),E879/H879,"N/A")</f>
        <v>103.033360455655</v>
      </c>
      <c r="Q879" t="str">
        <f t="shared" si="66"/>
        <v>food</v>
      </c>
      <c r="R879" t="str">
        <f t="shared" si="67"/>
        <v>food trucks</v>
      </c>
      <c r="S879" s="11">
        <f t="shared" si="68"/>
        <v>42577.208333333328</v>
      </c>
      <c r="T879" s="11">
        <f t="shared" si="69"/>
        <v>42578.208333333328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6">
        <f t="shared" si="65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 s="7">
        <f>IF(ISNUMBER(E880/H880),E880/H880,"N/A")</f>
        <v>84.333333333333329</v>
      </c>
      <c r="Q880" t="str">
        <f t="shared" si="66"/>
        <v>music</v>
      </c>
      <c r="R880" t="str">
        <f t="shared" si="67"/>
        <v>metal</v>
      </c>
      <c r="S880" s="11">
        <f t="shared" si="68"/>
        <v>43845.25</v>
      </c>
      <c r="T880" s="11">
        <f t="shared" si="69"/>
        <v>43869.25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6">
        <f t="shared" si="65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 s="7">
        <f>IF(ISNUMBER(E881/H881),E881/H881,"N/A")</f>
        <v>102.60377358490567</v>
      </c>
      <c r="Q881" t="str">
        <f t="shared" si="66"/>
        <v>publishing</v>
      </c>
      <c r="R881" t="str">
        <f t="shared" si="67"/>
        <v>nonfiction</v>
      </c>
      <c r="S881" s="11">
        <f t="shared" si="68"/>
        <v>42788.25</v>
      </c>
      <c r="T881" s="11">
        <f t="shared" si="69"/>
        <v>42797.25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6">
        <f t="shared" si="65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 s="7">
        <f>IF(ISNUMBER(E882/H882),E882/H882,"N/A")</f>
        <v>79.992129246064621</v>
      </c>
      <c r="Q882" t="str">
        <f t="shared" si="66"/>
        <v>music</v>
      </c>
      <c r="R882" t="str">
        <f t="shared" si="67"/>
        <v>electric music</v>
      </c>
      <c r="S882" s="11">
        <f t="shared" si="68"/>
        <v>43667.208333333328</v>
      </c>
      <c r="T882" s="11">
        <f t="shared" si="69"/>
        <v>43669.208333333328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6">
        <f t="shared" si="65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 s="7">
        <f>IF(ISNUMBER(E883/H883),E883/H883,"N/A")</f>
        <v>70.055309734513273</v>
      </c>
      <c r="Q883" t="str">
        <f t="shared" si="66"/>
        <v>theater</v>
      </c>
      <c r="R883" t="str">
        <f t="shared" si="67"/>
        <v>plays</v>
      </c>
      <c r="S883" s="11">
        <f t="shared" si="68"/>
        <v>42194.208333333328</v>
      </c>
      <c r="T883" s="11">
        <f t="shared" si="69"/>
        <v>42223.208333333328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6">
        <f t="shared" si="65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 s="7">
        <f>IF(ISNUMBER(E884/H884),E884/H884,"N/A")</f>
        <v>37</v>
      </c>
      <c r="Q884" t="str">
        <f t="shared" si="66"/>
        <v>theater</v>
      </c>
      <c r="R884" t="str">
        <f t="shared" si="67"/>
        <v>plays</v>
      </c>
      <c r="S884" s="11">
        <f t="shared" si="68"/>
        <v>42025.25</v>
      </c>
      <c r="T884" s="11">
        <f t="shared" si="69"/>
        <v>42029.25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6">
        <f t="shared" si="65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 s="7">
        <f>IF(ISNUMBER(E885/H885),E885/H885,"N/A")</f>
        <v>41.911917098445599</v>
      </c>
      <c r="Q885" t="str">
        <f t="shared" si="66"/>
        <v>film &amp; video</v>
      </c>
      <c r="R885" t="str">
        <f t="shared" si="67"/>
        <v>shorts</v>
      </c>
      <c r="S885" s="11">
        <f t="shared" si="68"/>
        <v>40323.208333333336</v>
      </c>
      <c r="T885" s="11">
        <f t="shared" si="69"/>
        <v>40359.208333333336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6">
        <f t="shared" si="65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 s="7">
        <f>IF(ISNUMBER(E886/H886),E886/H886,"N/A")</f>
        <v>57.992576882290564</v>
      </c>
      <c r="Q886" t="str">
        <f t="shared" si="66"/>
        <v>theater</v>
      </c>
      <c r="R886" t="str">
        <f t="shared" si="67"/>
        <v>plays</v>
      </c>
      <c r="S886" s="11">
        <f t="shared" si="68"/>
        <v>41763.208333333336</v>
      </c>
      <c r="T886" s="11">
        <f t="shared" si="69"/>
        <v>41765.208333333336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6">
        <f t="shared" si="65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 s="7">
        <f>IF(ISNUMBER(E887/H887),E887/H887,"N/A")</f>
        <v>40.942307692307693</v>
      </c>
      <c r="Q887" t="str">
        <f t="shared" si="66"/>
        <v>theater</v>
      </c>
      <c r="R887" t="str">
        <f t="shared" si="67"/>
        <v>plays</v>
      </c>
      <c r="S887" s="11">
        <f t="shared" si="68"/>
        <v>40335.208333333336</v>
      </c>
      <c r="T887" s="11">
        <f t="shared" si="69"/>
        <v>40373.208333333336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6">
        <f t="shared" si="65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 s="7">
        <f>IF(ISNUMBER(E888/H888),E888/H888,"N/A")</f>
        <v>69.9972602739726</v>
      </c>
      <c r="Q888" t="str">
        <f t="shared" si="66"/>
        <v>music</v>
      </c>
      <c r="R888" t="str">
        <f t="shared" si="67"/>
        <v>indie rock</v>
      </c>
      <c r="S888" s="11">
        <f t="shared" si="68"/>
        <v>40416.208333333336</v>
      </c>
      <c r="T888" s="11">
        <f t="shared" si="69"/>
        <v>40434.208333333336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6">
        <f t="shared" si="65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 s="7">
        <f>IF(ISNUMBER(E889/H889),E889/H889,"N/A")</f>
        <v>73.838709677419359</v>
      </c>
      <c r="Q889" t="str">
        <f t="shared" si="66"/>
        <v>theater</v>
      </c>
      <c r="R889" t="str">
        <f t="shared" si="67"/>
        <v>plays</v>
      </c>
      <c r="S889" s="11">
        <f t="shared" si="68"/>
        <v>42202.208333333328</v>
      </c>
      <c r="T889" s="11">
        <f t="shared" si="69"/>
        <v>42249.208333333328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6">
        <f t="shared" si="65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 s="7">
        <f>IF(ISNUMBER(E890/H890),E890/H890,"N/A")</f>
        <v>41.979310344827589</v>
      </c>
      <c r="Q890" t="str">
        <f t="shared" si="66"/>
        <v>theater</v>
      </c>
      <c r="R890" t="str">
        <f t="shared" si="67"/>
        <v>plays</v>
      </c>
      <c r="S890" s="11">
        <f t="shared" si="68"/>
        <v>42836.208333333328</v>
      </c>
      <c r="T890" s="11">
        <f t="shared" si="69"/>
        <v>42855.208333333328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6">
        <f t="shared" si="65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 s="7">
        <f>IF(ISNUMBER(E891/H891),E891/H891,"N/A")</f>
        <v>77.93442622950819</v>
      </c>
      <c r="Q891" t="str">
        <f t="shared" si="66"/>
        <v>music</v>
      </c>
      <c r="R891" t="str">
        <f t="shared" si="67"/>
        <v>electric music</v>
      </c>
      <c r="S891" s="11">
        <f t="shared" si="68"/>
        <v>41710.208333333336</v>
      </c>
      <c r="T891" s="11">
        <f t="shared" si="69"/>
        <v>41717.208333333336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6">
        <f t="shared" si="65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 s="7">
        <f>IF(ISNUMBER(E892/H892),E892/H892,"N/A")</f>
        <v>106.01972789115646</v>
      </c>
      <c r="Q892" t="str">
        <f t="shared" si="66"/>
        <v>music</v>
      </c>
      <c r="R892" t="str">
        <f t="shared" si="67"/>
        <v>indie rock</v>
      </c>
      <c r="S892" s="11">
        <f t="shared" si="68"/>
        <v>43640.208333333328</v>
      </c>
      <c r="T892" s="11">
        <f t="shared" si="69"/>
        <v>43641.208333333328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6">
        <f t="shared" si="65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 s="7">
        <f>IF(ISNUMBER(E893/H893),E893/H893,"N/A")</f>
        <v>47.018181818181816</v>
      </c>
      <c r="Q893" t="str">
        <f t="shared" si="66"/>
        <v>film &amp; video</v>
      </c>
      <c r="R893" t="str">
        <f t="shared" si="67"/>
        <v>documentary</v>
      </c>
      <c r="S893" s="11">
        <f t="shared" si="68"/>
        <v>40880.25</v>
      </c>
      <c r="T893" s="11">
        <f t="shared" si="69"/>
        <v>40924.25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6">
        <f t="shared" si="65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 s="7">
        <f>IF(ISNUMBER(E894/H894),E894/H894,"N/A")</f>
        <v>76.016483516483518</v>
      </c>
      <c r="Q894" t="str">
        <f t="shared" si="66"/>
        <v>publishing</v>
      </c>
      <c r="R894" t="str">
        <f t="shared" si="67"/>
        <v>translations</v>
      </c>
      <c r="S894" s="11">
        <f t="shared" si="68"/>
        <v>40319.208333333336</v>
      </c>
      <c r="T894" s="11">
        <f t="shared" si="69"/>
        <v>40360.208333333336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6">
        <f t="shared" si="65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 s="7">
        <f>IF(ISNUMBER(E895/H895),E895/H895,"N/A")</f>
        <v>54.120603015075375</v>
      </c>
      <c r="Q895" t="str">
        <f t="shared" si="66"/>
        <v>film &amp; video</v>
      </c>
      <c r="R895" t="str">
        <f t="shared" si="67"/>
        <v>documentary</v>
      </c>
      <c r="S895" s="11">
        <f t="shared" si="68"/>
        <v>42170.208333333328</v>
      </c>
      <c r="T895" s="11">
        <f t="shared" si="69"/>
        <v>42174.208333333328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6">
        <f t="shared" si="65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 s="7">
        <f>IF(ISNUMBER(E896/H896),E896/H896,"N/A")</f>
        <v>57.285714285714285</v>
      </c>
      <c r="Q896" t="str">
        <f t="shared" si="66"/>
        <v>film &amp; video</v>
      </c>
      <c r="R896" t="str">
        <f t="shared" si="67"/>
        <v>television</v>
      </c>
      <c r="S896" s="11">
        <f t="shared" si="68"/>
        <v>41466.208333333336</v>
      </c>
      <c r="T896" s="11">
        <f t="shared" si="69"/>
        <v>41496.208333333336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6">
        <f t="shared" si="65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 s="7">
        <f>IF(ISNUMBER(E897/H897),E897/H897,"N/A")</f>
        <v>103.81308411214954</v>
      </c>
      <c r="Q897" t="str">
        <f t="shared" si="66"/>
        <v>theater</v>
      </c>
      <c r="R897" t="str">
        <f t="shared" si="67"/>
        <v>plays</v>
      </c>
      <c r="S897" s="11">
        <f t="shared" si="68"/>
        <v>43134.25</v>
      </c>
      <c r="T897" s="11">
        <f t="shared" si="69"/>
        <v>43143.25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6">
        <f t="shared" si="65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 s="7">
        <f>IF(ISNUMBER(E898/H898),E898/H898,"N/A")</f>
        <v>105.02602739726028</v>
      </c>
      <c r="Q898" t="str">
        <f t="shared" si="66"/>
        <v>food</v>
      </c>
      <c r="R898" t="str">
        <f t="shared" si="67"/>
        <v>food trucks</v>
      </c>
      <c r="S898" s="11">
        <f t="shared" si="68"/>
        <v>40738.208333333336</v>
      </c>
      <c r="T898" s="11">
        <f t="shared" si="69"/>
        <v>40741.208333333336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6">
        <f t="shared" ref="F899:F962" si="70">E899/D899*100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 s="7">
        <f>IF(ISNUMBER(E899/H899),E899/H899,"N/A")</f>
        <v>90.259259259259252</v>
      </c>
      <c r="Q899" t="str">
        <f t="shared" ref="Q899:Q962" si="71">LEFT(O899,SEARCH("/",O899)-1)</f>
        <v>theater</v>
      </c>
      <c r="R899" t="str">
        <f t="shared" ref="R899:R962" si="72">RIGHT(O899,LEN(O899)-SEARCH("/",O899))</f>
        <v>plays</v>
      </c>
      <c r="S899" s="11">
        <f t="shared" ref="S899:S962" si="73">K899/86400+DATE(1970,1,1)</f>
        <v>43583.208333333328</v>
      </c>
      <c r="T899" s="11">
        <f t="shared" ref="T899:T962" si="74">L899/86400+DATE(1970,1,1)</f>
        <v>43585.208333333328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6">
        <f t="shared" si="70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 s="7">
        <f>IF(ISNUMBER(E900/H900),E900/H900,"N/A")</f>
        <v>76.978705978705975</v>
      </c>
      <c r="Q900" t="str">
        <f t="shared" si="71"/>
        <v>film &amp; video</v>
      </c>
      <c r="R900" t="str">
        <f t="shared" si="72"/>
        <v>documentary</v>
      </c>
      <c r="S900" s="11">
        <f t="shared" si="73"/>
        <v>43815.25</v>
      </c>
      <c r="T900" s="11">
        <f t="shared" si="74"/>
        <v>43821.25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6">
        <f t="shared" si="70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 s="7">
        <f>IF(ISNUMBER(E901/H901),E901/H901,"N/A")</f>
        <v>102.60162601626017</v>
      </c>
      <c r="Q901" t="str">
        <f t="shared" si="71"/>
        <v>music</v>
      </c>
      <c r="R901" t="str">
        <f t="shared" si="72"/>
        <v>jazz</v>
      </c>
      <c r="S901" s="11">
        <f t="shared" si="73"/>
        <v>41554.208333333336</v>
      </c>
      <c r="T901" s="11">
        <f t="shared" si="74"/>
        <v>41572.208333333336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6">
        <f t="shared" si="70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 s="7">
        <f>IF(ISNUMBER(E902/H902),E902/H902,"N/A")</f>
        <v>2</v>
      </c>
      <c r="Q902" t="str">
        <f t="shared" si="71"/>
        <v>technology</v>
      </c>
      <c r="R902" t="str">
        <f t="shared" si="72"/>
        <v>web</v>
      </c>
      <c r="S902" s="11">
        <f t="shared" si="73"/>
        <v>41901.208333333336</v>
      </c>
      <c r="T902" s="11">
        <f t="shared" si="74"/>
        <v>41902.208333333336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6">
        <f t="shared" si="70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 s="7">
        <f>IF(ISNUMBER(E903/H903),E903/H903,"N/A")</f>
        <v>55.0062893081761</v>
      </c>
      <c r="Q903" t="str">
        <f t="shared" si="71"/>
        <v>music</v>
      </c>
      <c r="R903" t="str">
        <f t="shared" si="72"/>
        <v>rock</v>
      </c>
      <c r="S903" s="11">
        <f t="shared" si="73"/>
        <v>43298.208333333328</v>
      </c>
      <c r="T903" s="11">
        <f t="shared" si="74"/>
        <v>43331.208333333328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6">
        <f t="shared" si="70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 s="7">
        <f>IF(ISNUMBER(E904/H904),E904/H904,"N/A")</f>
        <v>32.127272727272725</v>
      </c>
      <c r="Q904" t="str">
        <f t="shared" si="71"/>
        <v>technology</v>
      </c>
      <c r="R904" t="str">
        <f t="shared" si="72"/>
        <v>web</v>
      </c>
      <c r="S904" s="11">
        <f t="shared" si="73"/>
        <v>42399.25</v>
      </c>
      <c r="T904" s="11">
        <f t="shared" si="74"/>
        <v>42441.25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6">
        <f t="shared" si="70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 s="7">
        <f>IF(ISNUMBER(E905/H905),E905/H905,"N/A")</f>
        <v>50.642857142857146</v>
      </c>
      <c r="Q905" t="str">
        <f t="shared" si="71"/>
        <v>publishing</v>
      </c>
      <c r="R905" t="str">
        <f t="shared" si="72"/>
        <v>nonfiction</v>
      </c>
      <c r="S905" s="11">
        <f t="shared" si="73"/>
        <v>41034.208333333336</v>
      </c>
      <c r="T905" s="11">
        <f t="shared" si="74"/>
        <v>41049.208333333336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6">
        <f t="shared" si="70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 s="7">
        <f>IF(ISNUMBER(E906/H906),E906/H906,"N/A")</f>
        <v>49.6875</v>
      </c>
      <c r="Q906" t="str">
        <f t="shared" si="71"/>
        <v>publishing</v>
      </c>
      <c r="R906" t="str">
        <f t="shared" si="72"/>
        <v>radio &amp; podcasts</v>
      </c>
      <c r="S906" s="11">
        <f t="shared" si="73"/>
        <v>41186.208333333336</v>
      </c>
      <c r="T906" s="11">
        <f t="shared" si="74"/>
        <v>41190.208333333336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6">
        <f t="shared" si="70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 s="7">
        <f>IF(ISNUMBER(E907/H907),E907/H907,"N/A")</f>
        <v>54.894067796610166</v>
      </c>
      <c r="Q907" t="str">
        <f t="shared" si="71"/>
        <v>theater</v>
      </c>
      <c r="R907" t="str">
        <f t="shared" si="72"/>
        <v>plays</v>
      </c>
      <c r="S907" s="11">
        <f t="shared" si="73"/>
        <v>41536.208333333336</v>
      </c>
      <c r="T907" s="11">
        <f t="shared" si="74"/>
        <v>41539.208333333336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6">
        <f t="shared" si="70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 s="7">
        <f>IF(ISNUMBER(E908/H908),E908/H908,"N/A")</f>
        <v>46.931937172774866</v>
      </c>
      <c r="Q908" t="str">
        <f t="shared" si="71"/>
        <v>film &amp; video</v>
      </c>
      <c r="R908" t="str">
        <f t="shared" si="72"/>
        <v>documentary</v>
      </c>
      <c r="S908" s="11">
        <f t="shared" si="73"/>
        <v>42868.208333333328</v>
      </c>
      <c r="T908" s="11">
        <f t="shared" si="74"/>
        <v>42904.208333333328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6">
        <f t="shared" si="70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 s="7">
        <f>IF(ISNUMBER(E909/H909),E909/H909,"N/A")</f>
        <v>44.951219512195124</v>
      </c>
      <c r="Q909" t="str">
        <f t="shared" si="71"/>
        <v>theater</v>
      </c>
      <c r="R909" t="str">
        <f t="shared" si="72"/>
        <v>plays</v>
      </c>
      <c r="S909" s="11">
        <f t="shared" si="73"/>
        <v>40660.208333333336</v>
      </c>
      <c r="T909" s="11">
        <f t="shared" si="74"/>
        <v>40667.208333333336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6">
        <f t="shared" si="70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 s="7">
        <f>IF(ISNUMBER(E910/H910),E910/H910,"N/A")</f>
        <v>30.99898322318251</v>
      </c>
      <c r="Q910" t="str">
        <f t="shared" si="71"/>
        <v>games</v>
      </c>
      <c r="R910" t="str">
        <f t="shared" si="72"/>
        <v>video games</v>
      </c>
      <c r="S910" s="11">
        <f t="shared" si="73"/>
        <v>41031.208333333336</v>
      </c>
      <c r="T910" s="11">
        <f t="shared" si="74"/>
        <v>41042.208333333336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6">
        <f t="shared" si="70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 s="7">
        <f>IF(ISNUMBER(E911/H911),E911/H911,"N/A")</f>
        <v>107.7625</v>
      </c>
      <c r="Q911" t="str">
        <f t="shared" si="71"/>
        <v>theater</v>
      </c>
      <c r="R911" t="str">
        <f t="shared" si="72"/>
        <v>plays</v>
      </c>
      <c r="S911" s="11">
        <f t="shared" si="73"/>
        <v>43255.208333333328</v>
      </c>
      <c r="T911" s="11">
        <f t="shared" si="74"/>
        <v>43282.208333333328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6">
        <f t="shared" si="70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 s="7">
        <f>IF(ISNUMBER(E912/H912),E912/H912,"N/A")</f>
        <v>102.07770270270271</v>
      </c>
      <c r="Q912" t="str">
        <f t="shared" si="71"/>
        <v>theater</v>
      </c>
      <c r="R912" t="str">
        <f t="shared" si="72"/>
        <v>plays</v>
      </c>
      <c r="S912" s="11">
        <f t="shared" si="73"/>
        <v>42026.25</v>
      </c>
      <c r="T912" s="11">
        <f t="shared" si="74"/>
        <v>42027.25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6">
        <f t="shared" si="70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 s="7">
        <f>IF(ISNUMBER(E913/H913),E913/H913,"N/A")</f>
        <v>24.976190476190474</v>
      </c>
      <c r="Q913" t="str">
        <f t="shared" si="71"/>
        <v>technology</v>
      </c>
      <c r="R913" t="str">
        <f t="shared" si="72"/>
        <v>web</v>
      </c>
      <c r="S913" s="11">
        <f t="shared" si="73"/>
        <v>43717.208333333328</v>
      </c>
      <c r="T913" s="11">
        <f t="shared" si="74"/>
        <v>43719.208333333328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6">
        <f t="shared" si="70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 s="7">
        <f>IF(ISNUMBER(E914/H914),E914/H914,"N/A")</f>
        <v>79.944134078212286</v>
      </c>
      <c r="Q914" t="str">
        <f t="shared" si="71"/>
        <v>film &amp; video</v>
      </c>
      <c r="R914" t="str">
        <f t="shared" si="72"/>
        <v>drama</v>
      </c>
      <c r="S914" s="11">
        <f t="shared" si="73"/>
        <v>41157.208333333336</v>
      </c>
      <c r="T914" s="11">
        <f t="shared" si="74"/>
        <v>41170.208333333336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6">
        <f t="shared" si="70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 s="7">
        <f>IF(ISNUMBER(E915/H915),E915/H915,"N/A")</f>
        <v>67.946462715105156</v>
      </c>
      <c r="Q915" t="str">
        <f t="shared" si="71"/>
        <v>film &amp; video</v>
      </c>
      <c r="R915" t="str">
        <f t="shared" si="72"/>
        <v>drama</v>
      </c>
      <c r="S915" s="11">
        <f t="shared" si="73"/>
        <v>43597.208333333328</v>
      </c>
      <c r="T915" s="11">
        <f t="shared" si="74"/>
        <v>43610.208333333328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6">
        <f t="shared" si="70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 s="7">
        <f>IF(ISNUMBER(E916/H916),E916/H916,"N/A")</f>
        <v>26.070921985815602</v>
      </c>
      <c r="Q916" t="str">
        <f t="shared" si="71"/>
        <v>theater</v>
      </c>
      <c r="R916" t="str">
        <f t="shared" si="72"/>
        <v>plays</v>
      </c>
      <c r="S916" s="11">
        <f t="shared" si="73"/>
        <v>41490.208333333336</v>
      </c>
      <c r="T916" s="11">
        <f t="shared" si="74"/>
        <v>41502.208333333336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6">
        <f t="shared" si="70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 s="7">
        <f>IF(ISNUMBER(E917/H917),E917/H917,"N/A")</f>
        <v>105.0032154340836</v>
      </c>
      <c r="Q917" t="str">
        <f t="shared" si="71"/>
        <v>film &amp; video</v>
      </c>
      <c r="R917" t="str">
        <f t="shared" si="72"/>
        <v>television</v>
      </c>
      <c r="S917" s="11">
        <f t="shared" si="73"/>
        <v>42976.208333333328</v>
      </c>
      <c r="T917" s="11">
        <f t="shared" si="74"/>
        <v>42985.208333333328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6">
        <f t="shared" si="70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 s="7">
        <f>IF(ISNUMBER(E918/H918),E918/H918,"N/A")</f>
        <v>25.826923076923077</v>
      </c>
      <c r="Q918" t="str">
        <f t="shared" si="71"/>
        <v>photography</v>
      </c>
      <c r="R918" t="str">
        <f t="shared" si="72"/>
        <v>photography books</v>
      </c>
      <c r="S918" s="11">
        <f t="shared" si="73"/>
        <v>41991.25</v>
      </c>
      <c r="T918" s="11">
        <f t="shared" si="74"/>
        <v>42000.25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6">
        <f t="shared" si="70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 s="7">
        <f>IF(ISNUMBER(E919/H919),E919/H919,"N/A")</f>
        <v>77.666666666666671</v>
      </c>
      <c r="Q919" t="str">
        <f t="shared" si="71"/>
        <v>film &amp; video</v>
      </c>
      <c r="R919" t="str">
        <f t="shared" si="72"/>
        <v>shorts</v>
      </c>
      <c r="S919" s="11">
        <f t="shared" si="73"/>
        <v>40722.208333333336</v>
      </c>
      <c r="T919" s="11">
        <f t="shared" si="74"/>
        <v>40746.208333333336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6">
        <f t="shared" si="70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 s="7">
        <f>IF(ISNUMBER(E920/H920),E920/H920,"N/A")</f>
        <v>57.82692307692308</v>
      </c>
      <c r="Q920" t="str">
        <f t="shared" si="71"/>
        <v>publishing</v>
      </c>
      <c r="R920" t="str">
        <f t="shared" si="72"/>
        <v>radio &amp; podcasts</v>
      </c>
      <c r="S920" s="11">
        <f t="shared" si="73"/>
        <v>41117.208333333336</v>
      </c>
      <c r="T920" s="11">
        <f t="shared" si="74"/>
        <v>41128.208333333336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6">
        <f t="shared" si="70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 s="7">
        <f>IF(ISNUMBER(E921/H921),E921/H921,"N/A")</f>
        <v>92.955555555555549</v>
      </c>
      <c r="Q921" t="str">
        <f t="shared" si="71"/>
        <v>theater</v>
      </c>
      <c r="R921" t="str">
        <f t="shared" si="72"/>
        <v>plays</v>
      </c>
      <c r="S921" s="11">
        <f t="shared" si="73"/>
        <v>43022.208333333328</v>
      </c>
      <c r="T921" s="11">
        <f t="shared" si="74"/>
        <v>43054.25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6">
        <f t="shared" si="70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 s="7">
        <f>IF(ISNUMBER(E922/H922),E922/H922,"N/A")</f>
        <v>37.945098039215686</v>
      </c>
      <c r="Q922" t="str">
        <f t="shared" si="71"/>
        <v>film &amp; video</v>
      </c>
      <c r="R922" t="str">
        <f t="shared" si="72"/>
        <v>animation</v>
      </c>
      <c r="S922" s="11">
        <f t="shared" si="73"/>
        <v>43503.25</v>
      </c>
      <c r="T922" s="11">
        <f t="shared" si="74"/>
        <v>43523.25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6">
        <f t="shared" si="70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 s="7">
        <f>IF(ISNUMBER(E923/H923),E923/H923,"N/A")</f>
        <v>31.842105263157894</v>
      </c>
      <c r="Q923" t="str">
        <f t="shared" si="71"/>
        <v>technology</v>
      </c>
      <c r="R923" t="str">
        <f t="shared" si="72"/>
        <v>web</v>
      </c>
      <c r="S923" s="11">
        <f t="shared" si="73"/>
        <v>40951.25</v>
      </c>
      <c r="T923" s="11">
        <f t="shared" si="74"/>
        <v>40965.25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6">
        <f t="shared" si="70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 s="7">
        <f>IF(ISNUMBER(E924/H924),E924/H924,"N/A")</f>
        <v>40</v>
      </c>
      <c r="Q924" t="str">
        <f t="shared" si="71"/>
        <v>music</v>
      </c>
      <c r="R924" t="str">
        <f t="shared" si="72"/>
        <v>world music</v>
      </c>
      <c r="S924" s="11">
        <f t="shared" si="73"/>
        <v>43443.25</v>
      </c>
      <c r="T924" s="11">
        <f t="shared" si="74"/>
        <v>43452.25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6">
        <f t="shared" si="70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 s="7">
        <f>IF(ISNUMBER(E925/H925),E925/H925,"N/A")</f>
        <v>101.1</v>
      </c>
      <c r="Q925" t="str">
        <f t="shared" si="71"/>
        <v>theater</v>
      </c>
      <c r="R925" t="str">
        <f t="shared" si="72"/>
        <v>plays</v>
      </c>
      <c r="S925" s="11">
        <f t="shared" si="73"/>
        <v>40373.208333333336</v>
      </c>
      <c r="T925" s="11">
        <f t="shared" si="74"/>
        <v>40374.208333333336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6">
        <f t="shared" si="70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 s="7">
        <f>IF(ISNUMBER(E926/H926),E926/H926,"N/A")</f>
        <v>84.006989951944078</v>
      </c>
      <c r="Q926" t="str">
        <f t="shared" si="71"/>
        <v>theater</v>
      </c>
      <c r="R926" t="str">
        <f t="shared" si="72"/>
        <v>plays</v>
      </c>
      <c r="S926" s="11">
        <f t="shared" si="73"/>
        <v>43769.208333333328</v>
      </c>
      <c r="T926" s="11">
        <f t="shared" si="74"/>
        <v>43780.25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6">
        <f t="shared" si="70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 s="7">
        <f>IF(ISNUMBER(E927/H927),E927/H927,"N/A")</f>
        <v>103.41538461538461</v>
      </c>
      <c r="Q927" t="str">
        <f t="shared" si="71"/>
        <v>theater</v>
      </c>
      <c r="R927" t="str">
        <f t="shared" si="72"/>
        <v>plays</v>
      </c>
      <c r="S927" s="11">
        <f t="shared" si="73"/>
        <v>43000.208333333328</v>
      </c>
      <c r="T927" s="11">
        <f t="shared" si="74"/>
        <v>43012.208333333328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6">
        <f t="shared" si="70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 s="7">
        <f>IF(ISNUMBER(E928/H928),E928/H928,"N/A")</f>
        <v>105.13333333333334</v>
      </c>
      <c r="Q928" t="str">
        <f t="shared" si="71"/>
        <v>food</v>
      </c>
      <c r="R928" t="str">
        <f t="shared" si="72"/>
        <v>food trucks</v>
      </c>
      <c r="S928" s="11">
        <f t="shared" si="73"/>
        <v>42502.208333333328</v>
      </c>
      <c r="T928" s="11">
        <f t="shared" si="74"/>
        <v>42506.208333333328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6">
        <f t="shared" si="70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 s="7">
        <f>IF(ISNUMBER(E929/H929),E929/H929,"N/A")</f>
        <v>89.21621621621621</v>
      </c>
      <c r="Q929" t="str">
        <f t="shared" si="71"/>
        <v>theater</v>
      </c>
      <c r="R929" t="str">
        <f t="shared" si="72"/>
        <v>plays</v>
      </c>
      <c r="S929" s="11">
        <f t="shared" si="73"/>
        <v>41102.208333333336</v>
      </c>
      <c r="T929" s="11">
        <f t="shared" si="74"/>
        <v>41131.208333333336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6">
        <f t="shared" si="70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 s="7">
        <f>IF(ISNUMBER(E930/H930),E930/H930,"N/A")</f>
        <v>51.995234312946785</v>
      </c>
      <c r="Q930" t="str">
        <f t="shared" si="71"/>
        <v>technology</v>
      </c>
      <c r="R930" t="str">
        <f t="shared" si="72"/>
        <v>web</v>
      </c>
      <c r="S930" s="11">
        <f t="shared" si="73"/>
        <v>41637.25</v>
      </c>
      <c r="T930" s="11">
        <f t="shared" si="74"/>
        <v>41646.25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6">
        <f t="shared" si="70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 s="7">
        <f>IF(ISNUMBER(E931/H931),E931/H931,"N/A")</f>
        <v>64.956521739130437</v>
      </c>
      <c r="Q931" t="str">
        <f t="shared" si="71"/>
        <v>theater</v>
      </c>
      <c r="R931" t="str">
        <f t="shared" si="72"/>
        <v>plays</v>
      </c>
      <c r="S931" s="11">
        <f t="shared" si="73"/>
        <v>42858.208333333328</v>
      </c>
      <c r="T931" s="11">
        <f t="shared" si="74"/>
        <v>42872.208333333328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6">
        <f t="shared" si="70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 s="7">
        <f>IF(ISNUMBER(E932/H932),E932/H932,"N/A")</f>
        <v>46.235294117647058</v>
      </c>
      <c r="Q932" t="str">
        <f t="shared" si="71"/>
        <v>theater</v>
      </c>
      <c r="R932" t="str">
        <f t="shared" si="72"/>
        <v>plays</v>
      </c>
      <c r="S932" s="11">
        <f t="shared" si="73"/>
        <v>42060.25</v>
      </c>
      <c r="T932" s="11">
        <f t="shared" si="74"/>
        <v>42067.25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6">
        <f t="shared" si="70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 s="7">
        <f>IF(ISNUMBER(E933/H933),E933/H933,"N/A")</f>
        <v>51.151785714285715</v>
      </c>
      <c r="Q933" t="str">
        <f t="shared" si="71"/>
        <v>theater</v>
      </c>
      <c r="R933" t="str">
        <f t="shared" si="72"/>
        <v>plays</v>
      </c>
      <c r="S933" s="11">
        <f t="shared" si="73"/>
        <v>41818.208333333336</v>
      </c>
      <c r="T933" s="11">
        <f t="shared" si="74"/>
        <v>41820.208333333336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6">
        <f t="shared" si="70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 s="7">
        <f>IF(ISNUMBER(E934/H934),E934/H934,"N/A")</f>
        <v>33.909722222222221</v>
      </c>
      <c r="Q934" t="str">
        <f t="shared" si="71"/>
        <v>music</v>
      </c>
      <c r="R934" t="str">
        <f t="shared" si="72"/>
        <v>rock</v>
      </c>
      <c r="S934" s="11">
        <f t="shared" si="73"/>
        <v>41709.208333333336</v>
      </c>
      <c r="T934" s="11">
        <f t="shared" si="74"/>
        <v>41712.208333333336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6">
        <f t="shared" si="70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 s="7">
        <f>IF(ISNUMBER(E935/H935),E935/H935,"N/A")</f>
        <v>92.016298633017882</v>
      </c>
      <c r="Q935" t="str">
        <f t="shared" si="71"/>
        <v>theater</v>
      </c>
      <c r="R935" t="str">
        <f t="shared" si="72"/>
        <v>plays</v>
      </c>
      <c r="S935" s="11">
        <f t="shared" si="73"/>
        <v>41372.208333333336</v>
      </c>
      <c r="T935" s="11">
        <f t="shared" si="74"/>
        <v>41385.208333333336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6">
        <f t="shared" si="70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 s="7">
        <f>IF(ISNUMBER(E936/H936),E936/H936,"N/A")</f>
        <v>107.42857142857143</v>
      </c>
      <c r="Q936" t="str">
        <f t="shared" si="71"/>
        <v>theater</v>
      </c>
      <c r="R936" t="str">
        <f t="shared" si="72"/>
        <v>plays</v>
      </c>
      <c r="S936" s="11">
        <f t="shared" si="73"/>
        <v>42422.25</v>
      </c>
      <c r="T936" s="11">
        <f t="shared" si="74"/>
        <v>42428.25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6">
        <f t="shared" si="70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 s="7">
        <f>IF(ISNUMBER(E937/H937),E937/H937,"N/A")</f>
        <v>75.848484848484844</v>
      </c>
      <c r="Q937" t="str">
        <f t="shared" si="71"/>
        <v>theater</v>
      </c>
      <c r="R937" t="str">
        <f t="shared" si="72"/>
        <v>plays</v>
      </c>
      <c r="S937" s="11">
        <f t="shared" si="73"/>
        <v>42209.208333333328</v>
      </c>
      <c r="T937" s="11">
        <f t="shared" si="74"/>
        <v>42216.208333333328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6">
        <f t="shared" si="70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 s="7">
        <f>IF(ISNUMBER(E938/H938),E938/H938,"N/A")</f>
        <v>80.476190476190482</v>
      </c>
      <c r="Q938" t="str">
        <f t="shared" si="71"/>
        <v>theater</v>
      </c>
      <c r="R938" t="str">
        <f t="shared" si="72"/>
        <v>plays</v>
      </c>
      <c r="S938" s="11">
        <f t="shared" si="73"/>
        <v>43668.208333333328</v>
      </c>
      <c r="T938" s="11">
        <f t="shared" si="74"/>
        <v>43671.208333333328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6">
        <f t="shared" si="70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 s="7">
        <f>IF(ISNUMBER(E939/H939),E939/H939,"N/A")</f>
        <v>86.978483606557376</v>
      </c>
      <c r="Q939" t="str">
        <f t="shared" si="71"/>
        <v>film &amp; video</v>
      </c>
      <c r="R939" t="str">
        <f t="shared" si="72"/>
        <v>documentary</v>
      </c>
      <c r="S939" s="11">
        <f t="shared" si="73"/>
        <v>42334.25</v>
      </c>
      <c r="T939" s="11">
        <f t="shared" si="74"/>
        <v>42343.25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6">
        <f t="shared" si="70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 s="7">
        <f>IF(ISNUMBER(E940/H940),E940/H940,"N/A")</f>
        <v>105.13541666666667</v>
      </c>
      <c r="Q940" t="str">
        <f t="shared" si="71"/>
        <v>publishing</v>
      </c>
      <c r="R940" t="str">
        <f t="shared" si="72"/>
        <v>fiction</v>
      </c>
      <c r="S940" s="11">
        <f t="shared" si="73"/>
        <v>43263.208333333328</v>
      </c>
      <c r="T940" s="11">
        <f t="shared" si="74"/>
        <v>43299.208333333328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6">
        <f t="shared" si="70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 s="7">
        <f>IF(ISNUMBER(E941/H941),E941/H941,"N/A")</f>
        <v>57.298507462686565</v>
      </c>
      <c r="Q941" t="str">
        <f t="shared" si="71"/>
        <v>games</v>
      </c>
      <c r="R941" t="str">
        <f t="shared" si="72"/>
        <v>video games</v>
      </c>
      <c r="S941" s="11">
        <f t="shared" si="73"/>
        <v>40670.208333333336</v>
      </c>
      <c r="T941" s="11">
        <f t="shared" si="74"/>
        <v>40687.208333333336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6">
        <f t="shared" si="70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 s="7">
        <f>IF(ISNUMBER(E942/H942),E942/H942,"N/A")</f>
        <v>93.348484848484844</v>
      </c>
      <c r="Q942" t="str">
        <f t="shared" si="71"/>
        <v>technology</v>
      </c>
      <c r="R942" t="str">
        <f t="shared" si="72"/>
        <v>web</v>
      </c>
      <c r="S942" s="11">
        <f t="shared" si="73"/>
        <v>41244.25</v>
      </c>
      <c r="T942" s="11">
        <f t="shared" si="74"/>
        <v>41266.25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6">
        <f t="shared" si="70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 s="7">
        <f>IF(ISNUMBER(E943/H943),E943/H943,"N/A")</f>
        <v>71.987179487179489</v>
      </c>
      <c r="Q943" t="str">
        <f t="shared" si="71"/>
        <v>theater</v>
      </c>
      <c r="R943" t="str">
        <f t="shared" si="72"/>
        <v>plays</v>
      </c>
      <c r="S943" s="11">
        <f t="shared" si="73"/>
        <v>40552.25</v>
      </c>
      <c r="T943" s="11">
        <f t="shared" si="74"/>
        <v>40587.25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6">
        <f t="shared" si="70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 s="7">
        <f>IF(ISNUMBER(E944/H944),E944/H944,"N/A")</f>
        <v>92.611940298507463</v>
      </c>
      <c r="Q944" t="str">
        <f t="shared" si="71"/>
        <v>theater</v>
      </c>
      <c r="R944" t="str">
        <f t="shared" si="72"/>
        <v>plays</v>
      </c>
      <c r="S944" s="11">
        <f t="shared" si="73"/>
        <v>40568.25</v>
      </c>
      <c r="T944" s="11">
        <f t="shared" si="74"/>
        <v>40571.25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6">
        <f t="shared" si="70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 s="7">
        <f>IF(ISNUMBER(E945/H945),E945/H945,"N/A")</f>
        <v>104.99122807017544</v>
      </c>
      <c r="Q945" t="str">
        <f t="shared" si="71"/>
        <v>food</v>
      </c>
      <c r="R945" t="str">
        <f t="shared" si="72"/>
        <v>food trucks</v>
      </c>
      <c r="S945" s="11">
        <f t="shared" si="73"/>
        <v>41906.208333333336</v>
      </c>
      <c r="T945" s="11">
        <f t="shared" si="74"/>
        <v>41941.208333333336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6">
        <f t="shared" si="70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 s="7">
        <f>IF(ISNUMBER(E946/H946),E946/H946,"N/A")</f>
        <v>30.958174904942965</v>
      </c>
      <c r="Q946" t="str">
        <f t="shared" si="71"/>
        <v>photography</v>
      </c>
      <c r="R946" t="str">
        <f t="shared" si="72"/>
        <v>photography books</v>
      </c>
      <c r="S946" s="11">
        <f t="shared" si="73"/>
        <v>42776.25</v>
      </c>
      <c r="T946" s="11">
        <f t="shared" si="74"/>
        <v>42795.25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6">
        <f t="shared" si="70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 s="7">
        <f>IF(ISNUMBER(E947/H947),E947/H947,"N/A")</f>
        <v>33.001182732111175</v>
      </c>
      <c r="Q947" t="str">
        <f t="shared" si="71"/>
        <v>photography</v>
      </c>
      <c r="R947" t="str">
        <f t="shared" si="72"/>
        <v>photography books</v>
      </c>
      <c r="S947" s="11">
        <f t="shared" si="73"/>
        <v>41004.208333333336</v>
      </c>
      <c r="T947" s="11">
        <f t="shared" si="74"/>
        <v>41019.208333333336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6">
        <f t="shared" si="70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 s="7">
        <f>IF(ISNUMBER(E948/H948),E948/H948,"N/A")</f>
        <v>84.187845303867405</v>
      </c>
      <c r="Q948" t="str">
        <f t="shared" si="71"/>
        <v>theater</v>
      </c>
      <c r="R948" t="str">
        <f t="shared" si="72"/>
        <v>plays</v>
      </c>
      <c r="S948" s="11">
        <f t="shared" si="73"/>
        <v>40710.208333333336</v>
      </c>
      <c r="T948" s="11">
        <f t="shared" si="74"/>
        <v>40712.208333333336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6">
        <f t="shared" si="70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 s="7">
        <f>IF(ISNUMBER(E949/H949),E949/H949,"N/A")</f>
        <v>73.92307692307692</v>
      </c>
      <c r="Q949" t="str">
        <f t="shared" si="71"/>
        <v>theater</v>
      </c>
      <c r="R949" t="str">
        <f t="shared" si="72"/>
        <v>plays</v>
      </c>
      <c r="S949" s="11">
        <f t="shared" si="73"/>
        <v>41908.208333333336</v>
      </c>
      <c r="T949" s="11">
        <f t="shared" si="74"/>
        <v>41915.208333333336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6">
        <f t="shared" si="70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 s="7">
        <f>IF(ISNUMBER(E950/H950),E950/H950,"N/A")</f>
        <v>36.987499999999997</v>
      </c>
      <c r="Q950" t="str">
        <f t="shared" si="71"/>
        <v>film &amp; video</v>
      </c>
      <c r="R950" t="str">
        <f t="shared" si="72"/>
        <v>documentary</v>
      </c>
      <c r="S950" s="11">
        <f t="shared" si="73"/>
        <v>41985.25</v>
      </c>
      <c r="T950" s="11">
        <f t="shared" si="74"/>
        <v>41995.25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6">
        <f t="shared" si="70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 s="7">
        <f>IF(ISNUMBER(E951/H951),E951/H951,"N/A")</f>
        <v>46.896551724137929</v>
      </c>
      <c r="Q951" t="str">
        <f t="shared" si="71"/>
        <v>technology</v>
      </c>
      <c r="R951" t="str">
        <f t="shared" si="72"/>
        <v>web</v>
      </c>
      <c r="S951" s="11">
        <f t="shared" si="73"/>
        <v>42112.208333333328</v>
      </c>
      <c r="T951" s="11">
        <f t="shared" si="74"/>
        <v>42131.208333333328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6">
        <f t="shared" si="70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 s="7">
        <f>IF(ISNUMBER(E952/H952),E952/H952,"N/A")</f>
        <v>5</v>
      </c>
      <c r="Q952" t="str">
        <f t="shared" si="71"/>
        <v>theater</v>
      </c>
      <c r="R952" t="str">
        <f t="shared" si="72"/>
        <v>plays</v>
      </c>
      <c r="S952" s="11">
        <f t="shared" si="73"/>
        <v>43571.208333333328</v>
      </c>
      <c r="T952" s="11">
        <f t="shared" si="74"/>
        <v>43576.208333333328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6">
        <f t="shared" si="70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 s="7">
        <f>IF(ISNUMBER(E953/H953),E953/H953,"N/A")</f>
        <v>102.02437459910199</v>
      </c>
      <c r="Q953" t="str">
        <f t="shared" si="71"/>
        <v>music</v>
      </c>
      <c r="R953" t="str">
        <f t="shared" si="72"/>
        <v>rock</v>
      </c>
      <c r="S953" s="11">
        <f t="shared" si="73"/>
        <v>42730.25</v>
      </c>
      <c r="T953" s="11">
        <f t="shared" si="74"/>
        <v>42731.25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6">
        <f t="shared" si="70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 s="7">
        <f>IF(ISNUMBER(E954/H954),E954/H954,"N/A")</f>
        <v>45.007502206531335</v>
      </c>
      <c r="Q954" t="str">
        <f t="shared" si="71"/>
        <v>film &amp; video</v>
      </c>
      <c r="R954" t="str">
        <f t="shared" si="72"/>
        <v>documentary</v>
      </c>
      <c r="S954" s="11">
        <f t="shared" si="73"/>
        <v>42591.208333333328</v>
      </c>
      <c r="T954" s="11">
        <f t="shared" si="74"/>
        <v>42605.208333333328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6">
        <f t="shared" si="70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 s="7">
        <f>IF(ISNUMBER(E955/H955),E955/H955,"N/A")</f>
        <v>94.285714285714292</v>
      </c>
      <c r="Q955" t="str">
        <f t="shared" si="71"/>
        <v>film &amp; video</v>
      </c>
      <c r="R955" t="str">
        <f t="shared" si="72"/>
        <v>science fiction</v>
      </c>
      <c r="S955" s="11">
        <f t="shared" si="73"/>
        <v>42358.25</v>
      </c>
      <c r="T955" s="11">
        <f t="shared" si="74"/>
        <v>42394.25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6">
        <f t="shared" si="70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 s="7">
        <f>IF(ISNUMBER(E956/H956),E956/H956,"N/A")</f>
        <v>101.02325581395348</v>
      </c>
      <c r="Q956" t="str">
        <f t="shared" si="71"/>
        <v>technology</v>
      </c>
      <c r="R956" t="str">
        <f t="shared" si="72"/>
        <v>web</v>
      </c>
      <c r="S956" s="11">
        <f t="shared" si="73"/>
        <v>41174.208333333336</v>
      </c>
      <c r="T956" s="11">
        <f t="shared" si="74"/>
        <v>41198.208333333336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6">
        <f t="shared" si="70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 s="7">
        <f>IF(ISNUMBER(E957/H957),E957/H957,"N/A")</f>
        <v>97.037499999999994</v>
      </c>
      <c r="Q957" t="str">
        <f t="shared" si="71"/>
        <v>theater</v>
      </c>
      <c r="R957" t="str">
        <f t="shared" si="72"/>
        <v>plays</v>
      </c>
      <c r="S957" s="11">
        <f t="shared" si="73"/>
        <v>41238.25</v>
      </c>
      <c r="T957" s="11">
        <f t="shared" si="74"/>
        <v>41240.25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6">
        <f t="shared" si="70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 s="7">
        <f>IF(ISNUMBER(E958/H958),E958/H958,"N/A")</f>
        <v>43.00963855421687</v>
      </c>
      <c r="Q958" t="str">
        <f t="shared" si="71"/>
        <v>film &amp; video</v>
      </c>
      <c r="R958" t="str">
        <f t="shared" si="72"/>
        <v>science fiction</v>
      </c>
      <c r="S958" s="11">
        <f t="shared" si="73"/>
        <v>42360.25</v>
      </c>
      <c r="T958" s="11">
        <f t="shared" si="74"/>
        <v>42364.25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6">
        <f t="shared" si="70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 s="7">
        <f>IF(ISNUMBER(E959/H959),E959/H959,"N/A")</f>
        <v>94.916030534351151</v>
      </c>
      <c r="Q959" t="str">
        <f t="shared" si="71"/>
        <v>theater</v>
      </c>
      <c r="R959" t="str">
        <f t="shared" si="72"/>
        <v>plays</v>
      </c>
      <c r="S959" s="11">
        <f t="shared" si="73"/>
        <v>40955.25</v>
      </c>
      <c r="T959" s="11">
        <f t="shared" si="74"/>
        <v>40958.25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6">
        <f t="shared" si="70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 s="7">
        <f>IF(ISNUMBER(E960/H960),E960/H960,"N/A")</f>
        <v>72.151785714285708</v>
      </c>
      <c r="Q960" t="str">
        <f t="shared" si="71"/>
        <v>film &amp; video</v>
      </c>
      <c r="R960" t="str">
        <f t="shared" si="72"/>
        <v>animation</v>
      </c>
      <c r="S960" s="11">
        <f t="shared" si="73"/>
        <v>40350.208333333336</v>
      </c>
      <c r="T960" s="11">
        <f t="shared" si="74"/>
        <v>40372.208333333336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6">
        <f t="shared" si="70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 s="7">
        <f>IF(ISNUMBER(E961/H961),E961/H961,"N/A")</f>
        <v>51.007692307692309</v>
      </c>
      <c r="Q961" t="str">
        <f t="shared" si="71"/>
        <v>publishing</v>
      </c>
      <c r="R961" t="str">
        <f t="shared" si="72"/>
        <v>translations</v>
      </c>
      <c r="S961" s="11">
        <f t="shared" si="73"/>
        <v>40357.208333333336</v>
      </c>
      <c r="T961" s="11">
        <f t="shared" si="74"/>
        <v>40385.208333333336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6">
        <f t="shared" si="70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 s="7">
        <f>IF(ISNUMBER(E962/H962),E962/H962,"N/A")</f>
        <v>85.054545454545448</v>
      </c>
      <c r="Q962" t="str">
        <f t="shared" si="71"/>
        <v>technology</v>
      </c>
      <c r="R962" t="str">
        <f t="shared" si="72"/>
        <v>web</v>
      </c>
      <c r="S962" s="11">
        <f t="shared" si="73"/>
        <v>42408.25</v>
      </c>
      <c r="T962" s="11">
        <f t="shared" si="74"/>
        <v>42445.208333333328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6">
        <f t="shared" ref="F963:F1001" si="75">E963/D963*100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 s="7">
        <f>IF(ISNUMBER(E963/H963),E963/H963,"N/A")</f>
        <v>43.87096774193548</v>
      </c>
      <c r="Q963" t="str">
        <f t="shared" ref="Q963:Q1001" si="76">LEFT(O963,SEARCH("/",O963)-1)</f>
        <v>publishing</v>
      </c>
      <c r="R963" t="str">
        <f t="shared" ref="R963:R1001" si="77">RIGHT(O963,LEN(O963)-SEARCH("/",O963))</f>
        <v>translations</v>
      </c>
      <c r="S963" s="11">
        <f t="shared" ref="S963:S1001" si="78">K963/86400+DATE(1970,1,1)</f>
        <v>40591.25</v>
      </c>
      <c r="T963" s="11">
        <f t="shared" ref="T963:T1001" si="79">L963/86400+DATE(1970,1,1)</f>
        <v>40595.25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6">
        <f t="shared" si="75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 s="7">
        <f>IF(ISNUMBER(E964/H964),E964/H964,"N/A")</f>
        <v>40.063909774436091</v>
      </c>
      <c r="Q964" t="str">
        <f t="shared" si="76"/>
        <v>food</v>
      </c>
      <c r="R964" t="str">
        <f t="shared" si="77"/>
        <v>food trucks</v>
      </c>
      <c r="S964" s="11">
        <f t="shared" si="78"/>
        <v>41592.25</v>
      </c>
      <c r="T964" s="11">
        <f t="shared" si="79"/>
        <v>41613.25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6">
        <f t="shared" si="75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 s="7">
        <f>IF(ISNUMBER(E965/H965),E965/H965,"N/A")</f>
        <v>43.833333333333336</v>
      </c>
      <c r="Q965" t="str">
        <f t="shared" si="76"/>
        <v>photography</v>
      </c>
      <c r="R965" t="str">
        <f t="shared" si="77"/>
        <v>photography books</v>
      </c>
      <c r="S965" s="11">
        <f t="shared" si="78"/>
        <v>40607.25</v>
      </c>
      <c r="T965" s="11">
        <f t="shared" si="79"/>
        <v>40613.25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6">
        <f t="shared" si="75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 s="7">
        <f>IF(ISNUMBER(E966/H966),E966/H966,"N/A")</f>
        <v>84.92903225806451</v>
      </c>
      <c r="Q966" t="str">
        <f t="shared" si="76"/>
        <v>theater</v>
      </c>
      <c r="R966" t="str">
        <f t="shared" si="77"/>
        <v>plays</v>
      </c>
      <c r="S966" s="11">
        <f t="shared" si="78"/>
        <v>42135.208333333328</v>
      </c>
      <c r="T966" s="11">
        <f t="shared" si="79"/>
        <v>42140.208333333328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6">
        <f t="shared" si="75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 s="7">
        <f>IF(ISNUMBER(E967/H967),E967/H967,"N/A")</f>
        <v>41.067632850241544</v>
      </c>
      <c r="Q967" t="str">
        <f t="shared" si="76"/>
        <v>music</v>
      </c>
      <c r="R967" t="str">
        <f t="shared" si="77"/>
        <v>rock</v>
      </c>
      <c r="S967" s="11">
        <f t="shared" si="78"/>
        <v>40203.25</v>
      </c>
      <c r="T967" s="11">
        <f t="shared" si="79"/>
        <v>40243.25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6">
        <f t="shared" si="75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 s="7">
        <f>IF(ISNUMBER(E968/H968),E968/H968,"N/A")</f>
        <v>54.971428571428568</v>
      </c>
      <c r="Q968" t="str">
        <f t="shared" si="76"/>
        <v>theater</v>
      </c>
      <c r="R968" t="str">
        <f t="shared" si="77"/>
        <v>plays</v>
      </c>
      <c r="S968" s="11">
        <f t="shared" si="78"/>
        <v>42901.208333333328</v>
      </c>
      <c r="T968" s="11">
        <f t="shared" si="79"/>
        <v>42903.208333333328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6">
        <f t="shared" si="75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 s="7">
        <f>IF(ISNUMBER(E969/H969),E969/H969,"N/A")</f>
        <v>77.010807374443743</v>
      </c>
      <c r="Q969" t="str">
        <f t="shared" si="76"/>
        <v>music</v>
      </c>
      <c r="R969" t="str">
        <f t="shared" si="77"/>
        <v>world music</v>
      </c>
      <c r="S969" s="11">
        <f t="shared" si="78"/>
        <v>41005.208333333336</v>
      </c>
      <c r="T969" s="11">
        <f t="shared" si="79"/>
        <v>41042.208333333336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6">
        <f t="shared" si="75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 s="7">
        <f>IF(ISNUMBER(E970/H970),E970/H970,"N/A")</f>
        <v>71.201754385964918</v>
      </c>
      <c r="Q970" t="str">
        <f t="shared" si="76"/>
        <v>food</v>
      </c>
      <c r="R970" t="str">
        <f t="shared" si="77"/>
        <v>food trucks</v>
      </c>
      <c r="S970" s="11">
        <f t="shared" si="78"/>
        <v>40544.25</v>
      </c>
      <c r="T970" s="11">
        <f t="shared" si="79"/>
        <v>40559.25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6">
        <f t="shared" si="75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 s="7">
        <f>IF(ISNUMBER(E971/H971),E971/H971,"N/A")</f>
        <v>91.935483870967744</v>
      </c>
      <c r="Q971" t="str">
        <f t="shared" si="76"/>
        <v>theater</v>
      </c>
      <c r="R971" t="str">
        <f t="shared" si="77"/>
        <v>plays</v>
      </c>
      <c r="S971" s="11">
        <f t="shared" si="78"/>
        <v>43821.25</v>
      </c>
      <c r="T971" s="11">
        <f t="shared" si="79"/>
        <v>43828.25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6">
        <f t="shared" si="75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 s="7">
        <f>IF(ISNUMBER(E972/H972),E972/H972,"N/A")</f>
        <v>97.069023569023571</v>
      </c>
      <c r="Q972" t="str">
        <f t="shared" si="76"/>
        <v>theater</v>
      </c>
      <c r="R972" t="str">
        <f t="shared" si="77"/>
        <v>plays</v>
      </c>
      <c r="S972" s="11">
        <f t="shared" si="78"/>
        <v>40672.208333333336</v>
      </c>
      <c r="T972" s="11">
        <f t="shared" si="79"/>
        <v>40673.208333333336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6">
        <f t="shared" si="75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 s="7">
        <f>IF(ISNUMBER(E973/H973),E973/H973,"N/A")</f>
        <v>58.916666666666664</v>
      </c>
      <c r="Q973" t="str">
        <f t="shared" si="76"/>
        <v>film &amp; video</v>
      </c>
      <c r="R973" t="str">
        <f t="shared" si="77"/>
        <v>television</v>
      </c>
      <c r="S973" s="11">
        <f t="shared" si="78"/>
        <v>41555.208333333336</v>
      </c>
      <c r="T973" s="11">
        <f t="shared" si="79"/>
        <v>41561.208333333336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6">
        <f t="shared" si="75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 s="7">
        <f>IF(ISNUMBER(E974/H974),E974/H974,"N/A")</f>
        <v>58.015466983938133</v>
      </c>
      <c r="Q974" t="str">
        <f t="shared" si="76"/>
        <v>technology</v>
      </c>
      <c r="R974" t="str">
        <f t="shared" si="77"/>
        <v>web</v>
      </c>
      <c r="S974" s="11">
        <f t="shared" si="78"/>
        <v>41792.208333333336</v>
      </c>
      <c r="T974" s="11">
        <f t="shared" si="79"/>
        <v>41801.208333333336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6">
        <f t="shared" si="75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 s="7">
        <f>IF(ISNUMBER(E975/H975),E975/H975,"N/A")</f>
        <v>103.87301587301587</v>
      </c>
      <c r="Q975" t="str">
        <f t="shared" si="76"/>
        <v>theater</v>
      </c>
      <c r="R975" t="str">
        <f t="shared" si="77"/>
        <v>plays</v>
      </c>
      <c r="S975" s="11">
        <f t="shared" si="78"/>
        <v>40522.25</v>
      </c>
      <c r="T975" s="11">
        <f t="shared" si="79"/>
        <v>40524.25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6">
        <f t="shared" si="75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 s="7">
        <f>IF(ISNUMBER(E976/H976),E976/H976,"N/A")</f>
        <v>93.46875</v>
      </c>
      <c r="Q976" t="str">
        <f t="shared" si="76"/>
        <v>music</v>
      </c>
      <c r="R976" t="str">
        <f t="shared" si="77"/>
        <v>indie rock</v>
      </c>
      <c r="S976" s="11">
        <f t="shared" si="78"/>
        <v>41412.208333333336</v>
      </c>
      <c r="T976" s="11">
        <f t="shared" si="79"/>
        <v>41413.208333333336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6">
        <f t="shared" si="75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 s="7">
        <f>IF(ISNUMBER(E977/H977),E977/H977,"N/A")</f>
        <v>61.970370370370368</v>
      </c>
      <c r="Q977" t="str">
        <f t="shared" si="76"/>
        <v>theater</v>
      </c>
      <c r="R977" t="str">
        <f t="shared" si="77"/>
        <v>plays</v>
      </c>
      <c r="S977" s="11">
        <f t="shared" si="78"/>
        <v>42337.25</v>
      </c>
      <c r="T977" s="11">
        <f t="shared" si="79"/>
        <v>42376.25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6">
        <f t="shared" si="75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 s="7">
        <f>IF(ISNUMBER(E978/H978),E978/H978,"N/A")</f>
        <v>92.042857142857144</v>
      </c>
      <c r="Q978" t="str">
        <f t="shared" si="76"/>
        <v>theater</v>
      </c>
      <c r="R978" t="str">
        <f t="shared" si="77"/>
        <v>plays</v>
      </c>
      <c r="S978" s="11">
        <f t="shared" si="78"/>
        <v>40571.25</v>
      </c>
      <c r="T978" s="11">
        <f t="shared" si="79"/>
        <v>40577.25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6">
        <f t="shared" si="75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 s="7">
        <f>IF(ISNUMBER(E979/H979),E979/H979,"N/A")</f>
        <v>77.268656716417908</v>
      </c>
      <c r="Q979" t="str">
        <f t="shared" si="76"/>
        <v>food</v>
      </c>
      <c r="R979" t="str">
        <f t="shared" si="77"/>
        <v>food trucks</v>
      </c>
      <c r="S979" s="11">
        <f t="shared" si="78"/>
        <v>43138.25</v>
      </c>
      <c r="T979" s="11">
        <f t="shared" si="79"/>
        <v>43170.25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6">
        <f t="shared" si="75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 s="7">
        <f>IF(ISNUMBER(E980/H980),E980/H980,"N/A")</f>
        <v>93.923913043478265</v>
      </c>
      <c r="Q980" t="str">
        <f t="shared" si="76"/>
        <v>games</v>
      </c>
      <c r="R980" t="str">
        <f t="shared" si="77"/>
        <v>video games</v>
      </c>
      <c r="S980" s="11">
        <f t="shared" si="78"/>
        <v>42686.25</v>
      </c>
      <c r="T980" s="11">
        <f t="shared" si="79"/>
        <v>42708.25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6">
        <f t="shared" si="75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 s="7">
        <f>IF(ISNUMBER(E981/H981),E981/H981,"N/A")</f>
        <v>84.969458128078813</v>
      </c>
      <c r="Q981" t="str">
        <f t="shared" si="76"/>
        <v>theater</v>
      </c>
      <c r="R981" t="str">
        <f t="shared" si="77"/>
        <v>plays</v>
      </c>
      <c r="S981" s="11">
        <f t="shared" si="78"/>
        <v>42078.208333333328</v>
      </c>
      <c r="T981" s="11">
        <f t="shared" si="79"/>
        <v>42084.208333333328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6">
        <f t="shared" si="75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 s="7">
        <f>IF(ISNUMBER(E982/H982),E982/H982,"N/A")</f>
        <v>105.97035040431267</v>
      </c>
      <c r="Q982" t="str">
        <f t="shared" si="76"/>
        <v>publishing</v>
      </c>
      <c r="R982" t="str">
        <f t="shared" si="77"/>
        <v>nonfiction</v>
      </c>
      <c r="S982" s="11">
        <f t="shared" si="78"/>
        <v>42307.208333333328</v>
      </c>
      <c r="T982" s="11">
        <f t="shared" si="79"/>
        <v>42312.25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6">
        <f t="shared" si="75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 s="7">
        <f>IF(ISNUMBER(E983/H983),E983/H983,"N/A")</f>
        <v>36.969040247678016</v>
      </c>
      <c r="Q983" t="str">
        <f t="shared" si="76"/>
        <v>technology</v>
      </c>
      <c r="R983" t="str">
        <f t="shared" si="77"/>
        <v>web</v>
      </c>
      <c r="S983" s="11">
        <f t="shared" si="78"/>
        <v>43094.25</v>
      </c>
      <c r="T983" s="11">
        <f t="shared" si="79"/>
        <v>43127.25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6">
        <f t="shared" si="75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 s="7">
        <f>IF(ISNUMBER(E984/H984),E984/H984,"N/A")</f>
        <v>81.533333333333331</v>
      </c>
      <c r="Q984" t="str">
        <f t="shared" si="76"/>
        <v>film &amp; video</v>
      </c>
      <c r="R984" t="str">
        <f t="shared" si="77"/>
        <v>documentary</v>
      </c>
      <c r="S984" s="11">
        <f t="shared" si="78"/>
        <v>40743.208333333336</v>
      </c>
      <c r="T984" s="11">
        <f t="shared" si="79"/>
        <v>40745.208333333336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6">
        <f t="shared" si="75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 s="7">
        <f>IF(ISNUMBER(E985/H985),E985/H985,"N/A")</f>
        <v>80.999140154772135</v>
      </c>
      <c r="Q985" t="str">
        <f t="shared" si="76"/>
        <v>film &amp; video</v>
      </c>
      <c r="R985" t="str">
        <f t="shared" si="77"/>
        <v>documentary</v>
      </c>
      <c r="S985" s="11">
        <f t="shared" si="78"/>
        <v>43681.208333333328</v>
      </c>
      <c r="T985" s="11">
        <f t="shared" si="79"/>
        <v>43696.208333333328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6">
        <f t="shared" si="75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 s="7">
        <f>IF(ISNUMBER(E986/H986),E986/H986,"N/A")</f>
        <v>26.010498687664043</v>
      </c>
      <c r="Q986" t="str">
        <f t="shared" si="76"/>
        <v>theater</v>
      </c>
      <c r="R986" t="str">
        <f t="shared" si="77"/>
        <v>plays</v>
      </c>
      <c r="S986" s="11">
        <f t="shared" si="78"/>
        <v>43716.208333333328</v>
      </c>
      <c r="T986" s="11">
        <f t="shared" si="79"/>
        <v>43742.208333333328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6">
        <f t="shared" si="75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 s="7">
        <f>IF(ISNUMBER(E987/H987),E987/H987,"N/A")</f>
        <v>25.998410896708286</v>
      </c>
      <c r="Q987" t="str">
        <f t="shared" si="76"/>
        <v>music</v>
      </c>
      <c r="R987" t="str">
        <f t="shared" si="77"/>
        <v>rock</v>
      </c>
      <c r="S987" s="11">
        <f t="shared" si="78"/>
        <v>41614.25</v>
      </c>
      <c r="T987" s="11">
        <f t="shared" si="79"/>
        <v>41640.25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6">
        <f t="shared" si="75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 s="7">
        <f>IF(ISNUMBER(E988/H988),E988/H988,"N/A")</f>
        <v>34.173913043478258</v>
      </c>
      <c r="Q988" t="str">
        <f t="shared" si="76"/>
        <v>music</v>
      </c>
      <c r="R988" t="str">
        <f t="shared" si="77"/>
        <v>rock</v>
      </c>
      <c r="S988" s="11">
        <f t="shared" si="78"/>
        <v>40638.208333333336</v>
      </c>
      <c r="T988" s="11">
        <f t="shared" si="79"/>
        <v>40652.208333333336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6">
        <f t="shared" si="75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 s="7">
        <f>IF(ISNUMBER(E989/H989),E989/H989,"N/A")</f>
        <v>28.002083333333335</v>
      </c>
      <c r="Q989" t="str">
        <f t="shared" si="76"/>
        <v>film &amp; video</v>
      </c>
      <c r="R989" t="str">
        <f t="shared" si="77"/>
        <v>documentary</v>
      </c>
      <c r="S989" s="11">
        <f t="shared" si="78"/>
        <v>42852.208333333328</v>
      </c>
      <c r="T989" s="11">
        <f t="shared" si="79"/>
        <v>42866.208333333328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6">
        <f t="shared" si="75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 s="7">
        <f>IF(ISNUMBER(E990/H990),E990/H990,"N/A")</f>
        <v>76.546875</v>
      </c>
      <c r="Q990" t="str">
        <f t="shared" si="76"/>
        <v>publishing</v>
      </c>
      <c r="R990" t="str">
        <f t="shared" si="77"/>
        <v>radio &amp; podcasts</v>
      </c>
      <c r="S990" s="11">
        <f t="shared" si="78"/>
        <v>42686.25</v>
      </c>
      <c r="T990" s="11">
        <f t="shared" si="79"/>
        <v>42707.25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6">
        <f t="shared" si="75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 s="7">
        <f>IF(ISNUMBER(E991/H991),E991/H991,"N/A")</f>
        <v>53.053097345132741</v>
      </c>
      <c r="Q991" t="str">
        <f t="shared" si="76"/>
        <v>publishing</v>
      </c>
      <c r="R991" t="str">
        <f t="shared" si="77"/>
        <v>translations</v>
      </c>
      <c r="S991" s="11">
        <f t="shared" si="78"/>
        <v>43571.208333333328</v>
      </c>
      <c r="T991" s="11">
        <f t="shared" si="79"/>
        <v>43576.208333333328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6">
        <f t="shared" si="75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 s="7">
        <f>IF(ISNUMBER(E992/H992),E992/H992,"N/A")</f>
        <v>106.859375</v>
      </c>
      <c r="Q992" t="str">
        <f t="shared" si="76"/>
        <v>film &amp; video</v>
      </c>
      <c r="R992" t="str">
        <f t="shared" si="77"/>
        <v>drama</v>
      </c>
      <c r="S992" s="11">
        <f t="shared" si="78"/>
        <v>42432.25</v>
      </c>
      <c r="T992" s="11">
        <f t="shared" si="79"/>
        <v>42454.208333333328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6">
        <f t="shared" si="75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 s="7">
        <f>IF(ISNUMBER(E993/H993),E993/H993,"N/A")</f>
        <v>46.020746887966808</v>
      </c>
      <c r="Q993" t="str">
        <f t="shared" si="76"/>
        <v>music</v>
      </c>
      <c r="R993" t="str">
        <f t="shared" si="77"/>
        <v>rock</v>
      </c>
      <c r="S993" s="11">
        <f t="shared" si="78"/>
        <v>41907.208333333336</v>
      </c>
      <c r="T993" s="11">
        <f t="shared" si="79"/>
        <v>41911.208333333336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6">
        <f t="shared" si="75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 s="7">
        <f>IF(ISNUMBER(E994/H994),E994/H994,"N/A")</f>
        <v>100.17424242424242</v>
      </c>
      <c r="Q994" t="str">
        <f t="shared" si="76"/>
        <v>film &amp; video</v>
      </c>
      <c r="R994" t="str">
        <f t="shared" si="77"/>
        <v>drama</v>
      </c>
      <c r="S994" s="11">
        <f t="shared" si="78"/>
        <v>43227.208333333328</v>
      </c>
      <c r="T994" s="11">
        <f t="shared" si="79"/>
        <v>43241.208333333328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6">
        <f t="shared" si="75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 s="7">
        <f>IF(ISNUMBER(E995/H995),E995/H995,"N/A")</f>
        <v>101.44</v>
      </c>
      <c r="Q995" t="str">
        <f t="shared" si="76"/>
        <v>photography</v>
      </c>
      <c r="R995" t="str">
        <f t="shared" si="77"/>
        <v>photography books</v>
      </c>
      <c r="S995" s="11">
        <f t="shared" si="78"/>
        <v>42362.25</v>
      </c>
      <c r="T995" s="11">
        <f t="shared" si="79"/>
        <v>42379.25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6">
        <f t="shared" si="75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 s="7">
        <f>IF(ISNUMBER(E996/H996),E996/H996,"N/A")</f>
        <v>87.972684085510693</v>
      </c>
      <c r="Q996" t="str">
        <f t="shared" si="76"/>
        <v>publishing</v>
      </c>
      <c r="R996" t="str">
        <f t="shared" si="77"/>
        <v>translations</v>
      </c>
      <c r="S996" s="11">
        <f t="shared" si="78"/>
        <v>41929.208333333336</v>
      </c>
      <c r="T996" s="11">
        <f t="shared" si="79"/>
        <v>41935.208333333336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6">
        <f t="shared" si="75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 s="7">
        <f>IF(ISNUMBER(E997/H997),E997/H997,"N/A")</f>
        <v>74.995594713656388</v>
      </c>
      <c r="Q997" t="str">
        <f t="shared" si="76"/>
        <v>food</v>
      </c>
      <c r="R997" t="str">
        <f t="shared" si="77"/>
        <v>food trucks</v>
      </c>
      <c r="S997" s="11">
        <f t="shared" si="78"/>
        <v>43408.208333333328</v>
      </c>
      <c r="T997" s="11">
        <f t="shared" si="79"/>
        <v>43437.25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6">
        <f t="shared" si="75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 s="7">
        <f>IF(ISNUMBER(E998/H998),E998/H998,"N/A")</f>
        <v>42.982142857142854</v>
      </c>
      <c r="Q998" t="str">
        <f t="shared" si="76"/>
        <v>theater</v>
      </c>
      <c r="R998" t="str">
        <f t="shared" si="77"/>
        <v>plays</v>
      </c>
      <c r="S998" s="11">
        <f t="shared" si="78"/>
        <v>41276.25</v>
      </c>
      <c r="T998" s="11">
        <f t="shared" si="79"/>
        <v>41306.25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6">
        <f t="shared" si="75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 s="7">
        <f>IF(ISNUMBER(E999/H999),E999/H999,"N/A")</f>
        <v>33.115107913669064</v>
      </c>
      <c r="Q999" t="str">
        <f t="shared" si="76"/>
        <v>theater</v>
      </c>
      <c r="R999" t="str">
        <f t="shared" si="77"/>
        <v>plays</v>
      </c>
      <c r="S999" s="11">
        <f t="shared" si="78"/>
        <v>41659.25</v>
      </c>
      <c r="T999" s="11">
        <f t="shared" si="79"/>
        <v>41664.25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6">
        <f t="shared" si="75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 s="7">
        <f>IF(ISNUMBER(E1000/H1000),E1000/H1000,"N/A")</f>
        <v>101.13101604278074</v>
      </c>
      <c r="Q1000" t="str">
        <f t="shared" si="76"/>
        <v>music</v>
      </c>
      <c r="R1000" t="str">
        <f t="shared" si="77"/>
        <v>indie rock</v>
      </c>
      <c r="S1000" s="11">
        <f t="shared" si="78"/>
        <v>40220.25</v>
      </c>
      <c r="T1000" s="11">
        <f t="shared" si="79"/>
        <v>40234.25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6">
        <f t="shared" si="75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 s="7">
        <f>IF(ISNUMBER(E1001/H1001),E1001/H1001,"N/A")</f>
        <v>55.98841354723708</v>
      </c>
      <c r="Q1001" t="str">
        <f t="shared" si="76"/>
        <v>food</v>
      </c>
      <c r="R1001" t="str">
        <f t="shared" si="77"/>
        <v>food trucks</v>
      </c>
      <c r="S1001" s="11">
        <f t="shared" si="78"/>
        <v>42550.208333333328</v>
      </c>
      <c r="T1001" s="11">
        <f t="shared" si="79"/>
        <v>42557.208333333328</v>
      </c>
    </row>
  </sheetData>
  <conditionalFormatting sqref="G2:G1001">
    <cfRule type="containsText" dxfId="2" priority="2" operator="containsText" text="canceled">
      <formula>NOT(ISERROR(SEARCH("canceled",G2)))</formula>
    </cfRule>
    <cfRule type="containsText" dxfId="1" priority="3" operator="containsText" text="successful">
      <formula>NOT(ISERROR(SEARCH("successful",G2)))</formula>
    </cfRule>
    <cfRule type="containsText" dxfId="0" priority="4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theme="9"/>
        <color theme="8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B79E-35F5-4807-948F-9129F42592EA}">
  <dimension ref="A1:J13"/>
  <sheetViews>
    <sheetView topLeftCell="C1" workbookViewId="0">
      <selection activeCell="L24" sqref="L24"/>
    </sheetView>
  </sheetViews>
  <sheetFormatPr defaultRowHeight="15.75" x14ac:dyDescent="0.25"/>
  <cols>
    <col min="1" max="2" width="9" hidden="1" customWidth="1"/>
    <col min="3" max="3" width="16.75" bestFit="1" customWidth="1"/>
    <col min="4" max="4" width="17.25" bestFit="1" customWidth="1"/>
    <col min="5" max="5" width="13.5" bestFit="1" customWidth="1"/>
    <col min="6" max="6" width="16.125" bestFit="1" customWidth="1"/>
    <col min="7" max="7" width="12.625" bestFit="1" customWidth="1"/>
    <col min="8" max="8" width="19.875" bestFit="1" customWidth="1"/>
    <col min="9" max="9" width="16.125" bestFit="1" customWidth="1"/>
    <col min="10" max="10" width="18.875" bestFit="1" customWidth="1"/>
    <col min="11" max="11" width="21.625" customWidth="1"/>
  </cols>
  <sheetData>
    <row r="1" spans="1:10" x14ac:dyDescent="0.25">
      <c r="C1" s="14" t="s">
        <v>2067</v>
      </c>
      <c r="D1" s="14" t="s">
        <v>2068</v>
      </c>
      <c r="E1" s="14" t="s">
        <v>2069</v>
      </c>
      <c r="F1" s="14" t="s">
        <v>2070</v>
      </c>
      <c r="G1" s="14" t="s">
        <v>2071</v>
      </c>
      <c r="H1" s="14" t="s">
        <v>2072</v>
      </c>
      <c r="I1" s="14" t="s">
        <v>2073</v>
      </c>
      <c r="J1" s="14" t="s">
        <v>2074</v>
      </c>
    </row>
    <row r="2" spans="1:10" x14ac:dyDescent="0.25">
      <c r="A2">
        <v>0</v>
      </c>
      <c r="B2">
        <f>A3-1</f>
        <v>999</v>
      </c>
      <c r="C2" t="s">
        <v>2075</v>
      </c>
      <c r="D2">
        <f>COUNTIFS(_Goals,"&gt;="&amp;$A2,_Goals,"&lt;"&amp;$B2,_Outcomes,"successful")</f>
        <v>30</v>
      </c>
      <c r="E2">
        <f>COUNTIFS(_Goals,"&gt;="&amp;$A2,_Goals,"&lt;"&amp;$B2,_Outcomes,"failed")</f>
        <v>20</v>
      </c>
      <c r="F2">
        <f>COUNTIFS(_Goals,"&gt;="&amp;$A2,_Goals,"&lt;"&amp;$B2,_Outcomes,"canceled")</f>
        <v>1</v>
      </c>
      <c r="G2">
        <f>SUM(D2:F2)</f>
        <v>51</v>
      </c>
      <c r="H2" s="5">
        <f>D2/$G2</f>
        <v>0.58823529411764708</v>
      </c>
      <c r="I2" s="5">
        <f>E2/$G2</f>
        <v>0.39215686274509803</v>
      </c>
      <c r="J2" s="5">
        <f>F2/$G2</f>
        <v>1.9607843137254902E-2</v>
      </c>
    </row>
    <row r="3" spans="1:10" x14ac:dyDescent="0.25">
      <c r="A3">
        <v>1000</v>
      </c>
      <c r="B3">
        <f>A3+3999</f>
        <v>4999</v>
      </c>
      <c r="C3" t="str">
        <f>A3&amp;" to "&amp;B3</f>
        <v>1000 to 4999</v>
      </c>
      <c r="D3">
        <f>COUNTIFS(_Goals,"&gt;="&amp;$A3,_Goals,"&lt;"&amp;$B3,_Outcomes,"successful")</f>
        <v>191</v>
      </c>
      <c r="E3">
        <f>COUNTIFS(_Goals,"&gt;="&amp;$A3,_Goals,"&lt;"&amp;$B3,_Outcomes,"failed")</f>
        <v>38</v>
      </c>
      <c r="F3">
        <f>COUNTIFS(_Goals,"&gt;="&amp;$A3,_Goals,"&lt;"&amp;$B3,_Outcomes,"canceled")</f>
        <v>2</v>
      </c>
      <c r="G3">
        <f t="shared" ref="G3:G13" si="0">SUM(D3:F3)</f>
        <v>231</v>
      </c>
      <c r="H3" s="5">
        <f t="shared" ref="H3:H13" si="1">D3/$G3</f>
        <v>0.82683982683982682</v>
      </c>
      <c r="I3" s="5">
        <f t="shared" ref="I3:I13" si="2">E3/$G3</f>
        <v>0.16450216450216451</v>
      </c>
      <c r="J3" s="5">
        <f t="shared" ref="J3:J13" si="3">F3/$G3</f>
        <v>8.658008658008658E-3</v>
      </c>
    </row>
    <row r="4" spans="1:10" x14ac:dyDescent="0.25">
      <c r="A4">
        <f>B3+1</f>
        <v>5000</v>
      </c>
      <c r="B4">
        <f>A4+4999</f>
        <v>9999</v>
      </c>
      <c r="C4" t="str">
        <f>A4&amp;" to "&amp;B4</f>
        <v>5000 to 9999</v>
      </c>
      <c r="D4">
        <f>COUNTIFS(_Goals,"&gt;="&amp;$A4,_Goals,"&lt;"&amp;$B4,_Outcomes,"successful")</f>
        <v>164</v>
      </c>
      <c r="E4">
        <f>COUNTIFS(_Goals,"&gt;="&amp;$A4,_Goals,"&lt;"&amp;$B4,_Outcomes,"failed")</f>
        <v>126</v>
      </c>
      <c r="F4">
        <f>COUNTIFS(_Goals,"&gt;="&amp;$A4,_Goals,"&lt;"&amp;$B4,_Outcomes,"canceled")</f>
        <v>25</v>
      </c>
      <c r="G4">
        <f t="shared" si="0"/>
        <v>315</v>
      </c>
      <c r="H4" s="5">
        <f t="shared" si="1"/>
        <v>0.52063492063492067</v>
      </c>
      <c r="I4" s="5">
        <f t="shared" si="2"/>
        <v>0.4</v>
      </c>
      <c r="J4" s="5">
        <f t="shared" si="3"/>
        <v>7.9365079365079361E-2</v>
      </c>
    </row>
    <row r="5" spans="1:10" x14ac:dyDescent="0.25">
      <c r="A5">
        <f>B4+1</f>
        <v>10000</v>
      </c>
      <c r="B5">
        <f t="shared" ref="B5:B12" si="4">A5+4999</f>
        <v>14999</v>
      </c>
      <c r="C5" t="str">
        <f>A5&amp;" to "&amp;B5</f>
        <v>10000 to 14999</v>
      </c>
      <c r="D5">
        <f>COUNTIFS(_Goals,"&gt;="&amp;$A5,_Goals,"&lt;"&amp;$B5,_Outcomes,"successful")</f>
        <v>4</v>
      </c>
      <c r="E5">
        <f>COUNTIFS(_Goals,"&gt;="&amp;$A5,_Goals,"&lt;"&amp;$B5,_Outcomes,"failed")</f>
        <v>5</v>
      </c>
      <c r="F5">
        <f>COUNTIFS(_Goals,"&gt;="&amp;$A5,_Goals,"&lt;"&amp;$B5,_Outcomes,"canceled")</f>
        <v>0</v>
      </c>
      <c r="G5">
        <f t="shared" si="0"/>
        <v>9</v>
      </c>
      <c r="H5" s="5">
        <f t="shared" si="1"/>
        <v>0.44444444444444442</v>
      </c>
      <c r="I5" s="5">
        <f t="shared" si="2"/>
        <v>0.55555555555555558</v>
      </c>
      <c r="J5" s="5">
        <f t="shared" si="3"/>
        <v>0</v>
      </c>
    </row>
    <row r="6" spans="1:10" x14ac:dyDescent="0.25">
      <c r="A6">
        <f>B5+1</f>
        <v>15000</v>
      </c>
      <c r="B6">
        <f t="shared" si="4"/>
        <v>19999</v>
      </c>
      <c r="C6" t="str">
        <f>A6&amp;" to "&amp;B6</f>
        <v>15000 to 19999</v>
      </c>
      <c r="D6">
        <f>COUNTIFS(_Goals,"&gt;="&amp;$A6,_Goals,"&lt;"&amp;$B6,_Outcomes,"successful")</f>
        <v>10</v>
      </c>
      <c r="E6">
        <f>COUNTIFS(_Goals,"&gt;="&amp;$A6,_Goals,"&lt;"&amp;$B6,_Outcomes,"failed")</f>
        <v>0</v>
      </c>
      <c r="F6">
        <f>COUNTIFS(_Goals,"&gt;="&amp;$A6,_Goals,"&lt;"&amp;$B6,_Outcomes,"canceled")</f>
        <v>0</v>
      </c>
      <c r="G6">
        <f t="shared" si="0"/>
        <v>10</v>
      </c>
      <c r="H6" s="5">
        <f t="shared" si="1"/>
        <v>1</v>
      </c>
      <c r="I6" s="5">
        <f t="shared" si="2"/>
        <v>0</v>
      </c>
      <c r="J6" s="5">
        <f t="shared" si="3"/>
        <v>0</v>
      </c>
    </row>
    <row r="7" spans="1:10" x14ac:dyDescent="0.25">
      <c r="A7">
        <f>B6+1</f>
        <v>20000</v>
      </c>
      <c r="B7">
        <f t="shared" si="4"/>
        <v>24999</v>
      </c>
      <c r="C7" t="str">
        <f>A7&amp;" to "&amp;B7</f>
        <v>20000 to 24999</v>
      </c>
      <c r="D7">
        <f>COUNTIFS(_Goals,"&gt;="&amp;$A7,_Goals,"&lt;"&amp;$B7,_Outcomes,"successful")</f>
        <v>7</v>
      </c>
      <c r="E7">
        <f>COUNTIFS(_Goals,"&gt;="&amp;$A7,_Goals,"&lt;"&amp;$B7,_Outcomes,"failed")</f>
        <v>0</v>
      </c>
      <c r="F7">
        <f>COUNTIFS(_Goals,"&gt;="&amp;$A7,_Goals,"&lt;"&amp;$B7,_Outcomes,"canceled")</f>
        <v>0</v>
      </c>
      <c r="G7">
        <f t="shared" si="0"/>
        <v>7</v>
      </c>
      <c r="H7" s="5">
        <f t="shared" si="1"/>
        <v>1</v>
      </c>
      <c r="I7" s="5">
        <f t="shared" si="2"/>
        <v>0</v>
      </c>
      <c r="J7" s="5">
        <f t="shared" si="3"/>
        <v>0</v>
      </c>
    </row>
    <row r="8" spans="1:10" x14ac:dyDescent="0.25">
      <c r="A8">
        <f>B7+1</f>
        <v>25000</v>
      </c>
      <c r="B8">
        <f t="shared" si="4"/>
        <v>29999</v>
      </c>
      <c r="C8" t="str">
        <f>A8&amp;" to "&amp;B8</f>
        <v>25000 to 29999</v>
      </c>
      <c r="D8">
        <f>COUNTIFS(_Goals,"&gt;="&amp;$A8,_Goals,"&lt;"&amp;$B8,_Outcomes,"successful")</f>
        <v>11</v>
      </c>
      <c r="E8">
        <f>COUNTIFS(_Goals,"&gt;="&amp;$A8,_Goals,"&lt;"&amp;$B8,_Outcomes,"failed")</f>
        <v>3</v>
      </c>
      <c r="F8">
        <f>COUNTIFS(_Goals,"&gt;="&amp;$A8,_Goals,"&lt;"&amp;$B8,_Outcomes,"canceled")</f>
        <v>0</v>
      </c>
      <c r="G8">
        <f t="shared" si="0"/>
        <v>14</v>
      </c>
      <c r="H8" s="5">
        <f t="shared" si="1"/>
        <v>0.7857142857142857</v>
      </c>
      <c r="I8" s="5">
        <f t="shared" si="2"/>
        <v>0.21428571428571427</v>
      </c>
      <c r="J8" s="5">
        <f t="shared" si="3"/>
        <v>0</v>
      </c>
    </row>
    <row r="9" spans="1:10" x14ac:dyDescent="0.25">
      <c r="A9">
        <f>B8+1</f>
        <v>30000</v>
      </c>
      <c r="B9">
        <f t="shared" si="4"/>
        <v>34999</v>
      </c>
      <c r="C9" t="str">
        <f>A9&amp;" to "&amp;B9</f>
        <v>30000 to 34999</v>
      </c>
      <c r="D9">
        <f>COUNTIFS(_Goals,"&gt;="&amp;$A9,_Goals,"&lt;"&amp;$B9,_Outcomes,"successful")</f>
        <v>7</v>
      </c>
      <c r="E9">
        <f>COUNTIFS(_Goals,"&gt;="&amp;$A9,_Goals,"&lt;"&amp;$B9,_Outcomes,"failed")</f>
        <v>0</v>
      </c>
      <c r="F9">
        <f>COUNTIFS(_Goals,"&gt;="&amp;$A9,_Goals,"&lt;"&amp;$B9,_Outcomes,"canceled")</f>
        <v>0</v>
      </c>
      <c r="G9">
        <f t="shared" si="0"/>
        <v>7</v>
      </c>
      <c r="H9" s="5">
        <f t="shared" si="1"/>
        <v>1</v>
      </c>
      <c r="I9" s="5">
        <f t="shared" si="2"/>
        <v>0</v>
      </c>
      <c r="J9" s="5">
        <f t="shared" si="3"/>
        <v>0</v>
      </c>
    </row>
    <row r="10" spans="1:10" x14ac:dyDescent="0.25">
      <c r="A10">
        <f>B9+1</f>
        <v>35000</v>
      </c>
      <c r="B10">
        <f t="shared" si="4"/>
        <v>39999</v>
      </c>
      <c r="C10" t="str">
        <f>A10&amp;" to "&amp;B10</f>
        <v>35000 to 39999</v>
      </c>
      <c r="D10">
        <f>COUNTIFS(_Goals,"&gt;="&amp;$A10,_Goals,"&lt;"&amp;$B10,_Outcomes,"successful")</f>
        <v>8</v>
      </c>
      <c r="E10">
        <f>COUNTIFS(_Goals,"&gt;="&amp;$A10,_Goals,"&lt;"&amp;$B10,_Outcomes,"failed")</f>
        <v>3</v>
      </c>
      <c r="F10">
        <f>COUNTIFS(_Goals,"&gt;="&amp;$A10,_Goals,"&lt;"&amp;$B10,_Outcomes,"canceled")</f>
        <v>1</v>
      </c>
      <c r="G10">
        <f t="shared" si="0"/>
        <v>12</v>
      </c>
      <c r="H10" s="5">
        <f t="shared" si="1"/>
        <v>0.66666666666666663</v>
      </c>
      <c r="I10" s="5">
        <f t="shared" si="2"/>
        <v>0.25</v>
      </c>
      <c r="J10" s="5">
        <f t="shared" si="3"/>
        <v>8.3333333333333329E-2</v>
      </c>
    </row>
    <row r="11" spans="1:10" x14ac:dyDescent="0.25">
      <c r="A11">
        <f>B10+1</f>
        <v>40000</v>
      </c>
      <c r="B11">
        <f t="shared" si="4"/>
        <v>44999</v>
      </c>
      <c r="C11" t="str">
        <f>A11&amp;" to "&amp;B11</f>
        <v>40000 to 44999</v>
      </c>
      <c r="D11">
        <f>COUNTIFS(_Goals,"&gt;="&amp;$A11,_Goals,"&lt;"&amp;$B11,_Outcomes,"successful")</f>
        <v>11</v>
      </c>
      <c r="E11">
        <f>COUNTIFS(_Goals,"&gt;="&amp;$A11,_Goals,"&lt;"&amp;$B11,_Outcomes,"failed")</f>
        <v>3</v>
      </c>
      <c r="F11">
        <f>COUNTIFS(_Goals,"&gt;="&amp;$A11,_Goals,"&lt;"&amp;$B11,_Outcomes,"canceled")</f>
        <v>0</v>
      </c>
      <c r="G11">
        <f t="shared" si="0"/>
        <v>14</v>
      </c>
      <c r="H11" s="5">
        <f t="shared" si="1"/>
        <v>0.7857142857142857</v>
      </c>
      <c r="I11" s="5">
        <f t="shared" si="2"/>
        <v>0.21428571428571427</v>
      </c>
      <c r="J11" s="5">
        <f t="shared" si="3"/>
        <v>0</v>
      </c>
    </row>
    <row r="12" spans="1:10" x14ac:dyDescent="0.25">
      <c r="A12">
        <f>B11+1</f>
        <v>45000</v>
      </c>
      <c r="B12">
        <f t="shared" si="4"/>
        <v>49999</v>
      </c>
      <c r="C12" t="str">
        <f>A12&amp;" to "&amp;B12</f>
        <v>45000 to 49999</v>
      </c>
      <c r="D12">
        <f>COUNTIFS(_Goals,"&gt;="&amp;$A12,_Goals,"&lt;"&amp;$B12,_Outcomes,"successful")</f>
        <v>8</v>
      </c>
      <c r="E12">
        <f>COUNTIFS(_Goals,"&gt;="&amp;$A12,_Goals,"&lt;"&amp;$B12,_Outcomes,"failed")</f>
        <v>3</v>
      </c>
      <c r="F12">
        <f>COUNTIFS(_Goals,"&gt;="&amp;$A12,_Goals,"&lt;"&amp;$B12,_Outcomes,"canceled")</f>
        <v>0</v>
      </c>
      <c r="G12">
        <f t="shared" si="0"/>
        <v>11</v>
      </c>
      <c r="H12" s="5">
        <f t="shared" si="1"/>
        <v>0.72727272727272729</v>
      </c>
      <c r="I12" s="5">
        <f t="shared" si="2"/>
        <v>0.27272727272727271</v>
      </c>
      <c r="J12" s="5">
        <f t="shared" si="3"/>
        <v>0</v>
      </c>
    </row>
    <row r="13" spans="1:10" x14ac:dyDescent="0.25">
      <c r="A13">
        <f>B12+1</f>
        <v>50000</v>
      </c>
      <c r="B13">
        <v>1000000</v>
      </c>
      <c r="C13" t="s">
        <v>2076</v>
      </c>
      <c r="D13">
        <f>COUNTIFS(_Goals,"&gt;="&amp;$A13,_Goals,"&lt;"&amp;$B13,_Outcomes,"successful")</f>
        <v>114</v>
      </c>
      <c r="E13">
        <f>COUNTIFS(_Goals,"&gt;="&amp;$A13,_Goals,"&lt;"&amp;$B13,_Outcomes,"failed")</f>
        <v>163</v>
      </c>
      <c r="F13">
        <f>COUNTIFS(_Goals,"&gt;="&amp;$A13,_Goals,"&lt;"&amp;$B13,_Outcomes,"canceled")</f>
        <v>28</v>
      </c>
      <c r="G13">
        <f t="shared" si="0"/>
        <v>305</v>
      </c>
      <c r="H13" s="5">
        <f t="shared" si="1"/>
        <v>0.3737704918032787</v>
      </c>
      <c r="I13" s="5">
        <f t="shared" si="2"/>
        <v>0.53442622950819674</v>
      </c>
      <c r="J13" s="5">
        <f t="shared" si="3"/>
        <v>9.1803278688524587E-2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0AEF-5EE8-4142-BBEE-1F3684598DDB}">
  <dimension ref="A1:AS567"/>
  <sheetViews>
    <sheetView tabSelected="1" topLeftCell="H1" workbookViewId="0">
      <selection activeCell="AS8" sqref="AS8"/>
    </sheetView>
  </sheetViews>
  <sheetFormatPr defaultRowHeight="15.75" x14ac:dyDescent="0.25"/>
  <cols>
    <col min="1" max="7" width="0" hidden="1" customWidth="1"/>
    <col min="8" max="8" width="15.625" customWidth="1"/>
    <col min="9" max="27" width="9" hidden="1" customWidth="1"/>
    <col min="28" max="28" width="15.625" hidden="1" customWidth="1"/>
    <col min="29" max="29" width="15.625" customWidth="1"/>
    <col min="30" max="41" width="9" hidden="1" customWidth="1"/>
    <col min="44" max="44" width="17" bestFit="1" customWidth="1"/>
    <col min="45" max="45" width="13.5" bestFit="1" customWidth="1"/>
  </cols>
  <sheetData>
    <row r="1" spans="1:45" x14ac:dyDescent="0.25">
      <c r="H1" t="s">
        <v>20</v>
      </c>
      <c r="AC1" t="s">
        <v>14</v>
      </c>
    </row>
    <row r="2" spans="1:45" x14ac:dyDescent="0.25">
      <c r="A2" s="1" t="s">
        <v>2027</v>
      </c>
      <c r="B2" s="1" t="s">
        <v>0</v>
      </c>
      <c r="C2" s="2" t="s">
        <v>1</v>
      </c>
      <c r="D2" s="1" t="s">
        <v>2</v>
      </c>
      <c r="E2" s="1" t="s">
        <v>3</v>
      </c>
      <c r="F2" s="1" t="s">
        <v>2029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2028</v>
      </c>
      <c r="P2" s="1" t="s">
        <v>2030</v>
      </c>
      <c r="Q2" s="1" t="s">
        <v>2031</v>
      </c>
      <c r="R2" s="1" t="s">
        <v>2032</v>
      </c>
      <c r="S2" s="1" t="s">
        <v>2050</v>
      </c>
      <c r="T2" s="1" t="s">
        <v>2051</v>
      </c>
      <c r="V2" s="1" t="s">
        <v>2027</v>
      </c>
      <c r="W2" s="1" t="s">
        <v>0</v>
      </c>
      <c r="X2" s="2" t="s">
        <v>1</v>
      </c>
      <c r="Y2" s="1" t="s">
        <v>2</v>
      </c>
      <c r="Z2" s="1" t="s">
        <v>3</v>
      </c>
      <c r="AA2" s="1" t="s">
        <v>2029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2028</v>
      </c>
      <c r="AK2" s="1" t="s">
        <v>2030</v>
      </c>
      <c r="AL2" s="1" t="s">
        <v>2031</v>
      </c>
      <c r="AM2" s="1" t="s">
        <v>2032</v>
      </c>
      <c r="AN2" s="1" t="s">
        <v>2050</v>
      </c>
      <c r="AO2" s="1" t="s">
        <v>2051</v>
      </c>
    </row>
    <row r="3" spans="1:45" x14ac:dyDescent="0.25">
      <c r="A3" cm="1">
        <f t="array" ref="A3:T567">_xlfn._xlws.FILTER(Crowdfunding!$A$2:$T$1001,_Outcomes=$H$1)</f>
        <v>1</v>
      </c>
      <c r="B3" t="str">
        <v>Odom Inc</v>
      </c>
      <c r="C3" t="str">
        <v>Managed bottom-line architecture</v>
      </c>
      <c r="D3">
        <v>1400</v>
      </c>
      <c r="E3">
        <v>14560</v>
      </c>
      <c r="F3">
        <v>1040</v>
      </c>
      <c r="G3" t="str">
        <v>successful</v>
      </c>
      <c r="H3">
        <v>158</v>
      </c>
      <c r="I3" t="str">
        <v>US</v>
      </c>
      <c r="J3" t="str">
        <v>USD</v>
      </c>
      <c r="K3">
        <v>1408424400</v>
      </c>
      <c r="L3">
        <v>1408597200</v>
      </c>
      <c r="M3" t="b">
        <v>0</v>
      </c>
      <c r="N3" t="b">
        <v>1</v>
      </c>
      <c r="O3" t="str">
        <v>music/rock</v>
      </c>
      <c r="P3">
        <v>92.151898734177209</v>
      </c>
      <c r="Q3" t="str">
        <v>music</v>
      </c>
      <c r="R3" t="str">
        <v>rock</v>
      </c>
      <c r="S3">
        <v>41870.208333333336</v>
      </c>
      <c r="T3">
        <v>41872.208333333336</v>
      </c>
      <c r="V3" cm="1">
        <f t="array" ref="V3:AO366">_xlfn._xlws.FILTER(Crowdfunding!$A$2:$T$1001,_Outcomes=$AC$1)</f>
        <v>0</v>
      </c>
      <c r="W3" t="str">
        <v>Baldwin, Riley and Jackson</v>
      </c>
      <c r="X3" t="str">
        <v>Pre-emptive tertiary standardization</v>
      </c>
      <c r="Y3">
        <v>100</v>
      </c>
      <c r="Z3">
        <v>0</v>
      </c>
      <c r="AA3">
        <v>0</v>
      </c>
      <c r="AB3" t="str">
        <v>failed</v>
      </c>
      <c r="AC3">
        <v>0</v>
      </c>
      <c r="AD3" t="str">
        <v>CA</v>
      </c>
      <c r="AE3" t="str">
        <v>CAD</v>
      </c>
      <c r="AF3">
        <v>1448690400</v>
      </c>
      <c r="AG3">
        <v>1450159200</v>
      </c>
      <c r="AH3" t="b">
        <v>0</v>
      </c>
      <c r="AI3" t="b">
        <v>0</v>
      </c>
      <c r="AJ3" t="str">
        <v>food/food trucks</v>
      </c>
      <c r="AK3" t="str">
        <v>N/A</v>
      </c>
      <c r="AL3" t="str">
        <v>food</v>
      </c>
      <c r="AM3" t="str">
        <v>food trucks</v>
      </c>
      <c r="AN3">
        <v>42336.25</v>
      </c>
      <c r="AO3">
        <v>42353.25</v>
      </c>
      <c r="AR3" t="s">
        <v>2083</v>
      </c>
      <c r="AS3" t="s">
        <v>2084</v>
      </c>
    </row>
    <row r="4" spans="1:45" x14ac:dyDescent="0.25">
      <c r="A4">
        <v>2</v>
      </c>
      <c r="B4" t="str">
        <v>Melton, Robinson and Fritz</v>
      </c>
      <c r="C4" t="str">
        <v>Function-based leadingedge pricing structure</v>
      </c>
      <c r="D4">
        <v>108400</v>
      </c>
      <c r="E4">
        <v>142523</v>
      </c>
      <c r="F4">
        <v>131.4787822878229</v>
      </c>
      <c r="G4" t="str">
        <v>successful</v>
      </c>
      <c r="H4">
        <v>1425</v>
      </c>
      <c r="I4" t="str">
        <v>AU</v>
      </c>
      <c r="J4" t="str">
        <v>AUD</v>
      </c>
      <c r="K4">
        <v>1384668000</v>
      </c>
      <c r="L4">
        <v>1384840800</v>
      </c>
      <c r="M4" t="b">
        <v>0</v>
      </c>
      <c r="N4" t="b">
        <v>0</v>
      </c>
      <c r="O4" t="str">
        <v>technology/web</v>
      </c>
      <c r="P4">
        <v>100.01614035087719</v>
      </c>
      <c r="Q4" t="str">
        <v>technology</v>
      </c>
      <c r="R4" t="str">
        <v>web</v>
      </c>
      <c r="S4">
        <v>41595.25</v>
      </c>
      <c r="T4">
        <v>41597.25</v>
      </c>
      <c r="V4">
        <v>3</v>
      </c>
      <c r="W4" t="str">
        <v>Mcdonald, Gonzalez and Ross</v>
      </c>
      <c r="X4" t="str">
        <v>Vision-oriented fresh-thinking conglomeration</v>
      </c>
      <c r="Y4">
        <v>4200</v>
      </c>
      <c r="Z4">
        <v>2477</v>
      </c>
      <c r="AA4">
        <v>58.976190476190467</v>
      </c>
      <c r="AB4" t="str">
        <v>failed</v>
      </c>
      <c r="AC4">
        <v>24</v>
      </c>
      <c r="AD4" t="str">
        <v>US</v>
      </c>
      <c r="AE4" t="str">
        <v>USD</v>
      </c>
      <c r="AF4">
        <v>1565499600</v>
      </c>
      <c r="AG4">
        <v>1568955600</v>
      </c>
      <c r="AH4" t="b">
        <v>0</v>
      </c>
      <c r="AI4" t="b">
        <v>0</v>
      </c>
      <c r="AJ4" t="str">
        <v>music/rock</v>
      </c>
      <c r="AK4">
        <v>103.20833333333333</v>
      </c>
      <c r="AL4" t="str">
        <v>music</v>
      </c>
      <c r="AM4" t="str">
        <v>rock</v>
      </c>
      <c r="AN4">
        <v>43688.208333333328</v>
      </c>
      <c r="AO4">
        <v>43728.208333333328</v>
      </c>
      <c r="AQ4" t="s">
        <v>2077</v>
      </c>
      <c r="AR4" s="15">
        <f ca="1">AVERAGE(INDIRECT(AR3))</f>
        <v>851.14690265486729</v>
      </c>
      <c r="AS4" s="15">
        <f ca="1">AVERAGE(INDIRECT(AS3))</f>
        <v>585.61538461538464</v>
      </c>
    </row>
    <row r="5" spans="1:45" x14ac:dyDescent="0.25">
      <c r="A5">
        <v>5</v>
      </c>
      <c r="B5" t="str">
        <v>Harris Group</v>
      </c>
      <c r="C5" t="str">
        <v>Open-source optimizing database</v>
      </c>
      <c r="D5">
        <v>7600</v>
      </c>
      <c r="E5">
        <v>13195</v>
      </c>
      <c r="F5">
        <v>173.61842105263159</v>
      </c>
      <c r="G5" t="str">
        <v>successful</v>
      </c>
      <c r="H5">
        <v>174</v>
      </c>
      <c r="I5" t="str">
        <v>DK</v>
      </c>
      <c r="J5" t="str">
        <v>DKK</v>
      </c>
      <c r="K5">
        <v>1346130000</v>
      </c>
      <c r="L5">
        <v>1347080400</v>
      </c>
      <c r="M5" t="b">
        <v>0</v>
      </c>
      <c r="N5" t="b">
        <v>0</v>
      </c>
      <c r="O5" t="str">
        <v>theater/plays</v>
      </c>
      <c r="P5">
        <v>75.833333333333329</v>
      </c>
      <c r="Q5" t="str">
        <v>theater</v>
      </c>
      <c r="R5" t="str">
        <v>plays</v>
      </c>
      <c r="S5">
        <v>41149.208333333336</v>
      </c>
      <c r="T5">
        <v>41160.208333333336</v>
      </c>
      <c r="V5">
        <v>4</v>
      </c>
      <c r="W5" t="str">
        <v>Larson-Little</v>
      </c>
      <c r="X5" t="str">
        <v>Proactive foreground core</v>
      </c>
      <c r="Y5">
        <v>7600</v>
      </c>
      <c r="Z5">
        <v>5265</v>
      </c>
      <c r="AA5">
        <v>69.276315789473685</v>
      </c>
      <c r="AB5" t="str">
        <v>failed</v>
      </c>
      <c r="AC5">
        <v>53</v>
      </c>
      <c r="AD5" t="str">
        <v>US</v>
      </c>
      <c r="AE5" t="str">
        <v>USD</v>
      </c>
      <c r="AF5">
        <v>1547964000</v>
      </c>
      <c r="AG5">
        <v>1548309600</v>
      </c>
      <c r="AH5" t="b">
        <v>0</v>
      </c>
      <c r="AI5" t="b">
        <v>0</v>
      </c>
      <c r="AJ5" t="str">
        <v>theater/plays</v>
      </c>
      <c r="AK5">
        <v>99.339622641509436</v>
      </c>
      <c r="AL5" t="str">
        <v>theater</v>
      </c>
      <c r="AM5" t="str">
        <v>plays</v>
      </c>
      <c r="AN5">
        <v>43485.25</v>
      </c>
      <c r="AO5">
        <v>43489.25</v>
      </c>
      <c r="AQ5" t="s">
        <v>2078</v>
      </c>
      <c r="AR5" s="15">
        <f ca="1">MEDIAN(INDIRECT(AR3))</f>
        <v>201</v>
      </c>
      <c r="AS5" s="15">
        <f ca="1">MEDIAN(INDIRECT(AS3))</f>
        <v>114.5</v>
      </c>
    </row>
    <row r="6" spans="1:45" x14ac:dyDescent="0.25">
      <c r="A6">
        <v>7</v>
      </c>
      <c r="B6" t="str">
        <v>Carter-Guzman</v>
      </c>
      <c r="C6" t="str">
        <v>Centralized cohesive challenge</v>
      </c>
      <c r="D6">
        <v>4500</v>
      </c>
      <c r="E6">
        <v>14741</v>
      </c>
      <c r="F6">
        <v>327.57777777777778</v>
      </c>
      <c r="G6" t="str">
        <v>successful</v>
      </c>
      <c r="H6">
        <v>227</v>
      </c>
      <c r="I6" t="str">
        <v>DK</v>
      </c>
      <c r="J6" t="str">
        <v>DKK</v>
      </c>
      <c r="K6">
        <v>1439442000</v>
      </c>
      <c r="L6">
        <v>1439614800</v>
      </c>
      <c r="M6" t="b">
        <v>0</v>
      </c>
      <c r="N6" t="b">
        <v>0</v>
      </c>
      <c r="O6" t="str">
        <v>theater/plays</v>
      </c>
      <c r="P6">
        <v>64.93832599118943</v>
      </c>
      <c r="Q6" t="str">
        <v>theater</v>
      </c>
      <c r="R6" t="str">
        <v>plays</v>
      </c>
      <c r="S6">
        <v>42229.208333333328</v>
      </c>
      <c r="T6">
        <v>42231.208333333328</v>
      </c>
      <c r="V6">
        <v>6</v>
      </c>
      <c r="W6" t="str">
        <v>Ortiz, Coleman and Mitchell</v>
      </c>
      <c r="X6" t="str">
        <v>Operative upward-trending algorithm</v>
      </c>
      <c r="Y6">
        <v>5200</v>
      </c>
      <c r="Z6">
        <v>1090</v>
      </c>
      <c r="AA6">
        <v>20.961538461538463</v>
      </c>
      <c r="AB6" t="str">
        <v>failed</v>
      </c>
      <c r="AC6">
        <v>18</v>
      </c>
      <c r="AD6" t="str">
        <v>GB</v>
      </c>
      <c r="AE6" t="str">
        <v>GBP</v>
      </c>
      <c r="AF6">
        <v>1505278800</v>
      </c>
      <c r="AG6">
        <v>1505365200</v>
      </c>
      <c r="AH6" t="b">
        <v>0</v>
      </c>
      <c r="AI6" t="b">
        <v>0</v>
      </c>
      <c r="AJ6" t="str">
        <v>film &amp; video/documentary</v>
      </c>
      <c r="AK6">
        <v>60.555555555555557</v>
      </c>
      <c r="AL6" t="str">
        <v>film &amp; video</v>
      </c>
      <c r="AM6" t="str">
        <v>documentary</v>
      </c>
      <c r="AN6">
        <v>42991.208333333328</v>
      </c>
      <c r="AO6">
        <v>42992.208333333328</v>
      </c>
      <c r="AQ6" t="s">
        <v>2079</v>
      </c>
      <c r="AR6" s="15">
        <f ca="1">MIN(INDIRECT(AR3))</f>
        <v>16</v>
      </c>
      <c r="AS6" s="15">
        <f ca="1">MIN(INDIRECT(AS3))</f>
        <v>0</v>
      </c>
    </row>
    <row r="7" spans="1:45" x14ac:dyDescent="0.25">
      <c r="A7">
        <v>10</v>
      </c>
      <c r="B7" t="str">
        <v>Green Ltd</v>
      </c>
      <c r="C7" t="str">
        <v>Monitored empowering installation</v>
      </c>
      <c r="D7">
        <v>5200</v>
      </c>
      <c r="E7">
        <v>13838</v>
      </c>
      <c r="F7">
        <v>266.11538461538464</v>
      </c>
      <c r="G7" t="str">
        <v>successful</v>
      </c>
      <c r="H7">
        <v>220</v>
      </c>
      <c r="I7" t="str">
        <v>US</v>
      </c>
      <c r="J7" t="str">
        <v>USD</v>
      </c>
      <c r="K7">
        <v>1281762000</v>
      </c>
      <c r="L7">
        <v>1285909200</v>
      </c>
      <c r="M7" t="b">
        <v>0</v>
      </c>
      <c r="N7" t="b">
        <v>0</v>
      </c>
      <c r="O7" t="str">
        <v>film &amp; video/drama</v>
      </c>
      <c r="P7">
        <v>62.9</v>
      </c>
      <c r="Q7" t="str">
        <v>film &amp; video</v>
      </c>
      <c r="R7" t="str">
        <v>drama</v>
      </c>
      <c r="S7">
        <v>40404.208333333336</v>
      </c>
      <c r="T7">
        <v>40452.208333333336</v>
      </c>
      <c r="V7">
        <v>9</v>
      </c>
      <c r="W7" t="str">
        <v>Rangel, Holt and Jones</v>
      </c>
      <c r="X7" t="str">
        <v>Open-source fresh-thinking model</v>
      </c>
      <c r="Y7">
        <v>6200</v>
      </c>
      <c r="Z7">
        <v>3208</v>
      </c>
      <c r="AA7">
        <v>51.741935483870968</v>
      </c>
      <c r="AB7" t="str">
        <v>failed</v>
      </c>
      <c r="AC7">
        <v>44</v>
      </c>
      <c r="AD7" t="str">
        <v>US</v>
      </c>
      <c r="AE7" t="str">
        <v>USD</v>
      </c>
      <c r="AF7">
        <v>1379566800</v>
      </c>
      <c r="AG7">
        <v>1383804000</v>
      </c>
      <c r="AH7" t="b">
        <v>0</v>
      </c>
      <c r="AI7" t="b">
        <v>0</v>
      </c>
      <c r="AJ7" t="str">
        <v>music/electric music</v>
      </c>
      <c r="AK7">
        <v>72.909090909090907</v>
      </c>
      <c r="AL7" t="str">
        <v>music</v>
      </c>
      <c r="AM7" t="str">
        <v>electric music</v>
      </c>
      <c r="AN7">
        <v>41536.208333333336</v>
      </c>
      <c r="AO7">
        <v>41585.25</v>
      </c>
      <c r="AQ7" t="s">
        <v>2080</v>
      </c>
      <c r="AR7" s="15">
        <f ca="1">MAX(INDIRECT(AR3))</f>
        <v>7295</v>
      </c>
      <c r="AS7" s="15">
        <f ca="1">MAX(INDIRECT(AS3))</f>
        <v>6080</v>
      </c>
    </row>
    <row r="8" spans="1:45" x14ac:dyDescent="0.25">
      <c r="A8">
        <v>13</v>
      </c>
      <c r="B8" t="str">
        <v>Walker, Taylor and Coleman</v>
      </c>
      <c r="C8" t="str">
        <v>Multi-tiered directional open architecture</v>
      </c>
      <c r="D8">
        <v>4200</v>
      </c>
      <c r="E8">
        <v>10295</v>
      </c>
      <c r="F8">
        <v>245.11904761904765</v>
      </c>
      <c r="G8" t="str">
        <v>successful</v>
      </c>
      <c r="H8">
        <v>98</v>
      </c>
      <c r="I8" t="str">
        <v>US</v>
      </c>
      <c r="J8" t="str">
        <v>USD</v>
      </c>
      <c r="K8">
        <v>1465621200</v>
      </c>
      <c r="L8">
        <v>1466658000</v>
      </c>
      <c r="M8" t="b">
        <v>0</v>
      </c>
      <c r="N8" t="b">
        <v>0</v>
      </c>
      <c r="O8" t="str">
        <v>music/indie rock</v>
      </c>
      <c r="P8">
        <v>105.05102040816327</v>
      </c>
      <c r="Q8" t="str">
        <v>music</v>
      </c>
      <c r="R8" t="str">
        <v>indie rock</v>
      </c>
      <c r="S8">
        <v>42532.208333333328</v>
      </c>
      <c r="T8">
        <v>42544.208333333328</v>
      </c>
      <c r="V8">
        <v>11</v>
      </c>
      <c r="W8" t="str">
        <v>Perez, Johnson and Gardner</v>
      </c>
      <c r="X8" t="str">
        <v>Grass-roots zero administration system engine</v>
      </c>
      <c r="Y8">
        <v>6300</v>
      </c>
      <c r="Z8">
        <v>3030</v>
      </c>
      <c r="AA8">
        <v>48.095238095238095</v>
      </c>
      <c r="AB8" t="str">
        <v>failed</v>
      </c>
      <c r="AC8">
        <v>27</v>
      </c>
      <c r="AD8" t="str">
        <v>US</v>
      </c>
      <c r="AE8" t="str">
        <v>USD</v>
      </c>
      <c r="AF8">
        <v>1285045200</v>
      </c>
      <c r="AG8">
        <v>1285563600</v>
      </c>
      <c r="AH8" t="b">
        <v>0</v>
      </c>
      <c r="AI8" t="b">
        <v>1</v>
      </c>
      <c r="AJ8" t="str">
        <v>theater/plays</v>
      </c>
      <c r="AK8">
        <v>112.22222222222223</v>
      </c>
      <c r="AL8" t="str">
        <v>theater</v>
      </c>
      <c r="AM8" t="str">
        <v>plays</v>
      </c>
      <c r="AN8">
        <v>40442.208333333336</v>
      </c>
      <c r="AO8">
        <v>40448.208333333336</v>
      </c>
      <c r="AQ8" t="s">
        <v>2081</v>
      </c>
      <c r="AR8" s="15">
        <f ca="1">_xlfn.VAR.P(INDIRECT(AR3))</f>
        <v>1603373.7324019109</v>
      </c>
      <c r="AS8" s="15">
        <f ca="1">_xlfn.VAR.P(INDIRECT(AS3))</f>
        <v>921574.68174133555</v>
      </c>
    </row>
    <row r="9" spans="1:45" x14ac:dyDescent="0.25">
      <c r="A9">
        <v>16</v>
      </c>
      <c r="B9" t="str">
        <v>Hines Inc</v>
      </c>
      <c r="C9" t="str">
        <v>Cross-platform systemic adapter</v>
      </c>
      <c r="D9">
        <v>1700</v>
      </c>
      <c r="E9">
        <v>11041</v>
      </c>
      <c r="F9">
        <v>649.47058823529414</v>
      </c>
      <c r="G9" t="str">
        <v>successful</v>
      </c>
      <c r="H9">
        <v>100</v>
      </c>
      <c r="I9" t="str">
        <v>US</v>
      </c>
      <c r="J9" t="str">
        <v>USD</v>
      </c>
      <c r="K9">
        <v>1390370400</v>
      </c>
      <c r="L9">
        <v>1392271200</v>
      </c>
      <c r="M9" t="b">
        <v>0</v>
      </c>
      <c r="N9" t="b">
        <v>0</v>
      </c>
      <c r="O9" t="str">
        <v>publishing/nonfiction</v>
      </c>
      <c r="P9">
        <v>110.41</v>
      </c>
      <c r="Q9" t="str">
        <v>publishing</v>
      </c>
      <c r="R9" t="str">
        <v>nonfiction</v>
      </c>
      <c r="S9">
        <v>41661.25</v>
      </c>
      <c r="T9">
        <v>41683.25</v>
      </c>
      <c r="V9">
        <v>12</v>
      </c>
      <c r="W9" t="str">
        <v>Kim Ltd</v>
      </c>
      <c r="X9" t="str">
        <v>Assimilated hybrid intranet</v>
      </c>
      <c r="Y9">
        <v>6300</v>
      </c>
      <c r="Z9">
        <v>5629</v>
      </c>
      <c r="AA9">
        <v>89.349206349206341</v>
      </c>
      <c r="AB9" t="str">
        <v>failed</v>
      </c>
      <c r="AC9">
        <v>55</v>
      </c>
      <c r="AD9" t="str">
        <v>US</v>
      </c>
      <c r="AE9" t="str">
        <v>USD</v>
      </c>
      <c r="AF9">
        <v>1571720400</v>
      </c>
      <c r="AG9">
        <v>1572411600</v>
      </c>
      <c r="AH9" t="b">
        <v>0</v>
      </c>
      <c r="AI9" t="b">
        <v>0</v>
      </c>
      <c r="AJ9" t="str">
        <v>film &amp; video/drama</v>
      </c>
      <c r="AK9">
        <v>102.34545454545454</v>
      </c>
      <c r="AL9" t="str">
        <v>film &amp; video</v>
      </c>
      <c r="AM9" t="str">
        <v>drama</v>
      </c>
      <c r="AN9">
        <v>43760.208333333328</v>
      </c>
      <c r="AO9">
        <v>43768.208333333328</v>
      </c>
      <c r="AQ9" t="s">
        <v>2082</v>
      </c>
      <c r="AR9" s="15">
        <f ca="1">_xlfn.STDEV.P(INDIRECT(AR3))</f>
        <v>1266.2439466397898</v>
      </c>
      <c r="AS9" s="15">
        <f ca="1">_xlfn.STDEV.P(INDIRECT(AS3))</f>
        <v>959.98681331637863</v>
      </c>
    </row>
    <row r="10" spans="1:45" x14ac:dyDescent="0.25">
      <c r="A10">
        <v>17</v>
      </c>
      <c r="B10" t="str">
        <v>Cochran-Nguyen</v>
      </c>
      <c r="C10" t="str">
        <v>Seamless 4thgeneration methodology</v>
      </c>
      <c r="D10">
        <v>84600</v>
      </c>
      <c r="E10">
        <v>134845</v>
      </c>
      <c r="F10">
        <v>159.39125295508273</v>
      </c>
      <c r="G10" t="str">
        <v>successful</v>
      </c>
      <c r="H10">
        <v>1249</v>
      </c>
      <c r="I10" t="str">
        <v>US</v>
      </c>
      <c r="J10" t="str">
        <v>USD</v>
      </c>
      <c r="K10">
        <v>1294812000</v>
      </c>
      <c r="L10">
        <v>1294898400</v>
      </c>
      <c r="M10" t="b">
        <v>0</v>
      </c>
      <c r="N10" t="b">
        <v>0</v>
      </c>
      <c r="O10" t="str">
        <v>film &amp; video/animation</v>
      </c>
      <c r="P10">
        <v>107.96236989591674</v>
      </c>
      <c r="Q10" t="str">
        <v>film &amp; video</v>
      </c>
      <c r="R10" t="str">
        <v>animation</v>
      </c>
      <c r="S10">
        <v>40555.25</v>
      </c>
      <c r="T10">
        <v>40556.25</v>
      </c>
      <c r="V10">
        <v>14</v>
      </c>
      <c r="W10" t="str">
        <v>Rodriguez, Rose and Stewart</v>
      </c>
      <c r="X10" t="str">
        <v>Cloned directional synergy</v>
      </c>
      <c r="Y10">
        <v>28200</v>
      </c>
      <c r="Z10">
        <v>18829</v>
      </c>
      <c r="AA10">
        <v>66.769503546099301</v>
      </c>
      <c r="AB10" t="str">
        <v>failed</v>
      </c>
      <c r="AC10">
        <v>200</v>
      </c>
      <c r="AD10" t="str">
        <v>US</v>
      </c>
      <c r="AE10" t="str">
        <v>USD</v>
      </c>
      <c r="AF10">
        <v>1331013600</v>
      </c>
      <c r="AG10">
        <v>1333342800</v>
      </c>
      <c r="AH10" t="b">
        <v>0</v>
      </c>
      <c r="AI10" t="b">
        <v>0</v>
      </c>
      <c r="AJ10" t="str">
        <v>music/indie rock</v>
      </c>
      <c r="AK10">
        <v>94.144999999999996</v>
      </c>
      <c r="AL10" t="str">
        <v>music</v>
      </c>
      <c r="AM10" t="str">
        <v>indie rock</v>
      </c>
      <c r="AN10">
        <v>40974.25</v>
      </c>
      <c r="AO10">
        <v>41001.208333333336</v>
      </c>
    </row>
    <row r="11" spans="1:45" x14ac:dyDescent="0.25">
      <c r="A11">
        <v>20</v>
      </c>
      <c r="B11" t="str">
        <v>Reeves, Thompson and Richardson</v>
      </c>
      <c r="C11" t="str">
        <v>Proactive composite alliance</v>
      </c>
      <c r="D11">
        <v>131800</v>
      </c>
      <c r="E11">
        <v>147936</v>
      </c>
      <c r="F11">
        <v>112.24279210925646</v>
      </c>
      <c r="G11" t="str">
        <v>successful</v>
      </c>
      <c r="H11">
        <v>1396</v>
      </c>
      <c r="I11" t="str">
        <v>US</v>
      </c>
      <c r="J11" t="str">
        <v>USD</v>
      </c>
      <c r="K11">
        <v>1406523600</v>
      </c>
      <c r="L11">
        <v>1406523600</v>
      </c>
      <c r="M11" t="b">
        <v>0</v>
      </c>
      <c r="N11" t="b">
        <v>0</v>
      </c>
      <c r="O11" t="str">
        <v>film &amp; video/drama</v>
      </c>
      <c r="P11">
        <v>105.97134670487107</v>
      </c>
      <c r="Q11" t="str">
        <v>film &amp; video</v>
      </c>
      <c r="R11" t="str">
        <v>drama</v>
      </c>
      <c r="S11">
        <v>41848.208333333336</v>
      </c>
      <c r="T11">
        <v>41848.208333333336</v>
      </c>
      <c r="V11">
        <v>15</v>
      </c>
      <c r="W11" t="str">
        <v>Wright, Hunt and Rowe</v>
      </c>
      <c r="X11" t="str">
        <v>Extended eco-centric pricing structure</v>
      </c>
      <c r="Y11">
        <v>81200</v>
      </c>
      <c r="Z11">
        <v>38414</v>
      </c>
      <c r="AA11">
        <v>47.307881773399011</v>
      </c>
      <c r="AB11" t="str">
        <v>failed</v>
      </c>
      <c r="AC11">
        <v>452</v>
      </c>
      <c r="AD11" t="str">
        <v>US</v>
      </c>
      <c r="AE11" t="str">
        <v>USD</v>
      </c>
      <c r="AF11">
        <v>1575957600</v>
      </c>
      <c r="AG11">
        <v>1576303200</v>
      </c>
      <c r="AH11" t="b">
        <v>0</v>
      </c>
      <c r="AI11" t="b">
        <v>0</v>
      </c>
      <c r="AJ11" t="str">
        <v>technology/wearables</v>
      </c>
      <c r="AK11">
        <v>84.986725663716811</v>
      </c>
      <c r="AL11" t="str">
        <v>technology</v>
      </c>
      <c r="AM11" t="str">
        <v>wearables</v>
      </c>
      <c r="AN11">
        <v>43809.25</v>
      </c>
      <c r="AO11">
        <v>43813.25</v>
      </c>
    </row>
    <row r="12" spans="1:45" x14ac:dyDescent="0.25">
      <c r="A12">
        <v>22</v>
      </c>
      <c r="B12" t="str">
        <v>Collier Inc</v>
      </c>
      <c r="C12" t="str">
        <v>Enhanced dynamic definition</v>
      </c>
      <c r="D12">
        <v>59100</v>
      </c>
      <c r="E12">
        <v>75690</v>
      </c>
      <c r="F12">
        <v>128.07106598984771</v>
      </c>
      <c r="G12" t="str">
        <v>successful</v>
      </c>
      <c r="H12">
        <v>890</v>
      </c>
      <c r="I12" t="str">
        <v>US</v>
      </c>
      <c r="J12" t="str">
        <v>USD</v>
      </c>
      <c r="K12">
        <v>1522731600</v>
      </c>
      <c r="L12">
        <v>1524027600</v>
      </c>
      <c r="M12" t="b">
        <v>0</v>
      </c>
      <c r="N12" t="b">
        <v>0</v>
      </c>
      <c r="O12" t="str">
        <v>theater/plays</v>
      </c>
      <c r="P12">
        <v>85.044943820224717</v>
      </c>
      <c r="Q12" t="str">
        <v>theater</v>
      </c>
      <c r="R12" t="str">
        <v>plays</v>
      </c>
      <c r="S12">
        <v>43193.208333333328</v>
      </c>
      <c r="T12">
        <v>43208.208333333328</v>
      </c>
      <c r="V12">
        <v>19</v>
      </c>
      <c r="W12" t="str">
        <v>Perez-Hess</v>
      </c>
      <c r="X12" t="str">
        <v>Down-sized cohesive archive</v>
      </c>
      <c r="Y12">
        <v>62500</v>
      </c>
      <c r="Z12">
        <v>30331</v>
      </c>
      <c r="AA12">
        <v>48.529600000000002</v>
      </c>
      <c r="AB12" t="str">
        <v>failed</v>
      </c>
      <c r="AC12">
        <v>674</v>
      </c>
      <c r="AD12" t="str">
        <v>US</v>
      </c>
      <c r="AE12" t="str">
        <v>USD</v>
      </c>
      <c r="AF12">
        <v>1551679200</v>
      </c>
      <c r="AG12">
        <v>1553490000</v>
      </c>
      <c r="AH12" t="b">
        <v>0</v>
      </c>
      <c r="AI12" t="b">
        <v>1</v>
      </c>
      <c r="AJ12" t="str">
        <v>theater/plays</v>
      </c>
      <c r="AK12">
        <v>45.001483679525222</v>
      </c>
      <c r="AL12" t="str">
        <v>theater</v>
      </c>
      <c r="AM12" t="str">
        <v>plays</v>
      </c>
      <c r="AN12">
        <v>43528.25</v>
      </c>
      <c r="AO12">
        <v>43549.208333333328</v>
      </c>
    </row>
    <row r="13" spans="1:45" x14ac:dyDescent="0.25">
      <c r="A13">
        <v>23</v>
      </c>
      <c r="B13" t="str">
        <v>Gray-Jenkins</v>
      </c>
      <c r="C13" t="str">
        <v>Devolved next generation adapter</v>
      </c>
      <c r="D13">
        <v>4500</v>
      </c>
      <c r="E13">
        <v>14942</v>
      </c>
      <c r="F13">
        <v>332.04444444444448</v>
      </c>
      <c r="G13" t="str">
        <v>successful</v>
      </c>
      <c r="H13">
        <v>142</v>
      </c>
      <c r="I13" t="str">
        <v>GB</v>
      </c>
      <c r="J13" t="str">
        <v>GBP</v>
      </c>
      <c r="K13">
        <v>1550124000</v>
      </c>
      <c r="L13">
        <v>1554699600</v>
      </c>
      <c r="M13" t="b">
        <v>0</v>
      </c>
      <c r="N13" t="b">
        <v>0</v>
      </c>
      <c r="O13" t="str">
        <v>film &amp; video/documentary</v>
      </c>
      <c r="P13">
        <v>105.22535211267606</v>
      </c>
      <c r="Q13" t="str">
        <v>film &amp; video</v>
      </c>
      <c r="R13" t="str">
        <v>documentary</v>
      </c>
      <c r="S13">
        <v>43510.25</v>
      </c>
      <c r="T13">
        <v>43563.208333333328</v>
      </c>
      <c r="V13">
        <v>21</v>
      </c>
      <c r="W13" t="str">
        <v>Simmons-Reynolds</v>
      </c>
      <c r="X13" t="str">
        <v>Re-engineered intangible definition</v>
      </c>
      <c r="Y13">
        <v>94000</v>
      </c>
      <c r="Z13">
        <v>38533</v>
      </c>
      <c r="AA13">
        <v>40.992553191489364</v>
      </c>
      <c r="AB13" t="str">
        <v>failed</v>
      </c>
      <c r="AC13">
        <v>558</v>
      </c>
      <c r="AD13" t="str">
        <v>US</v>
      </c>
      <c r="AE13" t="str">
        <v>USD</v>
      </c>
      <c r="AF13">
        <v>1313384400</v>
      </c>
      <c r="AG13">
        <v>1316322000</v>
      </c>
      <c r="AH13" t="b">
        <v>0</v>
      </c>
      <c r="AI13" t="b">
        <v>0</v>
      </c>
      <c r="AJ13" t="str">
        <v>theater/plays</v>
      </c>
      <c r="AK13">
        <v>69.055555555555557</v>
      </c>
      <c r="AL13" t="str">
        <v>theater</v>
      </c>
      <c r="AM13" t="str">
        <v>plays</v>
      </c>
      <c r="AN13">
        <v>40770.208333333336</v>
      </c>
      <c r="AO13">
        <v>40804.208333333336</v>
      </c>
    </row>
    <row r="14" spans="1:45" x14ac:dyDescent="0.25">
      <c r="A14">
        <v>24</v>
      </c>
      <c r="B14" t="str">
        <v>Scott, Wilson and Martin</v>
      </c>
      <c r="C14" t="str">
        <v>Cross-platform intermediate frame</v>
      </c>
      <c r="D14">
        <v>92400</v>
      </c>
      <c r="E14">
        <v>104257</v>
      </c>
      <c r="F14">
        <v>112.83225108225108</v>
      </c>
      <c r="G14" t="str">
        <v>successful</v>
      </c>
      <c r="H14">
        <v>2673</v>
      </c>
      <c r="I14" t="str">
        <v>US</v>
      </c>
      <c r="J14" t="str">
        <v>USD</v>
      </c>
      <c r="K14">
        <v>1403326800</v>
      </c>
      <c r="L14">
        <v>1403499600</v>
      </c>
      <c r="M14" t="b">
        <v>0</v>
      </c>
      <c r="N14" t="b">
        <v>0</v>
      </c>
      <c r="O14" t="str">
        <v>technology/wearables</v>
      </c>
      <c r="P14">
        <v>39.003741114852225</v>
      </c>
      <c r="Q14" t="str">
        <v>technology</v>
      </c>
      <c r="R14" t="str">
        <v>wearables</v>
      </c>
      <c r="S14">
        <v>41811.208333333336</v>
      </c>
      <c r="T14">
        <v>41813.208333333336</v>
      </c>
      <c r="V14">
        <v>27</v>
      </c>
      <c r="W14" t="str">
        <v>Best, Carr and Williams</v>
      </c>
      <c r="X14" t="str">
        <v>Diverse transitional migration</v>
      </c>
      <c r="Y14">
        <v>2000</v>
      </c>
      <c r="Z14">
        <v>1599</v>
      </c>
      <c r="AA14">
        <v>79.95</v>
      </c>
      <c r="AB14" t="str">
        <v>failed</v>
      </c>
      <c r="AC14">
        <v>15</v>
      </c>
      <c r="AD14" t="str">
        <v>US</v>
      </c>
      <c r="AE14" t="str">
        <v>USD</v>
      </c>
      <c r="AF14">
        <v>1443848400</v>
      </c>
      <c r="AG14">
        <v>1444539600</v>
      </c>
      <c r="AH14" t="b">
        <v>0</v>
      </c>
      <c r="AI14" t="b">
        <v>0</v>
      </c>
      <c r="AJ14" t="str">
        <v>music/rock</v>
      </c>
      <c r="AK14">
        <v>106.6</v>
      </c>
      <c r="AL14" t="str">
        <v>music</v>
      </c>
      <c r="AM14" t="str">
        <v>rock</v>
      </c>
      <c r="AN14">
        <v>42280.208333333328</v>
      </c>
      <c r="AO14">
        <v>42288.208333333328</v>
      </c>
    </row>
    <row r="15" spans="1:45" x14ac:dyDescent="0.25">
      <c r="A15">
        <v>25</v>
      </c>
      <c r="B15" t="str">
        <v>Caldwell, Velazquez and Wilson</v>
      </c>
      <c r="C15" t="str">
        <v>Monitored impactful analyzer</v>
      </c>
      <c r="D15">
        <v>5500</v>
      </c>
      <c r="E15">
        <v>11904</v>
      </c>
      <c r="F15">
        <v>216.43636363636364</v>
      </c>
      <c r="G15" t="str">
        <v>successful</v>
      </c>
      <c r="H15">
        <v>163</v>
      </c>
      <c r="I15" t="str">
        <v>US</v>
      </c>
      <c r="J15" t="str">
        <v>USD</v>
      </c>
      <c r="K15">
        <v>1305694800</v>
      </c>
      <c r="L15">
        <v>1307422800</v>
      </c>
      <c r="M15" t="b">
        <v>0</v>
      </c>
      <c r="N15" t="b">
        <v>1</v>
      </c>
      <c r="O15" t="str">
        <v>games/video games</v>
      </c>
      <c r="P15">
        <v>73.030674846625772</v>
      </c>
      <c r="Q15" t="str">
        <v>games</v>
      </c>
      <c r="R15" t="str">
        <v>video games</v>
      </c>
      <c r="S15">
        <v>40681.208333333336</v>
      </c>
      <c r="T15">
        <v>40701.208333333336</v>
      </c>
      <c r="V15">
        <v>32</v>
      </c>
      <c r="W15" t="str">
        <v>Jackson PLC</v>
      </c>
      <c r="X15" t="str">
        <v>Ergonomic 6thgeneration success</v>
      </c>
      <c r="Y15">
        <v>101000</v>
      </c>
      <c r="Z15">
        <v>87676</v>
      </c>
      <c r="AA15">
        <v>86.807920792079202</v>
      </c>
      <c r="AB15" t="str">
        <v>failed</v>
      </c>
      <c r="AC15">
        <v>2307</v>
      </c>
      <c r="AD15" t="str">
        <v>IT</v>
      </c>
      <c r="AE15" t="str">
        <v>EUR</v>
      </c>
      <c r="AF15">
        <v>1515564000</v>
      </c>
      <c r="AG15">
        <v>1517896800</v>
      </c>
      <c r="AH15" t="b">
        <v>0</v>
      </c>
      <c r="AI15" t="b">
        <v>0</v>
      </c>
      <c r="AJ15" t="str">
        <v>film &amp; video/documentary</v>
      </c>
      <c r="AK15">
        <v>38.004334633723452</v>
      </c>
      <c r="AL15" t="str">
        <v>film &amp; video</v>
      </c>
      <c r="AM15" t="str">
        <v>documentary</v>
      </c>
      <c r="AN15">
        <v>43110.25</v>
      </c>
      <c r="AO15">
        <v>43137.25</v>
      </c>
    </row>
    <row r="16" spans="1:45" x14ac:dyDescent="0.25">
      <c r="A16">
        <v>28</v>
      </c>
      <c r="B16" t="str">
        <v>Campbell, Brown and Powell</v>
      </c>
      <c r="C16" t="str">
        <v>Synchronized global task-force</v>
      </c>
      <c r="D16">
        <v>130800</v>
      </c>
      <c r="E16">
        <v>137635</v>
      </c>
      <c r="F16">
        <v>105.22553516819573</v>
      </c>
      <c r="G16" t="str">
        <v>successful</v>
      </c>
      <c r="H16">
        <v>2220</v>
      </c>
      <c r="I16" t="str">
        <v>US</v>
      </c>
      <c r="J16" t="str">
        <v>USD</v>
      </c>
      <c r="K16">
        <v>1265695200</v>
      </c>
      <c r="L16">
        <v>1267682400</v>
      </c>
      <c r="M16" t="b">
        <v>0</v>
      </c>
      <c r="N16" t="b">
        <v>1</v>
      </c>
      <c r="O16" t="str">
        <v>theater/plays</v>
      </c>
      <c r="P16">
        <v>61.997747747747745</v>
      </c>
      <c r="Q16" t="str">
        <v>theater</v>
      </c>
      <c r="R16" t="str">
        <v>plays</v>
      </c>
      <c r="S16">
        <v>40218.25</v>
      </c>
      <c r="T16">
        <v>40241.25</v>
      </c>
      <c r="V16">
        <v>39</v>
      </c>
      <c r="W16" t="str">
        <v>Kim-Rice</v>
      </c>
      <c r="X16" t="str">
        <v>Organized bi-directional function</v>
      </c>
      <c r="Y16">
        <v>9900</v>
      </c>
      <c r="Z16">
        <v>5027</v>
      </c>
      <c r="AA16">
        <v>50.777777777777779</v>
      </c>
      <c r="AB16" t="str">
        <v>failed</v>
      </c>
      <c r="AC16">
        <v>88</v>
      </c>
      <c r="AD16" t="str">
        <v>DK</v>
      </c>
      <c r="AE16" t="str">
        <v>DKK</v>
      </c>
      <c r="AF16">
        <v>1361772000</v>
      </c>
      <c r="AG16">
        <v>1362978000</v>
      </c>
      <c r="AH16" t="b">
        <v>0</v>
      </c>
      <c r="AI16" t="b">
        <v>0</v>
      </c>
      <c r="AJ16" t="str">
        <v>theater/plays</v>
      </c>
      <c r="AK16">
        <v>57.125</v>
      </c>
      <c r="AL16" t="str">
        <v>theater</v>
      </c>
      <c r="AM16" t="str">
        <v>plays</v>
      </c>
      <c r="AN16">
        <v>41330.25</v>
      </c>
      <c r="AO16">
        <v>41344.208333333336</v>
      </c>
    </row>
    <row r="17" spans="1:41" x14ac:dyDescent="0.25">
      <c r="A17">
        <v>29</v>
      </c>
      <c r="B17" t="str">
        <v>Johnson, Parker and Haynes</v>
      </c>
      <c r="C17" t="str">
        <v>Focused 6thgeneration forecast</v>
      </c>
      <c r="D17">
        <v>45900</v>
      </c>
      <c r="E17">
        <v>150965</v>
      </c>
      <c r="F17">
        <v>328.89978213507629</v>
      </c>
      <c r="G17" t="str">
        <v>successful</v>
      </c>
      <c r="H17">
        <v>1606</v>
      </c>
      <c r="I17" t="str">
        <v>CH</v>
      </c>
      <c r="J17" t="str">
        <v>CHF</v>
      </c>
      <c r="K17">
        <v>1532062800</v>
      </c>
      <c r="L17">
        <v>1535518800</v>
      </c>
      <c r="M17" t="b">
        <v>0</v>
      </c>
      <c r="N17" t="b">
        <v>0</v>
      </c>
      <c r="O17" t="str">
        <v>film &amp; video/shorts</v>
      </c>
      <c r="P17">
        <v>94.000622665006233</v>
      </c>
      <c r="Q17" t="str">
        <v>film &amp; video</v>
      </c>
      <c r="R17" t="str">
        <v>shorts</v>
      </c>
      <c r="S17">
        <v>43301.208333333328</v>
      </c>
      <c r="T17">
        <v>43341.208333333328</v>
      </c>
      <c r="V17">
        <v>45</v>
      </c>
      <c r="W17" t="str">
        <v>Woods-Clark</v>
      </c>
      <c r="X17" t="str">
        <v>Networked tertiary Graphical User Interface</v>
      </c>
      <c r="Y17">
        <v>9500</v>
      </c>
      <c r="Z17">
        <v>4530</v>
      </c>
      <c r="AA17">
        <v>47.684210526315788</v>
      </c>
      <c r="AB17" t="str">
        <v>failed</v>
      </c>
      <c r="AC17">
        <v>48</v>
      </c>
      <c r="AD17" t="str">
        <v>US</v>
      </c>
      <c r="AE17" t="str">
        <v>USD</v>
      </c>
      <c r="AF17">
        <v>1478062800</v>
      </c>
      <c r="AG17">
        <v>1479362400</v>
      </c>
      <c r="AH17" t="b">
        <v>0</v>
      </c>
      <c r="AI17" t="b">
        <v>1</v>
      </c>
      <c r="AJ17" t="str">
        <v>theater/plays</v>
      </c>
      <c r="AK17">
        <v>94.375</v>
      </c>
      <c r="AL17" t="str">
        <v>theater</v>
      </c>
      <c r="AM17" t="str">
        <v>plays</v>
      </c>
      <c r="AN17">
        <v>42676.208333333328</v>
      </c>
      <c r="AO17">
        <v>42691.25</v>
      </c>
    </row>
    <row r="18" spans="1:41" x14ac:dyDescent="0.25">
      <c r="A18">
        <v>30</v>
      </c>
      <c r="B18" t="str">
        <v>Clark-Cooke</v>
      </c>
      <c r="C18" t="str">
        <v>Down-sized analyzing challenge</v>
      </c>
      <c r="D18">
        <v>9000</v>
      </c>
      <c r="E18">
        <v>14455</v>
      </c>
      <c r="F18">
        <v>160.61111111111111</v>
      </c>
      <c r="G18" t="str">
        <v>successful</v>
      </c>
      <c r="H18">
        <v>129</v>
      </c>
      <c r="I18" t="str">
        <v>US</v>
      </c>
      <c r="J18" t="str">
        <v>USD</v>
      </c>
      <c r="K18">
        <v>1558674000</v>
      </c>
      <c r="L18">
        <v>1559106000</v>
      </c>
      <c r="M18" t="b">
        <v>0</v>
      </c>
      <c r="N18" t="b">
        <v>0</v>
      </c>
      <c r="O18" t="str">
        <v>film &amp; video/animation</v>
      </c>
      <c r="P18">
        <v>112.05426356589147</v>
      </c>
      <c r="Q18" t="str">
        <v>film &amp; video</v>
      </c>
      <c r="R18" t="str">
        <v>animation</v>
      </c>
      <c r="S18">
        <v>43609.208333333328</v>
      </c>
      <c r="T18">
        <v>43614.208333333328</v>
      </c>
      <c r="V18">
        <v>50</v>
      </c>
      <c r="W18" t="str">
        <v>Jones, Taylor and Moore</v>
      </c>
      <c r="X18" t="str">
        <v>Down-sized system-worthy secured line</v>
      </c>
      <c r="Y18">
        <v>100</v>
      </c>
      <c r="Z18">
        <v>2</v>
      </c>
      <c r="AA18">
        <v>2</v>
      </c>
      <c r="AB18" t="str">
        <v>failed</v>
      </c>
      <c r="AC18">
        <v>1</v>
      </c>
      <c r="AD18" t="str">
        <v>IT</v>
      </c>
      <c r="AE18" t="str">
        <v>EUR</v>
      </c>
      <c r="AF18">
        <v>1375333200</v>
      </c>
      <c r="AG18">
        <v>1377752400</v>
      </c>
      <c r="AH18" t="b">
        <v>0</v>
      </c>
      <c r="AI18" t="b">
        <v>0</v>
      </c>
      <c r="AJ18" t="str">
        <v>music/metal</v>
      </c>
      <c r="AK18">
        <v>2</v>
      </c>
      <c r="AL18" t="str">
        <v>music</v>
      </c>
      <c r="AM18" t="str">
        <v>metal</v>
      </c>
      <c r="AN18">
        <v>41487.208333333336</v>
      </c>
      <c r="AO18">
        <v>41515.208333333336</v>
      </c>
    </row>
    <row r="19" spans="1:41" x14ac:dyDescent="0.25">
      <c r="A19">
        <v>31</v>
      </c>
      <c r="B19" t="str">
        <v>Schroeder Ltd</v>
      </c>
      <c r="C19" t="str">
        <v>Progressive needs-based focus group</v>
      </c>
      <c r="D19">
        <v>3500</v>
      </c>
      <c r="E19">
        <v>10850</v>
      </c>
      <c r="F19">
        <v>310</v>
      </c>
      <c r="G19" t="str">
        <v>successful</v>
      </c>
      <c r="H19">
        <v>226</v>
      </c>
      <c r="I19" t="str">
        <v>GB</v>
      </c>
      <c r="J19" t="str">
        <v>GBP</v>
      </c>
      <c r="K19">
        <v>1451973600</v>
      </c>
      <c r="L19">
        <v>1454392800</v>
      </c>
      <c r="M19" t="b">
        <v>0</v>
      </c>
      <c r="N19" t="b">
        <v>0</v>
      </c>
      <c r="O19" t="str">
        <v>games/video games</v>
      </c>
      <c r="P19">
        <v>48.008849557522126</v>
      </c>
      <c r="Q19" t="str">
        <v>games</v>
      </c>
      <c r="R19" t="str">
        <v>video games</v>
      </c>
      <c r="S19">
        <v>42374.25</v>
      </c>
      <c r="T19">
        <v>42402.25</v>
      </c>
      <c r="V19">
        <v>51</v>
      </c>
      <c r="W19" t="str">
        <v>Bradshaw, Gill and Donovan</v>
      </c>
      <c r="X19" t="str">
        <v>Inverse secondary infrastructure</v>
      </c>
      <c r="Y19">
        <v>158100</v>
      </c>
      <c r="Z19">
        <v>145243</v>
      </c>
      <c r="AA19">
        <v>91.867805186590772</v>
      </c>
      <c r="AB19" t="str">
        <v>failed</v>
      </c>
      <c r="AC19">
        <v>1467</v>
      </c>
      <c r="AD19" t="str">
        <v>GB</v>
      </c>
      <c r="AE19" t="str">
        <v>GBP</v>
      </c>
      <c r="AF19">
        <v>1332824400</v>
      </c>
      <c r="AG19">
        <v>1334206800</v>
      </c>
      <c r="AH19" t="b">
        <v>0</v>
      </c>
      <c r="AI19" t="b">
        <v>1</v>
      </c>
      <c r="AJ19" t="str">
        <v>technology/wearables</v>
      </c>
      <c r="AK19">
        <v>99.006816632583508</v>
      </c>
      <c r="AL19" t="str">
        <v>technology</v>
      </c>
      <c r="AM19" t="str">
        <v>wearables</v>
      </c>
      <c r="AN19">
        <v>40995.208333333336</v>
      </c>
      <c r="AO19">
        <v>41011.208333333336</v>
      </c>
    </row>
    <row r="20" spans="1:41" x14ac:dyDescent="0.25">
      <c r="A20">
        <v>33</v>
      </c>
      <c r="B20" t="str">
        <v>Blair, Collins and Carter</v>
      </c>
      <c r="C20" t="str">
        <v>Exclusive interactive approach</v>
      </c>
      <c r="D20">
        <v>50200</v>
      </c>
      <c r="E20">
        <v>189666</v>
      </c>
      <c r="F20">
        <v>377.82071713147411</v>
      </c>
      <c r="G20" t="str">
        <v>successful</v>
      </c>
      <c r="H20">
        <v>5419</v>
      </c>
      <c r="I20" t="str">
        <v>US</v>
      </c>
      <c r="J20" t="str">
        <v>USD</v>
      </c>
      <c r="K20">
        <v>1412485200</v>
      </c>
      <c r="L20">
        <v>1415685600</v>
      </c>
      <c r="M20" t="b">
        <v>0</v>
      </c>
      <c r="N20" t="b">
        <v>0</v>
      </c>
      <c r="O20" t="str">
        <v>theater/plays</v>
      </c>
      <c r="P20">
        <v>35.000184535892231</v>
      </c>
      <c r="Q20" t="str">
        <v>theater</v>
      </c>
      <c r="R20" t="str">
        <v>plays</v>
      </c>
      <c r="S20">
        <v>41917.208333333336</v>
      </c>
      <c r="T20">
        <v>41954.25</v>
      </c>
      <c r="V20">
        <v>52</v>
      </c>
      <c r="W20" t="str">
        <v>Hernandez, Rodriguez and Clark</v>
      </c>
      <c r="X20" t="str">
        <v>Organic foreground leverage</v>
      </c>
      <c r="Y20">
        <v>7200</v>
      </c>
      <c r="Z20">
        <v>2459</v>
      </c>
      <c r="AA20">
        <v>34.152777777777779</v>
      </c>
      <c r="AB20" t="str">
        <v>failed</v>
      </c>
      <c r="AC20">
        <v>75</v>
      </c>
      <c r="AD20" t="str">
        <v>US</v>
      </c>
      <c r="AE20" t="str">
        <v>USD</v>
      </c>
      <c r="AF20">
        <v>1284526800</v>
      </c>
      <c r="AG20">
        <v>1284872400</v>
      </c>
      <c r="AH20" t="b">
        <v>0</v>
      </c>
      <c r="AI20" t="b">
        <v>0</v>
      </c>
      <c r="AJ20" t="str">
        <v>theater/plays</v>
      </c>
      <c r="AK20">
        <v>32.786666666666669</v>
      </c>
      <c r="AL20" t="str">
        <v>theater</v>
      </c>
      <c r="AM20" t="str">
        <v>plays</v>
      </c>
      <c r="AN20">
        <v>40436.208333333336</v>
      </c>
      <c r="AO20">
        <v>40440.208333333336</v>
      </c>
    </row>
    <row r="21" spans="1:41" x14ac:dyDescent="0.25">
      <c r="A21">
        <v>34</v>
      </c>
      <c r="B21" t="str">
        <v>Maldonado and Sons</v>
      </c>
      <c r="C21" t="str">
        <v>Reverse-engineered asynchronous archive</v>
      </c>
      <c r="D21">
        <v>9300</v>
      </c>
      <c r="E21">
        <v>14025</v>
      </c>
      <c r="F21">
        <v>150.80645161290323</v>
      </c>
      <c r="G21" t="str">
        <v>successful</v>
      </c>
      <c r="H21">
        <v>165</v>
      </c>
      <c r="I21" t="str">
        <v>US</v>
      </c>
      <c r="J21" t="str">
        <v>USD</v>
      </c>
      <c r="K21">
        <v>1490245200</v>
      </c>
      <c r="L21">
        <v>1490677200</v>
      </c>
      <c r="M21" t="b">
        <v>0</v>
      </c>
      <c r="N21" t="b">
        <v>0</v>
      </c>
      <c r="O21" t="str">
        <v>film &amp; video/documentary</v>
      </c>
      <c r="P21">
        <v>85</v>
      </c>
      <c r="Q21" t="str">
        <v>film &amp; video</v>
      </c>
      <c r="R21" t="str">
        <v>documentary</v>
      </c>
      <c r="S21">
        <v>42817.208333333328</v>
      </c>
      <c r="T21">
        <v>42822.208333333328</v>
      </c>
      <c r="V21">
        <v>54</v>
      </c>
      <c r="W21" t="str">
        <v>Roy PLC</v>
      </c>
      <c r="X21" t="str">
        <v>Multi-channeled neutral customer loyalty</v>
      </c>
      <c r="Y21">
        <v>6000</v>
      </c>
      <c r="Z21">
        <v>5392</v>
      </c>
      <c r="AA21">
        <v>89.86666666666666</v>
      </c>
      <c r="AB21" t="str">
        <v>failed</v>
      </c>
      <c r="AC21">
        <v>120</v>
      </c>
      <c r="AD21" t="str">
        <v>US</v>
      </c>
      <c r="AE21" t="str">
        <v>USD</v>
      </c>
      <c r="AF21">
        <v>1520748000</v>
      </c>
      <c r="AG21">
        <v>1521262800</v>
      </c>
      <c r="AH21" t="b">
        <v>0</v>
      </c>
      <c r="AI21" t="b">
        <v>0</v>
      </c>
      <c r="AJ21" t="str">
        <v>technology/wearables</v>
      </c>
      <c r="AK21">
        <v>44.93333333333333</v>
      </c>
      <c r="AL21" t="str">
        <v>technology</v>
      </c>
      <c r="AM21" t="str">
        <v>wearables</v>
      </c>
      <c r="AN21">
        <v>43170.25</v>
      </c>
      <c r="AO21">
        <v>43176.208333333328</v>
      </c>
    </row>
    <row r="22" spans="1:41" x14ac:dyDescent="0.25">
      <c r="A22">
        <v>35</v>
      </c>
      <c r="B22" t="str">
        <v>Mitchell and Sons</v>
      </c>
      <c r="C22" t="str">
        <v>Synergized intangible challenge</v>
      </c>
      <c r="D22">
        <v>125500</v>
      </c>
      <c r="E22">
        <v>188628</v>
      </c>
      <c r="F22">
        <v>150.30119521912351</v>
      </c>
      <c r="G22" t="str">
        <v>successful</v>
      </c>
      <c r="H22">
        <v>1965</v>
      </c>
      <c r="I22" t="str">
        <v>DK</v>
      </c>
      <c r="J22" t="str">
        <v>DKK</v>
      </c>
      <c r="K22">
        <v>1547877600</v>
      </c>
      <c r="L22">
        <v>1551506400</v>
      </c>
      <c r="M22" t="b">
        <v>0</v>
      </c>
      <c r="N22" t="b">
        <v>1</v>
      </c>
      <c r="O22" t="str">
        <v>film &amp; video/drama</v>
      </c>
      <c r="P22">
        <v>95.993893129770996</v>
      </c>
      <c r="Q22" t="str">
        <v>film &amp; video</v>
      </c>
      <c r="R22" t="str">
        <v>drama</v>
      </c>
      <c r="S22">
        <v>43484.25</v>
      </c>
      <c r="T22">
        <v>43526.25</v>
      </c>
      <c r="V22">
        <v>61</v>
      </c>
      <c r="W22" t="str">
        <v>Romero-Hoffman</v>
      </c>
      <c r="X22" t="str">
        <v>Open-source zero administration complexity</v>
      </c>
      <c r="Y22">
        <v>199200</v>
      </c>
      <c r="Z22">
        <v>184750</v>
      </c>
      <c r="AA22">
        <v>92.74598393574297</v>
      </c>
      <c r="AB22" t="str">
        <v>failed</v>
      </c>
      <c r="AC22">
        <v>2253</v>
      </c>
      <c r="AD22" t="str">
        <v>CA</v>
      </c>
      <c r="AE22" t="str">
        <v>CAD</v>
      </c>
      <c r="AF22">
        <v>1298268000</v>
      </c>
      <c r="AG22">
        <v>1301720400</v>
      </c>
      <c r="AH22" t="b">
        <v>0</v>
      </c>
      <c r="AI22" t="b">
        <v>0</v>
      </c>
      <c r="AJ22" t="str">
        <v>theater/plays</v>
      </c>
      <c r="AK22">
        <v>82.001775410563695</v>
      </c>
      <c r="AL22" t="str">
        <v>theater</v>
      </c>
      <c r="AM22" t="str">
        <v>plays</v>
      </c>
      <c r="AN22">
        <v>40595.25</v>
      </c>
      <c r="AO22">
        <v>40635.208333333336</v>
      </c>
    </row>
    <row r="23" spans="1:41" x14ac:dyDescent="0.25">
      <c r="A23">
        <v>36</v>
      </c>
      <c r="B23" t="str">
        <v>Jackson-Lewis</v>
      </c>
      <c r="C23" t="str">
        <v>Monitored multi-state encryption</v>
      </c>
      <c r="D23">
        <v>700</v>
      </c>
      <c r="E23">
        <v>1101</v>
      </c>
      <c r="F23">
        <v>157.28571428571431</v>
      </c>
      <c r="G23" t="str">
        <v>successful</v>
      </c>
      <c r="H23">
        <v>16</v>
      </c>
      <c r="I23" t="str">
        <v>US</v>
      </c>
      <c r="J23" t="str">
        <v>USD</v>
      </c>
      <c r="K23">
        <v>1298700000</v>
      </c>
      <c r="L23">
        <v>1300856400</v>
      </c>
      <c r="M23" t="b">
        <v>0</v>
      </c>
      <c r="N23" t="b">
        <v>0</v>
      </c>
      <c r="O23" t="str">
        <v>theater/plays</v>
      </c>
      <c r="P23">
        <v>68.8125</v>
      </c>
      <c r="Q23" t="str">
        <v>theater</v>
      </c>
      <c r="R23" t="str">
        <v>plays</v>
      </c>
      <c r="S23">
        <v>40600.25</v>
      </c>
      <c r="T23">
        <v>40625.208333333336</v>
      </c>
      <c r="V23">
        <v>63</v>
      </c>
      <c r="W23" t="str">
        <v>Baker, Morgan and Brown</v>
      </c>
      <c r="X23" t="str">
        <v>Assimilated didactic open system</v>
      </c>
      <c r="Y23">
        <v>4700</v>
      </c>
      <c r="Z23">
        <v>557</v>
      </c>
      <c r="AA23">
        <v>11.851063829787234</v>
      </c>
      <c r="AB23" t="str">
        <v>failed</v>
      </c>
      <c r="AC23">
        <v>5</v>
      </c>
      <c r="AD23" t="str">
        <v>US</v>
      </c>
      <c r="AE23" t="str">
        <v>USD</v>
      </c>
      <c r="AF23">
        <v>1493355600</v>
      </c>
      <c r="AG23">
        <v>1493874000</v>
      </c>
      <c r="AH23" t="b">
        <v>0</v>
      </c>
      <c r="AI23" t="b">
        <v>0</v>
      </c>
      <c r="AJ23" t="str">
        <v>theater/plays</v>
      </c>
      <c r="AK23">
        <v>111.4</v>
      </c>
      <c r="AL23" t="str">
        <v>theater</v>
      </c>
      <c r="AM23" t="str">
        <v>plays</v>
      </c>
      <c r="AN23">
        <v>42853.208333333328</v>
      </c>
      <c r="AO23">
        <v>42859.208333333328</v>
      </c>
    </row>
    <row r="24" spans="1:41" x14ac:dyDescent="0.25">
      <c r="A24">
        <v>37</v>
      </c>
      <c r="B24" t="str">
        <v>Black, Armstrong and Anderson</v>
      </c>
      <c r="C24" t="str">
        <v>Profound attitude-oriented functionalities</v>
      </c>
      <c r="D24">
        <v>8100</v>
      </c>
      <c r="E24">
        <v>11339</v>
      </c>
      <c r="F24">
        <v>139.98765432098764</v>
      </c>
      <c r="G24" t="str">
        <v>successful</v>
      </c>
      <c r="H24">
        <v>107</v>
      </c>
      <c r="I24" t="str">
        <v>US</v>
      </c>
      <c r="J24" t="str">
        <v>USD</v>
      </c>
      <c r="K24">
        <v>1570338000</v>
      </c>
      <c r="L24">
        <v>1573192800</v>
      </c>
      <c r="M24" t="b">
        <v>0</v>
      </c>
      <c r="N24" t="b">
        <v>1</v>
      </c>
      <c r="O24" t="str">
        <v>publishing/fiction</v>
      </c>
      <c r="P24">
        <v>105.97196261682242</v>
      </c>
      <c r="Q24" t="str">
        <v>publishing</v>
      </c>
      <c r="R24" t="str">
        <v>fiction</v>
      </c>
      <c r="S24">
        <v>43744.208333333328</v>
      </c>
      <c r="T24">
        <v>43777.25</v>
      </c>
      <c r="V24">
        <v>64</v>
      </c>
      <c r="W24" t="str">
        <v>Mosley-Gilbert</v>
      </c>
      <c r="X24" t="str">
        <v>Vision-oriented logistical intranet</v>
      </c>
      <c r="Y24">
        <v>2800</v>
      </c>
      <c r="Z24">
        <v>2734</v>
      </c>
      <c r="AA24">
        <v>97.642857142857139</v>
      </c>
      <c r="AB24" t="str">
        <v>failed</v>
      </c>
      <c r="AC24">
        <v>38</v>
      </c>
      <c r="AD24" t="str">
        <v>US</v>
      </c>
      <c r="AE24" t="str">
        <v>USD</v>
      </c>
      <c r="AF24">
        <v>1530507600</v>
      </c>
      <c r="AG24">
        <v>1531803600</v>
      </c>
      <c r="AH24" t="b">
        <v>0</v>
      </c>
      <c r="AI24" t="b">
        <v>1</v>
      </c>
      <c r="AJ24" t="str">
        <v>technology/web</v>
      </c>
      <c r="AK24">
        <v>71.94736842105263</v>
      </c>
      <c r="AL24" t="str">
        <v>technology</v>
      </c>
      <c r="AM24" t="str">
        <v>web</v>
      </c>
      <c r="AN24">
        <v>43283.208333333328</v>
      </c>
      <c r="AO24">
        <v>43298.208333333328</v>
      </c>
    </row>
    <row r="25" spans="1:41" x14ac:dyDescent="0.25">
      <c r="A25">
        <v>38</v>
      </c>
      <c r="B25" t="str">
        <v>Maldonado-Gonzalez</v>
      </c>
      <c r="C25" t="str">
        <v>Digitized client-driven database</v>
      </c>
      <c r="D25">
        <v>3100</v>
      </c>
      <c r="E25">
        <v>10085</v>
      </c>
      <c r="F25">
        <v>325.32258064516128</v>
      </c>
      <c r="G25" t="str">
        <v>successful</v>
      </c>
      <c r="H25">
        <v>134</v>
      </c>
      <c r="I25" t="str">
        <v>US</v>
      </c>
      <c r="J25" t="str">
        <v>USD</v>
      </c>
      <c r="K25">
        <v>1287378000</v>
      </c>
      <c r="L25">
        <v>1287810000</v>
      </c>
      <c r="M25" t="b">
        <v>0</v>
      </c>
      <c r="N25" t="b">
        <v>0</v>
      </c>
      <c r="O25" t="str">
        <v>photography/photography books</v>
      </c>
      <c r="P25">
        <v>75.261194029850742</v>
      </c>
      <c r="Q25" t="str">
        <v>photography</v>
      </c>
      <c r="R25" t="str">
        <v>photography books</v>
      </c>
      <c r="S25">
        <v>40469.208333333336</v>
      </c>
      <c r="T25">
        <v>40474.208333333336</v>
      </c>
      <c r="V25">
        <v>66</v>
      </c>
      <c r="W25" t="str">
        <v>Sanders-Allen</v>
      </c>
      <c r="X25" t="str">
        <v>Grass-roots needs-based encryption</v>
      </c>
      <c r="Y25">
        <v>2900</v>
      </c>
      <c r="Z25">
        <v>1307</v>
      </c>
      <c r="AA25">
        <v>45.068965517241381</v>
      </c>
      <c r="AB25" t="str">
        <v>failed</v>
      </c>
      <c r="AC25">
        <v>12</v>
      </c>
      <c r="AD25" t="str">
        <v>US</v>
      </c>
      <c r="AE25" t="str">
        <v>USD</v>
      </c>
      <c r="AF25">
        <v>1428469200</v>
      </c>
      <c r="AG25">
        <v>1428901200</v>
      </c>
      <c r="AH25" t="b">
        <v>0</v>
      </c>
      <c r="AI25" t="b">
        <v>1</v>
      </c>
      <c r="AJ25" t="str">
        <v>theater/plays</v>
      </c>
      <c r="AK25">
        <v>108.91666666666667</v>
      </c>
      <c r="AL25" t="str">
        <v>theater</v>
      </c>
      <c r="AM25" t="str">
        <v>plays</v>
      </c>
      <c r="AN25">
        <v>42102.208333333328</v>
      </c>
      <c r="AO25">
        <v>42107.208333333328</v>
      </c>
    </row>
    <row r="26" spans="1:41" x14ac:dyDescent="0.25">
      <c r="A26">
        <v>40</v>
      </c>
      <c r="B26" t="str">
        <v>Garcia, Garcia and Lopez</v>
      </c>
      <c r="C26" t="str">
        <v>Reduced stable middleware</v>
      </c>
      <c r="D26">
        <v>8800</v>
      </c>
      <c r="E26">
        <v>14878</v>
      </c>
      <c r="F26">
        <v>169.06818181818181</v>
      </c>
      <c r="G26" t="str">
        <v>successful</v>
      </c>
      <c r="H26">
        <v>198</v>
      </c>
      <c r="I26" t="str">
        <v>US</v>
      </c>
      <c r="J26" t="str">
        <v>USD</v>
      </c>
      <c r="K26">
        <v>1275714000</v>
      </c>
      <c r="L26">
        <v>1277355600</v>
      </c>
      <c r="M26" t="b">
        <v>0</v>
      </c>
      <c r="N26" t="b">
        <v>1</v>
      </c>
      <c r="O26" t="str">
        <v>technology/wearables</v>
      </c>
      <c r="P26">
        <v>75.141414141414145</v>
      </c>
      <c r="Q26" t="str">
        <v>technology</v>
      </c>
      <c r="R26" t="str">
        <v>wearables</v>
      </c>
      <c r="S26">
        <v>40334.208333333336</v>
      </c>
      <c r="T26">
        <v>40353.208333333336</v>
      </c>
      <c r="V26">
        <v>76</v>
      </c>
      <c r="W26" t="str">
        <v>Martin, Conway and Larsen</v>
      </c>
      <c r="X26" t="str">
        <v>Horizontal next generation function</v>
      </c>
      <c r="Y26">
        <v>122900</v>
      </c>
      <c r="Z26">
        <v>95993</v>
      </c>
      <c r="AA26">
        <v>78.106590724165997</v>
      </c>
      <c r="AB26" t="str">
        <v>failed</v>
      </c>
      <c r="AC26">
        <v>1684</v>
      </c>
      <c r="AD26" t="str">
        <v>US</v>
      </c>
      <c r="AE26" t="str">
        <v>USD</v>
      </c>
      <c r="AF26">
        <v>1421992800</v>
      </c>
      <c r="AG26">
        <v>1426222800</v>
      </c>
      <c r="AH26" t="b">
        <v>1</v>
      </c>
      <c r="AI26" t="b">
        <v>1</v>
      </c>
      <c r="AJ26" t="str">
        <v>theater/plays</v>
      </c>
      <c r="AK26">
        <v>57.00296912114014</v>
      </c>
      <c r="AL26" t="str">
        <v>theater</v>
      </c>
      <c r="AM26" t="str">
        <v>plays</v>
      </c>
      <c r="AN26">
        <v>42027.25</v>
      </c>
      <c r="AO26">
        <v>42076.208333333328</v>
      </c>
    </row>
    <row r="27" spans="1:41" x14ac:dyDescent="0.25">
      <c r="A27">
        <v>41</v>
      </c>
      <c r="B27" t="str">
        <v>Watts Group</v>
      </c>
      <c r="C27" t="str">
        <v>Universal 5thgeneration neural-net</v>
      </c>
      <c r="D27">
        <v>5600</v>
      </c>
      <c r="E27">
        <v>11924</v>
      </c>
      <c r="F27">
        <v>212.92857142857144</v>
      </c>
      <c r="G27" t="str">
        <v>successful</v>
      </c>
      <c r="H27">
        <v>111</v>
      </c>
      <c r="I27" t="str">
        <v>IT</v>
      </c>
      <c r="J27" t="str">
        <v>EUR</v>
      </c>
      <c r="K27">
        <v>1346734800</v>
      </c>
      <c r="L27">
        <v>1348981200</v>
      </c>
      <c r="M27" t="b">
        <v>0</v>
      </c>
      <c r="N27" t="b">
        <v>1</v>
      </c>
      <c r="O27" t="str">
        <v>music/rock</v>
      </c>
      <c r="P27">
        <v>107.42342342342343</v>
      </c>
      <c r="Q27" t="str">
        <v>music</v>
      </c>
      <c r="R27" t="str">
        <v>rock</v>
      </c>
      <c r="S27">
        <v>41156.208333333336</v>
      </c>
      <c r="T27">
        <v>41182.208333333336</v>
      </c>
      <c r="V27">
        <v>77</v>
      </c>
      <c r="W27" t="str">
        <v>Acevedo-Huffman</v>
      </c>
      <c r="X27" t="str">
        <v>Pre-emptive impactful model</v>
      </c>
      <c r="Y27">
        <v>9500</v>
      </c>
      <c r="Z27">
        <v>4460</v>
      </c>
      <c r="AA27">
        <v>46.94736842105263</v>
      </c>
      <c r="AB27" t="str">
        <v>failed</v>
      </c>
      <c r="AC27">
        <v>56</v>
      </c>
      <c r="AD27" t="str">
        <v>US</v>
      </c>
      <c r="AE27" t="str">
        <v>USD</v>
      </c>
      <c r="AF27">
        <v>1285563600</v>
      </c>
      <c r="AG27">
        <v>1286773200</v>
      </c>
      <c r="AH27" t="b">
        <v>0</v>
      </c>
      <c r="AI27" t="b">
        <v>1</v>
      </c>
      <c r="AJ27" t="str">
        <v>film &amp; video/animation</v>
      </c>
      <c r="AK27">
        <v>79.642857142857139</v>
      </c>
      <c r="AL27" t="str">
        <v>film &amp; video</v>
      </c>
      <c r="AM27" t="str">
        <v>animation</v>
      </c>
      <c r="AN27">
        <v>40448.208333333336</v>
      </c>
      <c r="AO27">
        <v>40462.208333333336</v>
      </c>
    </row>
    <row r="28" spans="1:41" x14ac:dyDescent="0.25">
      <c r="A28">
        <v>42</v>
      </c>
      <c r="B28" t="str">
        <v>Werner-Bryant</v>
      </c>
      <c r="C28" t="str">
        <v>Virtual uniform frame</v>
      </c>
      <c r="D28">
        <v>1800</v>
      </c>
      <c r="E28">
        <v>7991</v>
      </c>
      <c r="F28">
        <v>443.94444444444446</v>
      </c>
      <c r="G28" t="str">
        <v>successful</v>
      </c>
      <c r="H28">
        <v>222</v>
      </c>
      <c r="I28" t="str">
        <v>US</v>
      </c>
      <c r="J28" t="str">
        <v>USD</v>
      </c>
      <c r="K28">
        <v>1309755600</v>
      </c>
      <c r="L28">
        <v>1310533200</v>
      </c>
      <c r="M28" t="b">
        <v>0</v>
      </c>
      <c r="N28" t="b">
        <v>0</v>
      </c>
      <c r="O28" t="str">
        <v>food/food trucks</v>
      </c>
      <c r="P28">
        <v>35.995495495495497</v>
      </c>
      <c r="Q28" t="str">
        <v>food</v>
      </c>
      <c r="R28" t="str">
        <v>food trucks</v>
      </c>
      <c r="S28">
        <v>40728.208333333336</v>
      </c>
      <c r="T28">
        <v>40737.208333333336</v>
      </c>
      <c r="V28">
        <v>79</v>
      </c>
      <c r="W28" t="str">
        <v>Soto LLC</v>
      </c>
      <c r="X28" t="str">
        <v>Triple-buffered reciprocal project</v>
      </c>
      <c r="Y28">
        <v>57800</v>
      </c>
      <c r="Z28">
        <v>40228</v>
      </c>
      <c r="AA28">
        <v>69.598615916955026</v>
      </c>
      <c r="AB28" t="str">
        <v>failed</v>
      </c>
      <c r="AC28">
        <v>838</v>
      </c>
      <c r="AD28" t="str">
        <v>US</v>
      </c>
      <c r="AE28" t="str">
        <v>USD</v>
      </c>
      <c r="AF28">
        <v>1529125200</v>
      </c>
      <c r="AG28">
        <v>1529557200</v>
      </c>
      <c r="AH28" t="b">
        <v>0</v>
      </c>
      <c r="AI28" t="b">
        <v>0</v>
      </c>
      <c r="AJ28" t="str">
        <v>theater/plays</v>
      </c>
      <c r="AK28">
        <v>48.004773269689736</v>
      </c>
      <c r="AL28" t="str">
        <v>theater</v>
      </c>
      <c r="AM28" t="str">
        <v>plays</v>
      </c>
      <c r="AN28">
        <v>43267.208333333328</v>
      </c>
      <c r="AO28">
        <v>43272.208333333328</v>
      </c>
    </row>
    <row r="29" spans="1:41" x14ac:dyDescent="0.25">
      <c r="A29">
        <v>43</v>
      </c>
      <c r="B29" t="str">
        <v>Schmitt-Mendoza</v>
      </c>
      <c r="C29" t="str">
        <v>Profound explicit paradigm</v>
      </c>
      <c r="D29">
        <v>90200</v>
      </c>
      <c r="E29">
        <v>167717</v>
      </c>
      <c r="F29">
        <v>185.9390243902439</v>
      </c>
      <c r="G29" t="str">
        <v>successful</v>
      </c>
      <c r="H29">
        <v>6212</v>
      </c>
      <c r="I29" t="str">
        <v>US</v>
      </c>
      <c r="J29" t="str">
        <v>USD</v>
      </c>
      <c r="K29">
        <v>1406178000</v>
      </c>
      <c r="L29">
        <v>1407560400</v>
      </c>
      <c r="M29" t="b">
        <v>0</v>
      </c>
      <c r="N29" t="b">
        <v>0</v>
      </c>
      <c r="O29" t="str">
        <v>publishing/radio &amp; podcasts</v>
      </c>
      <c r="P29">
        <v>26.998873148744366</v>
      </c>
      <c r="Q29" t="str">
        <v>publishing</v>
      </c>
      <c r="R29" t="str">
        <v>radio &amp; podcasts</v>
      </c>
      <c r="S29">
        <v>41844.208333333336</v>
      </c>
      <c r="T29">
        <v>41860.208333333336</v>
      </c>
      <c r="V29">
        <v>83</v>
      </c>
      <c r="W29" t="str">
        <v>Fitzgerald PLC</v>
      </c>
      <c r="X29" t="str">
        <v>Realigned user-facing concept</v>
      </c>
      <c r="Y29">
        <v>106400</v>
      </c>
      <c r="Z29">
        <v>39996</v>
      </c>
      <c r="AA29">
        <v>37.590225563909776</v>
      </c>
      <c r="AB29" t="str">
        <v>failed</v>
      </c>
      <c r="AC29">
        <v>1000</v>
      </c>
      <c r="AD29" t="str">
        <v>US</v>
      </c>
      <c r="AE29" t="str">
        <v>USD</v>
      </c>
      <c r="AF29">
        <v>1469682000</v>
      </c>
      <c r="AG29">
        <v>1471582800</v>
      </c>
      <c r="AH29" t="b">
        <v>0</v>
      </c>
      <c r="AI29" t="b">
        <v>0</v>
      </c>
      <c r="AJ29" t="str">
        <v>music/electric music</v>
      </c>
      <c r="AK29">
        <v>39.996000000000002</v>
      </c>
      <c r="AL29" t="str">
        <v>music</v>
      </c>
      <c r="AM29" t="str">
        <v>electric music</v>
      </c>
      <c r="AN29">
        <v>42579.208333333328</v>
      </c>
      <c r="AO29">
        <v>42601.208333333328</v>
      </c>
    </row>
    <row r="30" spans="1:41" x14ac:dyDescent="0.25">
      <c r="A30">
        <v>44</v>
      </c>
      <c r="B30" t="str">
        <v>Reid-Mccullough</v>
      </c>
      <c r="C30" t="str">
        <v>Visionary real-time groupware</v>
      </c>
      <c r="D30">
        <v>1600</v>
      </c>
      <c r="E30">
        <v>10541</v>
      </c>
      <c r="F30">
        <v>658.8125</v>
      </c>
      <c r="G30" t="str">
        <v>successful</v>
      </c>
      <c r="H30">
        <v>98</v>
      </c>
      <c r="I30" t="str">
        <v>DK</v>
      </c>
      <c r="J30" t="str">
        <v>DKK</v>
      </c>
      <c r="K30">
        <v>1552798800</v>
      </c>
      <c r="L30">
        <v>1552885200</v>
      </c>
      <c r="M30" t="b">
        <v>0</v>
      </c>
      <c r="N30" t="b">
        <v>0</v>
      </c>
      <c r="O30" t="str">
        <v>publishing/fiction</v>
      </c>
      <c r="P30">
        <v>107.56122448979592</v>
      </c>
      <c r="Q30" t="str">
        <v>publishing</v>
      </c>
      <c r="R30" t="str">
        <v>fiction</v>
      </c>
      <c r="S30">
        <v>43541.208333333328</v>
      </c>
      <c r="T30">
        <v>43542.208333333328</v>
      </c>
      <c r="V30">
        <v>87</v>
      </c>
      <c r="W30" t="str">
        <v>Farrell and Sons</v>
      </c>
      <c r="X30" t="str">
        <v>Synergized 4thgeneration conglomeration</v>
      </c>
      <c r="Y30">
        <v>198500</v>
      </c>
      <c r="Z30">
        <v>123040</v>
      </c>
      <c r="AA30">
        <v>61.984886649874063</v>
      </c>
      <c r="AB30" t="str">
        <v>failed</v>
      </c>
      <c r="AC30">
        <v>1482</v>
      </c>
      <c r="AD30" t="str">
        <v>AU</v>
      </c>
      <c r="AE30" t="str">
        <v>AUD</v>
      </c>
      <c r="AF30">
        <v>1299564000</v>
      </c>
      <c r="AG30">
        <v>1300510800</v>
      </c>
      <c r="AH30" t="b">
        <v>0</v>
      </c>
      <c r="AI30" t="b">
        <v>1</v>
      </c>
      <c r="AJ30" t="str">
        <v>music/rock</v>
      </c>
      <c r="AK30">
        <v>83.022941970310384</v>
      </c>
      <c r="AL30" t="str">
        <v>music</v>
      </c>
      <c r="AM30" t="str">
        <v>rock</v>
      </c>
      <c r="AN30">
        <v>40610.25</v>
      </c>
      <c r="AO30">
        <v>40621.208333333336</v>
      </c>
    </row>
    <row r="31" spans="1:41" x14ac:dyDescent="0.25">
      <c r="A31">
        <v>46</v>
      </c>
      <c r="B31" t="str">
        <v>Vaughn, Hunt and Caldwell</v>
      </c>
      <c r="C31" t="str">
        <v>Virtual grid-enabled task-force</v>
      </c>
      <c r="D31">
        <v>3700</v>
      </c>
      <c r="E31">
        <v>4247</v>
      </c>
      <c r="F31">
        <v>114.78378378378378</v>
      </c>
      <c r="G31" t="str">
        <v>successful</v>
      </c>
      <c r="H31">
        <v>92</v>
      </c>
      <c r="I31" t="str">
        <v>US</v>
      </c>
      <c r="J31" t="str">
        <v>USD</v>
      </c>
      <c r="K31">
        <v>1278565200</v>
      </c>
      <c r="L31">
        <v>1280552400</v>
      </c>
      <c r="M31" t="b">
        <v>0</v>
      </c>
      <c r="N31" t="b">
        <v>0</v>
      </c>
      <c r="O31" t="str">
        <v>music/rock</v>
      </c>
      <c r="P31">
        <v>46.163043478260867</v>
      </c>
      <c r="Q31" t="str">
        <v>music</v>
      </c>
      <c r="R31" t="str">
        <v>rock</v>
      </c>
      <c r="S31">
        <v>40367.208333333336</v>
      </c>
      <c r="T31">
        <v>40390.208333333336</v>
      </c>
      <c r="V31">
        <v>90</v>
      </c>
      <c r="W31" t="str">
        <v>Kramer Group</v>
      </c>
      <c r="X31" t="str">
        <v>Synergistic explicit parallelism</v>
      </c>
      <c r="Y31">
        <v>7800</v>
      </c>
      <c r="Z31">
        <v>6132</v>
      </c>
      <c r="AA31">
        <v>78.615384615384613</v>
      </c>
      <c r="AB31" t="str">
        <v>failed</v>
      </c>
      <c r="AC31">
        <v>106</v>
      </c>
      <c r="AD31" t="str">
        <v>US</v>
      </c>
      <c r="AE31" t="str">
        <v>USD</v>
      </c>
      <c r="AF31">
        <v>1456380000</v>
      </c>
      <c r="AG31">
        <v>1456380000</v>
      </c>
      <c r="AH31" t="b">
        <v>0</v>
      </c>
      <c r="AI31" t="b">
        <v>1</v>
      </c>
      <c r="AJ31" t="str">
        <v>theater/plays</v>
      </c>
      <c r="AK31">
        <v>57.849056603773583</v>
      </c>
      <c r="AL31" t="str">
        <v>theater</v>
      </c>
      <c r="AM31" t="str">
        <v>plays</v>
      </c>
      <c r="AN31">
        <v>42425.25</v>
      </c>
      <c r="AO31">
        <v>42425.25</v>
      </c>
    </row>
    <row r="32" spans="1:41" x14ac:dyDescent="0.25">
      <c r="A32">
        <v>47</v>
      </c>
      <c r="B32" t="str">
        <v>Bennett and Sons</v>
      </c>
      <c r="C32" t="str">
        <v>Function-based multi-state software</v>
      </c>
      <c r="D32">
        <v>1500</v>
      </c>
      <c r="E32">
        <v>7129</v>
      </c>
      <c r="F32">
        <v>475.26666666666665</v>
      </c>
      <c r="G32" t="str">
        <v>successful</v>
      </c>
      <c r="H32">
        <v>149</v>
      </c>
      <c r="I32" t="str">
        <v>US</v>
      </c>
      <c r="J32" t="str">
        <v>USD</v>
      </c>
      <c r="K32">
        <v>1396069200</v>
      </c>
      <c r="L32">
        <v>1398661200</v>
      </c>
      <c r="M32" t="b">
        <v>0</v>
      </c>
      <c r="N32" t="b">
        <v>0</v>
      </c>
      <c r="O32" t="str">
        <v>theater/plays</v>
      </c>
      <c r="P32">
        <v>47.845637583892618</v>
      </c>
      <c r="Q32" t="str">
        <v>theater</v>
      </c>
      <c r="R32" t="str">
        <v>plays</v>
      </c>
      <c r="S32">
        <v>41727.208333333336</v>
      </c>
      <c r="T32">
        <v>41757.208333333336</v>
      </c>
      <c r="V32">
        <v>91</v>
      </c>
      <c r="W32" t="str">
        <v>Frazier, Patrick and Smith</v>
      </c>
      <c r="X32" t="str">
        <v>Enhanced systemic analyzer</v>
      </c>
      <c r="Y32">
        <v>154300</v>
      </c>
      <c r="Z32">
        <v>74688</v>
      </c>
      <c r="AA32">
        <v>48.404406999351913</v>
      </c>
      <c r="AB32" t="str">
        <v>failed</v>
      </c>
      <c r="AC32">
        <v>679</v>
      </c>
      <c r="AD32" t="str">
        <v>IT</v>
      </c>
      <c r="AE32" t="str">
        <v>EUR</v>
      </c>
      <c r="AF32">
        <v>1470459600</v>
      </c>
      <c r="AG32">
        <v>1472878800</v>
      </c>
      <c r="AH32" t="b">
        <v>0</v>
      </c>
      <c r="AI32" t="b">
        <v>0</v>
      </c>
      <c r="AJ32" t="str">
        <v>publishing/translations</v>
      </c>
      <c r="AK32">
        <v>109.99705449189985</v>
      </c>
      <c r="AL32" t="str">
        <v>publishing</v>
      </c>
      <c r="AM32" t="str">
        <v>translations</v>
      </c>
      <c r="AN32">
        <v>42588.208333333328</v>
      </c>
      <c r="AO32">
        <v>42616.208333333328</v>
      </c>
    </row>
    <row r="33" spans="1:41" x14ac:dyDescent="0.25">
      <c r="A33">
        <v>48</v>
      </c>
      <c r="B33" t="str">
        <v>Lamb Inc</v>
      </c>
      <c r="C33" t="str">
        <v>Optimized leadingedge concept</v>
      </c>
      <c r="D33">
        <v>33300</v>
      </c>
      <c r="E33">
        <v>128862</v>
      </c>
      <c r="F33">
        <v>386.97297297297297</v>
      </c>
      <c r="G33" t="str">
        <v>successful</v>
      </c>
      <c r="H33">
        <v>2431</v>
      </c>
      <c r="I33" t="str">
        <v>US</v>
      </c>
      <c r="J33" t="str">
        <v>USD</v>
      </c>
      <c r="K33">
        <v>1435208400</v>
      </c>
      <c r="L33">
        <v>1436245200</v>
      </c>
      <c r="M33" t="b">
        <v>0</v>
      </c>
      <c r="N33" t="b">
        <v>0</v>
      </c>
      <c r="O33" t="str">
        <v>theater/plays</v>
      </c>
      <c r="P33">
        <v>53.007815713698065</v>
      </c>
      <c r="Q33" t="str">
        <v>theater</v>
      </c>
      <c r="R33" t="str">
        <v>plays</v>
      </c>
      <c r="S33">
        <v>42180.208333333328</v>
      </c>
      <c r="T33">
        <v>42192.208333333328</v>
      </c>
      <c r="V33">
        <v>98</v>
      </c>
      <c r="W33" t="str">
        <v>Arias, Allen and Miller</v>
      </c>
      <c r="X33" t="str">
        <v>Seamless transitional portal</v>
      </c>
      <c r="Y33">
        <v>97800</v>
      </c>
      <c r="Z33">
        <v>32951</v>
      </c>
      <c r="AA33">
        <v>33.692229038854805</v>
      </c>
      <c r="AB33" t="str">
        <v>failed</v>
      </c>
      <c r="AC33">
        <v>1220</v>
      </c>
      <c r="AD33" t="str">
        <v>AU</v>
      </c>
      <c r="AE33" t="str">
        <v>AUD</v>
      </c>
      <c r="AF33">
        <v>1437973200</v>
      </c>
      <c r="AG33">
        <v>1438318800</v>
      </c>
      <c r="AH33" t="b">
        <v>0</v>
      </c>
      <c r="AI33" t="b">
        <v>0</v>
      </c>
      <c r="AJ33" t="str">
        <v>games/video games</v>
      </c>
      <c r="AK33">
        <v>27.009016393442622</v>
      </c>
      <c r="AL33" t="str">
        <v>games</v>
      </c>
      <c r="AM33" t="str">
        <v>video games</v>
      </c>
      <c r="AN33">
        <v>42212.208333333328</v>
      </c>
      <c r="AO33">
        <v>42216.208333333328</v>
      </c>
    </row>
    <row r="34" spans="1:41" x14ac:dyDescent="0.25">
      <c r="A34">
        <v>49</v>
      </c>
      <c r="B34" t="str">
        <v>Casey-Kelly</v>
      </c>
      <c r="C34" t="str">
        <v>Sharable holistic interface</v>
      </c>
      <c r="D34">
        <v>7200</v>
      </c>
      <c r="E34">
        <v>13653</v>
      </c>
      <c r="F34">
        <v>189.625</v>
      </c>
      <c r="G34" t="str">
        <v>successful</v>
      </c>
      <c r="H34">
        <v>303</v>
      </c>
      <c r="I34" t="str">
        <v>US</v>
      </c>
      <c r="J34" t="str">
        <v>USD</v>
      </c>
      <c r="K34">
        <v>1571547600</v>
      </c>
      <c r="L34">
        <v>1575439200</v>
      </c>
      <c r="M34" t="b">
        <v>0</v>
      </c>
      <c r="N34" t="b">
        <v>0</v>
      </c>
      <c r="O34" t="str">
        <v>music/rock</v>
      </c>
      <c r="P34">
        <v>45.059405940594061</v>
      </c>
      <c r="Q34" t="str">
        <v>music</v>
      </c>
      <c r="R34" t="str">
        <v>rock</v>
      </c>
      <c r="S34">
        <v>43758.208333333328</v>
      </c>
      <c r="T34">
        <v>43803.25</v>
      </c>
      <c r="V34">
        <v>100</v>
      </c>
      <c r="W34" t="str">
        <v>Tucker, Fox and Green</v>
      </c>
      <c r="X34" t="str">
        <v>Upgradable fault-tolerant approach</v>
      </c>
      <c r="Y34">
        <v>100</v>
      </c>
      <c r="Z34">
        <v>1</v>
      </c>
      <c r="AA34">
        <v>1</v>
      </c>
      <c r="AB34" t="str">
        <v>failed</v>
      </c>
      <c r="AC34">
        <v>1</v>
      </c>
      <c r="AD34" t="str">
        <v>US</v>
      </c>
      <c r="AE34" t="str">
        <v>USD</v>
      </c>
      <c r="AF34">
        <v>1319000400</v>
      </c>
      <c r="AG34">
        <v>1320555600</v>
      </c>
      <c r="AH34" t="b">
        <v>0</v>
      </c>
      <c r="AI34" t="b">
        <v>0</v>
      </c>
      <c r="AJ34" t="str">
        <v>theater/plays</v>
      </c>
      <c r="AK34">
        <v>1</v>
      </c>
      <c r="AL34" t="str">
        <v>theater</v>
      </c>
      <c r="AM34" t="str">
        <v>plays</v>
      </c>
      <c r="AN34">
        <v>40835.208333333336</v>
      </c>
      <c r="AO34">
        <v>40853.208333333336</v>
      </c>
    </row>
    <row r="35" spans="1:41" x14ac:dyDescent="0.25">
      <c r="A35">
        <v>53</v>
      </c>
      <c r="B35" t="str">
        <v>Smith-Jones</v>
      </c>
      <c r="C35" t="str">
        <v>Reverse-engineered static concept</v>
      </c>
      <c r="D35">
        <v>8800</v>
      </c>
      <c r="E35">
        <v>12356</v>
      </c>
      <c r="F35">
        <v>140.40909090909091</v>
      </c>
      <c r="G35" t="str">
        <v>successful</v>
      </c>
      <c r="H35">
        <v>209</v>
      </c>
      <c r="I35" t="str">
        <v>US</v>
      </c>
      <c r="J35" t="str">
        <v>USD</v>
      </c>
      <c r="K35">
        <v>1400562000</v>
      </c>
      <c r="L35">
        <v>1403931600</v>
      </c>
      <c r="M35" t="b">
        <v>0</v>
      </c>
      <c r="N35" t="b">
        <v>0</v>
      </c>
      <c r="O35" t="str">
        <v>film &amp; video/drama</v>
      </c>
      <c r="P35">
        <v>59.119617224880386</v>
      </c>
      <c r="Q35" t="str">
        <v>film &amp; video</v>
      </c>
      <c r="R35" t="str">
        <v>drama</v>
      </c>
      <c r="S35">
        <v>41779.208333333336</v>
      </c>
      <c r="T35">
        <v>41818.208333333336</v>
      </c>
      <c r="V35">
        <v>103</v>
      </c>
      <c r="W35" t="str">
        <v>Frye, Hunt and Powell</v>
      </c>
      <c r="X35" t="str">
        <v>Polarized incremental emulation</v>
      </c>
      <c r="Y35">
        <v>10000</v>
      </c>
      <c r="Z35">
        <v>2461</v>
      </c>
      <c r="AA35">
        <v>24.610000000000003</v>
      </c>
      <c r="AB35" t="str">
        <v>failed</v>
      </c>
      <c r="AC35">
        <v>37</v>
      </c>
      <c r="AD35" t="str">
        <v>IT</v>
      </c>
      <c r="AE35" t="str">
        <v>EUR</v>
      </c>
      <c r="AF35">
        <v>1287896400</v>
      </c>
      <c r="AG35">
        <v>1288674000</v>
      </c>
      <c r="AH35" t="b">
        <v>0</v>
      </c>
      <c r="AI35" t="b">
        <v>0</v>
      </c>
      <c r="AJ35" t="str">
        <v>music/electric music</v>
      </c>
      <c r="AK35">
        <v>66.513513513513516</v>
      </c>
      <c r="AL35" t="str">
        <v>music</v>
      </c>
      <c r="AM35" t="str">
        <v>electric music</v>
      </c>
      <c r="AN35">
        <v>40475.208333333336</v>
      </c>
      <c r="AO35">
        <v>40484.208333333336</v>
      </c>
    </row>
    <row r="36" spans="1:41" x14ac:dyDescent="0.25">
      <c r="A36">
        <v>55</v>
      </c>
      <c r="B36" t="str">
        <v>Wright, Brooks and Villarreal</v>
      </c>
      <c r="C36" t="str">
        <v>Reverse-engineered bifurcated strategy</v>
      </c>
      <c r="D36">
        <v>6600</v>
      </c>
      <c r="E36">
        <v>11746</v>
      </c>
      <c r="F36">
        <v>177.96969696969697</v>
      </c>
      <c r="G36" t="str">
        <v>successful</v>
      </c>
      <c r="H36">
        <v>131</v>
      </c>
      <c r="I36" t="str">
        <v>US</v>
      </c>
      <c r="J36" t="str">
        <v>USD</v>
      </c>
      <c r="K36">
        <v>1532926800</v>
      </c>
      <c r="L36">
        <v>1533358800</v>
      </c>
      <c r="M36" t="b">
        <v>0</v>
      </c>
      <c r="N36" t="b">
        <v>0</v>
      </c>
      <c r="O36" t="str">
        <v>music/jazz</v>
      </c>
      <c r="P36">
        <v>89.664122137404576</v>
      </c>
      <c r="Q36" t="str">
        <v>music</v>
      </c>
      <c r="R36" t="str">
        <v>jazz</v>
      </c>
      <c r="S36">
        <v>43311.208333333328</v>
      </c>
      <c r="T36">
        <v>43316.208333333328</v>
      </c>
      <c r="V36">
        <v>109</v>
      </c>
      <c r="W36" t="str">
        <v>Romero and Sons</v>
      </c>
      <c r="X36" t="str">
        <v>Object-based client-server application</v>
      </c>
      <c r="Y36">
        <v>5200</v>
      </c>
      <c r="Z36">
        <v>3079</v>
      </c>
      <c r="AA36">
        <v>59.21153846153846</v>
      </c>
      <c r="AB36" t="str">
        <v>failed</v>
      </c>
      <c r="AC36">
        <v>60</v>
      </c>
      <c r="AD36" t="str">
        <v>US</v>
      </c>
      <c r="AE36" t="str">
        <v>USD</v>
      </c>
      <c r="AF36">
        <v>1389506400</v>
      </c>
      <c r="AG36">
        <v>1389679200</v>
      </c>
      <c r="AH36" t="b">
        <v>0</v>
      </c>
      <c r="AI36" t="b">
        <v>0</v>
      </c>
      <c r="AJ36" t="str">
        <v>film &amp; video/television</v>
      </c>
      <c r="AK36">
        <v>51.31666666666667</v>
      </c>
      <c r="AL36" t="str">
        <v>film &amp; video</v>
      </c>
      <c r="AM36" t="str">
        <v>television</v>
      </c>
      <c r="AN36">
        <v>41651.25</v>
      </c>
      <c r="AO36">
        <v>41653.25</v>
      </c>
    </row>
    <row r="37" spans="1:41" x14ac:dyDescent="0.25">
      <c r="A37">
        <v>56</v>
      </c>
      <c r="B37" t="str">
        <v>Flores, Miller and Johnson</v>
      </c>
      <c r="C37" t="str">
        <v>Horizontal context-sensitive knowledge user</v>
      </c>
      <c r="D37">
        <v>8000</v>
      </c>
      <c r="E37">
        <v>11493</v>
      </c>
      <c r="F37">
        <v>143.66249999999999</v>
      </c>
      <c r="G37" t="str">
        <v>successful</v>
      </c>
      <c r="H37">
        <v>164</v>
      </c>
      <c r="I37" t="str">
        <v>US</v>
      </c>
      <c r="J37" t="str">
        <v>USD</v>
      </c>
      <c r="K37">
        <v>1420869600</v>
      </c>
      <c r="L37">
        <v>1421474400</v>
      </c>
      <c r="M37" t="b">
        <v>0</v>
      </c>
      <c r="N37" t="b">
        <v>0</v>
      </c>
      <c r="O37" t="str">
        <v>technology/wearables</v>
      </c>
      <c r="P37">
        <v>70.079268292682926</v>
      </c>
      <c r="Q37" t="str">
        <v>technology</v>
      </c>
      <c r="R37" t="str">
        <v>wearables</v>
      </c>
      <c r="S37">
        <v>42014.25</v>
      </c>
      <c r="T37">
        <v>42021.25</v>
      </c>
      <c r="V37">
        <v>110</v>
      </c>
      <c r="W37" t="str">
        <v>Castillo-Carey</v>
      </c>
      <c r="X37" t="str">
        <v>Cross-platform solution-oriented process improvement</v>
      </c>
      <c r="Y37">
        <v>142400</v>
      </c>
      <c r="Z37">
        <v>21307</v>
      </c>
      <c r="AA37">
        <v>14.962780898876405</v>
      </c>
      <c r="AB37" t="str">
        <v>failed</v>
      </c>
      <c r="AC37">
        <v>296</v>
      </c>
      <c r="AD37" t="str">
        <v>US</v>
      </c>
      <c r="AE37" t="str">
        <v>USD</v>
      </c>
      <c r="AF37">
        <v>1536642000</v>
      </c>
      <c r="AG37">
        <v>1538283600</v>
      </c>
      <c r="AH37" t="b">
        <v>0</v>
      </c>
      <c r="AI37" t="b">
        <v>0</v>
      </c>
      <c r="AJ37" t="str">
        <v>food/food trucks</v>
      </c>
      <c r="AK37">
        <v>71.983108108108112</v>
      </c>
      <c r="AL37" t="str">
        <v>food</v>
      </c>
      <c r="AM37" t="str">
        <v>food trucks</v>
      </c>
      <c r="AN37">
        <v>43354.208333333328</v>
      </c>
      <c r="AO37">
        <v>43373.208333333328</v>
      </c>
    </row>
    <row r="38" spans="1:41" x14ac:dyDescent="0.25">
      <c r="A38">
        <v>57</v>
      </c>
      <c r="B38" t="str">
        <v>Bridges, Freeman and Kim</v>
      </c>
      <c r="C38" t="str">
        <v>Cross-group multi-state task-force</v>
      </c>
      <c r="D38">
        <v>2900</v>
      </c>
      <c r="E38">
        <v>6243</v>
      </c>
      <c r="F38">
        <v>215.27586206896552</v>
      </c>
      <c r="G38" t="str">
        <v>successful</v>
      </c>
      <c r="H38">
        <v>201</v>
      </c>
      <c r="I38" t="str">
        <v>US</v>
      </c>
      <c r="J38" t="str">
        <v>USD</v>
      </c>
      <c r="K38">
        <v>1504242000</v>
      </c>
      <c r="L38">
        <v>1505278800</v>
      </c>
      <c r="M38" t="b">
        <v>0</v>
      </c>
      <c r="N38" t="b">
        <v>0</v>
      </c>
      <c r="O38" t="str">
        <v>games/video games</v>
      </c>
      <c r="P38">
        <v>31.059701492537314</v>
      </c>
      <c r="Q38" t="str">
        <v>games</v>
      </c>
      <c r="R38" t="str">
        <v>video games</v>
      </c>
      <c r="S38">
        <v>42979.208333333328</v>
      </c>
      <c r="T38">
        <v>42991.208333333328</v>
      </c>
      <c r="V38">
        <v>115</v>
      </c>
      <c r="W38" t="str">
        <v>Barrett PLC</v>
      </c>
      <c r="X38" t="str">
        <v>Team-oriented clear-thinking capacity</v>
      </c>
      <c r="Y38">
        <v>166700</v>
      </c>
      <c r="Z38">
        <v>145382</v>
      </c>
      <c r="AA38">
        <v>87.211757648470297</v>
      </c>
      <c r="AB38" t="str">
        <v>failed</v>
      </c>
      <c r="AC38">
        <v>3304</v>
      </c>
      <c r="AD38" t="str">
        <v>IT</v>
      </c>
      <c r="AE38" t="str">
        <v>EUR</v>
      </c>
      <c r="AF38">
        <v>1510898400</v>
      </c>
      <c r="AG38">
        <v>1513922400</v>
      </c>
      <c r="AH38" t="b">
        <v>0</v>
      </c>
      <c r="AI38" t="b">
        <v>0</v>
      </c>
      <c r="AJ38" t="str">
        <v>publishing/fiction</v>
      </c>
      <c r="AK38">
        <v>44.001815980629537</v>
      </c>
      <c r="AL38" t="str">
        <v>publishing</v>
      </c>
      <c r="AM38" t="str">
        <v>fiction</v>
      </c>
      <c r="AN38">
        <v>43056.25</v>
      </c>
      <c r="AO38">
        <v>43091.25</v>
      </c>
    </row>
    <row r="39" spans="1:41" x14ac:dyDescent="0.25">
      <c r="A39">
        <v>58</v>
      </c>
      <c r="B39" t="str">
        <v>Anderson-Perez</v>
      </c>
      <c r="C39" t="str">
        <v>Expanded 3rdgeneration strategy</v>
      </c>
      <c r="D39">
        <v>2700</v>
      </c>
      <c r="E39">
        <v>6132</v>
      </c>
      <c r="F39">
        <v>227.11111111111114</v>
      </c>
      <c r="G39" t="str">
        <v>successful</v>
      </c>
      <c r="H39">
        <v>211</v>
      </c>
      <c r="I39" t="str">
        <v>US</v>
      </c>
      <c r="J39" t="str">
        <v>USD</v>
      </c>
      <c r="K39">
        <v>1442811600</v>
      </c>
      <c r="L39">
        <v>1443934800</v>
      </c>
      <c r="M39" t="b">
        <v>0</v>
      </c>
      <c r="N39" t="b">
        <v>0</v>
      </c>
      <c r="O39" t="str">
        <v>theater/plays</v>
      </c>
      <c r="P39">
        <v>29.061611374407583</v>
      </c>
      <c r="Q39" t="str">
        <v>theater</v>
      </c>
      <c r="R39" t="str">
        <v>plays</v>
      </c>
      <c r="S39">
        <v>42268.208333333328</v>
      </c>
      <c r="T39">
        <v>42281.208333333328</v>
      </c>
      <c r="V39">
        <v>116</v>
      </c>
      <c r="W39" t="str">
        <v>David-Clark</v>
      </c>
      <c r="X39" t="str">
        <v>De-engineered motivating standardization</v>
      </c>
      <c r="Y39">
        <v>7200</v>
      </c>
      <c r="Z39">
        <v>6336</v>
      </c>
      <c r="AA39">
        <v>88</v>
      </c>
      <c r="AB39" t="str">
        <v>failed</v>
      </c>
      <c r="AC39">
        <v>73</v>
      </c>
      <c r="AD39" t="str">
        <v>US</v>
      </c>
      <c r="AE39" t="str">
        <v>USD</v>
      </c>
      <c r="AF39">
        <v>1442552400</v>
      </c>
      <c r="AG39">
        <v>1442638800</v>
      </c>
      <c r="AH39" t="b">
        <v>0</v>
      </c>
      <c r="AI39" t="b">
        <v>0</v>
      </c>
      <c r="AJ39" t="str">
        <v>theater/plays</v>
      </c>
      <c r="AK39">
        <v>86.794520547945211</v>
      </c>
      <c r="AL39" t="str">
        <v>theater</v>
      </c>
      <c r="AM39" t="str">
        <v>plays</v>
      </c>
      <c r="AN39">
        <v>42265.208333333328</v>
      </c>
      <c r="AO39">
        <v>42266.208333333328</v>
      </c>
    </row>
    <row r="40" spans="1:41" x14ac:dyDescent="0.25">
      <c r="A40">
        <v>59</v>
      </c>
      <c r="B40" t="str">
        <v>Wright, Fox and Marks</v>
      </c>
      <c r="C40" t="str">
        <v>Assimilated real-time support</v>
      </c>
      <c r="D40">
        <v>1400</v>
      </c>
      <c r="E40">
        <v>3851</v>
      </c>
      <c r="F40">
        <v>275.07142857142861</v>
      </c>
      <c r="G40" t="str">
        <v>successful</v>
      </c>
      <c r="H40">
        <v>128</v>
      </c>
      <c r="I40" t="str">
        <v>US</v>
      </c>
      <c r="J40" t="str">
        <v>USD</v>
      </c>
      <c r="K40">
        <v>1497243600</v>
      </c>
      <c r="L40">
        <v>1498539600</v>
      </c>
      <c r="M40" t="b">
        <v>0</v>
      </c>
      <c r="N40" t="b">
        <v>1</v>
      </c>
      <c r="O40" t="str">
        <v>theater/plays</v>
      </c>
      <c r="P40">
        <v>30.0859375</v>
      </c>
      <c r="Q40" t="str">
        <v>theater</v>
      </c>
      <c r="R40" t="str">
        <v>plays</v>
      </c>
      <c r="S40">
        <v>42898.208333333328</v>
      </c>
      <c r="T40">
        <v>42913.208333333328</v>
      </c>
      <c r="V40">
        <v>122</v>
      </c>
      <c r="W40" t="str">
        <v>Taylor PLC</v>
      </c>
      <c r="X40" t="str">
        <v>Seamless zero-defect solution</v>
      </c>
      <c r="Y40">
        <v>136800</v>
      </c>
      <c r="Z40">
        <v>88055</v>
      </c>
      <c r="AA40">
        <v>64.367690058479525</v>
      </c>
      <c r="AB40" t="str">
        <v>failed</v>
      </c>
      <c r="AC40">
        <v>3387</v>
      </c>
      <c r="AD40" t="str">
        <v>US</v>
      </c>
      <c r="AE40" t="str">
        <v>USD</v>
      </c>
      <c r="AF40">
        <v>1417068000</v>
      </c>
      <c r="AG40">
        <v>1419400800</v>
      </c>
      <c r="AH40" t="b">
        <v>0</v>
      </c>
      <c r="AI40" t="b">
        <v>0</v>
      </c>
      <c r="AJ40" t="str">
        <v>publishing/fiction</v>
      </c>
      <c r="AK40">
        <v>25.997933274284026</v>
      </c>
      <c r="AL40" t="str">
        <v>publishing</v>
      </c>
      <c r="AM40" t="str">
        <v>fiction</v>
      </c>
      <c r="AN40">
        <v>41970.25</v>
      </c>
      <c r="AO40">
        <v>41997.25</v>
      </c>
    </row>
    <row r="41" spans="1:41" x14ac:dyDescent="0.25">
      <c r="A41">
        <v>60</v>
      </c>
      <c r="B41" t="str">
        <v>Crawford-Peters</v>
      </c>
      <c r="C41" t="str">
        <v>User-centric regional database</v>
      </c>
      <c r="D41">
        <v>94200</v>
      </c>
      <c r="E41">
        <v>135997</v>
      </c>
      <c r="F41">
        <v>144.37048832271762</v>
      </c>
      <c r="G41" t="str">
        <v>successful</v>
      </c>
      <c r="H41">
        <v>1600</v>
      </c>
      <c r="I41" t="str">
        <v>CA</v>
      </c>
      <c r="J41" t="str">
        <v>CAD</v>
      </c>
      <c r="K41">
        <v>1342501200</v>
      </c>
      <c r="L41">
        <v>1342760400</v>
      </c>
      <c r="M41" t="b">
        <v>0</v>
      </c>
      <c r="N41" t="b">
        <v>0</v>
      </c>
      <c r="O41" t="str">
        <v>theater/plays</v>
      </c>
      <c r="P41">
        <v>84.998125000000002</v>
      </c>
      <c r="Q41" t="str">
        <v>theater</v>
      </c>
      <c r="R41" t="str">
        <v>plays</v>
      </c>
      <c r="S41">
        <v>41107.208333333336</v>
      </c>
      <c r="T41">
        <v>41110.208333333336</v>
      </c>
      <c r="V41">
        <v>123</v>
      </c>
      <c r="W41" t="str">
        <v>Edwards-Lewis</v>
      </c>
      <c r="X41" t="str">
        <v>Enhanced scalable concept</v>
      </c>
      <c r="Y41">
        <v>177700</v>
      </c>
      <c r="Z41">
        <v>33092</v>
      </c>
      <c r="AA41">
        <v>18.622397298818232</v>
      </c>
      <c r="AB41" t="str">
        <v>failed</v>
      </c>
      <c r="AC41">
        <v>662</v>
      </c>
      <c r="AD41" t="str">
        <v>CA</v>
      </c>
      <c r="AE41" t="str">
        <v>CAD</v>
      </c>
      <c r="AF41">
        <v>1448344800</v>
      </c>
      <c r="AG41">
        <v>1448604000</v>
      </c>
      <c r="AH41" t="b">
        <v>1</v>
      </c>
      <c r="AI41" t="b">
        <v>0</v>
      </c>
      <c r="AJ41" t="str">
        <v>theater/plays</v>
      </c>
      <c r="AK41">
        <v>49.987915407854985</v>
      </c>
      <c r="AL41" t="str">
        <v>theater</v>
      </c>
      <c r="AM41" t="str">
        <v>plays</v>
      </c>
      <c r="AN41">
        <v>42332.25</v>
      </c>
      <c r="AO41">
        <v>42335.25</v>
      </c>
    </row>
    <row r="42" spans="1:41" x14ac:dyDescent="0.25">
      <c r="A42">
        <v>62</v>
      </c>
      <c r="B42" t="str">
        <v>Sparks-West</v>
      </c>
      <c r="C42" t="str">
        <v>Organized incremental standardization</v>
      </c>
      <c r="D42">
        <v>2000</v>
      </c>
      <c r="E42">
        <v>14452</v>
      </c>
      <c r="F42">
        <v>722.6</v>
      </c>
      <c r="G42" t="str">
        <v>successful</v>
      </c>
      <c r="H42">
        <v>249</v>
      </c>
      <c r="I42" t="str">
        <v>US</v>
      </c>
      <c r="J42" t="str">
        <v>USD</v>
      </c>
      <c r="K42">
        <v>1433480400</v>
      </c>
      <c r="L42">
        <v>1433566800</v>
      </c>
      <c r="M42" t="b">
        <v>0</v>
      </c>
      <c r="N42" t="b">
        <v>0</v>
      </c>
      <c r="O42" t="str">
        <v>technology/web</v>
      </c>
      <c r="P42">
        <v>58.040160642570278</v>
      </c>
      <c r="Q42" t="str">
        <v>technology</v>
      </c>
      <c r="R42" t="str">
        <v>web</v>
      </c>
      <c r="S42">
        <v>42160.208333333328</v>
      </c>
      <c r="T42">
        <v>42161.208333333328</v>
      </c>
      <c r="V42">
        <v>126</v>
      </c>
      <c r="W42" t="str">
        <v>Gross PLC</v>
      </c>
      <c r="X42" t="str">
        <v>Proactive methodical benchmark</v>
      </c>
      <c r="Y42">
        <v>180200</v>
      </c>
      <c r="Z42">
        <v>69617</v>
      </c>
      <c r="AA42">
        <v>38.633185349611544</v>
      </c>
      <c r="AB42" t="str">
        <v>failed</v>
      </c>
      <c r="AC42">
        <v>774</v>
      </c>
      <c r="AD42" t="str">
        <v>US</v>
      </c>
      <c r="AE42" t="str">
        <v>USD</v>
      </c>
      <c r="AF42">
        <v>1471150800</v>
      </c>
      <c r="AG42">
        <v>1473570000</v>
      </c>
      <c r="AH42" t="b">
        <v>0</v>
      </c>
      <c r="AI42" t="b">
        <v>1</v>
      </c>
      <c r="AJ42" t="str">
        <v>theater/plays</v>
      </c>
      <c r="AK42">
        <v>89.944444444444443</v>
      </c>
      <c r="AL42" t="str">
        <v>theater</v>
      </c>
      <c r="AM42" t="str">
        <v>plays</v>
      </c>
      <c r="AN42">
        <v>42596.208333333328</v>
      </c>
      <c r="AO42">
        <v>42624.208333333328</v>
      </c>
    </row>
    <row r="43" spans="1:41" x14ac:dyDescent="0.25">
      <c r="A43">
        <v>65</v>
      </c>
      <c r="B43" t="str">
        <v>Berry-Boyer</v>
      </c>
      <c r="C43" t="str">
        <v>Mandatory incremental projection</v>
      </c>
      <c r="D43">
        <v>6100</v>
      </c>
      <c r="E43">
        <v>14405</v>
      </c>
      <c r="F43">
        <v>236.14754098360655</v>
      </c>
      <c r="G43" t="str">
        <v>successful</v>
      </c>
      <c r="H43">
        <v>236</v>
      </c>
      <c r="I43" t="str">
        <v>US</v>
      </c>
      <c r="J43" t="str">
        <v>USD</v>
      </c>
      <c r="K43">
        <v>1296108000</v>
      </c>
      <c r="L43">
        <v>1296712800</v>
      </c>
      <c r="M43" t="b">
        <v>0</v>
      </c>
      <c r="N43" t="b">
        <v>0</v>
      </c>
      <c r="O43" t="str">
        <v>theater/plays</v>
      </c>
      <c r="P43">
        <v>61.038135593220339</v>
      </c>
      <c r="Q43" t="str">
        <v>theater</v>
      </c>
      <c r="R43" t="str">
        <v>plays</v>
      </c>
      <c r="S43">
        <v>40570.25</v>
      </c>
      <c r="T43">
        <v>40577.25</v>
      </c>
      <c r="V43">
        <v>127</v>
      </c>
      <c r="W43" t="str">
        <v>Martinez, Gomez and Dalton</v>
      </c>
      <c r="X43" t="str">
        <v>Team-oriented 6thgeneration matrix</v>
      </c>
      <c r="Y43">
        <v>103200</v>
      </c>
      <c r="Z43">
        <v>53067</v>
      </c>
      <c r="AA43">
        <v>51.42151162790698</v>
      </c>
      <c r="AB43" t="str">
        <v>failed</v>
      </c>
      <c r="AC43">
        <v>672</v>
      </c>
      <c r="AD43" t="str">
        <v>CA</v>
      </c>
      <c r="AE43" t="str">
        <v>CAD</v>
      </c>
      <c r="AF43">
        <v>1273640400</v>
      </c>
      <c r="AG43">
        <v>1273899600</v>
      </c>
      <c r="AH43" t="b">
        <v>0</v>
      </c>
      <c r="AI43" t="b">
        <v>0</v>
      </c>
      <c r="AJ43" t="str">
        <v>theater/plays</v>
      </c>
      <c r="AK43">
        <v>78.96875</v>
      </c>
      <c r="AL43" t="str">
        <v>theater</v>
      </c>
      <c r="AM43" t="str">
        <v>plays</v>
      </c>
      <c r="AN43">
        <v>40310.208333333336</v>
      </c>
      <c r="AO43">
        <v>40313.208333333336</v>
      </c>
    </row>
    <row r="44" spans="1:41" x14ac:dyDescent="0.25">
      <c r="A44">
        <v>67</v>
      </c>
      <c r="B44" t="str">
        <v>Lopez Inc</v>
      </c>
      <c r="C44" t="str">
        <v>Team-oriented 6thgeneration middleware</v>
      </c>
      <c r="D44">
        <v>72600</v>
      </c>
      <c r="E44">
        <v>117892</v>
      </c>
      <c r="F44">
        <v>162.38567493112947</v>
      </c>
      <c r="G44" t="str">
        <v>successful</v>
      </c>
      <c r="H44">
        <v>4065</v>
      </c>
      <c r="I44" t="str">
        <v>GB</v>
      </c>
      <c r="J44" t="str">
        <v>GBP</v>
      </c>
      <c r="K44">
        <v>1264399200</v>
      </c>
      <c r="L44">
        <v>1264831200</v>
      </c>
      <c r="M44" t="b">
        <v>0</v>
      </c>
      <c r="N44" t="b">
        <v>1</v>
      </c>
      <c r="O44" t="str">
        <v>technology/wearables</v>
      </c>
      <c r="P44">
        <v>29.001722017220171</v>
      </c>
      <c r="Q44" t="str">
        <v>technology</v>
      </c>
      <c r="R44" t="str">
        <v>wearables</v>
      </c>
      <c r="S44">
        <v>40203.25</v>
      </c>
      <c r="T44">
        <v>40208.25</v>
      </c>
      <c r="V44">
        <v>134</v>
      </c>
      <c r="W44" t="str">
        <v>Caldwell LLC</v>
      </c>
      <c r="X44" t="str">
        <v>Secured executive concept</v>
      </c>
      <c r="Y44">
        <v>99500</v>
      </c>
      <c r="Z44">
        <v>89288</v>
      </c>
      <c r="AA44">
        <v>89.73668341708543</v>
      </c>
      <c r="AB44" t="str">
        <v>failed</v>
      </c>
      <c r="AC44">
        <v>940</v>
      </c>
      <c r="AD44" t="str">
        <v>CH</v>
      </c>
      <c r="AE44" t="str">
        <v>CHF</v>
      </c>
      <c r="AF44">
        <v>1308459600</v>
      </c>
      <c r="AG44">
        <v>1312693200</v>
      </c>
      <c r="AH44" t="b">
        <v>0</v>
      </c>
      <c r="AI44" t="b">
        <v>1</v>
      </c>
      <c r="AJ44" t="str">
        <v>film &amp; video/documentary</v>
      </c>
      <c r="AK44">
        <v>94.987234042553197</v>
      </c>
      <c r="AL44" t="str">
        <v>film &amp; video</v>
      </c>
      <c r="AM44" t="str">
        <v>documentary</v>
      </c>
      <c r="AN44">
        <v>40713.208333333336</v>
      </c>
      <c r="AO44">
        <v>40762.208333333336</v>
      </c>
    </row>
    <row r="45" spans="1:41" x14ac:dyDescent="0.25">
      <c r="A45">
        <v>68</v>
      </c>
      <c r="B45" t="str">
        <v>Moreno-Turner</v>
      </c>
      <c r="C45" t="str">
        <v>Inverse multi-tasking installation</v>
      </c>
      <c r="D45">
        <v>5700</v>
      </c>
      <c r="E45">
        <v>14508</v>
      </c>
      <c r="F45">
        <v>254.52631578947367</v>
      </c>
      <c r="G45" t="str">
        <v>successful</v>
      </c>
      <c r="H45">
        <v>246</v>
      </c>
      <c r="I45" t="str">
        <v>IT</v>
      </c>
      <c r="J45" t="str">
        <v>EUR</v>
      </c>
      <c r="K45">
        <v>1501131600</v>
      </c>
      <c r="L45">
        <v>1505192400</v>
      </c>
      <c r="M45" t="b">
        <v>0</v>
      </c>
      <c r="N45" t="b">
        <v>1</v>
      </c>
      <c r="O45" t="str">
        <v>theater/plays</v>
      </c>
      <c r="P45">
        <v>58.975609756097562</v>
      </c>
      <c r="Q45" t="str">
        <v>theater</v>
      </c>
      <c r="R45" t="str">
        <v>plays</v>
      </c>
      <c r="S45">
        <v>42943.208333333328</v>
      </c>
      <c r="T45">
        <v>42990.208333333328</v>
      </c>
      <c r="V45">
        <v>135</v>
      </c>
      <c r="W45" t="str">
        <v>Le, Burton and Evans</v>
      </c>
      <c r="X45" t="str">
        <v>Balanced zero-defect software</v>
      </c>
      <c r="Y45">
        <v>7700</v>
      </c>
      <c r="Z45">
        <v>5488</v>
      </c>
      <c r="AA45">
        <v>71.27272727272728</v>
      </c>
      <c r="AB45" t="str">
        <v>failed</v>
      </c>
      <c r="AC45">
        <v>117</v>
      </c>
      <c r="AD45" t="str">
        <v>US</v>
      </c>
      <c r="AE45" t="str">
        <v>USD</v>
      </c>
      <c r="AF45">
        <v>1362636000</v>
      </c>
      <c r="AG45">
        <v>1363064400</v>
      </c>
      <c r="AH45" t="b">
        <v>0</v>
      </c>
      <c r="AI45" t="b">
        <v>1</v>
      </c>
      <c r="AJ45" t="str">
        <v>theater/plays</v>
      </c>
      <c r="AK45">
        <v>46.905982905982903</v>
      </c>
      <c r="AL45" t="str">
        <v>theater</v>
      </c>
      <c r="AM45" t="str">
        <v>plays</v>
      </c>
      <c r="AN45">
        <v>41340.25</v>
      </c>
      <c r="AO45">
        <v>41345.208333333336</v>
      </c>
    </row>
    <row r="46" spans="1:41" x14ac:dyDescent="0.25">
      <c r="A46">
        <v>70</v>
      </c>
      <c r="B46" t="str">
        <v>Barker Inc</v>
      </c>
      <c r="C46" t="str">
        <v>Re-engineered 24/7 task-force</v>
      </c>
      <c r="D46">
        <v>128000</v>
      </c>
      <c r="E46">
        <v>158389</v>
      </c>
      <c r="F46">
        <v>123.74140625000001</v>
      </c>
      <c r="G46" t="str">
        <v>successful</v>
      </c>
      <c r="H46">
        <v>2475</v>
      </c>
      <c r="I46" t="str">
        <v>IT</v>
      </c>
      <c r="J46" t="str">
        <v>EUR</v>
      </c>
      <c r="K46">
        <v>1288674000</v>
      </c>
      <c r="L46">
        <v>1292911200</v>
      </c>
      <c r="M46" t="b">
        <v>0</v>
      </c>
      <c r="N46" t="b">
        <v>1</v>
      </c>
      <c r="O46" t="str">
        <v>theater/plays</v>
      </c>
      <c r="P46">
        <v>63.995555555555555</v>
      </c>
      <c r="Q46" t="str">
        <v>theater</v>
      </c>
      <c r="R46" t="str">
        <v>plays</v>
      </c>
      <c r="S46">
        <v>40484.208333333336</v>
      </c>
      <c r="T46">
        <v>40533.25</v>
      </c>
      <c r="V46">
        <v>138</v>
      </c>
      <c r="W46" t="str">
        <v>Hogan Ltd</v>
      </c>
      <c r="X46" t="str">
        <v>Stand-alone mission-critical moratorium</v>
      </c>
      <c r="Y46">
        <v>9600</v>
      </c>
      <c r="Z46">
        <v>9216</v>
      </c>
      <c r="AA46">
        <v>96</v>
      </c>
      <c r="AB46" t="str">
        <v>failed</v>
      </c>
      <c r="AC46">
        <v>115</v>
      </c>
      <c r="AD46" t="str">
        <v>US</v>
      </c>
      <c r="AE46" t="str">
        <v>USD</v>
      </c>
      <c r="AF46">
        <v>1348808400</v>
      </c>
      <c r="AG46">
        <v>1349326800</v>
      </c>
      <c r="AH46" t="b">
        <v>0</v>
      </c>
      <c r="AI46" t="b">
        <v>0</v>
      </c>
      <c r="AJ46" t="str">
        <v>games/mobile games</v>
      </c>
      <c r="AK46">
        <v>80.139130434782615</v>
      </c>
      <c r="AL46" t="str">
        <v>games</v>
      </c>
      <c r="AM46" t="str">
        <v>mobile games</v>
      </c>
      <c r="AN46">
        <v>41180.208333333336</v>
      </c>
      <c r="AO46">
        <v>41186.208333333336</v>
      </c>
    </row>
    <row r="47" spans="1:41" x14ac:dyDescent="0.25">
      <c r="A47">
        <v>71</v>
      </c>
      <c r="B47" t="str">
        <v>Tate, Bass and House</v>
      </c>
      <c r="C47" t="str">
        <v>Organic object-oriented budgetary management</v>
      </c>
      <c r="D47">
        <v>6000</v>
      </c>
      <c r="E47">
        <v>6484</v>
      </c>
      <c r="F47">
        <v>108.06666666666666</v>
      </c>
      <c r="G47" t="str">
        <v>successful</v>
      </c>
      <c r="H47">
        <v>76</v>
      </c>
      <c r="I47" t="str">
        <v>US</v>
      </c>
      <c r="J47" t="str">
        <v>USD</v>
      </c>
      <c r="K47">
        <v>1575093600</v>
      </c>
      <c r="L47">
        <v>1575439200</v>
      </c>
      <c r="M47" t="b">
        <v>0</v>
      </c>
      <c r="N47" t="b">
        <v>0</v>
      </c>
      <c r="O47" t="str">
        <v>theater/plays</v>
      </c>
      <c r="P47">
        <v>85.315789473684205</v>
      </c>
      <c r="Q47" t="str">
        <v>theater</v>
      </c>
      <c r="R47" t="str">
        <v>plays</v>
      </c>
      <c r="S47">
        <v>43799.25</v>
      </c>
      <c r="T47">
        <v>43803.25</v>
      </c>
      <c r="V47">
        <v>139</v>
      </c>
      <c r="W47" t="str">
        <v>Hamilton, Wright and Chavez</v>
      </c>
      <c r="X47" t="str">
        <v>Down-sized empowering protocol</v>
      </c>
      <c r="Y47">
        <v>92100</v>
      </c>
      <c r="Z47">
        <v>19246</v>
      </c>
      <c r="AA47">
        <v>20.896851248642779</v>
      </c>
      <c r="AB47" t="str">
        <v>failed</v>
      </c>
      <c r="AC47">
        <v>326</v>
      </c>
      <c r="AD47" t="str">
        <v>US</v>
      </c>
      <c r="AE47" t="str">
        <v>USD</v>
      </c>
      <c r="AF47">
        <v>1429592400</v>
      </c>
      <c r="AG47">
        <v>1430974800</v>
      </c>
      <c r="AH47" t="b">
        <v>0</v>
      </c>
      <c r="AI47" t="b">
        <v>1</v>
      </c>
      <c r="AJ47" t="str">
        <v>technology/wearables</v>
      </c>
      <c r="AK47">
        <v>59.036809815950917</v>
      </c>
      <c r="AL47" t="str">
        <v>technology</v>
      </c>
      <c r="AM47" t="str">
        <v>wearables</v>
      </c>
      <c r="AN47">
        <v>42115.208333333328</v>
      </c>
      <c r="AO47">
        <v>42131.208333333328</v>
      </c>
    </row>
    <row r="48" spans="1:41" x14ac:dyDescent="0.25">
      <c r="A48">
        <v>72</v>
      </c>
      <c r="B48" t="str">
        <v>Hampton, Lewis and Ray</v>
      </c>
      <c r="C48" t="str">
        <v>Seamless coherent parallelism</v>
      </c>
      <c r="D48">
        <v>600</v>
      </c>
      <c r="E48">
        <v>4022</v>
      </c>
      <c r="F48">
        <v>670.33333333333326</v>
      </c>
      <c r="G48" t="str">
        <v>successful</v>
      </c>
      <c r="H48">
        <v>54</v>
      </c>
      <c r="I48" t="str">
        <v>US</v>
      </c>
      <c r="J48" t="str">
        <v>USD</v>
      </c>
      <c r="K48">
        <v>1435726800</v>
      </c>
      <c r="L48">
        <v>1438837200</v>
      </c>
      <c r="M48" t="b">
        <v>0</v>
      </c>
      <c r="N48" t="b">
        <v>0</v>
      </c>
      <c r="O48" t="str">
        <v>film &amp; video/animation</v>
      </c>
      <c r="P48">
        <v>74.481481481481481</v>
      </c>
      <c r="Q48" t="str">
        <v>film &amp; video</v>
      </c>
      <c r="R48" t="str">
        <v>animation</v>
      </c>
      <c r="S48">
        <v>42186.208333333328</v>
      </c>
      <c r="T48">
        <v>42222.208333333328</v>
      </c>
      <c r="V48">
        <v>150</v>
      </c>
      <c r="W48" t="str">
        <v>Brown, Palmer and Pace</v>
      </c>
      <c r="X48" t="str">
        <v>Networked stable workforce</v>
      </c>
      <c r="Y48">
        <v>100</v>
      </c>
      <c r="Z48">
        <v>1</v>
      </c>
      <c r="AA48">
        <v>1</v>
      </c>
      <c r="AB48" t="str">
        <v>failed</v>
      </c>
      <c r="AC48">
        <v>1</v>
      </c>
      <c r="AD48" t="str">
        <v>US</v>
      </c>
      <c r="AE48" t="str">
        <v>USD</v>
      </c>
      <c r="AF48">
        <v>1544940000</v>
      </c>
      <c r="AG48">
        <v>1545026400</v>
      </c>
      <c r="AH48" t="b">
        <v>0</v>
      </c>
      <c r="AI48" t="b">
        <v>0</v>
      </c>
      <c r="AJ48" t="str">
        <v>music/rock</v>
      </c>
      <c r="AK48">
        <v>1</v>
      </c>
      <c r="AL48" t="str">
        <v>music</v>
      </c>
      <c r="AM48" t="str">
        <v>rock</v>
      </c>
      <c r="AN48">
        <v>43450.25</v>
      </c>
      <c r="AO48">
        <v>43451.25</v>
      </c>
    </row>
    <row r="49" spans="1:41" x14ac:dyDescent="0.25">
      <c r="A49">
        <v>73</v>
      </c>
      <c r="B49" t="str">
        <v>Collins-Goodman</v>
      </c>
      <c r="C49" t="str">
        <v>Cross-platform even-keeled initiative</v>
      </c>
      <c r="D49">
        <v>1400</v>
      </c>
      <c r="E49">
        <v>9253</v>
      </c>
      <c r="F49">
        <v>660.92857142857144</v>
      </c>
      <c r="G49" t="str">
        <v>successful</v>
      </c>
      <c r="H49">
        <v>88</v>
      </c>
      <c r="I49" t="str">
        <v>US</v>
      </c>
      <c r="J49" t="str">
        <v>USD</v>
      </c>
      <c r="K49">
        <v>1480226400</v>
      </c>
      <c r="L49">
        <v>1480485600</v>
      </c>
      <c r="M49" t="b">
        <v>0</v>
      </c>
      <c r="N49" t="b">
        <v>0</v>
      </c>
      <c r="O49" t="str">
        <v>music/jazz</v>
      </c>
      <c r="P49">
        <v>105.14772727272727</v>
      </c>
      <c r="Q49" t="str">
        <v>music</v>
      </c>
      <c r="R49" t="str">
        <v>jazz</v>
      </c>
      <c r="S49">
        <v>42701.25</v>
      </c>
      <c r="T49">
        <v>42704.25</v>
      </c>
      <c r="V49">
        <v>151</v>
      </c>
      <c r="W49" t="str">
        <v>Parker LLC</v>
      </c>
      <c r="X49" t="str">
        <v>Customizable intermediate extranet</v>
      </c>
      <c r="Y49">
        <v>137200</v>
      </c>
      <c r="Z49">
        <v>88037</v>
      </c>
      <c r="AA49">
        <v>64.166909620991248</v>
      </c>
      <c r="AB49" t="str">
        <v>failed</v>
      </c>
      <c r="AC49">
        <v>1467</v>
      </c>
      <c r="AD49" t="str">
        <v>US</v>
      </c>
      <c r="AE49" t="str">
        <v>USD</v>
      </c>
      <c r="AF49">
        <v>1402290000</v>
      </c>
      <c r="AG49">
        <v>1406696400</v>
      </c>
      <c r="AH49" t="b">
        <v>0</v>
      </c>
      <c r="AI49" t="b">
        <v>0</v>
      </c>
      <c r="AJ49" t="str">
        <v>music/electric music</v>
      </c>
      <c r="AK49">
        <v>60.011588275391958</v>
      </c>
      <c r="AL49" t="str">
        <v>music</v>
      </c>
      <c r="AM49" t="str">
        <v>electric music</v>
      </c>
      <c r="AN49">
        <v>41799.208333333336</v>
      </c>
      <c r="AO49">
        <v>41850.208333333336</v>
      </c>
    </row>
    <row r="50" spans="1:41" x14ac:dyDescent="0.25">
      <c r="A50">
        <v>74</v>
      </c>
      <c r="B50" t="str">
        <v>Davis-Michael</v>
      </c>
      <c r="C50" t="str">
        <v>Progressive tertiary framework</v>
      </c>
      <c r="D50">
        <v>3900</v>
      </c>
      <c r="E50">
        <v>4776</v>
      </c>
      <c r="F50">
        <v>122.46153846153847</v>
      </c>
      <c r="G50" t="str">
        <v>successful</v>
      </c>
      <c r="H50">
        <v>85</v>
      </c>
      <c r="I50" t="str">
        <v>GB</v>
      </c>
      <c r="J50" t="str">
        <v>GBP</v>
      </c>
      <c r="K50">
        <v>1459054800</v>
      </c>
      <c r="L50">
        <v>1459141200</v>
      </c>
      <c r="M50" t="b">
        <v>0</v>
      </c>
      <c r="N50" t="b">
        <v>0</v>
      </c>
      <c r="O50" t="str">
        <v>music/metal</v>
      </c>
      <c r="P50">
        <v>56.188235294117646</v>
      </c>
      <c r="Q50" t="str">
        <v>music</v>
      </c>
      <c r="R50" t="str">
        <v>metal</v>
      </c>
      <c r="S50">
        <v>42456.208333333328</v>
      </c>
      <c r="T50">
        <v>42457.208333333328</v>
      </c>
      <c r="V50">
        <v>153</v>
      </c>
      <c r="W50" t="str">
        <v>Whitehead, Bell and Hughes</v>
      </c>
      <c r="X50" t="str">
        <v>Multi-tiered radical definition</v>
      </c>
      <c r="Y50">
        <v>189400</v>
      </c>
      <c r="Z50">
        <v>176112</v>
      </c>
      <c r="AA50">
        <v>92.984160506863773</v>
      </c>
      <c r="AB50" t="str">
        <v>failed</v>
      </c>
      <c r="AC50">
        <v>5681</v>
      </c>
      <c r="AD50" t="str">
        <v>US</v>
      </c>
      <c r="AE50" t="str">
        <v>USD</v>
      </c>
      <c r="AF50">
        <v>1350622800</v>
      </c>
      <c r="AG50">
        <v>1351141200</v>
      </c>
      <c r="AH50" t="b">
        <v>0</v>
      </c>
      <c r="AI50" t="b">
        <v>0</v>
      </c>
      <c r="AJ50" t="str">
        <v>theater/plays</v>
      </c>
      <c r="AK50">
        <v>31.000176025347649</v>
      </c>
      <c r="AL50" t="str">
        <v>theater</v>
      </c>
      <c r="AM50" t="str">
        <v>plays</v>
      </c>
      <c r="AN50">
        <v>41201.208333333336</v>
      </c>
      <c r="AO50">
        <v>41207.208333333336</v>
      </c>
    </row>
    <row r="51" spans="1:41" x14ac:dyDescent="0.25">
      <c r="A51">
        <v>75</v>
      </c>
      <c r="B51" t="str">
        <v>White, Torres and Bishop</v>
      </c>
      <c r="C51" t="str">
        <v>Multi-layered dynamic protocol</v>
      </c>
      <c r="D51">
        <v>9700</v>
      </c>
      <c r="E51">
        <v>14606</v>
      </c>
      <c r="F51">
        <v>150.57731958762886</v>
      </c>
      <c r="G51" t="str">
        <v>successful</v>
      </c>
      <c r="H51">
        <v>170</v>
      </c>
      <c r="I51" t="str">
        <v>US</v>
      </c>
      <c r="J51" t="str">
        <v>USD</v>
      </c>
      <c r="K51">
        <v>1531630800</v>
      </c>
      <c r="L51">
        <v>1532322000</v>
      </c>
      <c r="M51" t="b">
        <v>0</v>
      </c>
      <c r="N51" t="b">
        <v>0</v>
      </c>
      <c r="O51" t="str">
        <v>photography/photography books</v>
      </c>
      <c r="P51">
        <v>85.917647058823533</v>
      </c>
      <c r="Q51" t="str">
        <v>photography</v>
      </c>
      <c r="R51" t="str">
        <v>photography books</v>
      </c>
      <c r="S51">
        <v>43296.208333333328</v>
      </c>
      <c r="T51">
        <v>43304.208333333328</v>
      </c>
      <c r="V51">
        <v>154</v>
      </c>
      <c r="W51" t="str">
        <v>Rodriguez-Brown</v>
      </c>
      <c r="X51" t="str">
        <v>Devolved foreground benchmark</v>
      </c>
      <c r="Y51">
        <v>171300</v>
      </c>
      <c r="Z51">
        <v>100650</v>
      </c>
      <c r="AA51">
        <v>58.756567425569173</v>
      </c>
      <c r="AB51" t="str">
        <v>failed</v>
      </c>
      <c r="AC51">
        <v>1059</v>
      </c>
      <c r="AD51" t="str">
        <v>US</v>
      </c>
      <c r="AE51" t="str">
        <v>USD</v>
      </c>
      <c r="AF51">
        <v>1463029200</v>
      </c>
      <c r="AG51">
        <v>1465016400</v>
      </c>
      <c r="AH51" t="b">
        <v>0</v>
      </c>
      <c r="AI51" t="b">
        <v>1</v>
      </c>
      <c r="AJ51" t="str">
        <v>music/indie rock</v>
      </c>
      <c r="AK51">
        <v>95.042492917847028</v>
      </c>
      <c r="AL51" t="str">
        <v>music</v>
      </c>
      <c r="AM51" t="str">
        <v>indie rock</v>
      </c>
      <c r="AN51">
        <v>42502.208333333328</v>
      </c>
      <c r="AO51">
        <v>42525.208333333328</v>
      </c>
    </row>
    <row r="52" spans="1:41" x14ac:dyDescent="0.25">
      <c r="A52">
        <v>78</v>
      </c>
      <c r="B52" t="str">
        <v>Montgomery, Larson and Spencer</v>
      </c>
      <c r="C52" t="str">
        <v>User-centric bifurcated knowledge user</v>
      </c>
      <c r="D52">
        <v>4500</v>
      </c>
      <c r="E52">
        <v>13536</v>
      </c>
      <c r="F52">
        <v>300.8</v>
      </c>
      <c r="G52" t="str">
        <v>successful</v>
      </c>
      <c r="H52">
        <v>330</v>
      </c>
      <c r="I52" t="str">
        <v>US</v>
      </c>
      <c r="J52" t="str">
        <v>USD</v>
      </c>
      <c r="K52">
        <v>1523854800</v>
      </c>
      <c r="L52">
        <v>1523941200</v>
      </c>
      <c r="M52" t="b">
        <v>0</v>
      </c>
      <c r="N52" t="b">
        <v>0</v>
      </c>
      <c r="O52" t="str">
        <v>publishing/translations</v>
      </c>
      <c r="P52">
        <v>41.018181818181816</v>
      </c>
      <c r="Q52" t="str">
        <v>publishing</v>
      </c>
      <c r="R52" t="str">
        <v>translations</v>
      </c>
      <c r="S52">
        <v>43206.208333333328</v>
      </c>
      <c r="T52">
        <v>43207.208333333328</v>
      </c>
      <c r="V52">
        <v>155</v>
      </c>
      <c r="W52" t="str">
        <v>Hall-Schaefer</v>
      </c>
      <c r="X52" t="str">
        <v>Distributed eco-centric methodology</v>
      </c>
      <c r="Y52">
        <v>139500</v>
      </c>
      <c r="Z52">
        <v>90706</v>
      </c>
      <c r="AA52">
        <v>65.022222222222226</v>
      </c>
      <c r="AB52" t="str">
        <v>failed</v>
      </c>
      <c r="AC52">
        <v>1194</v>
      </c>
      <c r="AD52" t="str">
        <v>US</v>
      </c>
      <c r="AE52" t="str">
        <v>USD</v>
      </c>
      <c r="AF52">
        <v>1269493200</v>
      </c>
      <c r="AG52">
        <v>1270789200</v>
      </c>
      <c r="AH52" t="b">
        <v>0</v>
      </c>
      <c r="AI52" t="b">
        <v>0</v>
      </c>
      <c r="AJ52" t="str">
        <v>theater/plays</v>
      </c>
      <c r="AK52">
        <v>75.968174204355108</v>
      </c>
      <c r="AL52" t="str">
        <v>theater</v>
      </c>
      <c r="AM52" t="str">
        <v>plays</v>
      </c>
      <c r="AN52">
        <v>40262.208333333336</v>
      </c>
      <c r="AO52">
        <v>40277.208333333336</v>
      </c>
    </row>
    <row r="53" spans="1:41" x14ac:dyDescent="0.25">
      <c r="A53">
        <v>80</v>
      </c>
      <c r="B53" t="str">
        <v>Sutton, Barrett and Tucker</v>
      </c>
      <c r="C53" t="str">
        <v>Cross-platform needs-based approach</v>
      </c>
      <c r="D53">
        <v>1100</v>
      </c>
      <c r="E53">
        <v>7012</v>
      </c>
      <c r="F53">
        <v>637.4545454545455</v>
      </c>
      <c r="G53" t="str">
        <v>successful</v>
      </c>
      <c r="H53">
        <v>127</v>
      </c>
      <c r="I53" t="str">
        <v>US</v>
      </c>
      <c r="J53" t="str">
        <v>USD</v>
      </c>
      <c r="K53">
        <v>1503982800</v>
      </c>
      <c r="L53">
        <v>1506574800</v>
      </c>
      <c r="M53" t="b">
        <v>0</v>
      </c>
      <c r="N53" t="b">
        <v>0</v>
      </c>
      <c r="O53" t="str">
        <v>games/video games</v>
      </c>
      <c r="P53">
        <v>55.212598425196852</v>
      </c>
      <c r="Q53" t="str">
        <v>games</v>
      </c>
      <c r="R53" t="str">
        <v>video games</v>
      </c>
      <c r="S53">
        <v>42976.208333333328</v>
      </c>
      <c r="T53">
        <v>43006.208333333328</v>
      </c>
      <c r="V53">
        <v>157</v>
      </c>
      <c r="W53" t="str">
        <v>Curtis-Curtis</v>
      </c>
      <c r="X53" t="str">
        <v>User-friendly reciprocal initiative</v>
      </c>
      <c r="Y53">
        <v>4200</v>
      </c>
      <c r="Z53">
        <v>2212</v>
      </c>
      <c r="AA53">
        <v>52.666666666666664</v>
      </c>
      <c r="AB53" t="str">
        <v>failed</v>
      </c>
      <c r="AC53">
        <v>30</v>
      </c>
      <c r="AD53" t="str">
        <v>AU</v>
      </c>
      <c r="AE53" t="str">
        <v>AUD</v>
      </c>
      <c r="AF53">
        <v>1388383200</v>
      </c>
      <c r="AG53">
        <v>1389420000</v>
      </c>
      <c r="AH53" t="b">
        <v>0</v>
      </c>
      <c r="AI53" t="b">
        <v>0</v>
      </c>
      <c r="AJ53" t="str">
        <v>photography/photography books</v>
      </c>
      <c r="AK53">
        <v>73.733333333333334</v>
      </c>
      <c r="AL53" t="str">
        <v>photography</v>
      </c>
      <c r="AM53" t="str">
        <v>photography books</v>
      </c>
      <c r="AN53">
        <v>41638.25</v>
      </c>
      <c r="AO53">
        <v>41650.25</v>
      </c>
    </row>
    <row r="54" spans="1:41" x14ac:dyDescent="0.25">
      <c r="A54">
        <v>81</v>
      </c>
      <c r="B54" t="str">
        <v>Gomez, Bailey and Flores</v>
      </c>
      <c r="C54" t="str">
        <v>User-friendly static contingency</v>
      </c>
      <c r="D54">
        <v>16800</v>
      </c>
      <c r="E54">
        <v>37857</v>
      </c>
      <c r="F54">
        <v>225.33928571428569</v>
      </c>
      <c r="G54" t="str">
        <v>successful</v>
      </c>
      <c r="H54">
        <v>411</v>
      </c>
      <c r="I54" t="str">
        <v>US</v>
      </c>
      <c r="J54" t="str">
        <v>USD</v>
      </c>
      <c r="K54">
        <v>1511416800</v>
      </c>
      <c r="L54">
        <v>1513576800</v>
      </c>
      <c r="M54" t="b">
        <v>0</v>
      </c>
      <c r="N54" t="b">
        <v>0</v>
      </c>
      <c r="O54" t="str">
        <v>music/rock</v>
      </c>
      <c r="P54">
        <v>92.109489051094897</v>
      </c>
      <c r="Q54" t="str">
        <v>music</v>
      </c>
      <c r="R54" t="str">
        <v>rock</v>
      </c>
      <c r="S54">
        <v>43062.25</v>
      </c>
      <c r="T54">
        <v>43087.25</v>
      </c>
      <c r="V54">
        <v>161</v>
      </c>
      <c r="W54" t="str">
        <v>Bruce Group</v>
      </c>
      <c r="X54" t="str">
        <v>Cross-platform methodical process improvement</v>
      </c>
      <c r="Y54">
        <v>5500</v>
      </c>
      <c r="Z54">
        <v>4300</v>
      </c>
      <c r="AA54">
        <v>78.181818181818187</v>
      </c>
      <c r="AB54" t="str">
        <v>failed</v>
      </c>
      <c r="AC54">
        <v>75</v>
      </c>
      <c r="AD54" t="str">
        <v>US</v>
      </c>
      <c r="AE54" t="str">
        <v>USD</v>
      </c>
      <c r="AF54">
        <v>1442984400</v>
      </c>
      <c r="AG54">
        <v>1443502800</v>
      </c>
      <c r="AH54" t="b">
        <v>0</v>
      </c>
      <c r="AI54" t="b">
        <v>1</v>
      </c>
      <c r="AJ54" t="str">
        <v>technology/web</v>
      </c>
      <c r="AK54">
        <v>57.333333333333336</v>
      </c>
      <c r="AL54" t="str">
        <v>technology</v>
      </c>
      <c r="AM54" t="str">
        <v>web</v>
      </c>
      <c r="AN54">
        <v>42270.208333333328</v>
      </c>
      <c r="AO54">
        <v>42276.208333333328</v>
      </c>
    </row>
    <row r="55" spans="1:41" x14ac:dyDescent="0.25">
      <c r="A55">
        <v>82</v>
      </c>
      <c r="B55" t="str">
        <v>Porter-George</v>
      </c>
      <c r="C55" t="str">
        <v>Reactive content-based framework</v>
      </c>
      <c r="D55">
        <v>1000</v>
      </c>
      <c r="E55">
        <v>14973</v>
      </c>
      <c r="F55">
        <v>1497.3000000000002</v>
      </c>
      <c r="G55" t="str">
        <v>successful</v>
      </c>
      <c r="H55">
        <v>180</v>
      </c>
      <c r="I55" t="str">
        <v>GB</v>
      </c>
      <c r="J55" t="str">
        <v>GBP</v>
      </c>
      <c r="K55">
        <v>1547704800</v>
      </c>
      <c r="L55">
        <v>1548309600</v>
      </c>
      <c r="M55" t="b">
        <v>0</v>
      </c>
      <c r="N55" t="b">
        <v>1</v>
      </c>
      <c r="O55" t="str">
        <v>games/video games</v>
      </c>
      <c r="P55">
        <v>83.183333333333337</v>
      </c>
      <c r="Q55" t="str">
        <v>games</v>
      </c>
      <c r="R55" t="str">
        <v>video games</v>
      </c>
      <c r="S55">
        <v>43482.25</v>
      </c>
      <c r="T55">
        <v>43489.25</v>
      </c>
      <c r="V55">
        <v>168</v>
      </c>
      <c r="W55" t="str">
        <v>Hernandez Group</v>
      </c>
      <c r="X55" t="str">
        <v>Ergonomic uniform open system</v>
      </c>
      <c r="Y55">
        <v>128100</v>
      </c>
      <c r="Z55">
        <v>40107</v>
      </c>
      <c r="AA55">
        <v>31.30913348946136</v>
      </c>
      <c r="AB55" t="str">
        <v>failed</v>
      </c>
      <c r="AC55">
        <v>955</v>
      </c>
      <c r="AD55" t="str">
        <v>DK</v>
      </c>
      <c r="AE55" t="str">
        <v>DKK</v>
      </c>
      <c r="AF55">
        <v>1550815200</v>
      </c>
      <c r="AG55">
        <v>1552798800</v>
      </c>
      <c r="AH55" t="b">
        <v>0</v>
      </c>
      <c r="AI55" t="b">
        <v>1</v>
      </c>
      <c r="AJ55" t="str">
        <v>music/indie rock</v>
      </c>
      <c r="AK55">
        <v>41.996858638743454</v>
      </c>
      <c r="AL55" t="str">
        <v>music</v>
      </c>
      <c r="AM55" t="str">
        <v>indie rock</v>
      </c>
      <c r="AN55">
        <v>43518.25</v>
      </c>
      <c r="AO55">
        <v>43541.208333333328</v>
      </c>
    </row>
    <row r="56" spans="1:41" x14ac:dyDescent="0.25">
      <c r="A56">
        <v>84</v>
      </c>
      <c r="B56" t="str">
        <v>Cisneros-Burton</v>
      </c>
      <c r="C56" t="str">
        <v>Public-key zero tolerance orchestration</v>
      </c>
      <c r="D56">
        <v>31400</v>
      </c>
      <c r="E56">
        <v>41564</v>
      </c>
      <c r="F56">
        <v>132.36942675159236</v>
      </c>
      <c r="G56" t="str">
        <v>successful</v>
      </c>
      <c r="H56">
        <v>374</v>
      </c>
      <c r="I56" t="str">
        <v>US</v>
      </c>
      <c r="J56" t="str">
        <v>USD</v>
      </c>
      <c r="K56">
        <v>1343451600</v>
      </c>
      <c r="L56">
        <v>1344315600</v>
      </c>
      <c r="M56" t="b">
        <v>0</v>
      </c>
      <c r="N56" t="b">
        <v>0</v>
      </c>
      <c r="O56" t="str">
        <v>technology/wearables</v>
      </c>
      <c r="P56">
        <v>111.1336898395722</v>
      </c>
      <c r="Q56" t="str">
        <v>technology</v>
      </c>
      <c r="R56" t="str">
        <v>wearables</v>
      </c>
      <c r="S56">
        <v>41118.208333333336</v>
      </c>
      <c r="T56">
        <v>41128.208333333336</v>
      </c>
      <c r="V56">
        <v>170</v>
      </c>
      <c r="W56" t="str">
        <v>Summers, Gallegos and Stein</v>
      </c>
      <c r="X56" t="str">
        <v>Mandatory mobile product</v>
      </c>
      <c r="Y56">
        <v>188100</v>
      </c>
      <c r="Z56">
        <v>5528</v>
      </c>
      <c r="AA56">
        <v>2.93886230728336</v>
      </c>
      <c r="AB56" t="str">
        <v>failed</v>
      </c>
      <c r="AC56">
        <v>67</v>
      </c>
      <c r="AD56" t="str">
        <v>US</v>
      </c>
      <c r="AE56" t="str">
        <v>USD</v>
      </c>
      <c r="AF56">
        <v>1501736400</v>
      </c>
      <c r="AG56">
        <v>1502341200</v>
      </c>
      <c r="AH56" t="b">
        <v>0</v>
      </c>
      <c r="AI56" t="b">
        <v>0</v>
      </c>
      <c r="AJ56" t="str">
        <v>music/indie rock</v>
      </c>
      <c r="AK56">
        <v>82.507462686567166</v>
      </c>
      <c r="AL56" t="str">
        <v>music</v>
      </c>
      <c r="AM56" t="str">
        <v>indie rock</v>
      </c>
      <c r="AN56">
        <v>42950.208333333328</v>
      </c>
      <c r="AO56">
        <v>42957.208333333328</v>
      </c>
    </row>
    <row r="57" spans="1:41" x14ac:dyDescent="0.25">
      <c r="A57">
        <v>85</v>
      </c>
      <c r="B57" t="str">
        <v>Hill, Lawson and Wilkinson</v>
      </c>
      <c r="C57" t="str">
        <v>Multi-tiered eco-centric architecture</v>
      </c>
      <c r="D57">
        <v>4900</v>
      </c>
      <c r="E57">
        <v>6430</v>
      </c>
      <c r="F57">
        <v>131.22448979591837</v>
      </c>
      <c r="G57" t="str">
        <v>successful</v>
      </c>
      <c r="H57">
        <v>71</v>
      </c>
      <c r="I57" t="str">
        <v>AU</v>
      </c>
      <c r="J57" t="str">
        <v>AUD</v>
      </c>
      <c r="K57">
        <v>1315717200</v>
      </c>
      <c r="L57">
        <v>1316408400</v>
      </c>
      <c r="M57" t="b">
        <v>0</v>
      </c>
      <c r="N57" t="b">
        <v>0</v>
      </c>
      <c r="O57" t="str">
        <v>music/indie rock</v>
      </c>
      <c r="P57">
        <v>90.563380281690144</v>
      </c>
      <c r="Q57" t="str">
        <v>music</v>
      </c>
      <c r="R57" t="str">
        <v>indie rock</v>
      </c>
      <c r="S57">
        <v>40797.208333333336</v>
      </c>
      <c r="T57">
        <v>40805.208333333336</v>
      </c>
      <c r="V57">
        <v>171</v>
      </c>
      <c r="W57" t="str">
        <v>Blair Group</v>
      </c>
      <c r="X57" t="str">
        <v>Public-key 3rdgeneration budgetary management</v>
      </c>
      <c r="Y57">
        <v>4900</v>
      </c>
      <c r="Z57">
        <v>521</v>
      </c>
      <c r="AA57">
        <v>10.63265306122449</v>
      </c>
      <c r="AB57" t="str">
        <v>failed</v>
      </c>
      <c r="AC57">
        <v>5</v>
      </c>
      <c r="AD57" t="str">
        <v>US</v>
      </c>
      <c r="AE57" t="str">
        <v>USD</v>
      </c>
      <c r="AF57">
        <v>1395291600</v>
      </c>
      <c r="AG57">
        <v>1397192400</v>
      </c>
      <c r="AH57" t="b">
        <v>0</v>
      </c>
      <c r="AI57" t="b">
        <v>0</v>
      </c>
      <c r="AJ57" t="str">
        <v>publishing/translations</v>
      </c>
      <c r="AK57">
        <v>104.2</v>
      </c>
      <c r="AL57" t="str">
        <v>publishing</v>
      </c>
      <c r="AM57" t="str">
        <v>translations</v>
      </c>
      <c r="AN57">
        <v>41718.208333333336</v>
      </c>
      <c r="AO57">
        <v>41740.208333333336</v>
      </c>
    </row>
    <row r="58" spans="1:41" x14ac:dyDescent="0.25">
      <c r="A58">
        <v>86</v>
      </c>
      <c r="B58" t="str">
        <v>Davis-Smith</v>
      </c>
      <c r="C58" t="str">
        <v>Organic motivating firmware</v>
      </c>
      <c r="D58">
        <v>7400</v>
      </c>
      <c r="E58">
        <v>12405</v>
      </c>
      <c r="F58">
        <v>167.63513513513513</v>
      </c>
      <c r="G58" t="str">
        <v>successful</v>
      </c>
      <c r="H58">
        <v>203</v>
      </c>
      <c r="I58" t="str">
        <v>US</v>
      </c>
      <c r="J58" t="str">
        <v>USD</v>
      </c>
      <c r="K58">
        <v>1430715600</v>
      </c>
      <c r="L58">
        <v>1431838800</v>
      </c>
      <c r="M58" t="b">
        <v>1</v>
      </c>
      <c r="N58" t="b">
        <v>0</v>
      </c>
      <c r="O58" t="str">
        <v>theater/plays</v>
      </c>
      <c r="P58">
        <v>61.108374384236456</v>
      </c>
      <c r="Q58" t="str">
        <v>theater</v>
      </c>
      <c r="R58" t="str">
        <v>plays</v>
      </c>
      <c r="S58">
        <v>42128.208333333328</v>
      </c>
      <c r="T58">
        <v>42141.208333333328</v>
      </c>
      <c r="V58">
        <v>172</v>
      </c>
      <c r="W58" t="str">
        <v>Nixon Inc</v>
      </c>
      <c r="X58" t="str">
        <v>Centralized national firmware</v>
      </c>
      <c r="Y58">
        <v>800</v>
      </c>
      <c r="Z58">
        <v>663</v>
      </c>
      <c r="AA58">
        <v>82.875</v>
      </c>
      <c r="AB58" t="str">
        <v>failed</v>
      </c>
      <c r="AC58">
        <v>26</v>
      </c>
      <c r="AD58" t="str">
        <v>US</v>
      </c>
      <c r="AE58" t="str">
        <v>USD</v>
      </c>
      <c r="AF58">
        <v>1405746000</v>
      </c>
      <c r="AG58">
        <v>1407042000</v>
      </c>
      <c r="AH58" t="b">
        <v>0</v>
      </c>
      <c r="AI58" t="b">
        <v>1</v>
      </c>
      <c r="AJ58" t="str">
        <v>film &amp; video/documentary</v>
      </c>
      <c r="AK58">
        <v>25.5</v>
      </c>
      <c r="AL58" t="str">
        <v>film &amp; video</v>
      </c>
      <c r="AM58" t="str">
        <v>documentary</v>
      </c>
      <c r="AN58">
        <v>41839.208333333336</v>
      </c>
      <c r="AO58">
        <v>41854.208333333336</v>
      </c>
    </row>
    <row r="59" spans="1:41" x14ac:dyDescent="0.25">
      <c r="A59">
        <v>88</v>
      </c>
      <c r="B59" t="str">
        <v>Clark Group</v>
      </c>
      <c r="C59" t="str">
        <v>Grass-roots fault-tolerant policy</v>
      </c>
      <c r="D59">
        <v>4800</v>
      </c>
      <c r="E59">
        <v>12516</v>
      </c>
      <c r="F59">
        <v>260.75</v>
      </c>
      <c r="G59" t="str">
        <v>successful</v>
      </c>
      <c r="H59">
        <v>113</v>
      </c>
      <c r="I59" t="str">
        <v>US</v>
      </c>
      <c r="J59" t="str">
        <v>USD</v>
      </c>
      <c r="K59">
        <v>1429160400</v>
      </c>
      <c r="L59">
        <v>1431061200</v>
      </c>
      <c r="M59" t="b">
        <v>0</v>
      </c>
      <c r="N59" t="b">
        <v>0</v>
      </c>
      <c r="O59" t="str">
        <v>publishing/translations</v>
      </c>
      <c r="P59">
        <v>110.76106194690266</v>
      </c>
      <c r="Q59" t="str">
        <v>publishing</v>
      </c>
      <c r="R59" t="str">
        <v>translations</v>
      </c>
      <c r="S59">
        <v>42110.208333333328</v>
      </c>
      <c r="T59">
        <v>42132.208333333328</v>
      </c>
      <c r="V59">
        <v>175</v>
      </c>
      <c r="W59" t="str">
        <v>Jones, Contreras and Burnett</v>
      </c>
      <c r="X59" t="str">
        <v>Sharable intangible migration</v>
      </c>
      <c r="Y59">
        <v>181200</v>
      </c>
      <c r="Z59">
        <v>47459</v>
      </c>
      <c r="AA59">
        <v>26.191501103752756</v>
      </c>
      <c r="AB59" t="str">
        <v>failed</v>
      </c>
      <c r="AC59">
        <v>1130</v>
      </c>
      <c r="AD59" t="str">
        <v>US</v>
      </c>
      <c r="AE59" t="str">
        <v>USD</v>
      </c>
      <c r="AF59">
        <v>1472619600</v>
      </c>
      <c r="AG59">
        <v>1474261200</v>
      </c>
      <c r="AH59" t="b">
        <v>0</v>
      </c>
      <c r="AI59" t="b">
        <v>0</v>
      </c>
      <c r="AJ59" t="str">
        <v>theater/plays</v>
      </c>
      <c r="AK59">
        <v>41.999115044247787</v>
      </c>
      <c r="AL59" t="str">
        <v>theater</v>
      </c>
      <c r="AM59" t="str">
        <v>plays</v>
      </c>
      <c r="AN59">
        <v>42613.208333333328</v>
      </c>
      <c r="AO59">
        <v>42632.208333333328</v>
      </c>
    </row>
    <row r="60" spans="1:41" x14ac:dyDescent="0.25">
      <c r="A60">
        <v>89</v>
      </c>
      <c r="B60" t="str">
        <v>White, Singleton and Zimmerman</v>
      </c>
      <c r="C60" t="str">
        <v>Monitored scalable knowledgebase</v>
      </c>
      <c r="D60">
        <v>3400</v>
      </c>
      <c r="E60">
        <v>8588</v>
      </c>
      <c r="F60">
        <v>252.58823529411765</v>
      </c>
      <c r="G60" t="str">
        <v>successful</v>
      </c>
      <c r="H60">
        <v>96</v>
      </c>
      <c r="I60" t="str">
        <v>US</v>
      </c>
      <c r="J60" t="str">
        <v>USD</v>
      </c>
      <c r="K60">
        <v>1271307600</v>
      </c>
      <c r="L60">
        <v>1271480400</v>
      </c>
      <c r="M60" t="b">
        <v>0</v>
      </c>
      <c r="N60" t="b">
        <v>0</v>
      </c>
      <c r="O60" t="str">
        <v>theater/plays</v>
      </c>
      <c r="P60">
        <v>89.458333333333329</v>
      </c>
      <c r="Q60" t="str">
        <v>theater</v>
      </c>
      <c r="R60" t="str">
        <v>plays</v>
      </c>
      <c r="S60">
        <v>40283.208333333336</v>
      </c>
      <c r="T60">
        <v>40285.208333333336</v>
      </c>
      <c r="V60">
        <v>176</v>
      </c>
      <c r="W60" t="str">
        <v>Stone-Orozco</v>
      </c>
      <c r="X60" t="str">
        <v>Proactive scalable Graphical User Interface</v>
      </c>
      <c r="Y60">
        <v>115000</v>
      </c>
      <c r="Z60">
        <v>86060</v>
      </c>
      <c r="AA60">
        <v>74.834782608695647</v>
      </c>
      <c r="AB60" t="str">
        <v>failed</v>
      </c>
      <c r="AC60">
        <v>782</v>
      </c>
      <c r="AD60" t="str">
        <v>US</v>
      </c>
      <c r="AE60" t="str">
        <v>USD</v>
      </c>
      <c r="AF60">
        <v>1472878800</v>
      </c>
      <c r="AG60">
        <v>1473656400</v>
      </c>
      <c r="AH60" t="b">
        <v>0</v>
      </c>
      <c r="AI60" t="b">
        <v>0</v>
      </c>
      <c r="AJ60" t="str">
        <v>theater/plays</v>
      </c>
      <c r="AK60">
        <v>110.05115089514067</v>
      </c>
      <c r="AL60" t="str">
        <v>theater</v>
      </c>
      <c r="AM60" t="str">
        <v>plays</v>
      </c>
      <c r="AN60">
        <v>42616.208333333328</v>
      </c>
      <c r="AO60">
        <v>42625.208333333328</v>
      </c>
    </row>
    <row r="61" spans="1:41" x14ac:dyDescent="0.25">
      <c r="A61">
        <v>92</v>
      </c>
      <c r="B61" t="str">
        <v>Santos, Bell and Lloyd</v>
      </c>
      <c r="C61" t="str">
        <v>Object-based analyzing knowledge user</v>
      </c>
      <c r="D61">
        <v>20000</v>
      </c>
      <c r="E61">
        <v>51775</v>
      </c>
      <c r="F61">
        <v>258.875</v>
      </c>
      <c r="G61" t="str">
        <v>successful</v>
      </c>
      <c r="H61">
        <v>498</v>
      </c>
      <c r="I61" t="str">
        <v>CH</v>
      </c>
      <c r="J61" t="str">
        <v>CHF</v>
      </c>
      <c r="K61">
        <v>1277269200</v>
      </c>
      <c r="L61">
        <v>1277355600</v>
      </c>
      <c r="M61" t="b">
        <v>0</v>
      </c>
      <c r="N61" t="b">
        <v>1</v>
      </c>
      <c r="O61" t="str">
        <v>games/video games</v>
      </c>
      <c r="P61">
        <v>103.96586345381526</v>
      </c>
      <c r="Q61" t="str">
        <v>games</v>
      </c>
      <c r="R61" t="str">
        <v>video games</v>
      </c>
      <c r="S61">
        <v>40352.208333333336</v>
      </c>
      <c r="T61">
        <v>40353.208333333336</v>
      </c>
      <c r="V61">
        <v>178</v>
      </c>
      <c r="W61" t="str">
        <v>Alexander-Williams</v>
      </c>
      <c r="X61" t="str">
        <v>Triple-buffered cohesive structure</v>
      </c>
      <c r="Y61">
        <v>7200</v>
      </c>
      <c r="Z61">
        <v>6927</v>
      </c>
      <c r="AA61">
        <v>96.208333333333329</v>
      </c>
      <c r="AB61" t="str">
        <v>failed</v>
      </c>
      <c r="AC61">
        <v>210</v>
      </c>
      <c r="AD61" t="str">
        <v>US</v>
      </c>
      <c r="AE61" t="str">
        <v>USD</v>
      </c>
      <c r="AF61">
        <v>1505970000</v>
      </c>
      <c r="AG61">
        <v>1506747600</v>
      </c>
      <c r="AH61" t="b">
        <v>0</v>
      </c>
      <c r="AI61" t="b">
        <v>0</v>
      </c>
      <c r="AJ61" t="str">
        <v>food/food trucks</v>
      </c>
      <c r="AK61">
        <v>32.985714285714288</v>
      </c>
      <c r="AL61" t="str">
        <v>food</v>
      </c>
      <c r="AM61" t="str">
        <v>food trucks</v>
      </c>
      <c r="AN61">
        <v>42999.208333333328</v>
      </c>
      <c r="AO61">
        <v>43008.208333333328</v>
      </c>
    </row>
    <row r="62" spans="1:41" x14ac:dyDescent="0.25">
      <c r="A62">
        <v>94</v>
      </c>
      <c r="B62" t="str">
        <v>Hanson Inc</v>
      </c>
      <c r="C62" t="str">
        <v>Grass-roots web-enabled contingency</v>
      </c>
      <c r="D62">
        <v>2900</v>
      </c>
      <c r="E62">
        <v>8807</v>
      </c>
      <c r="F62">
        <v>303.68965517241378</v>
      </c>
      <c r="G62" t="str">
        <v>successful</v>
      </c>
      <c r="H62">
        <v>180</v>
      </c>
      <c r="I62" t="str">
        <v>GB</v>
      </c>
      <c r="J62" t="str">
        <v>GBP</v>
      </c>
      <c r="K62">
        <v>1554613200</v>
      </c>
      <c r="L62">
        <v>1555563600</v>
      </c>
      <c r="M62" t="b">
        <v>0</v>
      </c>
      <c r="N62" t="b">
        <v>0</v>
      </c>
      <c r="O62" t="str">
        <v>technology/web</v>
      </c>
      <c r="P62">
        <v>48.927777777777777</v>
      </c>
      <c r="Q62" t="str">
        <v>technology</v>
      </c>
      <c r="R62" t="str">
        <v>web</v>
      </c>
      <c r="S62">
        <v>43562.208333333328</v>
      </c>
      <c r="T62">
        <v>43573.208333333328</v>
      </c>
      <c r="V62">
        <v>181</v>
      </c>
      <c r="W62" t="str">
        <v>Daniels, Rose and Tyler</v>
      </c>
      <c r="X62" t="str">
        <v>Centralized global approach</v>
      </c>
      <c r="Y62">
        <v>8600</v>
      </c>
      <c r="Z62">
        <v>5315</v>
      </c>
      <c r="AA62">
        <v>61.802325581395344</v>
      </c>
      <c r="AB62" t="str">
        <v>failed</v>
      </c>
      <c r="AC62">
        <v>136</v>
      </c>
      <c r="AD62" t="str">
        <v>US</v>
      </c>
      <c r="AE62" t="str">
        <v>USD</v>
      </c>
      <c r="AF62">
        <v>1507093200</v>
      </c>
      <c r="AG62">
        <v>1508648400</v>
      </c>
      <c r="AH62" t="b">
        <v>0</v>
      </c>
      <c r="AI62" t="b">
        <v>0</v>
      </c>
      <c r="AJ62" t="str">
        <v>technology/web</v>
      </c>
      <c r="AK62">
        <v>39.080882352941174</v>
      </c>
      <c r="AL62" t="str">
        <v>technology</v>
      </c>
      <c r="AM62" t="str">
        <v>web</v>
      </c>
      <c r="AN62">
        <v>43012.208333333328</v>
      </c>
      <c r="AO62">
        <v>43030.208333333328</v>
      </c>
    </row>
    <row r="63" spans="1:41" x14ac:dyDescent="0.25">
      <c r="A63">
        <v>95</v>
      </c>
      <c r="B63" t="str">
        <v>Sanchez LLC</v>
      </c>
      <c r="C63" t="str">
        <v>Stand-alone system-worthy standardization</v>
      </c>
      <c r="D63">
        <v>900</v>
      </c>
      <c r="E63">
        <v>1017</v>
      </c>
      <c r="F63">
        <v>112.99999999999999</v>
      </c>
      <c r="G63" t="str">
        <v>successful</v>
      </c>
      <c r="H63">
        <v>27</v>
      </c>
      <c r="I63" t="str">
        <v>US</v>
      </c>
      <c r="J63" t="str">
        <v>USD</v>
      </c>
      <c r="K63">
        <v>1571029200</v>
      </c>
      <c r="L63">
        <v>1571634000</v>
      </c>
      <c r="M63" t="b">
        <v>0</v>
      </c>
      <c r="N63" t="b">
        <v>0</v>
      </c>
      <c r="O63" t="str">
        <v>film &amp; video/documentary</v>
      </c>
      <c r="P63">
        <v>37.666666666666664</v>
      </c>
      <c r="Q63" t="str">
        <v>film &amp; video</v>
      </c>
      <c r="R63" t="str">
        <v>documentary</v>
      </c>
      <c r="S63">
        <v>43752.208333333328</v>
      </c>
      <c r="T63">
        <v>43759.208333333328</v>
      </c>
      <c r="V63">
        <v>183</v>
      </c>
      <c r="W63" t="str">
        <v>Rogers, Huerta and Medina</v>
      </c>
      <c r="X63" t="str">
        <v>Pre-emptive bandwidth-monitored instruction set</v>
      </c>
      <c r="Y63">
        <v>5100</v>
      </c>
      <c r="Z63">
        <v>3525</v>
      </c>
      <c r="AA63">
        <v>69.117647058823522</v>
      </c>
      <c r="AB63" t="str">
        <v>failed</v>
      </c>
      <c r="AC63">
        <v>86</v>
      </c>
      <c r="AD63" t="str">
        <v>CA</v>
      </c>
      <c r="AE63" t="str">
        <v>CAD</v>
      </c>
      <c r="AF63">
        <v>1284008400</v>
      </c>
      <c r="AG63">
        <v>1285131600</v>
      </c>
      <c r="AH63" t="b">
        <v>0</v>
      </c>
      <c r="AI63" t="b">
        <v>0</v>
      </c>
      <c r="AJ63" t="str">
        <v>music/rock</v>
      </c>
      <c r="AK63">
        <v>40.988372093023258</v>
      </c>
      <c r="AL63" t="str">
        <v>music</v>
      </c>
      <c r="AM63" t="str">
        <v>rock</v>
      </c>
      <c r="AN63">
        <v>40430.208333333336</v>
      </c>
      <c r="AO63">
        <v>40443.208333333336</v>
      </c>
    </row>
    <row r="64" spans="1:41" x14ac:dyDescent="0.25">
      <c r="A64">
        <v>96</v>
      </c>
      <c r="B64" t="str">
        <v>Howard Ltd</v>
      </c>
      <c r="C64" t="str">
        <v>Down-sized systematic policy</v>
      </c>
      <c r="D64">
        <v>69700</v>
      </c>
      <c r="E64">
        <v>151513</v>
      </c>
      <c r="F64">
        <v>217.37876614060258</v>
      </c>
      <c r="G64" t="str">
        <v>successful</v>
      </c>
      <c r="H64">
        <v>2331</v>
      </c>
      <c r="I64" t="str">
        <v>US</v>
      </c>
      <c r="J64" t="str">
        <v>USD</v>
      </c>
      <c r="K64">
        <v>1299736800</v>
      </c>
      <c r="L64">
        <v>1300856400</v>
      </c>
      <c r="M64" t="b">
        <v>0</v>
      </c>
      <c r="N64" t="b">
        <v>0</v>
      </c>
      <c r="O64" t="str">
        <v>theater/plays</v>
      </c>
      <c r="P64">
        <v>64.999141999141997</v>
      </c>
      <c r="Q64" t="str">
        <v>theater</v>
      </c>
      <c r="R64" t="str">
        <v>plays</v>
      </c>
      <c r="S64">
        <v>40612.25</v>
      </c>
      <c r="T64">
        <v>40625.208333333336</v>
      </c>
      <c r="V64">
        <v>185</v>
      </c>
      <c r="W64" t="str">
        <v>Bailey PLC</v>
      </c>
      <c r="X64" t="str">
        <v>Innovative actuating conglomeration</v>
      </c>
      <c r="Y64">
        <v>1000</v>
      </c>
      <c r="Z64">
        <v>718</v>
      </c>
      <c r="AA64">
        <v>71.8</v>
      </c>
      <c r="AB64" t="str">
        <v>failed</v>
      </c>
      <c r="AC64">
        <v>19</v>
      </c>
      <c r="AD64" t="str">
        <v>US</v>
      </c>
      <c r="AE64" t="str">
        <v>USD</v>
      </c>
      <c r="AF64">
        <v>1526187600</v>
      </c>
      <c r="AG64">
        <v>1527138000</v>
      </c>
      <c r="AH64" t="b">
        <v>0</v>
      </c>
      <c r="AI64" t="b">
        <v>0</v>
      </c>
      <c r="AJ64" t="str">
        <v>film &amp; video/television</v>
      </c>
      <c r="AK64">
        <v>37.789473684210527</v>
      </c>
      <c r="AL64" t="str">
        <v>film &amp; video</v>
      </c>
      <c r="AM64" t="str">
        <v>television</v>
      </c>
      <c r="AN64">
        <v>43233.208333333328</v>
      </c>
      <c r="AO64">
        <v>43244.208333333328</v>
      </c>
    </row>
    <row r="65" spans="1:41" x14ac:dyDescent="0.25">
      <c r="A65">
        <v>97</v>
      </c>
      <c r="B65" t="str">
        <v>Stewart LLC</v>
      </c>
      <c r="C65" t="str">
        <v>Cloned bi-directional architecture</v>
      </c>
      <c r="D65">
        <v>1300</v>
      </c>
      <c r="E65">
        <v>12047</v>
      </c>
      <c r="F65">
        <v>926.69230769230762</v>
      </c>
      <c r="G65" t="str">
        <v>successful</v>
      </c>
      <c r="H65">
        <v>113</v>
      </c>
      <c r="I65" t="str">
        <v>US</v>
      </c>
      <c r="J65" t="str">
        <v>USD</v>
      </c>
      <c r="K65">
        <v>1435208400</v>
      </c>
      <c r="L65">
        <v>1439874000</v>
      </c>
      <c r="M65" t="b">
        <v>0</v>
      </c>
      <c r="N65" t="b">
        <v>0</v>
      </c>
      <c r="O65" t="str">
        <v>food/food trucks</v>
      </c>
      <c r="P65">
        <v>106.61061946902655</v>
      </c>
      <c r="Q65" t="str">
        <v>food</v>
      </c>
      <c r="R65" t="str">
        <v>food trucks</v>
      </c>
      <c r="S65">
        <v>42180.208333333328</v>
      </c>
      <c r="T65">
        <v>42234.208333333328</v>
      </c>
      <c r="V65">
        <v>186</v>
      </c>
      <c r="W65" t="str">
        <v>Parker Group</v>
      </c>
      <c r="X65" t="str">
        <v>Grass-roots foreground policy</v>
      </c>
      <c r="Y65">
        <v>88800</v>
      </c>
      <c r="Z65">
        <v>28358</v>
      </c>
      <c r="AA65">
        <v>31.934684684684683</v>
      </c>
      <c r="AB65" t="str">
        <v>failed</v>
      </c>
      <c r="AC65">
        <v>886</v>
      </c>
      <c r="AD65" t="str">
        <v>US</v>
      </c>
      <c r="AE65" t="str">
        <v>USD</v>
      </c>
      <c r="AF65">
        <v>1400821200</v>
      </c>
      <c r="AG65">
        <v>1402117200</v>
      </c>
      <c r="AH65" t="b">
        <v>0</v>
      </c>
      <c r="AI65" t="b">
        <v>0</v>
      </c>
      <c r="AJ65" t="str">
        <v>theater/plays</v>
      </c>
      <c r="AK65">
        <v>32.006772009029348</v>
      </c>
      <c r="AL65" t="str">
        <v>theater</v>
      </c>
      <c r="AM65" t="str">
        <v>plays</v>
      </c>
      <c r="AN65">
        <v>41782.208333333336</v>
      </c>
      <c r="AO65">
        <v>41797.208333333336</v>
      </c>
    </row>
    <row r="66" spans="1:41" x14ac:dyDescent="0.25">
      <c r="A66">
        <v>99</v>
      </c>
      <c r="B66" t="str">
        <v>Baker-Morris</v>
      </c>
      <c r="C66" t="str">
        <v>Fully-configurable motivating approach</v>
      </c>
      <c r="D66">
        <v>7600</v>
      </c>
      <c r="E66">
        <v>14951</v>
      </c>
      <c r="F66">
        <v>196.7236842105263</v>
      </c>
      <c r="G66" t="str">
        <v>successful</v>
      </c>
      <c r="H66">
        <v>164</v>
      </c>
      <c r="I66" t="str">
        <v>US</v>
      </c>
      <c r="J66" t="str">
        <v>USD</v>
      </c>
      <c r="K66">
        <v>1416895200</v>
      </c>
      <c r="L66">
        <v>1419400800</v>
      </c>
      <c r="M66" t="b">
        <v>0</v>
      </c>
      <c r="N66" t="b">
        <v>0</v>
      </c>
      <c r="O66" t="str">
        <v>theater/plays</v>
      </c>
      <c r="P66">
        <v>91.16463414634147</v>
      </c>
      <c r="Q66" t="str">
        <v>theater</v>
      </c>
      <c r="R66" t="str">
        <v>plays</v>
      </c>
      <c r="S66">
        <v>41968.25</v>
      </c>
      <c r="T66">
        <v>41997.25</v>
      </c>
      <c r="V66">
        <v>188</v>
      </c>
      <c r="W66" t="str">
        <v>Walker, Jones and Rodriguez</v>
      </c>
      <c r="X66" t="str">
        <v>Networked didactic info-mediaries</v>
      </c>
      <c r="Y66">
        <v>8200</v>
      </c>
      <c r="Z66">
        <v>2625</v>
      </c>
      <c r="AA66">
        <v>32.012195121951223</v>
      </c>
      <c r="AB66" t="str">
        <v>failed</v>
      </c>
      <c r="AC66">
        <v>35</v>
      </c>
      <c r="AD66" t="str">
        <v>IT</v>
      </c>
      <c r="AE66" t="str">
        <v>EUR</v>
      </c>
      <c r="AF66">
        <v>1417500000</v>
      </c>
      <c r="AG66">
        <v>1417586400</v>
      </c>
      <c r="AH66" t="b">
        <v>0</v>
      </c>
      <c r="AI66" t="b">
        <v>0</v>
      </c>
      <c r="AJ66" t="str">
        <v>theater/plays</v>
      </c>
      <c r="AK66">
        <v>75</v>
      </c>
      <c r="AL66" t="str">
        <v>theater</v>
      </c>
      <c r="AM66" t="str">
        <v>plays</v>
      </c>
      <c r="AN66">
        <v>41975.25</v>
      </c>
      <c r="AO66">
        <v>41976.25</v>
      </c>
    </row>
    <row r="67" spans="1:41" x14ac:dyDescent="0.25">
      <c r="A67">
        <v>101</v>
      </c>
      <c r="B67" t="str">
        <v>Douglas LLC</v>
      </c>
      <c r="C67" t="str">
        <v>Reduced heuristic moratorium</v>
      </c>
      <c r="D67">
        <v>900</v>
      </c>
      <c r="E67">
        <v>9193</v>
      </c>
      <c r="F67">
        <v>1021.4444444444445</v>
      </c>
      <c r="G67" t="str">
        <v>successful</v>
      </c>
      <c r="H67">
        <v>164</v>
      </c>
      <c r="I67" t="str">
        <v>US</v>
      </c>
      <c r="J67" t="str">
        <v>USD</v>
      </c>
      <c r="K67">
        <v>1424498400</v>
      </c>
      <c r="L67">
        <v>1425103200</v>
      </c>
      <c r="M67" t="b">
        <v>0</v>
      </c>
      <c r="N67" t="b">
        <v>1</v>
      </c>
      <c r="O67" t="str">
        <v>music/electric music</v>
      </c>
      <c r="P67">
        <v>56.054878048780488</v>
      </c>
      <c r="Q67" t="str">
        <v>music</v>
      </c>
      <c r="R67" t="str">
        <v>electric music</v>
      </c>
      <c r="S67">
        <v>42056.25</v>
      </c>
      <c r="T67">
        <v>42063.25</v>
      </c>
      <c r="V67">
        <v>190</v>
      </c>
      <c r="W67" t="str">
        <v>Cook LLC</v>
      </c>
      <c r="X67" t="str">
        <v>Up-sized dynamic throughput</v>
      </c>
      <c r="Y67">
        <v>3700</v>
      </c>
      <c r="Z67">
        <v>2538</v>
      </c>
      <c r="AA67">
        <v>68.594594594594597</v>
      </c>
      <c r="AB67" t="str">
        <v>failed</v>
      </c>
      <c r="AC67">
        <v>24</v>
      </c>
      <c r="AD67" t="str">
        <v>US</v>
      </c>
      <c r="AE67" t="str">
        <v>USD</v>
      </c>
      <c r="AF67">
        <v>1370322000</v>
      </c>
      <c r="AG67">
        <v>1370408400</v>
      </c>
      <c r="AH67" t="b">
        <v>0</v>
      </c>
      <c r="AI67" t="b">
        <v>1</v>
      </c>
      <c r="AJ67" t="str">
        <v>theater/plays</v>
      </c>
      <c r="AK67">
        <v>105.75</v>
      </c>
      <c r="AL67" t="str">
        <v>theater</v>
      </c>
      <c r="AM67" t="str">
        <v>plays</v>
      </c>
      <c r="AN67">
        <v>41429.208333333336</v>
      </c>
      <c r="AO67">
        <v>41430.208333333336</v>
      </c>
    </row>
    <row r="68" spans="1:41" x14ac:dyDescent="0.25">
      <c r="A68">
        <v>102</v>
      </c>
      <c r="B68" t="str">
        <v>Garcia Inc</v>
      </c>
      <c r="C68" t="str">
        <v>Front-line web-enabled model</v>
      </c>
      <c r="D68">
        <v>3700</v>
      </c>
      <c r="E68">
        <v>10422</v>
      </c>
      <c r="F68">
        <v>281.67567567567568</v>
      </c>
      <c r="G68" t="str">
        <v>successful</v>
      </c>
      <c r="H68">
        <v>336</v>
      </c>
      <c r="I68" t="str">
        <v>US</v>
      </c>
      <c r="J68" t="str">
        <v>USD</v>
      </c>
      <c r="K68">
        <v>1526274000</v>
      </c>
      <c r="L68">
        <v>1526878800</v>
      </c>
      <c r="M68" t="b">
        <v>0</v>
      </c>
      <c r="N68" t="b">
        <v>1</v>
      </c>
      <c r="O68" t="str">
        <v>technology/wearables</v>
      </c>
      <c r="P68">
        <v>31.017857142857142</v>
      </c>
      <c r="Q68" t="str">
        <v>technology</v>
      </c>
      <c r="R68" t="str">
        <v>wearables</v>
      </c>
      <c r="S68">
        <v>43234.208333333328</v>
      </c>
      <c r="T68">
        <v>43241.208333333328</v>
      </c>
      <c r="V68">
        <v>191</v>
      </c>
      <c r="W68" t="str">
        <v>Sutton PLC</v>
      </c>
      <c r="X68" t="str">
        <v>Mandatory reciprocal superstructure</v>
      </c>
      <c r="Y68">
        <v>8400</v>
      </c>
      <c r="Z68">
        <v>3188</v>
      </c>
      <c r="AA68">
        <v>37.952380952380956</v>
      </c>
      <c r="AB68" t="str">
        <v>failed</v>
      </c>
      <c r="AC68">
        <v>86</v>
      </c>
      <c r="AD68" t="str">
        <v>IT</v>
      </c>
      <c r="AE68" t="str">
        <v>EUR</v>
      </c>
      <c r="AF68">
        <v>1552366800</v>
      </c>
      <c r="AG68">
        <v>1552626000</v>
      </c>
      <c r="AH68" t="b">
        <v>0</v>
      </c>
      <c r="AI68" t="b">
        <v>0</v>
      </c>
      <c r="AJ68" t="str">
        <v>theater/plays</v>
      </c>
      <c r="AK68">
        <v>37.069767441860463</v>
      </c>
      <c r="AL68" t="str">
        <v>theater</v>
      </c>
      <c r="AM68" t="str">
        <v>plays</v>
      </c>
      <c r="AN68">
        <v>43536.208333333328</v>
      </c>
      <c r="AO68">
        <v>43539.208333333328</v>
      </c>
    </row>
    <row r="69" spans="1:41" x14ac:dyDescent="0.25">
      <c r="A69">
        <v>104</v>
      </c>
      <c r="B69" t="str">
        <v>Smith, Wells and Nguyen</v>
      </c>
      <c r="C69" t="str">
        <v>Self-enabling grid-enabled initiative</v>
      </c>
      <c r="D69">
        <v>119200</v>
      </c>
      <c r="E69">
        <v>170623</v>
      </c>
      <c r="F69">
        <v>143.14010067114094</v>
      </c>
      <c r="G69" t="str">
        <v>successful</v>
      </c>
      <c r="H69">
        <v>1917</v>
      </c>
      <c r="I69" t="str">
        <v>US</v>
      </c>
      <c r="J69" t="str">
        <v>USD</v>
      </c>
      <c r="K69">
        <v>1495515600</v>
      </c>
      <c r="L69">
        <v>1495602000</v>
      </c>
      <c r="M69" t="b">
        <v>0</v>
      </c>
      <c r="N69" t="b">
        <v>0</v>
      </c>
      <c r="O69" t="str">
        <v>music/indie rock</v>
      </c>
      <c r="P69">
        <v>89.005216484089729</v>
      </c>
      <c r="Q69" t="str">
        <v>music</v>
      </c>
      <c r="R69" t="str">
        <v>indie rock</v>
      </c>
      <c r="S69">
        <v>42878.208333333328</v>
      </c>
      <c r="T69">
        <v>42879.208333333328</v>
      </c>
      <c r="V69">
        <v>192</v>
      </c>
      <c r="W69" t="str">
        <v>Long, Morgan and Mitchell</v>
      </c>
      <c r="X69" t="str">
        <v>Upgradable 4thgeneration productivity</v>
      </c>
      <c r="Y69">
        <v>42600</v>
      </c>
      <c r="Z69">
        <v>8517</v>
      </c>
      <c r="AA69">
        <v>19.992957746478872</v>
      </c>
      <c r="AB69" t="str">
        <v>failed</v>
      </c>
      <c r="AC69">
        <v>243</v>
      </c>
      <c r="AD69" t="str">
        <v>US</v>
      </c>
      <c r="AE69" t="str">
        <v>USD</v>
      </c>
      <c r="AF69">
        <v>1403845200</v>
      </c>
      <c r="AG69">
        <v>1404190800</v>
      </c>
      <c r="AH69" t="b">
        <v>0</v>
      </c>
      <c r="AI69" t="b">
        <v>0</v>
      </c>
      <c r="AJ69" t="str">
        <v>music/rock</v>
      </c>
      <c r="AK69">
        <v>35.049382716049379</v>
      </c>
      <c r="AL69" t="str">
        <v>music</v>
      </c>
      <c r="AM69" t="str">
        <v>rock</v>
      </c>
      <c r="AN69">
        <v>41817.208333333336</v>
      </c>
      <c r="AO69">
        <v>41821.208333333336</v>
      </c>
    </row>
    <row r="70" spans="1:41" x14ac:dyDescent="0.25">
      <c r="A70">
        <v>105</v>
      </c>
      <c r="B70" t="str">
        <v>Charles-Johnson</v>
      </c>
      <c r="C70" t="str">
        <v>Total fresh-thinking system engine</v>
      </c>
      <c r="D70">
        <v>6800</v>
      </c>
      <c r="E70">
        <v>9829</v>
      </c>
      <c r="F70">
        <v>144.54411764705884</v>
      </c>
      <c r="G70" t="str">
        <v>successful</v>
      </c>
      <c r="H70">
        <v>95</v>
      </c>
      <c r="I70" t="str">
        <v>US</v>
      </c>
      <c r="J70" t="str">
        <v>USD</v>
      </c>
      <c r="K70">
        <v>1364878800</v>
      </c>
      <c r="L70">
        <v>1366434000</v>
      </c>
      <c r="M70" t="b">
        <v>0</v>
      </c>
      <c r="N70" t="b">
        <v>0</v>
      </c>
      <c r="O70" t="str">
        <v>technology/web</v>
      </c>
      <c r="P70">
        <v>103.46315789473684</v>
      </c>
      <c r="Q70" t="str">
        <v>technology</v>
      </c>
      <c r="R70" t="str">
        <v>web</v>
      </c>
      <c r="S70">
        <v>41366.208333333336</v>
      </c>
      <c r="T70">
        <v>41384.208333333336</v>
      </c>
      <c r="V70">
        <v>193</v>
      </c>
      <c r="W70" t="str">
        <v>Calhoun, Rogers and Long</v>
      </c>
      <c r="X70" t="str">
        <v>Progressive discrete hub</v>
      </c>
      <c r="Y70">
        <v>6600</v>
      </c>
      <c r="Z70">
        <v>3012</v>
      </c>
      <c r="AA70">
        <v>45.636363636363633</v>
      </c>
      <c r="AB70" t="str">
        <v>failed</v>
      </c>
      <c r="AC70">
        <v>65</v>
      </c>
      <c r="AD70" t="str">
        <v>US</v>
      </c>
      <c r="AE70" t="str">
        <v>USD</v>
      </c>
      <c r="AF70">
        <v>1523163600</v>
      </c>
      <c r="AG70">
        <v>1523509200</v>
      </c>
      <c r="AH70" t="b">
        <v>1</v>
      </c>
      <c r="AI70" t="b">
        <v>0</v>
      </c>
      <c r="AJ70" t="str">
        <v>music/indie rock</v>
      </c>
      <c r="AK70">
        <v>46.338461538461537</v>
      </c>
      <c r="AL70" t="str">
        <v>music</v>
      </c>
      <c r="AM70" t="str">
        <v>indie rock</v>
      </c>
      <c r="AN70">
        <v>43198.208333333328</v>
      </c>
      <c r="AO70">
        <v>43202.208333333328</v>
      </c>
    </row>
    <row r="71" spans="1:41" x14ac:dyDescent="0.25">
      <c r="A71">
        <v>106</v>
      </c>
      <c r="B71" t="str">
        <v>Brandt, Carter and Wood</v>
      </c>
      <c r="C71" t="str">
        <v>Ameliorated clear-thinking circuit</v>
      </c>
      <c r="D71">
        <v>3900</v>
      </c>
      <c r="E71">
        <v>14006</v>
      </c>
      <c r="F71">
        <v>359.12820512820514</v>
      </c>
      <c r="G71" t="str">
        <v>successful</v>
      </c>
      <c r="H71">
        <v>147</v>
      </c>
      <c r="I71" t="str">
        <v>US</v>
      </c>
      <c r="J71" t="str">
        <v>USD</v>
      </c>
      <c r="K71">
        <v>1567918800</v>
      </c>
      <c r="L71">
        <v>1568350800</v>
      </c>
      <c r="M71" t="b">
        <v>0</v>
      </c>
      <c r="N71" t="b">
        <v>0</v>
      </c>
      <c r="O71" t="str">
        <v>theater/plays</v>
      </c>
      <c r="P71">
        <v>95.278911564625844</v>
      </c>
      <c r="Q71" t="str">
        <v>theater</v>
      </c>
      <c r="R71" t="str">
        <v>plays</v>
      </c>
      <c r="S71">
        <v>43716.208333333328</v>
      </c>
      <c r="T71">
        <v>43721.208333333328</v>
      </c>
      <c r="V71">
        <v>196</v>
      </c>
      <c r="W71" t="str">
        <v>King Inc</v>
      </c>
      <c r="X71" t="str">
        <v>Organic bandwidth-monitored frame</v>
      </c>
      <c r="Y71">
        <v>8200</v>
      </c>
      <c r="Z71">
        <v>5178</v>
      </c>
      <c r="AA71">
        <v>63.146341463414636</v>
      </c>
      <c r="AB71" t="str">
        <v>failed</v>
      </c>
      <c r="AC71">
        <v>100</v>
      </c>
      <c r="AD71" t="str">
        <v>DK</v>
      </c>
      <c r="AE71" t="str">
        <v>DKK</v>
      </c>
      <c r="AF71">
        <v>1472878800</v>
      </c>
      <c r="AG71">
        <v>1474520400</v>
      </c>
      <c r="AH71" t="b">
        <v>0</v>
      </c>
      <c r="AI71" t="b">
        <v>0</v>
      </c>
      <c r="AJ71" t="str">
        <v>technology/wearables</v>
      </c>
      <c r="AK71">
        <v>51.78</v>
      </c>
      <c r="AL71" t="str">
        <v>technology</v>
      </c>
      <c r="AM71" t="str">
        <v>wearables</v>
      </c>
      <c r="AN71">
        <v>42616.208333333328</v>
      </c>
      <c r="AO71">
        <v>42635.208333333328</v>
      </c>
    </row>
    <row r="72" spans="1:41" x14ac:dyDescent="0.25">
      <c r="A72">
        <v>107</v>
      </c>
      <c r="B72" t="str">
        <v>Tucker, Schmidt and Reid</v>
      </c>
      <c r="C72" t="str">
        <v>Multi-layered encompassing installation</v>
      </c>
      <c r="D72">
        <v>3500</v>
      </c>
      <c r="E72">
        <v>6527</v>
      </c>
      <c r="F72">
        <v>186.48571428571427</v>
      </c>
      <c r="G72" t="str">
        <v>successful</v>
      </c>
      <c r="H72">
        <v>86</v>
      </c>
      <c r="I72" t="str">
        <v>US</v>
      </c>
      <c r="J72" t="str">
        <v>USD</v>
      </c>
      <c r="K72">
        <v>1524459600</v>
      </c>
      <c r="L72">
        <v>1525928400</v>
      </c>
      <c r="M72" t="b">
        <v>0</v>
      </c>
      <c r="N72" t="b">
        <v>1</v>
      </c>
      <c r="O72" t="str">
        <v>theater/plays</v>
      </c>
      <c r="P72">
        <v>75.895348837209298</v>
      </c>
      <c r="Q72" t="str">
        <v>theater</v>
      </c>
      <c r="R72" t="str">
        <v>plays</v>
      </c>
      <c r="S72">
        <v>43213.208333333328</v>
      </c>
      <c r="T72">
        <v>43230.208333333328</v>
      </c>
      <c r="V72">
        <v>198</v>
      </c>
      <c r="W72" t="str">
        <v>Palmer Inc</v>
      </c>
      <c r="X72" t="str">
        <v>Universal multi-state capability</v>
      </c>
      <c r="Y72">
        <v>63200</v>
      </c>
      <c r="Z72">
        <v>6041</v>
      </c>
      <c r="AA72">
        <v>9.5585443037974684</v>
      </c>
      <c r="AB72" t="str">
        <v>failed</v>
      </c>
      <c r="AC72">
        <v>168</v>
      </c>
      <c r="AD72" t="str">
        <v>US</v>
      </c>
      <c r="AE72" t="str">
        <v>USD</v>
      </c>
      <c r="AF72">
        <v>1281070800</v>
      </c>
      <c r="AG72">
        <v>1283576400</v>
      </c>
      <c r="AH72" t="b">
        <v>0</v>
      </c>
      <c r="AI72" t="b">
        <v>0</v>
      </c>
      <c r="AJ72" t="str">
        <v>music/electric music</v>
      </c>
      <c r="AK72">
        <v>35.958333333333336</v>
      </c>
      <c r="AL72" t="str">
        <v>music</v>
      </c>
      <c r="AM72" t="str">
        <v>electric music</v>
      </c>
      <c r="AN72">
        <v>40396.208333333336</v>
      </c>
      <c r="AO72">
        <v>40425.208333333336</v>
      </c>
    </row>
    <row r="73" spans="1:41" x14ac:dyDescent="0.25">
      <c r="A73">
        <v>108</v>
      </c>
      <c r="B73" t="str">
        <v>Decker Inc</v>
      </c>
      <c r="C73" t="str">
        <v>Universal encompassing implementation</v>
      </c>
      <c r="D73">
        <v>1500</v>
      </c>
      <c r="E73">
        <v>8929</v>
      </c>
      <c r="F73">
        <v>595.26666666666665</v>
      </c>
      <c r="G73" t="str">
        <v>successful</v>
      </c>
      <c r="H73">
        <v>83</v>
      </c>
      <c r="I73" t="str">
        <v>US</v>
      </c>
      <c r="J73" t="str">
        <v>USD</v>
      </c>
      <c r="K73">
        <v>1333688400</v>
      </c>
      <c r="L73">
        <v>1336885200</v>
      </c>
      <c r="M73" t="b">
        <v>0</v>
      </c>
      <c r="N73" t="b">
        <v>0</v>
      </c>
      <c r="O73" t="str">
        <v>film &amp; video/documentary</v>
      </c>
      <c r="P73">
        <v>107.57831325301204</v>
      </c>
      <c r="Q73" t="str">
        <v>film &amp; video</v>
      </c>
      <c r="R73" t="str">
        <v>documentary</v>
      </c>
      <c r="S73">
        <v>41005.208333333336</v>
      </c>
      <c r="T73">
        <v>41042.208333333336</v>
      </c>
      <c r="V73">
        <v>199</v>
      </c>
      <c r="W73" t="str">
        <v>Hull, Baker and Martinez</v>
      </c>
      <c r="X73" t="str">
        <v>Digitized reciprocal infrastructure</v>
      </c>
      <c r="Y73">
        <v>1800</v>
      </c>
      <c r="Z73">
        <v>968</v>
      </c>
      <c r="AA73">
        <v>53.777777777777779</v>
      </c>
      <c r="AB73" t="str">
        <v>failed</v>
      </c>
      <c r="AC73">
        <v>13</v>
      </c>
      <c r="AD73" t="str">
        <v>US</v>
      </c>
      <c r="AE73" t="str">
        <v>USD</v>
      </c>
      <c r="AF73">
        <v>1436245200</v>
      </c>
      <c r="AG73">
        <v>1436590800</v>
      </c>
      <c r="AH73" t="b">
        <v>0</v>
      </c>
      <c r="AI73" t="b">
        <v>0</v>
      </c>
      <c r="AJ73" t="str">
        <v>music/rock</v>
      </c>
      <c r="AK73">
        <v>74.461538461538467</v>
      </c>
      <c r="AL73" t="str">
        <v>music</v>
      </c>
      <c r="AM73" t="str">
        <v>rock</v>
      </c>
      <c r="AN73">
        <v>42192.208333333328</v>
      </c>
      <c r="AO73">
        <v>42196.208333333328</v>
      </c>
    </row>
    <row r="74" spans="1:41" x14ac:dyDescent="0.25">
      <c r="A74">
        <v>111</v>
      </c>
      <c r="B74" t="str">
        <v>Hart-Briggs</v>
      </c>
      <c r="C74" t="str">
        <v>Re-engineered user-facing approach</v>
      </c>
      <c r="D74">
        <v>61400</v>
      </c>
      <c r="E74">
        <v>73653</v>
      </c>
      <c r="F74">
        <v>119.95602605863192</v>
      </c>
      <c r="G74" t="str">
        <v>successful</v>
      </c>
      <c r="H74">
        <v>676</v>
      </c>
      <c r="I74" t="str">
        <v>US</v>
      </c>
      <c r="J74" t="str">
        <v>USD</v>
      </c>
      <c r="K74">
        <v>1348290000</v>
      </c>
      <c r="L74">
        <v>1348808400</v>
      </c>
      <c r="M74" t="b">
        <v>0</v>
      </c>
      <c r="N74" t="b">
        <v>0</v>
      </c>
      <c r="O74" t="str">
        <v>publishing/radio &amp; podcasts</v>
      </c>
      <c r="P74">
        <v>108.95414201183432</v>
      </c>
      <c r="Q74" t="str">
        <v>publishing</v>
      </c>
      <c r="R74" t="str">
        <v>radio &amp; podcasts</v>
      </c>
      <c r="S74">
        <v>41174.208333333336</v>
      </c>
      <c r="T74">
        <v>41180.208333333336</v>
      </c>
      <c r="V74">
        <v>200</v>
      </c>
      <c r="W74" t="str">
        <v>Becker, Rice and White</v>
      </c>
      <c r="X74" t="str">
        <v>Reduced dedicated capability</v>
      </c>
      <c r="Y74">
        <v>100</v>
      </c>
      <c r="Z74">
        <v>2</v>
      </c>
      <c r="AA74">
        <v>2</v>
      </c>
      <c r="AB74" t="str">
        <v>failed</v>
      </c>
      <c r="AC74">
        <v>1</v>
      </c>
      <c r="AD74" t="str">
        <v>CA</v>
      </c>
      <c r="AE74" t="str">
        <v>CAD</v>
      </c>
      <c r="AF74">
        <v>1269493200</v>
      </c>
      <c r="AG74">
        <v>1270443600</v>
      </c>
      <c r="AH74" t="b">
        <v>0</v>
      </c>
      <c r="AI74" t="b">
        <v>0</v>
      </c>
      <c r="AJ74" t="str">
        <v>theater/plays</v>
      </c>
      <c r="AK74">
        <v>2</v>
      </c>
      <c r="AL74" t="str">
        <v>theater</v>
      </c>
      <c r="AM74" t="str">
        <v>plays</v>
      </c>
      <c r="AN74">
        <v>40262.208333333336</v>
      </c>
      <c r="AO74">
        <v>40273.208333333336</v>
      </c>
    </row>
    <row r="75" spans="1:41" x14ac:dyDescent="0.25">
      <c r="A75">
        <v>112</v>
      </c>
      <c r="B75" t="str">
        <v>Jones-Meyer</v>
      </c>
      <c r="C75" t="str">
        <v>Re-engineered client-driven hub</v>
      </c>
      <c r="D75">
        <v>4700</v>
      </c>
      <c r="E75">
        <v>12635</v>
      </c>
      <c r="F75">
        <v>268.82978723404256</v>
      </c>
      <c r="G75" t="str">
        <v>successful</v>
      </c>
      <c r="H75">
        <v>361</v>
      </c>
      <c r="I75" t="str">
        <v>AU</v>
      </c>
      <c r="J75" t="str">
        <v>AUD</v>
      </c>
      <c r="K75">
        <v>1408856400</v>
      </c>
      <c r="L75">
        <v>1410152400</v>
      </c>
      <c r="M75" t="b">
        <v>0</v>
      </c>
      <c r="N75" t="b">
        <v>0</v>
      </c>
      <c r="O75" t="str">
        <v>technology/web</v>
      </c>
      <c r="P75">
        <v>35</v>
      </c>
      <c r="Q75" t="str">
        <v>technology</v>
      </c>
      <c r="R75" t="str">
        <v>web</v>
      </c>
      <c r="S75">
        <v>41875.208333333336</v>
      </c>
      <c r="T75">
        <v>41890.208333333336</v>
      </c>
      <c r="V75">
        <v>204</v>
      </c>
      <c r="W75" t="str">
        <v>Daniel-Luna</v>
      </c>
      <c r="X75" t="str">
        <v>Mandatory multimedia leverage</v>
      </c>
      <c r="Y75">
        <v>75000</v>
      </c>
      <c r="Z75">
        <v>2529</v>
      </c>
      <c r="AA75">
        <v>3.3719999999999999</v>
      </c>
      <c r="AB75" t="str">
        <v>failed</v>
      </c>
      <c r="AC75">
        <v>40</v>
      </c>
      <c r="AD75" t="str">
        <v>US</v>
      </c>
      <c r="AE75" t="str">
        <v>USD</v>
      </c>
      <c r="AF75">
        <v>1301806800</v>
      </c>
      <c r="AG75">
        <v>1302670800</v>
      </c>
      <c r="AH75" t="b">
        <v>0</v>
      </c>
      <c r="AI75" t="b">
        <v>0</v>
      </c>
      <c r="AJ75" t="str">
        <v>music/jazz</v>
      </c>
      <c r="AK75">
        <v>63.225000000000001</v>
      </c>
      <c r="AL75" t="str">
        <v>music</v>
      </c>
      <c r="AM75" t="str">
        <v>jazz</v>
      </c>
      <c r="AN75">
        <v>40636.208333333336</v>
      </c>
      <c r="AO75">
        <v>40646.208333333336</v>
      </c>
    </row>
    <row r="76" spans="1:41" x14ac:dyDescent="0.25">
      <c r="A76">
        <v>113</v>
      </c>
      <c r="B76" t="str">
        <v>Wright, Hartman and Yu</v>
      </c>
      <c r="C76" t="str">
        <v>User-friendly tertiary array</v>
      </c>
      <c r="D76">
        <v>3300</v>
      </c>
      <c r="E76">
        <v>12437</v>
      </c>
      <c r="F76">
        <v>376.87878787878788</v>
      </c>
      <c r="G76" t="str">
        <v>successful</v>
      </c>
      <c r="H76">
        <v>131</v>
      </c>
      <c r="I76" t="str">
        <v>US</v>
      </c>
      <c r="J76" t="str">
        <v>USD</v>
      </c>
      <c r="K76">
        <v>1505192400</v>
      </c>
      <c r="L76">
        <v>1505797200</v>
      </c>
      <c r="M76" t="b">
        <v>0</v>
      </c>
      <c r="N76" t="b">
        <v>0</v>
      </c>
      <c r="O76" t="str">
        <v>food/food trucks</v>
      </c>
      <c r="P76">
        <v>94.938931297709928</v>
      </c>
      <c r="Q76" t="str">
        <v>food</v>
      </c>
      <c r="R76" t="str">
        <v>food trucks</v>
      </c>
      <c r="S76">
        <v>42990.208333333328</v>
      </c>
      <c r="T76">
        <v>42997.208333333328</v>
      </c>
      <c r="V76">
        <v>210</v>
      </c>
      <c r="W76" t="str">
        <v>Schultz Inc</v>
      </c>
      <c r="X76" t="str">
        <v>Synergistic tertiary time-frame</v>
      </c>
      <c r="Y76">
        <v>9400</v>
      </c>
      <c r="Z76">
        <v>6338</v>
      </c>
      <c r="AA76">
        <v>67.425531914893625</v>
      </c>
      <c r="AB76" t="str">
        <v>failed</v>
      </c>
      <c r="AC76">
        <v>226</v>
      </c>
      <c r="AD76" t="str">
        <v>DK</v>
      </c>
      <c r="AE76" t="str">
        <v>DKK</v>
      </c>
      <c r="AF76">
        <v>1488520800</v>
      </c>
      <c r="AG76">
        <v>1490850000</v>
      </c>
      <c r="AH76" t="b">
        <v>0</v>
      </c>
      <c r="AI76" t="b">
        <v>0</v>
      </c>
      <c r="AJ76" t="str">
        <v>film &amp; video/science fiction</v>
      </c>
      <c r="AK76">
        <v>28.044247787610619</v>
      </c>
      <c r="AL76" t="str">
        <v>film &amp; video</v>
      </c>
      <c r="AM76" t="str">
        <v>science fiction</v>
      </c>
      <c r="AN76">
        <v>42797.25</v>
      </c>
      <c r="AO76">
        <v>42824.208333333328</v>
      </c>
    </row>
    <row r="77" spans="1:41" x14ac:dyDescent="0.25">
      <c r="A77">
        <v>114</v>
      </c>
      <c r="B77" t="str">
        <v>Harper-Davis</v>
      </c>
      <c r="C77" t="str">
        <v>Robust heuristic encoding</v>
      </c>
      <c r="D77">
        <v>1900</v>
      </c>
      <c r="E77">
        <v>13816</v>
      </c>
      <c r="F77">
        <v>727.15789473684208</v>
      </c>
      <c r="G77" t="str">
        <v>successful</v>
      </c>
      <c r="H77">
        <v>126</v>
      </c>
      <c r="I77" t="str">
        <v>US</v>
      </c>
      <c r="J77" t="str">
        <v>USD</v>
      </c>
      <c r="K77">
        <v>1554786000</v>
      </c>
      <c r="L77">
        <v>1554872400</v>
      </c>
      <c r="M77" t="b">
        <v>0</v>
      </c>
      <c r="N77" t="b">
        <v>1</v>
      </c>
      <c r="O77" t="str">
        <v>technology/wearables</v>
      </c>
      <c r="P77">
        <v>109.65079365079364</v>
      </c>
      <c r="Q77" t="str">
        <v>technology</v>
      </c>
      <c r="R77" t="str">
        <v>wearables</v>
      </c>
      <c r="S77">
        <v>43564.208333333328</v>
      </c>
      <c r="T77">
        <v>43565.208333333328</v>
      </c>
      <c r="V77">
        <v>211</v>
      </c>
      <c r="W77" t="str">
        <v>Thompson LLC</v>
      </c>
      <c r="X77" t="str">
        <v>Customer-focused impactful benchmark</v>
      </c>
      <c r="Y77">
        <v>104400</v>
      </c>
      <c r="Z77">
        <v>99100</v>
      </c>
      <c r="AA77">
        <v>94.923371647509583</v>
      </c>
      <c r="AB77" t="str">
        <v>failed</v>
      </c>
      <c r="AC77">
        <v>1625</v>
      </c>
      <c r="AD77" t="str">
        <v>US</v>
      </c>
      <c r="AE77" t="str">
        <v>USD</v>
      </c>
      <c r="AF77">
        <v>1377579600</v>
      </c>
      <c r="AG77">
        <v>1379653200</v>
      </c>
      <c r="AH77" t="b">
        <v>0</v>
      </c>
      <c r="AI77" t="b">
        <v>0</v>
      </c>
      <c r="AJ77" t="str">
        <v>theater/plays</v>
      </c>
      <c r="AK77">
        <v>60.984615384615381</v>
      </c>
      <c r="AL77" t="str">
        <v>theater</v>
      </c>
      <c r="AM77" t="str">
        <v>plays</v>
      </c>
      <c r="AN77">
        <v>41513.208333333336</v>
      </c>
      <c r="AO77">
        <v>41537.208333333336</v>
      </c>
    </row>
    <row r="78" spans="1:41" x14ac:dyDescent="0.25">
      <c r="A78">
        <v>117</v>
      </c>
      <c r="B78" t="str">
        <v>Chaney-Dennis</v>
      </c>
      <c r="C78" t="str">
        <v>Business-focused 24hour groupware</v>
      </c>
      <c r="D78">
        <v>4900</v>
      </c>
      <c r="E78">
        <v>8523</v>
      </c>
      <c r="F78">
        <v>173.9387755102041</v>
      </c>
      <c r="G78" t="str">
        <v>successful</v>
      </c>
      <c r="H78">
        <v>275</v>
      </c>
      <c r="I78" t="str">
        <v>US</v>
      </c>
      <c r="J78" t="str">
        <v>USD</v>
      </c>
      <c r="K78">
        <v>1316667600</v>
      </c>
      <c r="L78">
        <v>1317186000</v>
      </c>
      <c r="M78" t="b">
        <v>0</v>
      </c>
      <c r="N78" t="b">
        <v>0</v>
      </c>
      <c r="O78" t="str">
        <v>film &amp; video/television</v>
      </c>
      <c r="P78">
        <v>30.992727272727272</v>
      </c>
      <c r="Q78" t="str">
        <v>film &amp; video</v>
      </c>
      <c r="R78" t="str">
        <v>television</v>
      </c>
      <c r="S78">
        <v>40808.208333333336</v>
      </c>
      <c r="T78">
        <v>40814.208333333336</v>
      </c>
      <c r="V78">
        <v>215</v>
      </c>
      <c r="W78" t="str">
        <v>Vargas, Banks and Palmer</v>
      </c>
      <c r="X78" t="str">
        <v>Extended 24/7 implementation</v>
      </c>
      <c r="Y78">
        <v>156800</v>
      </c>
      <c r="Z78">
        <v>6024</v>
      </c>
      <c r="AA78">
        <v>3.841836734693878</v>
      </c>
      <c r="AB78" t="str">
        <v>failed</v>
      </c>
      <c r="AC78">
        <v>143</v>
      </c>
      <c r="AD78" t="str">
        <v>US</v>
      </c>
      <c r="AE78" t="str">
        <v>USD</v>
      </c>
      <c r="AF78">
        <v>1550037600</v>
      </c>
      <c r="AG78">
        <v>1550210400</v>
      </c>
      <c r="AH78" t="b">
        <v>0</v>
      </c>
      <c r="AI78" t="b">
        <v>0</v>
      </c>
      <c r="AJ78" t="str">
        <v>theater/plays</v>
      </c>
      <c r="AK78">
        <v>42.125874125874127</v>
      </c>
      <c r="AL78" t="str">
        <v>theater</v>
      </c>
      <c r="AM78" t="str">
        <v>plays</v>
      </c>
      <c r="AN78">
        <v>43509.25</v>
      </c>
      <c r="AO78">
        <v>43511.25</v>
      </c>
    </row>
    <row r="79" spans="1:41" x14ac:dyDescent="0.25">
      <c r="A79">
        <v>118</v>
      </c>
      <c r="B79" t="str">
        <v>Robinson, Lopez and Christensen</v>
      </c>
      <c r="C79" t="str">
        <v>Organic next generation protocol</v>
      </c>
      <c r="D79">
        <v>5400</v>
      </c>
      <c r="E79">
        <v>6351</v>
      </c>
      <c r="F79">
        <v>117.61111111111111</v>
      </c>
      <c r="G79" t="str">
        <v>successful</v>
      </c>
      <c r="H79">
        <v>67</v>
      </c>
      <c r="I79" t="str">
        <v>US</v>
      </c>
      <c r="J79" t="str">
        <v>USD</v>
      </c>
      <c r="K79">
        <v>1390716000</v>
      </c>
      <c r="L79">
        <v>1391234400</v>
      </c>
      <c r="M79" t="b">
        <v>0</v>
      </c>
      <c r="N79" t="b">
        <v>0</v>
      </c>
      <c r="O79" t="str">
        <v>photography/photography books</v>
      </c>
      <c r="P79">
        <v>94.791044776119406</v>
      </c>
      <c r="Q79" t="str">
        <v>photography</v>
      </c>
      <c r="R79" t="str">
        <v>photography books</v>
      </c>
      <c r="S79">
        <v>41665.25</v>
      </c>
      <c r="T79">
        <v>41671.25</v>
      </c>
      <c r="V79">
        <v>217</v>
      </c>
      <c r="W79" t="str">
        <v>Moore, Dudley and Navarro</v>
      </c>
      <c r="X79" t="str">
        <v>Organic multi-tasking focus group</v>
      </c>
      <c r="Y79">
        <v>129400</v>
      </c>
      <c r="Z79">
        <v>57911</v>
      </c>
      <c r="AA79">
        <v>44.753477588871718</v>
      </c>
      <c r="AB79" t="str">
        <v>failed</v>
      </c>
      <c r="AC79">
        <v>934</v>
      </c>
      <c r="AD79" t="str">
        <v>US</v>
      </c>
      <c r="AE79" t="str">
        <v>USD</v>
      </c>
      <c r="AF79">
        <v>1556427600</v>
      </c>
      <c r="AG79">
        <v>1557205200</v>
      </c>
      <c r="AH79" t="b">
        <v>0</v>
      </c>
      <c r="AI79" t="b">
        <v>0</v>
      </c>
      <c r="AJ79" t="str">
        <v>film &amp; video/science fiction</v>
      </c>
      <c r="AK79">
        <v>62.003211991434689</v>
      </c>
      <c r="AL79" t="str">
        <v>film &amp; video</v>
      </c>
      <c r="AM79" t="str">
        <v>science fiction</v>
      </c>
      <c r="AN79">
        <v>43583.208333333328</v>
      </c>
      <c r="AO79">
        <v>43592.208333333328</v>
      </c>
    </row>
    <row r="80" spans="1:41" x14ac:dyDescent="0.25">
      <c r="A80">
        <v>119</v>
      </c>
      <c r="B80" t="str">
        <v>Clark and Sons</v>
      </c>
      <c r="C80" t="str">
        <v>Reverse-engineered full-range Internet solution</v>
      </c>
      <c r="D80">
        <v>5000</v>
      </c>
      <c r="E80">
        <v>10748</v>
      </c>
      <c r="F80">
        <v>214.96</v>
      </c>
      <c r="G80" t="str">
        <v>successful</v>
      </c>
      <c r="H80">
        <v>154</v>
      </c>
      <c r="I80" t="str">
        <v>US</v>
      </c>
      <c r="J80" t="str">
        <v>USD</v>
      </c>
      <c r="K80">
        <v>1402894800</v>
      </c>
      <c r="L80">
        <v>1404363600</v>
      </c>
      <c r="M80" t="b">
        <v>0</v>
      </c>
      <c r="N80" t="b">
        <v>1</v>
      </c>
      <c r="O80" t="str">
        <v>film &amp; video/documentary</v>
      </c>
      <c r="P80">
        <v>69.79220779220779</v>
      </c>
      <c r="Q80" t="str">
        <v>film &amp; video</v>
      </c>
      <c r="R80" t="str">
        <v>documentary</v>
      </c>
      <c r="S80">
        <v>41806.208333333336</v>
      </c>
      <c r="T80">
        <v>41823.208333333336</v>
      </c>
      <c r="V80">
        <v>220</v>
      </c>
      <c r="W80" t="str">
        <v>Owens-Le</v>
      </c>
      <c r="X80" t="str">
        <v>Focused composite approach</v>
      </c>
      <c r="Y80">
        <v>7900</v>
      </c>
      <c r="Z80">
        <v>667</v>
      </c>
      <c r="AA80">
        <v>8.4430379746835449</v>
      </c>
      <c r="AB80" t="str">
        <v>failed</v>
      </c>
      <c r="AC80">
        <v>17</v>
      </c>
      <c r="AD80" t="str">
        <v>US</v>
      </c>
      <c r="AE80" t="str">
        <v>USD</v>
      </c>
      <c r="AF80">
        <v>1309496400</v>
      </c>
      <c r="AG80">
        <v>1311051600</v>
      </c>
      <c r="AH80" t="b">
        <v>1</v>
      </c>
      <c r="AI80" t="b">
        <v>0</v>
      </c>
      <c r="AJ80" t="str">
        <v>theater/plays</v>
      </c>
      <c r="AK80">
        <v>39.235294117647058</v>
      </c>
      <c r="AL80" t="str">
        <v>theater</v>
      </c>
      <c r="AM80" t="str">
        <v>plays</v>
      </c>
      <c r="AN80">
        <v>40725.208333333336</v>
      </c>
      <c r="AO80">
        <v>40743.208333333336</v>
      </c>
    </row>
    <row r="81" spans="1:41" x14ac:dyDescent="0.25">
      <c r="A81">
        <v>120</v>
      </c>
      <c r="B81" t="str">
        <v>Vega Group</v>
      </c>
      <c r="C81" t="str">
        <v>Synchronized regional synergy</v>
      </c>
      <c r="D81">
        <v>75100</v>
      </c>
      <c r="E81">
        <v>112272</v>
      </c>
      <c r="F81">
        <v>149.49667110519306</v>
      </c>
      <c r="G81" t="str">
        <v>successful</v>
      </c>
      <c r="H81">
        <v>1782</v>
      </c>
      <c r="I81" t="str">
        <v>US</v>
      </c>
      <c r="J81" t="str">
        <v>USD</v>
      </c>
      <c r="K81">
        <v>1429246800</v>
      </c>
      <c r="L81">
        <v>1429592400</v>
      </c>
      <c r="M81" t="b">
        <v>0</v>
      </c>
      <c r="N81" t="b">
        <v>1</v>
      </c>
      <c r="O81" t="str">
        <v>games/mobile games</v>
      </c>
      <c r="P81">
        <v>63.003367003367003</v>
      </c>
      <c r="Q81" t="str">
        <v>games</v>
      </c>
      <c r="R81" t="str">
        <v>mobile games</v>
      </c>
      <c r="S81">
        <v>42111.208333333328</v>
      </c>
      <c r="T81">
        <v>42115.208333333328</v>
      </c>
      <c r="V81">
        <v>221</v>
      </c>
      <c r="W81" t="str">
        <v>Huff LLC</v>
      </c>
      <c r="X81" t="str">
        <v>Face-to-face clear-thinking Local Area Network</v>
      </c>
      <c r="Y81">
        <v>121500</v>
      </c>
      <c r="Z81">
        <v>119830</v>
      </c>
      <c r="AA81">
        <v>98.625514403292186</v>
      </c>
      <c r="AB81" t="str">
        <v>failed</v>
      </c>
      <c r="AC81">
        <v>2179</v>
      </c>
      <c r="AD81" t="str">
        <v>US</v>
      </c>
      <c r="AE81" t="str">
        <v>USD</v>
      </c>
      <c r="AF81">
        <v>1340254800</v>
      </c>
      <c r="AG81">
        <v>1340427600</v>
      </c>
      <c r="AH81" t="b">
        <v>1</v>
      </c>
      <c r="AI81" t="b">
        <v>0</v>
      </c>
      <c r="AJ81" t="str">
        <v>food/food trucks</v>
      </c>
      <c r="AK81">
        <v>54.993116108306566</v>
      </c>
      <c r="AL81" t="str">
        <v>food</v>
      </c>
      <c r="AM81" t="str">
        <v>food trucks</v>
      </c>
      <c r="AN81">
        <v>41081.208333333336</v>
      </c>
      <c r="AO81">
        <v>41083.208333333336</v>
      </c>
    </row>
    <row r="82" spans="1:41" x14ac:dyDescent="0.25">
      <c r="A82">
        <v>121</v>
      </c>
      <c r="B82" t="str">
        <v>Brown-Brown</v>
      </c>
      <c r="C82" t="str">
        <v>Multi-lateral homogeneous success</v>
      </c>
      <c r="D82">
        <v>45300</v>
      </c>
      <c r="E82">
        <v>99361</v>
      </c>
      <c r="F82">
        <v>219.33995584988963</v>
      </c>
      <c r="G82" t="str">
        <v>successful</v>
      </c>
      <c r="H82">
        <v>903</v>
      </c>
      <c r="I82" t="str">
        <v>US</v>
      </c>
      <c r="J82" t="str">
        <v>USD</v>
      </c>
      <c r="K82">
        <v>1412485200</v>
      </c>
      <c r="L82">
        <v>1413608400</v>
      </c>
      <c r="M82" t="b">
        <v>0</v>
      </c>
      <c r="N82" t="b">
        <v>0</v>
      </c>
      <c r="O82" t="str">
        <v>games/video games</v>
      </c>
      <c r="P82">
        <v>110.0343300110742</v>
      </c>
      <c r="Q82" t="str">
        <v>games</v>
      </c>
      <c r="R82" t="str">
        <v>video games</v>
      </c>
      <c r="S82">
        <v>41917.208333333336</v>
      </c>
      <c r="T82">
        <v>41930.208333333336</v>
      </c>
      <c r="V82">
        <v>223</v>
      </c>
      <c r="W82" t="str">
        <v>Chavez, Garcia and Cantu</v>
      </c>
      <c r="X82" t="str">
        <v>Synergistic explicit capability</v>
      </c>
      <c r="Y82">
        <v>87300</v>
      </c>
      <c r="Z82">
        <v>81897</v>
      </c>
      <c r="AA82">
        <v>93.81099656357388</v>
      </c>
      <c r="AB82" t="str">
        <v>failed</v>
      </c>
      <c r="AC82">
        <v>931</v>
      </c>
      <c r="AD82" t="str">
        <v>US</v>
      </c>
      <c r="AE82" t="str">
        <v>USD</v>
      </c>
      <c r="AF82">
        <v>1458104400</v>
      </c>
      <c r="AG82">
        <v>1459314000</v>
      </c>
      <c r="AH82" t="b">
        <v>0</v>
      </c>
      <c r="AI82" t="b">
        <v>0</v>
      </c>
      <c r="AJ82" t="str">
        <v>theater/plays</v>
      </c>
      <c r="AK82">
        <v>87.966702470461868</v>
      </c>
      <c r="AL82" t="str">
        <v>theater</v>
      </c>
      <c r="AM82" t="str">
        <v>plays</v>
      </c>
      <c r="AN82">
        <v>42445.208333333328</v>
      </c>
      <c r="AO82">
        <v>42459.208333333328</v>
      </c>
    </row>
    <row r="83" spans="1:41" x14ac:dyDescent="0.25">
      <c r="A83">
        <v>124</v>
      </c>
      <c r="B83" t="str">
        <v>Stanton, Neal and Rodriguez</v>
      </c>
      <c r="C83" t="str">
        <v>Polarized uniform software</v>
      </c>
      <c r="D83">
        <v>2600</v>
      </c>
      <c r="E83">
        <v>9562</v>
      </c>
      <c r="F83">
        <v>367.76923076923077</v>
      </c>
      <c r="G83" t="str">
        <v>successful</v>
      </c>
      <c r="H83">
        <v>94</v>
      </c>
      <c r="I83" t="str">
        <v>IT</v>
      </c>
      <c r="J83" t="str">
        <v>EUR</v>
      </c>
      <c r="K83">
        <v>1557723600</v>
      </c>
      <c r="L83">
        <v>1562302800</v>
      </c>
      <c r="M83" t="b">
        <v>0</v>
      </c>
      <c r="N83" t="b">
        <v>0</v>
      </c>
      <c r="O83" t="str">
        <v>photography/photography books</v>
      </c>
      <c r="P83">
        <v>101.72340425531915</v>
      </c>
      <c r="Q83" t="str">
        <v>photography</v>
      </c>
      <c r="R83" t="str">
        <v>photography books</v>
      </c>
      <c r="S83">
        <v>43598.208333333328</v>
      </c>
      <c r="T83">
        <v>43651.208333333328</v>
      </c>
      <c r="V83">
        <v>235</v>
      </c>
      <c r="W83" t="str">
        <v>Lee, Ali and Guzman</v>
      </c>
      <c r="X83" t="str">
        <v>Polarized upward-trending Local Area Network</v>
      </c>
      <c r="Y83">
        <v>8600</v>
      </c>
      <c r="Z83">
        <v>3589</v>
      </c>
      <c r="AA83">
        <v>41.732558139534881</v>
      </c>
      <c r="AB83" t="str">
        <v>failed</v>
      </c>
      <c r="AC83">
        <v>92</v>
      </c>
      <c r="AD83" t="str">
        <v>US</v>
      </c>
      <c r="AE83" t="str">
        <v>USD</v>
      </c>
      <c r="AF83">
        <v>1486965600</v>
      </c>
      <c r="AG83">
        <v>1487397600</v>
      </c>
      <c r="AH83" t="b">
        <v>0</v>
      </c>
      <c r="AI83" t="b">
        <v>0</v>
      </c>
      <c r="AJ83" t="str">
        <v>film &amp; video/animation</v>
      </c>
      <c r="AK83">
        <v>39.010869565217391</v>
      </c>
      <c r="AL83" t="str">
        <v>film &amp; video</v>
      </c>
      <c r="AM83" t="str">
        <v>animation</v>
      </c>
      <c r="AN83">
        <v>42779.25</v>
      </c>
      <c r="AO83">
        <v>42784.25</v>
      </c>
    </row>
    <row r="84" spans="1:41" x14ac:dyDescent="0.25">
      <c r="A84">
        <v>125</v>
      </c>
      <c r="B84" t="str">
        <v>Pratt LLC</v>
      </c>
      <c r="C84" t="str">
        <v>Stand-alone web-enabled moderator</v>
      </c>
      <c r="D84">
        <v>5300</v>
      </c>
      <c r="E84">
        <v>8475</v>
      </c>
      <c r="F84">
        <v>159.90566037735849</v>
      </c>
      <c r="G84" t="str">
        <v>successful</v>
      </c>
      <c r="H84">
        <v>180</v>
      </c>
      <c r="I84" t="str">
        <v>US</v>
      </c>
      <c r="J84" t="str">
        <v>USD</v>
      </c>
      <c r="K84">
        <v>1537333200</v>
      </c>
      <c r="L84">
        <v>1537678800</v>
      </c>
      <c r="M84" t="b">
        <v>0</v>
      </c>
      <c r="N84" t="b">
        <v>0</v>
      </c>
      <c r="O84" t="str">
        <v>theater/plays</v>
      </c>
      <c r="P84">
        <v>47.083333333333336</v>
      </c>
      <c r="Q84" t="str">
        <v>theater</v>
      </c>
      <c r="R84" t="str">
        <v>plays</v>
      </c>
      <c r="S84">
        <v>43362.208333333328</v>
      </c>
      <c r="T84">
        <v>43366.208333333328</v>
      </c>
      <c r="V84">
        <v>236</v>
      </c>
      <c r="W84" t="str">
        <v>Gallegos-Cobb</v>
      </c>
      <c r="X84" t="str">
        <v>Object-based directional function</v>
      </c>
      <c r="Y84">
        <v>39500</v>
      </c>
      <c r="Z84">
        <v>4323</v>
      </c>
      <c r="AA84">
        <v>10.944303797468354</v>
      </c>
      <c r="AB84" t="str">
        <v>failed</v>
      </c>
      <c r="AC84">
        <v>57</v>
      </c>
      <c r="AD84" t="str">
        <v>AU</v>
      </c>
      <c r="AE84" t="str">
        <v>AUD</v>
      </c>
      <c r="AF84">
        <v>1561438800</v>
      </c>
      <c r="AG84">
        <v>1562043600</v>
      </c>
      <c r="AH84" t="b">
        <v>0</v>
      </c>
      <c r="AI84" t="b">
        <v>1</v>
      </c>
      <c r="AJ84" t="str">
        <v>music/rock</v>
      </c>
      <c r="AK84">
        <v>75.84210526315789</v>
      </c>
      <c r="AL84" t="str">
        <v>music</v>
      </c>
      <c r="AM84" t="str">
        <v>rock</v>
      </c>
      <c r="AN84">
        <v>43641.208333333328</v>
      </c>
      <c r="AO84">
        <v>43648.208333333328</v>
      </c>
    </row>
    <row r="85" spans="1:41" x14ac:dyDescent="0.25">
      <c r="A85">
        <v>130</v>
      </c>
      <c r="B85" t="str">
        <v>Luna, Anderson and Fox</v>
      </c>
      <c r="C85" t="str">
        <v>Secured directional encryption</v>
      </c>
      <c r="D85">
        <v>9600</v>
      </c>
      <c r="E85">
        <v>14925</v>
      </c>
      <c r="F85">
        <v>155.46875</v>
      </c>
      <c r="G85" t="str">
        <v>successful</v>
      </c>
      <c r="H85">
        <v>533</v>
      </c>
      <c r="I85" t="str">
        <v>DK</v>
      </c>
      <c r="J85" t="str">
        <v>DKK</v>
      </c>
      <c r="K85">
        <v>1319605200</v>
      </c>
      <c r="L85">
        <v>1320991200</v>
      </c>
      <c r="M85" t="b">
        <v>0</v>
      </c>
      <c r="N85" t="b">
        <v>0</v>
      </c>
      <c r="O85" t="str">
        <v>film &amp; video/drama</v>
      </c>
      <c r="P85">
        <v>28.001876172607879</v>
      </c>
      <c r="Q85" t="str">
        <v>film &amp; video</v>
      </c>
      <c r="R85" t="str">
        <v>drama</v>
      </c>
      <c r="S85">
        <v>40842.208333333336</v>
      </c>
      <c r="T85">
        <v>40858.25</v>
      </c>
      <c r="V85">
        <v>239</v>
      </c>
      <c r="W85" t="str">
        <v>Mason-Sanders</v>
      </c>
      <c r="X85" t="str">
        <v>Networked web-enabled instruction set</v>
      </c>
      <c r="Y85">
        <v>3200</v>
      </c>
      <c r="Z85">
        <v>3127</v>
      </c>
      <c r="AA85">
        <v>97.71875</v>
      </c>
      <c r="AB85" t="str">
        <v>failed</v>
      </c>
      <c r="AC85">
        <v>41</v>
      </c>
      <c r="AD85" t="str">
        <v>US</v>
      </c>
      <c r="AE85" t="str">
        <v>USD</v>
      </c>
      <c r="AF85">
        <v>1440824400</v>
      </c>
      <c r="AG85">
        <v>1441170000</v>
      </c>
      <c r="AH85" t="b">
        <v>0</v>
      </c>
      <c r="AI85" t="b">
        <v>0</v>
      </c>
      <c r="AJ85" t="str">
        <v>technology/wearables</v>
      </c>
      <c r="AK85">
        <v>76.268292682926827</v>
      </c>
      <c r="AL85" t="str">
        <v>technology</v>
      </c>
      <c r="AM85" t="str">
        <v>wearables</v>
      </c>
      <c r="AN85">
        <v>42245.208333333328</v>
      </c>
      <c r="AO85">
        <v>42249.208333333328</v>
      </c>
    </row>
    <row r="86" spans="1:41" x14ac:dyDescent="0.25">
      <c r="A86">
        <v>131</v>
      </c>
      <c r="B86" t="str">
        <v>Fleming, Zhang and Henderson</v>
      </c>
      <c r="C86" t="str">
        <v>Distributed 5thgeneration implementation</v>
      </c>
      <c r="D86">
        <v>164700</v>
      </c>
      <c r="E86">
        <v>166116</v>
      </c>
      <c r="F86">
        <v>100.85974499089254</v>
      </c>
      <c r="G86" t="str">
        <v>successful</v>
      </c>
      <c r="H86">
        <v>2443</v>
      </c>
      <c r="I86" t="str">
        <v>GB</v>
      </c>
      <c r="J86" t="str">
        <v>GBP</v>
      </c>
      <c r="K86">
        <v>1385704800</v>
      </c>
      <c r="L86">
        <v>1386828000</v>
      </c>
      <c r="M86" t="b">
        <v>0</v>
      </c>
      <c r="N86" t="b">
        <v>0</v>
      </c>
      <c r="O86" t="str">
        <v>technology/web</v>
      </c>
      <c r="P86">
        <v>67.996725337699544</v>
      </c>
      <c r="Q86" t="str">
        <v>technology</v>
      </c>
      <c r="R86" t="str">
        <v>web</v>
      </c>
      <c r="S86">
        <v>41607.25</v>
      </c>
      <c r="T86">
        <v>41620.25</v>
      </c>
      <c r="V86">
        <v>250</v>
      </c>
      <c r="W86" t="str">
        <v>Robbins and Sons</v>
      </c>
      <c r="X86" t="str">
        <v>Future-proofed directional synergy</v>
      </c>
      <c r="Y86">
        <v>100</v>
      </c>
      <c r="Z86">
        <v>3</v>
      </c>
      <c r="AA86">
        <v>3</v>
      </c>
      <c r="AB86" t="str">
        <v>failed</v>
      </c>
      <c r="AC86">
        <v>1</v>
      </c>
      <c r="AD86" t="str">
        <v>US</v>
      </c>
      <c r="AE86" t="str">
        <v>USD</v>
      </c>
      <c r="AF86">
        <v>1264399200</v>
      </c>
      <c r="AG86">
        <v>1267423200</v>
      </c>
      <c r="AH86" t="b">
        <v>0</v>
      </c>
      <c r="AI86" t="b">
        <v>0</v>
      </c>
      <c r="AJ86" t="str">
        <v>music/rock</v>
      </c>
      <c r="AK86">
        <v>3</v>
      </c>
      <c r="AL86" t="str">
        <v>music</v>
      </c>
      <c r="AM86" t="str">
        <v>rock</v>
      </c>
      <c r="AN86">
        <v>40203.25</v>
      </c>
      <c r="AO86">
        <v>40238.25</v>
      </c>
    </row>
    <row r="87" spans="1:41" x14ac:dyDescent="0.25">
      <c r="A87">
        <v>132</v>
      </c>
      <c r="B87" t="str">
        <v>Flowers and Sons</v>
      </c>
      <c r="C87" t="str">
        <v>Virtual static core</v>
      </c>
      <c r="D87">
        <v>3300</v>
      </c>
      <c r="E87">
        <v>3834</v>
      </c>
      <c r="F87">
        <v>116.18181818181819</v>
      </c>
      <c r="G87" t="str">
        <v>successful</v>
      </c>
      <c r="H87">
        <v>89</v>
      </c>
      <c r="I87" t="str">
        <v>US</v>
      </c>
      <c r="J87" t="str">
        <v>USD</v>
      </c>
      <c r="K87">
        <v>1515736800</v>
      </c>
      <c r="L87">
        <v>1517119200</v>
      </c>
      <c r="M87" t="b">
        <v>0</v>
      </c>
      <c r="N87" t="b">
        <v>1</v>
      </c>
      <c r="O87" t="str">
        <v>theater/plays</v>
      </c>
      <c r="P87">
        <v>43.078651685393261</v>
      </c>
      <c r="Q87" t="str">
        <v>theater</v>
      </c>
      <c r="R87" t="str">
        <v>plays</v>
      </c>
      <c r="S87">
        <v>43112.25</v>
      </c>
      <c r="T87">
        <v>43128.25</v>
      </c>
      <c r="V87">
        <v>251</v>
      </c>
      <c r="W87" t="str">
        <v>Singleton Ltd</v>
      </c>
      <c r="X87" t="str">
        <v>Enhanced user-facing function</v>
      </c>
      <c r="Y87">
        <v>7100</v>
      </c>
      <c r="Z87">
        <v>3840</v>
      </c>
      <c r="AA87">
        <v>54.084507042253513</v>
      </c>
      <c r="AB87" t="str">
        <v>failed</v>
      </c>
      <c r="AC87">
        <v>101</v>
      </c>
      <c r="AD87" t="str">
        <v>US</v>
      </c>
      <c r="AE87" t="str">
        <v>USD</v>
      </c>
      <c r="AF87">
        <v>1355032800</v>
      </c>
      <c r="AG87">
        <v>1355205600</v>
      </c>
      <c r="AH87" t="b">
        <v>0</v>
      </c>
      <c r="AI87" t="b">
        <v>0</v>
      </c>
      <c r="AJ87" t="str">
        <v>theater/plays</v>
      </c>
      <c r="AK87">
        <v>38.019801980198018</v>
      </c>
      <c r="AL87" t="str">
        <v>theater</v>
      </c>
      <c r="AM87" t="str">
        <v>plays</v>
      </c>
      <c r="AN87">
        <v>41252.25</v>
      </c>
      <c r="AO87">
        <v>41254.25</v>
      </c>
    </row>
    <row r="88" spans="1:41" x14ac:dyDescent="0.25">
      <c r="A88">
        <v>133</v>
      </c>
      <c r="B88" t="str">
        <v>Gates PLC</v>
      </c>
      <c r="C88" t="str">
        <v>Secured content-based product</v>
      </c>
      <c r="D88">
        <v>4500</v>
      </c>
      <c r="E88">
        <v>13985</v>
      </c>
      <c r="F88">
        <v>310.77777777777777</v>
      </c>
      <c r="G88" t="str">
        <v>successful</v>
      </c>
      <c r="H88">
        <v>159</v>
      </c>
      <c r="I88" t="str">
        <v>US</v>
      </c>
      <c r="J88" t="str">
        <v>USD</v>
      </c>
      <c r="K88">
        <v>1313125200</v>
      </c>
      <c r="L88">
        <v>1315026000</v>
      </c>
      <c r="M88" t="b">
        <v>0</v>
      </c>
      <c r="N88" t="b">
        <v>0</v>
      </c>
      <c r="O88" t="str">
        <v>music/world music</v>
      </c>
      <c r="P88">
        <v>87.95597484276729</v>
      </c>
      <c r="Q88" t="str">
        <v>music</v>
      </c>
      <c r="R88" t="str">
        <v>world music</v>
      </c>
      <c r="S88">
        <v>40767.208333333336</v>
      </c>
      <c r="T88">
        <v>40789.208333333336</v>
      </c>
      <c r="V88">
        <v>253</v>
      </c>
      <c r="W88" t="str">
        <v>Rogers, Jacobs and Jackson</v>
      </c>
      <c r="X88" t="str">
        <v>Upgradable multi-state instruction set</v>
      </c>
      <c r="Y88">
        <v>121500</v>
      </c>
      <c r="Z88">
        <v>108161</v>
      </c>
      <c r="AA88">
        <v>89.021399176954731</v>
      </c>
      <c r="AB88" t="str">
        <v>failed</v>
      </c>
      <c r="AC88">
        <v>1335</v>
      </c>
      <c r="AD88" t="str">
        <v>CA</v>
      </c>
      <c r="AE88" t="str">
        <v>CAD</v>
      </c>
      <c r="AF88">
        <v>1302238800</v>
      </c>
      <c r="AG88">
        <v>1303275600</v>
      </c>
      <c r="AH88" t="b">
        <v>0</v>
      </c>
      <c r="AI88" t="b">
        <v>0</v>
      </c>
      <c r="AJ88" t="str">
        <v>film &amp; video/drama</v>
      </c>
      <c r="AK88">
        <v>81.019475655430711</v>
      </c>
      <c r="AL88" t="str">
        <v>film &amp; video</v>
      </c>
      <c r="AM88" t="str">
        <v>drama</v>
      </c>
      <c r="AN88">
        <v>40641.208333333336</v>
      </c>
      <c r="AO88">
        <v>40653.208333333336</v>
      </c>
    </row>
    <row r="89" spans="1:41" x14ac:dyDescent="0.25">
      <c r="A89">
        <v>137</v>
      </c>
      <c r="B89" t="str">
        <v>Hudson-Nguyen</v>
      </c>
      <c r="C89" t="str">
        <v>Down-sized disintermediate support</v>
      </c>
      <c r="D89">
        <v>1800</v>
      </c>
      <c r="E89">
        <v>4712</v>
      </c>
      <c r="F89">
        <v>261.77777777777777</v>
      </c>
      <c r="G89" t="str">
        <v>successful</v>
      </c>
      <c r="H89">
        <v>50</v>
      </c>
      <c r="I89" t="str">
        <v>US</v>
      </c>
      <c r="J89" t="str">
        <v>USD</v>
      </c>
      <c r="K89">
        <v>1286341200</v>
      </c>
      <c r="L89">
        <v>1286859600</v>
      </c>
      <c r="M89" t="b">
        <v>0</v>
      </c>
      <c r="N89" t="b">
        <v>0</v>
      </c>
      <c r="O89" t="str">
        <v>publishing/nonfiction</v>
      </c>
      <c r="P89">
        <v>94.24</v>
      </c>
      <c r="Q89" t="str">
        <v>publishing</v>
      </c>
      <c r="R89" t="str">
        <v>nonfiction</v>
      </c>
      <c r="S89">
        <v>40457.208333333336</v>
      </c>
      <c r="T89">
        <v>40463.208333333336</v>
      </c>
      <c r="V89">
        <v>256</v>
      </c>
      <c r="W89" t="str">
        <v>Smith-Reid</v>
      </c>
      <c r="X89" t="str">
        <v>Optimized actuating toolset</v>
      </c>
      <c r="Y89">
        <v>4100</v>
      </c>
      <c r="Z89">
        <v>959</v>
      </c>
      <c r="AA89">
        <v>23.390243902439025</v>
      </c>
      <c r="AB89" t="str">
        <v>failed</v>
      </c>
      <c r="AC89">
        <v>15</v>
      </c>
      <c r="AD89" t="str">
        <v>GB</v>
      </c>
      <c r="AE89" t="str">
        <v>GBP</v>
      </c>
      <c r="AF89">
        <v>1453615200</v>
      </c>
      <c r="AG89">
        <v>1456812000</v>
      </c>
      <c r="AH89" t="b">
        <v>0</v>
      </c>
      <c r="AI89" t="b">
        <v>0</v>
      </c>
      <c r="AJ89" t="str">
        <v>music/rock</v>
      </c>
      <c r="AK89">
        <v>63.93333333333333</v>
      </c>
      <c r="AL89" t="str">
        <v>music</v>
      </c>
      <c r="AM89" t="str">
        <v>rock</v>
      </c>
      <c r="AN89">
        <v>42393.25</v>
      </c>
      <c r="AO89">
        <v>42430.25</v>
      </c>
    </row>
    <row r="90" spans="1:41" x14ac:dyDescent="0.25">
      <c r="A90">
        <v>140</v>
      </c>
      <c r="B90" t="str">
        <v>Bautista-Cross</v>
      </c>
      <c r="C90" t="str">
        <v>Fully-configurable coherent Internet solution</v>
      </c>
      <c r="D90">
        <v>5500</v>
      </c>
      <c r="E90">
        <v>12274</v>
      </c>
      <c r="F90">
        <v>223.16363636363636</v>
      </c>
      <c r="G90" t="str">
        <v>successful</v>
      </c>
      <c r="H90">
        <v>186</v>
      </c>
      <c r="I90" t="str">
        <v>US</v>
      </c>
      <c r="J90" t="str">
        <v>USD</v>
      </c>
      <c r="K90">
        <v>1519538400</v>
      </c>
      <c r="L90">
        <v>1519970400</v>
      </c>
      <c r="M90" t="b">
        <v>0</v>
      </c>
      <c r="N90" t="b">
        <v>0</v>
      </c>
      <c r="O90" t="str">
        <v>film &amp; video/documentary</v>
      </c>
      <c r="P90">
        <v>65.989247311827953</v>
      </c>
      <c r="Q90" t="str">
        <v>film &amp; video</v>
      </c>
      <c r="R90" t="str">
        <v>documentary</v>
      </c>
      <c r="S90">
        <v>43156.25</v>
      </c>
      <c r="T90">
        <v>43161.25</v>
      </c>
      <c r="V90">
        <v>261</v>
      </c>
      <c r="W90" t="str">
        <v>Mason-Smith</v>
      </c>
      <c r="X90" t="str">
        <v>Reverse-engineered cohesive migration</v>
      </c>
      <c r="Y90">
        <v>84300</v>
      </c>
      <c r="Z90">
        <v>26303</v>
      </c>
      <c r="AA90">
        <v>31.201660735468568</v>
      </c>
      <c r="AB90" t="str">
        <v>failed</v>
      </c>
      <c r="AC90">
        <v>454</v>
      </c>
      <c r="AD90" t="str">
        <v>US</v>
      </c>
      <c r="AE90" t="str">
        <v>USD</v>
      </c>
      <c r="AF90">
        <v>1282712400</v>
      </c>
      <c r="AG90">
        <v>1283058000</v>
      </c>
      <c r="AH90" t="b">
        <v>0</v>
      </c>
      <c r="AI90" t="b">
        <v>1</v>
      </c>
      <c r="AJ90" t="str">
        <v>music/rock</v>
      </c>
      <c r="AK90">
        <v>57.936123348017624</v>
      </c>
      <c r="AL90" t="str">
        <v>music</v>
      </c>
      <c r="AM90" t="str">
        <v>rock</v>
      </c>
      <c r="AN90">
        <v>40415.208333333336</v>
      </c>
      <c r="AO90">
        <v>40419.208333333336</v>
      </c>
    </row>
    <row r="91" spans="1:41" x14ac:dyDescent="0.25">
      <c r="A91">
        <v>141</v>
      </c>
      <c r="B91" t="str">
        <v>Jackson LLC</v>
      </c>
      <c r="C91" t="str">
        <v>Distributed motivating algorithm</v>
      </c>
      <c r="D91">
        <v>64300</v>
      </c>
      <c r="E91">
        <v>65323</v>
      </c>
      <c r="F91">
        <v>101.59097978227061</v>
      </c>
      <c r="G91" t="str">
        <v>successful</v>
      </c>
      <c r="H91">
        <v>1071</v>
      </c>
      <c r="I91" t="str">
        <v>US</v>
      </c>
      <c r="J91" t="str">
        <v>USD</v>
      </c>
      <c r="K91">
        <v>1434085200</v>
      </c>
      <c r="L91">
        <v>1434603600</v>
      </c>
      <c r="M91" t="b">
        <v>0</v>
      </c>
      <c r="N91" t="b">
        <v>0</v>
      </c>
      <c r="O91" t="str">
        <v>technology/web</v>
      </c>
      <c r="P91">
        <v>60.992530345471522</v>
      </c>
      <c r="Q91" t="str">
        <v>technology</v>
      </c>
      <c r="R91" t="str">
        <v>web</v>
      </c>
      <c r="S91">
        <v>42167.208333333328</v>
      </c>
      <c r="T91">
        <v>42173.208333333328</v>
      </c>
      <c r="V91">
        <v>266</v>
      </c>
      <c r="W91" t="str">
        <v>Cole LLC</v>
      </c>
      <c r="X91" t="str">
        <v>Proactive responsive emulation</v>
      </c>
      <c r="Y91">
        <v>111900</v>
      </c>
      <c r="Z91">
        <v>85902</v>
      </c>
      <c r="AA91">
        <v>76.766756032171585</v>
      </c>
      <c r="AB91" t="str">
        <v>failed</v>
      </c>
      <c r="AC91">
        <v>3182</v>
      </c>
      <c r="AD91" t="str">
        <v>IT</v>
      </c>
      <c r="AE91" t="str">
        <v>EUR</v>
      </c>
      <c r="AF91">
        <v>1415340000</v>
      </c>
      <c r="AG91">
        <v>1418191200</v>
      </c>
      <c r="AH91" t="b">
        <v>0</v>
      </c>
      <c r="AI91" t="b">
        <v>1</v>
      </c>
      <c r="AJ91" t="str">
        <v>music/jazz</v>
      </c>
      <c r="AK91">
        <v>26.996228786926462</v>
      </c>
      <c r="AL91" t="str">
        <v>music</v>
      </c>
      <c r="AM91" t="str">
        <v>jazz</v>
      </c>
      <c r="AN91">
        <v>41950.25</v>
      </c>
      <c r="AO91">
        <v>41983.25</v>
      </c>
    </row>
    <row r="92" spans="1:41" x14ac:dyDescent="0.25">
      <c r="A92">
        <v>142</v>
      </c>
      <c r="B92" t="str">
        <v>Figueroa Ltd</v>
      </c>
      <c r="C92" t="str">
        <v>Expanded solution-oriented benchmark</v>
      </c>
      <c r="D92">
        <v>5000</v>
      </c>
      <c r="E92">
        <v>11502</v>
      </c>
      <c r="F92">
        <v>230.03999999999996</v>
      </c>
      <c r="G92" t="str">
        <v>successful</v>
      </c>
      <c r="H92">
        <v>117</v>
      </c>
      <c r="I92" t="str">
        <v>US</v>
      </c>
      <c r="J92" t="str">
        <v>USD</v>
      </c>
      <c r="K92">
        <v>1333688400</v>
      </c>
      <c r="L92">
        <v>1337230800</v>
      </c>
      <c r="M92" t="b">
        <v>0</v>
      </c>
      <c r="N92" t="b">
        <v>0</v>
      </c>
      <c r="O92" t="str">
        <v>technology/web</v>
      </c>
      <c r="P92">
        <v>98.307692307692307</v>
      </c>
      <c r="Q92" t="str">
        <v>technology</v>
      </c>
      <c r="R92" t="str">
        <v>web</v>
      </c>
      <c r="S92">
        <v>41005.208333333336</v>
      </c>
      <c r="T92">
        <v>41046.208333333336</v>
      </c>
      <c r="V92">
        <v>274</v>
      </c>
      <c r="W92" t="str">
        <v>Morgan-Jenkins</v>
      </c>
      <c r="X92" t="str">
        <v>Fully-configurable background algorithm</v>
      </c>
      <c r="Y92">
        <v>2400</v>
      </c>
      <c r="Z92">
        <v>773</v>
      </c>
      <c r="AA92">
        <v>32.208333333333336</v>
      </c>
      <c r="AB92" t="str">
        <v>failed</v>
      </c>
      <c r="AC92">
        <v>15</v>
      </c>
      <c r="AD92" t="str">
        <v>US</v>
      </c>
      <c r="AE92" t="str">
        <v>USD</v>
      </c>
      <c r="AF92">
        <v>1509948000</v>
      </c>
      <c r="AG92">
        <v>1510380000</v>
      </c>
      <c r="AH92" t="b">
        <v>0</v>
      </c>
      <c r="AI92" t="b">
        <v>0</v>
      </c>
      <c r="AJ92" t="str">
        <v>theater/plays</v>
      </c>
      <c r="AK92">
        <v>51.533333333333331</v>
      </c>
      <c r="AL92" t="str">
        <v>theater</v>
      </c>
      <c r="AM92" t="str">
        <v>plays</v>
      </c>
      <c r="AN92">
        <v>43045.25</v>
      </c>
      <c r="AO92">
        <v>43050.25</v>
      </c>
    </row>
    <row r="93" spans="1:41" x14ac:dyDescent="0.25">
      <c r="A93">
        <v>143</v>
      </c>
      <c r="B93" t="str">
        <v>Avila-Jones</v>
      </c>
      <c r="C93" t="str">
        <v>Implemented discrete secured line</v>
      </c>
      <c r="D93">
        <v>5400</v>
      </c>
      <c r="E93">
        <v>7322</v>
      </c>
      <c r="F93">
        <v>135.59259259259261</v>
      </c>
      <c r="G93" t="str">
        <v>successful</v>
      </c>
      <c r="H93">
        <v>70</v>
      </c>
      <c r="I93" t="str">
        <v>US</v>
      </c>
      <c r="J93" t="str">
        <v>USD</v>
      </c>
      <c r="K93">
        <v>1277701200</v>
      </c>
      <c r="L93">
        <v>1279429200</v>
      </c>
      <c r="M93" t="b">
        <v>0</v>
      </c>
      <c r="N93" t="b">
        <v>0</v>
      </c>
      <c r="O93" t="str">
        <v>music/indie rock</v>
      </c>
      <c r="P93">
        <v>104.6</v>
      </c>
      <c r="Q93" t="str">
        <v>music</v>
      </c>
      <c r="R93" t="str">
        <v>indie rock</v>
      </c>
      <c r="S93">
        <v>40357.208333333336</v>
      </c>
      <c r="T93">
        <v>40377.208333333336</v>
      </c>
      <c r="V93">
        <v>276</v>
      </c>
      <c r="W93" t="str">
        <v>Fields Ltd</v>
      </c>
      <c r="X93" t="str">
        <v>Front-line foreground project</v>
      </c>
      <c r="Y93">
        <v>5500</v>
      </c>
      <c r="Z93">
        <v>5324</v>
      </c>
      <c r="AA93">
        <v>96.8</v>
      </c>
      <c r="AB93" t="str">
        <v>failed</v>
      </c>
      <c r="AC93">
        <v>133</v>
      </c>
      <c r="AD93" t="str">
        <v>US</v>
      </c>
      <c r="AE93" t="str">
        <v>USD</v>
      </c>
      <c r="AF93">
        <v>1334811600</v>
      </c>
      <c r="AG93">
        <v>1335243600</v>
      </c>
      <c r="AH93" t="b">
        <v>0</v>
      </c>
      <c r="AI93" t="b">
        <v>1</v>
      </c>
      <c r="AJ93" t="str">
        <v>games/video games</v>
      </c>
      <c r="AK93">
        <v>40.030075187969928</v>
      </c>
      <c r="AL93" t="str">
        <v>games</v>
      </c>
      <c r="AM93" t="str">
        <v>video games</v>
      </c>
      <c r="AN93">
        <v>41018.208333333336</v>
      </c>
      <c r="AO93">
        <v>41023.208333333336</v>
      </c>
    </row>
    <row r="94" spans="1:41" x14ac:dyDescent="0.25">
      <c r="A94">
        <v>144</v>
      </c>
      <c r="B94" t="str">
        <v>Martin, Lopez and Hunter</v>
      </c>
      <c r="C94" t="str">
        <v>Multi-lateral actuating installation</v>
      </c>
      <c r="D94">
        <v>9000</v>
      </c>
      <c r="E94">
        <v>11619</v>
      </c>
      <c r="F94">
        <v>129.1</v>
      </c>
      <c r="G94" t="str">
        <v>successful</v>
      </c>
      <c r="H94">
        <v>135</v>
      </c>
      <c r="I94" t="str">
        <v>US</v>
      </c>
      <c r="J94" t="str">
        <v>USD</v>
      </c>
      <c r="K94">
        <v>1560747600</v>
      </c>
      <c r="L94">
        <v>1561438800</v>
      </c>
      <c r="M94" t="b">
        <v>0</v>
      </c>
      <c r="N94" t="b">
        <v>0</v>
      </c>
      <c r="O94" t="str">
        <v>theater/plays</v>
      </c>
      <c r="P94">
        <v>86.066666666666663</v>
      </c>
      <c r="Q94" t="str">
        <v>theater</v>
      </c>
      <c r="R94" t="str">
        <v>plays</v>
      </c>
      <c r="S94">
        <v>43633.208333333328</v>
      </c>
      <c r="T94">
        <v>43641.208333333328</v>
      </c>
      <c r="V94">
        <v>281</v>
      </c>
      <c r="W94" t="str">
        <v>Drake PLC</v>
      </c>
      <c r="X94" t="str">
        <v>Profound object-oriented paradigm</v>
      </c>
      <c r="Y94">
        <v>164500</v>
      </c>
      <c r="Z94">
        <v>150552</v>
      </c>
      <c r="AA94">
        <v>91.520972644376897</v>
      </c>
      <c r="AB94" t="str">
        <v>failed</v>
      </c>
      <c r="AC94">
        <v>2062</v>
      </c>
      <c r="AD94" t="str">
        <v>US</v>
      </c>
      <c r="AE94" t="str">
        <v>USD</v>
      </c>
      <c r="AF94">
        <v>1331445600</v>
      </c>
      <c r="AG94">
        <v>1333256400</v>
      </c>
      <c r="AH94" t="b">
        <v>0</v>
      </c>
      <c r="AI94" t="b">
        <v>1</v>
      </c>
      <c r="AJ94" t="str">
        <v>theater/plays</v>
      </c>
      <c r="AK94">
        <v>73.012609117361791</v>
      </c>
      <c r="AL94" t="str">
        <v>theater</v>
      </c>
      <c r="AM94" t="str">
        <v>plays</v>
      </c>
      <c r="AN94">
        <v>40979.25</v>
      </c>
      <c r="AO94">
        <v>41000.208333333336</v>
      </c>
    </row>
    <row r="95" spans="1:41" x14ac:dyDescent="0.25">
      <c r="A95">
        <v>145</v>
      </c>
      <c r="B95" t="str">
        <v>Fields-Moore</v>
      </c>
      <c r="C95" t="str">
        <v>Secured reciprocal array</v>
      </c>
      <c r="D95">
        <v>25000</v>
      </c>
      <c r="E95">
        <v>59128</v>
      </c>
      <c r="F95">
        <v>236.512</v>
      </c>
      <c r="G95" t="str">
        <v>successful</v>
      </c>
      <c r="H95">
        <v>768</v>
      </c>
      <c r="I95" t="str">
        <v>CH</v>
      </c>
      <c r="J95" t="str">
        <v>CHF</v>
      </c>
      <c r="K95">
        <v>1410066000</v>
      </c>
      <c r="L95">
        <v>1410498000</v>
      </c>
      <c r="M95" t="b">
        <v>0</v>
      </c>
      <c r="N95" t="b">
        <v>0</v>
      </c>
      <c r="O95" t="str">
        <v>technology/wearables</v>
      </c>
      <c r="P95">
        <v>76.989583333333329</v>
      </c>
      <c r="Q95" t="str">
        <v>technology</v>
      </c>
      <c r="R95" t="str">
        <v>wearables</v>
      </c>
      <c r="S95">
        <v>41889.208333333336</v>
      </c>
      <c r="T95">
        <v>41894.208333333336</v>
      </c>
      <c r="V95">
        <v>283</v>
      </c>
      <c r="W95" t="str">
        <v>Lucas-Mullins</v>
      </c>
      <c r="X95" t="str">
        <v>Business-focused dynamic instruction set</v>
      </c>
      <c r="Y95">
        <v>8100</v>
      </c>
      <c r="Z95">
        <v>1517</v>
      </c>
      <c r="AA95">
        <v>18.728395061728396</v>
      </c>
      <c r="AB95" t="str">
        <v>failed</v>
      </c>
      <c r="AC95">
        <v>29</v>
      </c>
      <c r="AD95" t="str">
        <v>DK</v>
      </c>
      <c r="AE95" t="str">
        <v>DKK</v>
      </c>
      <c r="AF95">
        <v>1464584400</v>
      </c>
      <c r="AG95">
        <v>1465016400</v>
      </c>
      <c r="AH95" t="b">
        <v>0</v>
      </c>
      <c r="AI95" t="b">
        <v>0</v>
      </c>
      <c r="AJ95" t="str">
        <v>music/rock</v>
      </c>
      <c r="AK95">
        <v>52.310344827586206</v>
      </c>
      <c r="AL95" t="str">
        <v>music</v>
      </c>
      <c r="AM95" t="str">
        <v>rock</v>
      </c>
      <c r="AN95">
        <v>42520.208333333328</v>
      </c>
      <c r="AO95">
        <v>42525.208333333328</v>
      </c>
    </row>
    <row r="96" spans="1:41" x14ac:dyDescent="0.25">
      <c r="A96">
        <v>147</v>
      </c>
      <c r="B96" t="str">
        <v>Moss, Norman and Dunlap</v>
      </c>
      <c r="C96" t="str">
        <v>Upgradable upward-trending workforce</v>
      </c>
      <c r="D96">
        <v>8300</v>
      </c>
      <c r="E96">
        <v>9337</v>
      </c>
      <c r="F96">
        <v>112.49397590361446</v>
      </c>
      <c r="G96" t="str">
        <v>successful</v>
      </c>
      <c r="H96">
        <v>199</v>
      </c>
      <c r="I96" t="str">
        <v>US</v>
      </c>
      <c r="J96" t="str">
        <v>USD</v>
      </c>
      <c r="K96">
        <v>1465794000</v>
      </c>
      <c r="L96">
        <v>1466312400</v>
      </c>
      <c r="M96" t="b">
        <v>0</v>
      </c>
      <c r="N96" t="b">
        <v>1</v>
      </c>
      <c r="O96" t="str">
        <v>theater/plays</v>
      </c>
      <c r="P96">
        <v>46.91959798994975</v>
      </c>
      <c r="Q96" t="str">
        <v>theater</v>
      </c>
      <c r="R96" t="str">
        <v>plays</v>
      </c>
      <c r="S96">
        <v>42534.208333333328</v>
      </c>
      <c r="T96">
        <v>42540.208333333328</v>
      </c>
      <c r="V96">
        <v>284</v>
      </c>
      <c r="W96" t="str">
        <v>Tran LLC</v>
      </c>
      <c r="X96" t="str">
        <v>Ameliorated fresh-thinking protocol</v>
      </c>
      <c r="Y96">
        <v>9800</v>
      </c>
      <c r="Z96">
        <v>8153</v>
      </c>
      <c r="AA96">
        <v>83.193877551020407</v>
      </c>
      <c r="AB96" t="str">
        <v>failed</v>
      </c>
      <c r="AC96">
        <v>132</v>
      </c>
      <c r="AD96" t="str">
        <v>US</v>
      </c>
      <c r="AE96" t="str">
        <v>USD</v>
      </c>
      <c r="AF96">
        <v>1335848400</v>
      </c>
      <c r="AG96">
        <v>1336280400</v>
      </c>
      <c r="AH96" t="b">
        <v>0</v>
      </c>
      <c r="AI96" t="b">
        <v>0</v>
      </c>
      <c r="AJ96" t="str">
        <v>technology/web</v>
      </c>
      <c r="AK96">
        <v>61.765151515151516</v>
      </c>
      <c r="AL96" t="str">
        <v>technology</v>
      </c>
      <c r="AM96" t="str">
        <v>web</v>
      </c>
      <c r="AN96">
        <v>41030.208333333336</v>
      </c>
      <c r="AO96">
        <v>41035.208333333336</v>
      </c>
    </row>
    <row r="97" spans="1:41" x14ac:dyDescent="0.25">
      <c r="A97">
        <v>148</v>
      </c>
      <c r="B97" t="str">
        <v>White, Larson and Wright</v>
      </c>
      <c r="C97" t="str">
        <v>Upgradable hybrid capability</v>
      </c>
      <c r="D97">
        <v>9300</v>
      </c>
      <c r="E97">
        <v>11255</v>
      </c>
      <c r="F97">
        <v>121.02150537634408</v>
      </c>
      <c r="G97" t="str">
        <v>successful</v>
      </c>
      <c r="H97">
        <v>107</v>
      </c>
      <c r="I97" t="str">
        <v>US</v>
      </c>
      <c r="J97" t="str">
        <v>USD</v>
      </c>
      <c r="K97">
        <v>1500958800</v>
      </c>
      <c r="L97">
        <v>1501736400</v>
      </c>
      <c r="M97" t="b">
        <v>0</v>
      </c>
      <c r="N97" t="b">
        <v>0</v>
      </c>
      <c r="O97" t="str">
        <v>technology/wearables</v>
      </c>
      <c r="P97">
        <v>105.18691588785046</v>
      </c>
      <c r="Q97" t="str">
        <v>technology</v>
      </c>
      <c r="R97" t="str">
        <v>wearables</v>
      </c>
      <c r="S97">
        <v>42941.208333333328</v>
      </c>
      <c r="T97">
        <v>42950.208333333328</v>
      </c>
      <c r="V97">
        <v>288</v>
      </c>
      <c r="W97" t="str">
        <v>Garcia Ltd</v>
      </c>
      <c r="X97" t="str">
        <v>Secured global success</v>
      </c>
      <c r="Y97">
        <v>5600</v>
      </c>
      <c r="Z97">
        <v>5476</v>
      </c>
      <c r="AA97">
        <v>97.785714285714292</v>
      </c>
      <c r="AB97" t="str">
        <v>failed</v>
      </c>
      <c r="AC97">
        <v>137</v>
      </c>
      <c r="AD97" t="str">
        <v>DK</v>
      </c>
      <c r="AE97" t="str">
        <v>DKK</v>
      </c>
      <c r="AF97">
        <v>1331701200</v>
      </c>
      <c r="AG97">
        <v>1331787600</v>
      </c>
      <c r="AH97" t="b">
        <v>0</v>
      </c>
      <c r="AI97" t="b">
        <v>1</v>
      </c>
      <c r="AJ97" t="str">
        <v>music/metal</v>
      </c>
      <c r="AK97">
        <v>39.970802919708028</v>
      </c>
      <c r="AL97" t="str">
        <v>music</v>
      </c>
      <c r="AM97" t="str">
        <v>metal</v>
      </c>
      <c r="AN97">
        <v>40982.208333333336</v>
      </c>
      <c r="AO97">
        <v>40983.208333333336</v>
      </c>
    </row>
    <row r="98" spans="1:41" x14ac:dyDescent="0.25">
      <c r="A98">
        <v>149</v>
      </c>
      <c r="B98" t="str">
        <v>Payne, Oliver and Burch</v>
      </c>
      <c r="C98" t="str">
        <v>Managed fresh-thinking flexibility</v>
      </c>
      <c r="D98">
        <v>6200</v>
      </c>
      <c r="E98">
        <v>13632</v>
      </c>
      <c r="F98">
        <v>219.87096774193549</v>
      </c>
      <c r="G98" t="str">
        <v>successful</v>
      </c>
      <c r="H98">
        <v>195</v>
      </c>
      <c r="I98" t="str">
        <v>US</v>
      </c>
      <c r="J98" t="str">
        <v>USD</v>
      </c>
      <c r="K98">
        <v>1357020000</v>
      </c>
      <c r="L98">
        <v>1361512800</v>
      </c>
      <c r="M98" t="b">
        <v>0</v>
      </c>
      <c r="N98" t="b">
        <v>0</v>
      </c>
      <c r="O98" t="str">
        <v>music/indie rock</v>
      </c>
      <c r="P98">
        <v>69.907692307692301</v>
      </c>
      <c r="Q98" t="str">
        <v>music</v>
      </c>
      <c r="R98" t="str">
        <v>indie rock</v>
      </c>
      <c r="S98">
        <v>41275.25</v>
      </c>
      <c r="T98">
        <v>41327.25</v>
      </c>
      <c r="V98">
        <v>290</v>
      </c>
      <c r="W98" t="str">
        <v>Wilson, Hall and Osborne</v>
      </c>
      <c r="X98" t="str">
        <v>Advanced global data-warehouse</v>
      </c>
      <c r="Y98">
        <v>168600</v>
      </c>
      <c r="Z98">
        <v>91722</v>
      </c>
      <c r="AA98">
        <v>54.402135231316727</v>
      </c>
      <c r="AB98" t="str">
        <v>failed</v>
      </c>
      <c r="AC98">
        <v>908</v>
      </c>
      <c r="AD98" t="str">
        <v>US</v>
      </c>
      <c r="AE98" t="str">
        <v>USD</v>
      </c>
      <c r="AF98">
        <v>1368162000</v>
      </c>
      <c r="AG98">
        <v>1370926800</v>
      </c>
      <c r="AH98" t="b">
        <v>0</v>
      </c>
      <c r="AI98" t="b">
        <v>1</v>
      </c>
      <c r="AJ98" t="str">
        <v>film &amp; video/documentary</v>
      </c>
      <c r="AK98">
        <v>101.01541850220265</v>
      </c>
      <c r="AL98" t="str">
        <v>film &amp; video</v>
      </c>
      <c r="AM98" t="str">
        <v>documentary</v>
      </c>
      <c r="AN98">
        <v>41404.208333333336</v>
      </c>
      <c r="AO98">
        <v>41436.208333333336</v>
      </c>
    </row>
    <row r="99" spans="1:41" x14ac:dyDescent="0.25">
      <c r="A99">
        <v>152</v>
      </c>
      <c r="B99" t="str">
        <v>Bowen, Mcdonald and Hall</v>
      </c>
      <c r="C99" t="str">
        <v>User-centric fault-tolerant task-force</v>
      </c>
      <c r="D99">
        <v>41500</v>
      </c>
      <c r="E99">
        <v>175573</v>
      </c>
      <c r="F99">
        <v>423.06746987951806</v>
      </c>
      <c r="G99" t="str">
        <v>successful</v>
      </c>
      <c r="H99">
        <v>3376</v>
      </c>
      <c r="I99" t="str">
        <v>US</v>
      </c>
      <c r="J99" t="str">
        <v>USD</v>
      </c>
      <c r="K99">
        <v>1487311200</v>
      </c>
      <c r="L99">
        <v>1487916000</v>
      </c>
      <c r="M99" t="b">
        <v>0</v>
      </c>
      <c r="N99" t="b">
        <v>0</v>
      </c>
      <c r="O99" t="str">
        <v>music/indie rock</v>
      </c>
      <c r="P99">
        <v>52.006220379146917</v>
      </c>
      <c r="Q99" t="str">
        <v>music</v>
      </c>
      <c r="R99" t="str">
        <v>indie rock</v>
      </c>
      <c r="S99">
        <v>42783.25</v>
      </c>
      <c r="T99">
        <v>42790.25</v>
      </c>
      <c r="V99">
        <v>292</v>
      </c>
      <c r="W99" t="str">
        <v>Ho-Harris</v>
      </c>
      <c r="X99" t="str">
        <v>Versatile cohesive encoding</v>
      </c>
      <c r="Y99">
        <v>7300</v>
      </c>
      <c r="Z99">
        <v>717</v>
      </c>
      <c r="AA99">
        <v>9.8219178082191778</v>
      </c>
      <c r="AB99" t="str">
        <v>failed</v>
      </c>
      <c r="AC99">
        <v>10</v>
      </c>
      <c r="AD99" t="str">
        <v>US</v>
      </c>
      <c r="AE99" t="str">
        <v>USD</v>
      </c>
      <c r="AF99">
        <v>1331874000</v>
      </c>
      <c r="AG99">
        <v>1333429200</v>
      </c>
      <c r="AH99" t="b">
        <v>0</v>
      </c>
      <c r="AI99" t="b">
        <v>0</v>
      </c>
      <c r="AJ99" t="str">
        <v>food/food trucks</v>
      </c>
      <c r="AK99">
        <v>71.7</v>
      </c>
      <c r="AL99" t="str">
        <v>food</v>
      </c>
      <c r="AM99" t="str">
        <v>food trucks</v>
      </c>
      <c r="AN99">
        <v>40984.208333333336</v>
      </c>
      <c r="AO99">
        <v>41002.208333333336</v>
      </c>
    </row>
    <row r="100" spans="1:41" x14ac:dyDescent="0.25">
      <c r="A100">
        <v>158</v>
      </c>
      <c r="B100" t="str">
        <v>Carlson Inc</v>
      </c>
      <c r="C100" t="str">
        <v>Ergonomic fresh-thinking installation</v>
      </c>
      <c r="D100">
        <v>2100</v>
      </c>
      <c r="E100">
        <v>4640</v>
      </c>
      <c r="F100">
        <v>220.95238095238096</v>
      </c>
      <c r="G100" t="str">
        <v>successful</v>
      </c>
      <c r="H100">
        <v>41</v>
      </c>
      <c r="I100" t="str">
        <v>US</v>
      </c>
      <c r="J100" t="str">
        <v>USD</v>
      </c>
      <c r="K100">
        <v>1449554400</v>
      </c>
      <c r="L100">
        <v>1449640800</v>
      </c>
      <c r="M100" t="b">
        <v>0</v>
      </c>
      <c r="N100" t="b">
        <v>0</v>
      </c>
      <c r="O100" t="str">
        <v>music/rock</v>
      </c>
      <c r="P100">
        <v>113.17073170731707</v>
      </c>
      <c r="Q100" t="str">
        <v>music</v>
      </c>
      <c r="R100" t="str">
        <v>rock</v>
      </c>
      <c r="S100">
        <v>42346.25</v>
      </c>
      <c r="T100">
        <v>42347.25</v>
      </c>
      <c r="V100">
        <v>295</v>
      </c>
      <c r="W100" t="str">
        <v>Smith, Jackson and Herrera</v>
      </c>
      <c r="X100" t="str">
        <v>Enterprise-wide intermediate middleware</v>
      </c>
      <c r="Y100">
        <v>192900</v>
      </c>
      <c r="Z100">
        <v>68769</v>
      </c>
      <c r="AA100">
        <v>35.650077760497666</v>
      </c>
      <c r="AB100" t="str">
        <v>failed</v>
      </c>
      <c r="AC100">
        <v>1910</v>
      </c>
      <c r="AD100" t="str">
        <v>CH</v>
      </c>
      <c r="AE100" t="str">
        <v>CHF</v>
      </c>
      <c r="AF100">
        <v>1381813200</v>
      </c>
      <c r="AG100">
        <v>1383976800</v>
      </c>
      <c r="AH100" t="b">
        <v>0</v>
      </c>
      <c r="AI100" t="b">
        <v>0</v>
      </c>
      <c r="AJ100" t="str">
        <v>theater/plays</v>
      </c>
      <c r="AK100">
        <v>36.004712041884815</v>
      </c>
      <c r="AL100" t="str">
        <v>theater</v>
      </c>
      <c r="AM100" t="str">
        <v>plays</v>
      </c>
      <c r="AN100">
        <v>41562.208333333336</v>
      </c>
      <c r="AO100">
        <v>41587.25</v>
      </c>
    </row>
    <row r="101" spans="1:41" x14ac:dyDescent="0.25">
      <c r="A101">
        <v>159</v>
      </c>
      <c r="B101" t="str">
        <v>Clarke, Anderson and Lee</v>
      </c>
      <c r="C101" t="str">
        <v>Robust explicit hardware</v>
      </c>
      <c r="D101">
        <v>191200</v>
      </c>
      <c r="E101">
        <v>191222</v>
      </c>
      <c r="F101">
        <v>100.01150627615063</v>
      </c>
      <c r="G101" t="str">
        <v>successful</v>
      </c>
      <c r="H101">
        <v>1821</v>
      </c>
      <c r="I101" t="str">
        <v>US</v>
      </c>
      <c r="J101" t="str">
        <v>USD</v>
      </c>
      <c r="K101">
        <v>1553662800</v>
      </c>
      <c r="L101">
        <v>1555218000</v>
      </c>
      <c r="M101" t="b">
        <v>0</v>
      </c>
      <c r="N101" t="b">
        <v>1</v>
      </c>
      <c r="O101" t="str">
        <v>theater/plays</v>
      </c>
      <c r="P101">
        <v>105.00933552992861</v>
      </c>
      <c r="Q101" t="str">
        <v>theater</v>
      </c>
      <c r="R101" t="str">
        <v>plays</v>
      </c>
      <c r="S101">
        <v>43551.208333333328</v>
      </c>
      <c r="T101">
        <v>43569.208333333328</v>
      </c>
      <c r="V101">
        <v>296</v>
      </c>
      <c r="W101" t="str">
        <v>Smith-Hess</v>
      </c>
      <c r="X101" t="str">
        <v>Grass-roots real-time Local Area Network</v>
      </c>
      <c r="Y101">
        <v>6100</v>
      </c>
      <c r="Z101">
        <v>3352</v>
      </c>
      <c r="AA101">
        <v>54.950819672131146</v>
      </c>
      <c r="AB101" t="str">
        <v>failed</v>
      </c>
      <c r="AC101">
        <v>38</v>
      </c>
      <c r="AD101" t="str">
        <v>AU</v>
      </c>
      <c r="AE101" t="str">
        <v>AUD</v>
      </c>
      <c r="AF101">
        <v>1548655200</v>
      </c>
      <c r="AG101">
        <v>1550556000</v>
      </c>
      <c r="AH101" t="b">
        <v>0</v>
      </c>
      <c r="AI101" t="b">
        <v>0</v>
      </c>
      <c r="AJ101" t="str">
        <v>theater/plays</v>
      </c>
      <c r="AK101">
        <v>88.21052631578948</v>
      </c>
      <c r="AL101" t="str">
        <v>theater</v>
      </c>
      <c r="AM101" t="str">
        <v>plays</v>
      </c>
      <c r="AN101">
        <v>43493.25</v>
      </c>
      <c r="AO101">
        <v>43515.25</v>
      </c>
    </row>
    <row r="102" spans="1:41" x14ac:dyDescent="0.25">
      <c r="A102">
        <v>160</v>
      </c>
      <c r="B102" t="str">
        <v>Evans Group</v>
      </c>
      <c r="C102" t="str">
        <v>Stand-alone actuating support</v>
      </c>
      <c r="D102">
        <v>8000</v>
      </c>
      <c r="E102">
        <v>12985</v>
      </c>
      <c r="F102">
        <v>162.3125</v>
      </c>
      <c r="G102" t="str">
        <v>successful</v>
      </c>
      <c r="H102">
        <v>164</v>
      </c>
      <c r="I102" t="str">
        <v>US</v>
      </c>
      <c r="J102" t="str">
        <v>USD</v>
      </c>
      <c r="K102">
        <v>1556341200</v>
      </c>
      <c r="L102">
        <v>1557723600</v>
      </c>
      <c r="M102" t="b">
        <v>0</v>
      </c>
      <c r="N102" t="b">
        <v>0</v>
      </c>
      <c r="O102" t="str">
        <v>technology/wearables</v>
      </c>
      <c r="P102">
        <v>79.176829268292678</v>
      </c>
      <c r="Q102" t="str">
        <v>technology</v>
      </c>
      <c r="R102" t="str">
        <v>wearables</v>
      </c>
      <c r="S102">
        <v>43582.208333333328</v>
      </c>
      <c r="T102">
        <v>43598.208333333328</v>
      </c>
      <c r="V102">
        <v>297</v>
      </c>
      <c r="W102" t="str">
        <v>Brown, Herring and Bass</v>
      </c>
      <c r="X102" t="str">
        <v>Organized client-driven capacity</v>
      </c>
      <c r="Y102">
        <v>7200</v>
      </c>
      <c r="Z102">
        <v>6785</v>
      </c>
      <c r="AA102">
        <v>94.236111111111114</v>
      </c>
      <c r="AB102" t="str">
        <v>failed</v>
      </c>
      <c r="AC102">
        <v>104</v>
      </c>
      <c r="AD102" t="str">
        <v>AU</v>
      </c>
      <c r="AE102" t="str">
        <v>AUD</v>
      </c>
      <c r="AF102">
        <v>1389679200</v>
      </c>
      <c r="AG102">
        <v>1390456800</v>
      </c>
      <c r="AH102" t="b">
        <v>0</v>
      </c>
      <c r="AI102" t="b">
        <v>1</v>
      </c>
      <c r="AJ102" t="str">
        <v>theater/plays</v>
      </c>
      <c r="AK102">
        <v>65.240384615384613</v>
      </c>
      <c r="AL102" t="str">
        <v>theater</v>
      </c>
      <c r="AM102" t="str">
        <v>plays</v>
      </c>
      <c r="AN102">
        <v>41653.25</v>
      </c>
      <c r="AO102">
        <v>41662.25</v>
      </c>
    </row>
    <row r="103" spans="1:41" x14ac:dyDescent="0.25">
      <c r="A103">
        <v>162</v>
      </c>
      <c r="B103" t="str">
        <v>Keith, Alvarez and Potter</v>
      </c>
      <c r="C103" t="str">
        <v>Extended bottom-line open architecture</v>
      </c>
      <c r="D103">
        <v>6100</v>
      </c>
      <c r="E103">
        <v>9134</v>
      </c>
      <c r="F103">
        <v>149.73770491803279</v>
      </c>
      <c r="G103" t="str">
        <v>successful</v>
      </c>
      <c r="H103">
        <v>157</v>
      </c>
      <c r="I103" t="str">
        <v>CH</v>
      </c>
      <c r="J103" t="str">
        <v>CHF</v>
      </c>
      <c r="K103">
        <v>1544248800</v>
      </c>
      <c r="L103">
        <v>1546840800</v>
      </c>
      <c r="M103" t="b">
        <v>0</v>
      </c>
      <c r="N103" t="b">
        <v>0</v>
      </c>
      <c r="O103" t="str">
        <v>music/rock</v>
      </c>
      <c r="P103">
        <v>58.178343949044589</v>
      </c>
      <c r="Q103" t="str">
        <v>music</v>
      </c>
      <c r="R103" t="str">
        <v>rock</v>
      </c>
      <c r="S103">
        <v>43442.25</v>
      </c>
      <c r="T103">
        <v>43472.25</v>
      </c>
      <c r="V103">
        <v>299</v>
      </c>
      <c r="W103" t="str">
        <v>Ramsey and Sons</v>
      </c>
      <c r="X103" t="str">
        <v>Grass-roots contextually-based algorithm</v>
      </c>
      <c r="Y103">
        <v>3800</v>
      </c>
      <c r="Z103">
        <v>1954</v>
      </c>
      <c r="AA103">
        <v>51.421052631578945</v>
      </c>
      <c r="AB103" t="str">
        <v>failed</v>
      </c>
      <c r="AC103">
        <v>49</v>
      </c>
      <c r="AD103" t="str">
        <v>US</v>
      </c>
      <c r="AE103" t="str">
        <v>USD</v>
      </c>
      <c r="AF103">
        <v>1456984800</v>
      </c>
      <c r="AG103">
        <v>1461819600</v>
      </c>
      <c r="AH103" t="b">
        <v>0</v>
      </c>
      <c r="AI103" t="b">
        <v>0</v>
      </c>
      <c r="AJ103" t="str">
        <v>food/food trucks</v>
      </c>
      <c r="AK103">
        <v>39.877551020408163</v>
      </c>
      <c r="AL103" t="str">
        <v>food</v>
      </c>
      <c r="AM103" t="str">
        <v>food trucks</v>
      </c>
      <c r="AN103">
        <v>42432.25</v>
      </c>
      <c r="AO103">
        <v>42488.208333333328</v>
      </c>
    </row>
    <row r="104" spans="1:41" x14ac:dyDescent="0.25">
      <c r="A104">
        <v>163</v>
      </c>
      <c r="B104" t="str">
        <v>Burton-Watkins</v>
      </c>
      <c r="C104" t="str">
        <v>Extended reciprocal circuit</v>
      </c>
      <c r="D104">
        <v>3500</v>
      </c>
      <c r="E104">
        <v>8864</v>
      </c>
      <c r="F104">
        <v>253.25714285714284</v>
      </c>
      <c r="G104" t="str">
        <v>successful</v>
      </c>
      <c r="H104">
        <v>246</v>
      </c>
      <c r="I104" t="str">
        <v>US</v>
      </c>
      <c r="J104" t="str">
        <v>USD</v>
      </c>
      <c r="K104">
        <v>1508475600</v>
      </c>
      <c r="L104">
        <v>1512712800</v>
      </c>
      <c r="M104" t="b">
        <v>0</v>
      </c>
      <c r="N104" t="b">
        <v>1</v>
      </c>
      <c r="O104" t="str">
        <v>photography/photography books</v>
      </c>
      <c r="P104">
        <v>36.032520325203251</v>
      </c>
      <c r="Q104" t="str">
        <v>photography</v>
      </c>
      <c r="R104" t="str">
        <v>photography books</v>
      </c>
      <c r="S104">
        <v>43028.208333333328</v>
      </c>
      <c r="T104">
        <v>43077.25</v>
      </c>
      <c r="V104">
        <v>300</v>
      </c>
      <c r="W104" t="str">
        <v>Cooke PLC</v>
      </c>
      <c r="X104" t="str">
        <v>Focused executive core</v>
      </c>
      <c r="Y104">
        <v>100</v>
      </c>
      <c r="Z104">
        <v>5</v>
      </c>
      <c r="AA104">
        <v>5</v>
      </c>
      <c r="AB104" t="str">
        <v>failed</v>
      </c>
      <c r="AC104">
        <v>1</v>
      </c>
      <c r="AD104" t="str">
        <v>DK</v>
      </c>
      <c r="AE104" t="str">
        <v>DKK</v>
      </c>
      <c r="AF104">
        <v>1504069200</v>
      </c>
      <c r="AG104">
        <v>1504155600</v>
      </c>
      <c r="AH104" t="b">
        <v>0</v>
      </c>
      <c r="AI104" t="b">
        <v>1</v>
      </c>
      <c r="AJ104" t="str">
        <v>publishing/nonfiction</v>
      </c>
      <c r="AK104">
        <v>5</v>
      </c>
      <c r="AL104" t="str">
        <v>publishing</v>
      </c>
      <c r="AM104" t="str">
        <v>nonfiction</v>
      </c>
      <c r="AN104">
        <v>42977.208333333328</v>
      </c>
      <c r="AO104">
        <v>42978.208333333328</v>
      </c>
    </row>
    <row r="105" spans="1:41" x14ac:dyDescent="0.25">
      <c r="A105">
        <v>164</v>
      </c>
      <c r="B105" t="str">
        <v>Lopez and Sons</v>
      </c>
      <c r="C105" t="str">
        <v>Polarized human-resource protocol</v>
      </c>
      <c r="D105">
        <v>150500</v>
      </c>
      <c r="E105">
        <v>150755</v>
      </c>
      <c r="F105">
        <v>100.16943521594683</v>
      </c>
      <c r="G105" t="str">
        <v>successful</v>
      </c>
      <c r="H105">
        <v>1396</v>
      </c>
      <c r="I105" t="str">
        <v>US</v>
      </c>
      <c r="J105" t="str">
        <v>USD</v>
      </c>
      <c r="K105">
        <v>1507438800</v>
      </c>
      <c r="L105">
        <v>1507525200</v>
      </c>
      <c r="M105" t="b">
        <v>0</v>
      </c>
      <c r="N105" t="b">
        <v>0</v>
      </c>
      <c r="O105" t="str">
        <v>theater/plays</v>
      </c>
      <c r="P105">
        <v>107.99068767908309</v>
      </c>
      <c r="Q105" t="str">
        <v>theater</v>
      </c>
      <c r="R105" t="str">
        <v>plays</v>
      </c>
      <c r="S105">
        <v>43016.208333333328</v>
      </c>
      <c r="T105">
        <v>43017.208333333328</v>
      </c>
      <c r="V105">
        <v>302</v>
      </c>
      <c r="W105" t="str">
        <v>Ferguson, Collins and Mata</v>
      </c>
      <c r="X105" t="str">
        <v>Customizable bi-directional hardware</v>
      </c>
      <c r="Y105">
        <v>76100</v>
      </c>
      <c r="Z105">
        <v>24234</v>
      </c>
      <c r="AA105">
        <v>31.844940867279899</v>
      </c>
      <c r="AB105" t="str">
        <v>failed</v>
      </c>
      <c r="AC105">
        <v>245</v>
      </c>
      <c r="AD105" t="str">
        <v>US</v>
      </c>
      <c r="AE105" t="str">
        <v>USD</v>
      </c>
      <c r="AF105">
        <v>1535864400</v>
      </c>
      <c r="AG105">
        <v>1537074000</v>
      </c>
      <c r="AH105" t="b">
        <v>0</v>
      </c>
      <c r="AI105" t="b">
        <v>0</v>
      </c>
      <c r="AJ105" t="str">
        <v>theater/plays</v>
      </c>
      <c r="AK105">
        <v>98.914285714285711</v>
      </c>
      <c r="AL105" t="str">
        <v>theater</v>
      </c>
      <c r="AM105" t="str">
        <v>plays</v>
      </c>
      <c r="AN105">
        <v>43345.208333333328</v>
      </c>
      <c r="AO105">
        <v>43359.208333333328</v>
      </c>
    </row>
    <row r="106" spans="1:41" x14ac:dyDescent="0.25">
      <c r="A106">
        <v>165</v>
      </c>
      <c r="B106" t="str">
        <v>Cordova Ltd</v>
      </c>
      <c r="C106" t="str">
        <v>Synergized radical product</v>
      </c>
      <c r="D106">
        <v>90400</v>
      </c>
      <c r="E106">
        <v>110279</v>
      </c>
      <c r="F106">
        <v>121.99004424778761</v>
      </c>
      <c r="G106" t="str">
        <v>successful</v>
      </c>
      <c r="H106">
        <v>2506</v>
      </c>
      <c r="I106" t="str">
        <v>US</v>
      </c>
      <c r="J106" t="str">
        <v>USD</v>
      </c>
      <c r="K106">
        <v>1501563600</v>
      </c>
      <c r="L106">
        <v>1504328400</v>
      </c>
      <c r="M106" t="b">
        <v>0</v>
      </c>
      <c r="N106" t="b">
        <v>0</v>
      </c>
      <c r="O106" t="str">
        <v>technology/web</v>
      </c>
      <c r="P106">
        <v>44.005985634477256</v>
      </c>
      <c r="Q106" t="str">
        <v>technology</v>
      </c>
      <c r="R106" t="str">
        <v>web</v>
      </c>
      <c r="S106">
        <v>42948.208333333328</v>
      </c>
      <c r="T106">
        <v>42980.208333333328</v>
      </c>
      <c r="V106">
        <v>303</v>
      </c>
      <c r="W106" t="str">
        <v>Guerrero, Flores and Jenkins</v>
      </c>
      <c r="X106" t="str">
        <v>Networked optimal architecture</v>
      </c>
      <c r="Y106">
        <v>3400</v>
      </c>
      <c r="Z106">
        <v>2809</v>
      </c>
      <c r="AA106">
        <v>82.617647058823536</v>
      </c>
      <c r="AB106" t="str">
        <v>failed</v>
      </c>
      <c r="AC106">
        <v>32</v>
      </c>
      <c r="AD106" t="str">
        <v>US</v>
      </c>
      <c r="AE106" t="str">
        <v>USD</v>
      </c>
      <c r="AF106">
        <v>1452146400</v>
      </c>
      <c r="AG106">
        <v>1452578400</v>
      </c>
      <c r="AH106" t="b">
        <v>0</v>
      </c>
      <c r="AI106" t="b">
        <v>0</v>
      </c>
      <c r="AJ106" t="str">
        <v>music/indie rock</v>
      </c>
      <c r="AK106">
        <v>87.78125</v>
      </c>
      <c r="AL106" t="str">
        <v>music</v>
      </c>
      <c r="AM106" t="str">
        <v>indie rock</v>
      </c>
      <c r="AN106">
        <v>42376.25</v>
      </c>
      <c r="AO106">
        <v>42381.25</v>
      </c>
    </row>
    <row r="107" spans="1:41" x14ac:dyDescent="0.25">
      <c r="A107">
        <v>166</v>
      </c>
      <c r="B107" t="str">
        <v>Brown-Vang</v>
      </c>
      <c r="C107" t="str">
        <v>Robust heuristic artificial intelligence</v>
      </c>
      <c r="D107">
        <v>9800</v>
      </c>
      <c r="E107">
        <v>13439</v>
      </c>
      <c r="F107">
        <v>137.13265306122449</v>
      </c>
      <c r="G107" t="str">
        <v>successful</v>
      </c>
      <c r="H107">
        <v>244</v>
      </c>
      <c r="I107" t="str">
        <v>US</v>
      </c>
      <c r="J107" t="str">
        <v>USD</v>
      </c>
      <c r="K107">
        <v>1292997600</v>
      </c>
      <c r="L107">
        <v>1293343200</v>
      </c>
      <c r="M107" t="b">
        <v>0</v>
      </c>
      <c r="N107" t="b">
        <v>0</v>
      </c>
      <c r="O107" t="str">
        <v>photography/photography books</v>
      </c>
      <c r="P107">
        <v>55.077868852459019</v>
      </c>
      <c r="Q107" t="str">
        <v>photography</v>
      </c>
      <c r="R107" t="str">
        <v>photography books</v>
      </c>
      <c r="S107">
        <v>40534.25</v>
      </c>
      <c r="T107">
        <v>40538.25</v>
      </c>
      <c r="V107">
        <v>306</v>
      </c>
      <c r="W107" t="str">
        <v>Rush, Reed and Hall</v>
      </c>
      <c r="X107" t="str">
        <v>Enterprise-wide 3rdgeneration knowledge user</v>
      </c>
      <c r="Y107">
        <v>6500</v>
      </c>
      <c r="Z107">
        <v>514</v>
      </c>
      <c r="AA107">
        <v>7.9076923076923071</v>
      </c>
      <c r="AB107" t="str">
        <v>failed</v>
      </c>
      <c r="AC107">
        <v>7</v>
      </c>
      <c r="AD107" t="str">
        <v>US</v>
      </c>
      <c r="AE107" t="str">
        <v>USD</v>
      </c>
      <c r="AF107">
        <v>1500008400</v>
      </c>
      <c r="AG107">
        <v>1500267600</v>
      </c>
      <c r="AH107" t="b">
        <v>0</v>
      </c>
      <c r="AI107" t="b">
        <v>1</v>
      </c>
      <c r="AJ107" t="str">
        <v>theater/plays</v>
      </c>
      <c r="AK107">
        <v>73.428571428571431</v>
      </c>
      <c r="AL107" t="str">
        <v>theater</v>
      </c>
      <c r="AM107" t="str">
        <v>plays</v>
      </c>
      <c r="AN107">
        <v>42930.208333333328</v>
      </c>
      <c r="AO107">
        <v>42933.208333333328</v>
      </c>
    </row>
    <row r="108" spans="1:41" x14ac:dyDescent="0.25">
      <c r="A108">
        <v>167</v>
      </c>
      <c r="B108" t="str">
        <v>Cruz-Ward</v>
      </c>
      <c r="C108" t="str">
        <v>Robust content-based emulation</v>
      </c>
      <c r="D108">
        <v>2600</v>
      </c>
      <c r="E108">
        <v>10804</v>
      </c>
      <c r="F108">
        <v>415.53846153846149</v>
      </c>
      <c r="G108" t="str">
        <v>successful</v>
      </c>
      <c r="H108">
        <v>146</v>
      </c>
      <c r="I108" t="str">
        <v>AU</v>
      </c>
      <c r="J108" t="str">
        <v>AUD</v>
      </c>
      <c r="K108">
        <v>1370840400</v>
      </c>
      <c r="L108">
        <v>1371704400</v>
      </c>
      <c r="M108" t="b">
        <v>0</v>
      </c>
      <c r="N108" t="b">
        <v>0</v>
      </c>
      <c r="O108" t="str">
        <v>theater/plays</v>
      </c>
      <c r="P108">
        <v>74</v>
      </c>
      <c r="Q108" t="str">
        <v>theater</v>
      </c>
      <c r="R108" t="str">
        <v>plays</v>
      </c>
      <c r="S108">
        <v>41435.208333333336</v>
      </c>
      <c r="T108">
        <v>41445.208333333336</v>
      </c>
      <c r="V108">
        <v>308</v>
      </c>
      <c r="W108" t="str">
        <v>Davis Ltd</v>
      </c>
      <c r="X108" t="str">
        <v>Grass-roots optimizing projection</v>
      </c>
      <c r="Y108">
        <v>118200</v>
      </c>
      <c r="Z108">
        <v>87560</v>
      </c>
      <c r="AA108">
        <v>74.077834179357026</v>
      </c>
      <c r="AB108" t="str">
        <v>failed</v>
      </c>
      <c r="AC108">
        <v>803</v>
      </c>
      <c r="AD108" t="str">
        <v>US</v>
      </c>
      <c r="AE108" t="str">
        <v>USD</v>
      </c>
      <c r="AF108">
        <v>1303102800</v>
      </c>
      <c r="AG108">
        <v>1303189200</v>
      </c>
      <c r="AH108" t="b">
        <v>0</v>
      </c>
      <c r="AI108" t="b">
        <v>0</v>
      </c>
      <c r="AJ108" t="str">
        <v>theater/plays</v>
      </c>
      <c r="AK108">
        <v>109.04109589041096</v>
      </c>
      <c r="AL108" t="str">
        <v>theater</v>
      </c>
      <c r="AM108" t="str">
        <v>plays</v>
      </c>
      <c r="AN108">
        <v>40651.208333333336</v>
      </c>
      <c r="AO108">
        <v>40652.208333333336</v>
      </c>
    </row>
    <row r="109" spans="1:41" x14ac:dyDescent="0.25">
      <c r="A109">
        <v>169</v>
      </c>
      <c r="B109" t="str">
        <v>Tran, Steele and Wilson</v>
      </c>
      <c r="C109" t="str">
        <v>Profit-focused modular product</v>
      </c>
      <c r="D109">
        <v>23300</v>
      </c>
      <c r="E109">
        <v>98811</v>
      </c>
      <c r="F109">
        <v>424.08154506437768</v>
      </c>
      <c r="G109" t="str">
        <v>successful</v>
      </c>
      <c r="H109">
        <v>1267</v>
      </c>
      <c r="I109" t="str">
        <v>US</v>
      </c>
      <c r="J109" t="str">
        <v>USD</v>
      </c>
      <c r="K109">
        <v>1339909200</v>
      </c>
      <c r="L109">
        <v>1342328400</v>
      </c>
      <c r="M109" t="b">
        <v>0</v>
      </c>
      <c r="N109" t="b">
        <v>1</v>
      </c>
      <c r="O109" t="str">
        <v>film &amp; video/shorts</v>
      </c>
      <c r="P109">
        <v>77.988161010260455</v>
      </c>
      <c r="Q109" t="str">
        <v>film &amp; video</v>
      </c>
      <c r="R109" t="str">
        <v>shorts</v>
      </c>
      <c r="S109">
        <v>41077.208333333336</v>
      </c>
      <c r="T109">
        <v>41105.208333333336</v>
      </c>
      <c r="V109">
        <v>310</v>
      </c>
      <c r="W109" t="str">
        <v>Velazquez, Hunt and Ortiz</v>
      </c>
      <c r="X109" t="str">
        <v>Switchable zero tolerance website</v>
      </c>
      <c r="Y109">
        <v>7800</v>
      </c>
      <c r="Z109">
        <v>1586</v>
      </c>
      <c r="AA109">
        <v>20.333333333333332</v>
      </c>
      <c r="AB109" t="str">
        <v>failed</v>
      </c>
      <c r="AC109">
        <v>16</v>
      </c>
      <c r="AD109" t="str">
        <v>US</v>
      </c>
      <c r="AE109" t="str">
        <v>USD</v>
      </c>
      <c r="AF109">
        <v>1270789200</v>
      </c>
      <c r="AG109">
        <v>1272171600</v>
      </c>
      <c r="AH109" t="b">
        <v>0</v>
      </c>
      <c r="AI109" t="b">
        <v>0</v>
      </c>
      <c r="AJ109" t="str">
        <v>games/video games</v>
      </c>
      <c r="AK109">
        <v>99.125</v>
      </c>
      <c r="AL109" t="str">
        <v>games</v>
      </c>
      <c r="AM109" t="str">
        <v>video games</v>
      </c>
      <c r="AN109">
        <v>40277.208333333336</v>
      </c>
      <c r="AO109">
        <v>40293.208333333336</v>
      </c>
    </row>
    <row r="110" spans="1:41" x14ac:dyDescent="0.25">
      <c r="A110">
        <v>173</v>
      </c>
      <c r="B110" t="str">
        <v>White LLC</v>
      </c>
      <c r="C110" t="str">
        <v>Cross-group 4thgeneration middleware</v>
      </c>
      <c r="D110">
        <v>96700</v>
      </c>
      <c r="E110">
        <v>157635</v>
      </c>
      <c r="F110">
        <v>163.01447776628748</v>
      </c>
      <c r="G110" t="str">
        <v>successful</v>
      </c>
      <c r="H110">
        <v>1561</v>
      </c>
      <c r="I110" t="str">
        <v>US</v>
      </c>
      <c r="J110" t="str">
        <v>USD</v>
      </c>
      <c r="K110">
        <v>1368853200</v>
      </c>
      <c r="L110">
        <v>1369371600</v>
      </c>
      <c r="M110" t="b">
        <v>0</v>
      </c>
      <c r="N110" t="b">
        <v>0</v>
      </c>
      <c r="O110" t="str">
        <v>theater/plays</v>
      </c>
      <c r="P110">
        <v>100.98334401024984</v>
      </c>
      <c r="Q110" t="str">
        <v>theater</v>
      </c>
      <c r="R110" t="str">
        <v>plays</v>
      </c>
      <c r="S110">
        <v>41412.208333333336</v>
      </c>
      <c r="T110">
        <v>41418.208333333336</v>
      </c>
      <c r="V110">
        <v>315</v>
      </c>
      <c r="W110" t="str">
        <v>Lopez, Adams and Johnson</v>
      </c>
      <c r="X110" t="str">
        <v>Open-source interactive knowledge user</v>
      </c>
      <c r="Y110">
        <v>9500</v>
      </c>
      <c r="Z110">
        <v>3220</v>
      </c>
      <c r="AA110">
        <v>33.89473684210526</v>
      </c>
      <c r="AB110" t="str">
        <v>failed</v>
      </c>
      <c r="AC110">
        <v>31</v>
      </c>
      <c r="AD110" t="str">
        <v>US</v>
      </c>
      <c r="AE110" t="str">
        <v>USD</v>
      </c>
      <c r="AF110">
        <v>1400907600</v>
      </c>
      <c r="AG110">
        <v>1403413200</v>
      </c>
      <c r="AH110" t="b">
        <v>0</v>
      </c>
      <c r="AI110" t="b">
        <v>0</v>
      </c>
      <c r="AJ110" t="str">
        <v>theater/plays</v>
      </c>
      <c r="AK110">
        <v>103.87096774193549</v>
      </c>
      <c r="AL110" t="str">
        <v>theater</v>
      </c>
      <c r="AM110" t="str">
        <v>plays</v>
      </c>
      <c r="AN110">
        <v>41783.208333333336</v>
      </c>
      <c r="AO110">
        <v>41812.208333333336</v>
      </c>
    </row>
    <row r="111" spans="1:41" x14ac:dyDescent="0.25">
      <c r="A111">
        <v>174</v>
      </c>
      <c r="B111" t="str">
        <v>Santos, Black and Donovan</v>
      </c>
      <c r="C111" t="str">
        <v>Pre-emptive scalable access</v>
      </c>
      <c r="D111">
        <v>600</v>
      </c>
      <c r="E111">
        <v>5368</v>
      </c>
      <c r="F111">
        <v>894.66666666666674</v>
      </c>
      <c r="G111" t="str">
        <v>successful</v>
      </c>
      <c r="H111">
        <v>48</v>
      </c>
      <c r="I111" t="str">
        <v>US</v>
      </c>
      <c r="J111" t="str">
        <v>USD</v>
      </c>
      <c r="K111">
        <v>1444021200</v>
      </c>
      <c r="L111">
        <v>1444107600</v>
      </c>
      <c r="M111" t="b">
        <v>0</v>
      </c>
      <c r="N111" t="b">
        <v>1</v>
      </c>
      <c r="O111" t="str">
        <v>technology/wearables</v>
      </c>
      <c r="P111">
        <v>111.83333333333333</v>
      </c>
      <c r="Q111" t="str">
        <v>technology</v>
      </c>
      <c r="R111" t="str">
        <v>wearables</v>
      </c>
      <c r="S111">
        <v>42282.208333333328</v>
      </c>
      <c r="T111">
        <v>42283.208333333328</v>
      </c>
      <c r="V111">
        <v>316</v>
      </c>
      <c r="W111" t="str">
        <v>Martin-Marshall</v>
      </c>
      <c r="X111" t="str">
        <v>Configurable demand-driven matrix</v>
      </c>
      <c r="Y111">
        <v>9600</v>
      </c>
      <c r="Z111">
        <v>6401</v>
      </c>
      <c r="AA111">
        <v>66.677083333333329</v>
      </c>
      <c r="AB111" t="str">
        <v>failed</v>
      </c>
      <c r="AC111">
        <v>108</v>
      </c>
      <c r="AD111" t="str">
        <v>IT</v>
      </c>
      <c r="AE111" t="str">
        <v>EUR</v>
      </c>
      <c r="AF111">
        <v>1574143200</v>
      </c>
      <c r="AG111">
        <v>1574229600</v>
      </c>
      <c r="AH111" t="b">
        <v>0</v>
      </c>
      <c r="AI111" t="b">
        <v>1</v>
      </c>
      <c r="AJ111" t="str">
        <v>food/food trucks</v>
      </c>
      <c r="AK111">
        <v>59.268518518518519</v>
      </c>
      <c r="AL111" t="str">
        <v>food</v>
      </c>
      <c r="AM111" t="str">
        <v>food trucks</v>
      </c>
      <c r="AN111">
        <v>43788.25</v>
      </c>
      <c r="AO111">
        <v>43789.25</v>
      </c>
    </row>
    <row r="112" spans="1:41" x14ac:dyDescent="0.25">
      <c r="A112">
        <v>177</v>
      </c>
      <c r="B112" t="str">
        <v>Lee, Gibson and Morgan</v>
      </c>
      <c r="C112" t="str">
        <v>Digitized solution-oriented product</v>
      </c>
      <c r="D112">
        <v>38800</v>
      </c>
      <c r="E112">
        <v>161593</v>
      </c>
      <c r="F112">
        <v>416.47680412371136</v>
      </c>
      <c r="G112" t="str">
        <v>successful</v>
      </c>
      <c r="H112">
        <v>2739</v>
      </c>
      <c r="I112" t="str">
        <v>US</v>
      </c>
      <c r="J112" t="str">
        <v>USD</v>
      </c>
      <c r="K112">
        <v>1289800800</v>
      </c>
      <c r="L112">
        <v>1291960800</v>
      </c>
      <c r="M112" t="b">
        <v>0</v>
      </c>
      <c r="N112" t="b">
        <v>0</v>
      </c>
      <c r="O112" t="str">
        <v>theater/plays</v>
      </c>
      <c r="P112">
        <v>58.997079225994888</v>
      </c>
      <c r="Q112" t="str">
        <v>theater</v>
      </c>
      <c r="R112" t="str">
        <v>plays</v>
      </c>
      <c r="S112">
        <v>40497.25</v>
      </c>
      <c r="T112">
        <v>40522.25</v>
      </c>
      <c r="V112">
        <v>317</v>
      </c>
      <c r="W112" t="str">
        <v>Summers PLC</v>
      </c>
      <c r="X112" t="str">
        <v>Cross-group coherent hierarchy</v>
      </c>
      <c r="Y112">
        <v>6600</v>
      </c>
      <c r="Z112">
        <v>1269</v>
      </c>
      <c r="AA112">
        <v>19.227272727272727</v>
      </c>
      <c r="AB112" t="str">
        <v>failed</v>
      </c>
      <c r="AC112">
        <v>30</v>
      </c>
      <c r="AD112" t="str">
        <v>US</v>
      </c>
      <c r="AE112" t="str">
        <v>USD</v>
      </c>
      <c r="AF112">
        <v>1494738000</v>
      </c>
      <c r="AG112">
        <v>1495861200</v>
      </c>
      <c r="AH112" t="b">
        <v>0</v>
      </c>
      <c r="AI112" t="b">
        <v>0</v>
      </c>
      <c r="AJ112" t="str">
        <v>theater/plays</v>
      </c>
      <c r="AK112">
        <v>42.3</v>
      </c>
      <c r="AL112" t="str">
        <v>theater</v>
      </c>
      <c r="AM112" t="str">
        <v>plays</v>
      </c>
      <c r="AN112">
        <v>42869.208333333328</v>
      </c>
      <c r="AO112">
        <v>42882.208333333328</v>
      </c>
    </row>
    <row r="113" spans="1:41" x14ac:dyDescent="0.25">
      <c r="A113">
        <v>179</v>
      </c>
      <c r="B113" t="str">
        <v>Marks Ltd</v>
      </c>
      <c r="C113" t="str">
        <v>Realigned human-resource orchestration</v>
      </c>
      <c r="D113">
        <v>44500</v>
      </c>
      <c r="E113">
        <v>159185</v>
      </c>
      <c r="F113">
        <v>357.71910112359546</v>
      </c>
      <c r="G113" t="str">
        <v>successful</v>
      </c>
      <c r="H113">
        <v>3537</v>
      </c>
      <c r="I113" t="str">
        <v>CA</v>
      </c>
      <c r="J113" t="str">
        <v>CAD</v>
      </c>
      <c r="K113">
        <v>1363496400</v>
      </c>
      <c r="L113">
        <v>1363582800</v>
      </c>
      <c r="M113" t="b">
        <v>0</v>
      </c>
      <c r="N113" t="b">
        <v>1</v>
      </c>
      <c r="O113" t="str">
        <v>theater/plays</v>
      </c>
      <c r="P113">
        <v>45.005654509471306</v>
      </c>
      <c r="Q113" t="str">
        <v>theater</v>
      </c>
      <c r="R113" t="str">
        <v>plays</v>
      </c>
      <c r="S113">
        <v>41350.208333333336</v>
      </c>
      <c r="T113">
        <v>41351.208333333336</v>
      </c>
      <c r="V113">
        <v>318</v>
      </c>
      <c r="W113" t="str">
        <v>Young, Hart and Ryan</v>
      </c>
      <c r="X113" t="str">
        <v>Decentralized demand-driven open system</v>
      </c>
      <c r="Y113">
        <v>5700</v>
      </c>
      <c r="Z113">
        <v>903</v>
      </c>
      <c r="AA113">
        <v>15.842105263157894</v>
      </c>
      <c r="AB113" t="str">
        <v>failed</v>
      </c>
      <c r="AC113">
        <v>17</v>
      </c>
      <c r="AD113" t="str">
        <v>US</v>
      </c>
      <c r="AE113" t="str">
        <v>USD</v>
      </c>
      <c r="AF113">
        <v>1392357600</v>
      </c>
      <c r="AG113">
        <v>1392530400</v>
      </c>
      <c r="AH113" t="b">
        <v>0</v>
      </c>
      <c r="AI113" t="b">
        <v>0</v>
      </c>
      <c r="AJ113" t="str">
        <v>music/rock</v>
      </c>
      <c r="AK113">
        <v>53.117647058823529</v>
      </c>
      <c r="AL113" t="str">
        <v>music</v>
      </c>
      <c r="AM113" t="str">
        <v>rock</v>
      </c>
      <c r="AN113">
        <v>41684.25</v>
      </c>
      <c r="AO113">
        <v>41686.25</v>
      </c>
    </row>
    <row r="114" spans="1:41" x14ac:dyDescent="0.25">
      <c r="A114">
        <v>180</v>
      </c>
      <c r="B114" t="str">
        <v>Olsen, Edwards and Reid</v>
      </c>
      <c r="C114" t="str">
        <v>Optional clear-thinking software</v>
      </c>
      <c r="D114">
        <v>56000</v>
      </c>
      <c r="E114">
        <v>172736</v>
      </c>
      <c r="F114">
        <v>308.45714285714286</v>
      </c>
      <c r="G114" t="str">
        <v>successful</v>
      </c>
      <c r="H114">
        <v>2107</v>
      </c>
      <c r="I114" t="str">
        <v>AU</v>
      </c>
      <c r="J114" t="str">
        <v>AUD</v>
      </c>
      <c r="K114">
        <v>1269234000</v>
      </c>
      <c r="L114">
        <v>1269666000</v>
      </c>
      <c r="M114" t="b">
        <v>0</v>
      </c>
      <c r="N114" t="b">
        <v>0</v>
      </c>
      <c r="O114" t="str">
        <v>technology/wearables</v>
      </c>
      <c r="P114">
        <v>81.98196487897485</v>
      </c>
      <c r="Q114" t="str">
        <v>technology</v>
      </c>
      <c r="R114" t="str">
        <v>wearables</v>
      </c>
      <c r="S114">
        <v>40259.208333333336</v>
      </c>
      <c r="T114">
        <v>40264.208333333336</v>
      </c>
      <c r="V114">
        <v>320</v>
      </c>
      <c r="W114" t="str">
        <v>Sandoval-Powell</v>
      </c>
      <c r="X114" t="str">
        <v>Phased holistic implementation</v>
      </c>
      <c r="Y114">
        <v>84400</v>
      </c>
      <c r="Z114">
        <v>8092</v>
      </c>
      <c r="AA114">
        <v>9.5876777251184837</v>
      </c>
      <c r="AB114" t="str">
        <v>failed</v>
      </c>
      <c r="AC114">
        <v>80</v>
      </c>
      <c r="AD114" t="str">
        <v>US</v>
      </c>
      <c r="AE114" t="str">
        <v>USD</v>
      </c>
      <c r="AF114">
        <v>1305003600</v>
      </c>
      <c r="AG114">
        <v>1305781200</v>
      </c>
      <c r="AH114" t="b">
        <v>0</v>
      </c>
      <c r="AI114" t="b">
        <v>0</v>
      </c>
      <c r="AJ114" t="str">
        <v>publishing/fiction</v>
      </c>
      <c r="AK114">
        <v>101.15</v>
      </c>
      <c r="AL114" t="str">
        <v>publishing</v>
      </c>
      <c r="AM114" t="str">
        <v>fiction</v>
      </c>
      <c r="AN114">
        <v>40673.208333333336</v>
      </c>
      <c r="AO114">
        <v>40682.208333333336</v>
      </c>
    </row>
    <row r="115" spans="1:41" x14ac:dyDescent="0.25">
      <c r="A115">
        <v>182</v>
      </c>
      <c r="B115" t="str">
        <v>Adams Group</v>
      </c>
      <c r="C115" t="str">
        <v>Reverse-engineered bandwidth-monitored contingency</v>
      </c>
      <c r="D115">
        <v>27100</v>
      </c>
      <c r="E115">
        <v>195750</v>
      </c>
      <c r="F115">
        <v>722.32472324723244</v>
      </c>
      <c r="G115" t="str">
        <v>successful</v>
      </c>
      <c r="H115">
        <v>3318</v>
      </c>
      <c r="I115" t="str">
        <v>DK</v>
      </c>
      <c r="J115" t="str">
        <v>DKK</v>
      </c>
      <c r="K115">
        <v>1560574800</v>
      </c>
      <c r="L115">
        <v>1561957200</v>
      </c>
      <c r="M115" t="b">
        <v>0</v>
      </c>
      <c r="N115" t="b">
        <v>0</v>
      </c>
      <c r="O115" t="str">
        <v>theater/plays</v>
      </c>
      <c r="P115">
        <v>58.996383363471971</v>
      </c>
      <c r="Q115" t="str">
        <v>theater</v>
      </c>
      <c r="R115" t="str">
        <v>plays</v>
      </c>
      <c r="S115">
        <v>43631.208333333328</v>
      </c>
      <c r="T115">
        <v>43647.208333333328</v>
      </c>
      <c r="V115">
        <v>321</v>
      </c>
      <c r="W115" t="str">
        <v>Mills, Frazier and Perez</v>
      </c>
      <c r="X115" t="str">
        <v>Proactive attitude-oriented knowledge user</v>
      </c>
      <c r="Y115">
        <v>170400</v>
      </c>
      <c r="Z115">
        <v>160422</v>
      </c>
      <c r="AA115">
        <v>94.144366197183089</v>
      </c>
      <c r="AB115" t="str">
        <v>failed</v>
      </c>
      <c r="AC115">
        <v>2468</v>
      </c>
      <c r="AD115" t="str">
        <v>US</v>
      </c>
      <c r="AE115" t="str">
        <v>USD</v>
      </c>
      <c r="AF115">
        <v>1301634000</v>
      </c>
      <c r="AG115">
        <v>1302325200</v>
      </c>
      <c r="AH115" t="b">
        <v>0</v>
      </c>
      <c r="AI115" t="b">
        <v>0</v>
      </c>
      <c r="AJ115" t="str">
        <v>film &amp; video/shorts</v>
      </c>
      <c r="AK115">
        <v>65.000810372771468</v>
      </c>
      <c r="AL115" t="str">
        <v>film &amp; video</v>
      </c>
      <c r="AM115" t="str">
        <v>shorts</v>
      </c>
      <c r="AN115">
        <v>40634.208333333336</v>
      </c>
      <c r="AO115">
        <v>40642.208333333336</v>
      </c>
    </row>
    <row r="116" spans="1:41" x14ac:dyDescent="0.25">
      <c r="A116">
        <v>184</v>
      </c>
      <c r="B116" t="str">
        <v>Howard, Carter and Griffith</v>
      </c>
      <c r="C116" t="str">
        <v>Adaptive asynchronous emulation</v>
      </c>
      <c r="D116">
        <v>3600</v>
      </c>
      <c r="E116">
        <v>10550</v>
      </c>
      <c r="F116">
        <v>293.05555555555554</v>
      </c>
      <c r="G116" t="str">
        <v>successful</v>
      </c>
      <c r="H116">
        <v>340</v>
      </c>
      <c r="I116" t="str">
        <v>US</v>
      </c>
      <c r="J116" t="str">
        <v>USD</v>
      </c>
      <c r="K116">
        <v>1556859600</v>
      </c>
      <c r="L116">
        <v>1556946000</v>
      </c>
      <c r="M116" t="b">
        <v>0</v>
      </c>
      <c r="N116" t="b">
        <v>0</v>
      </c>
      <c r="O116" t="str">
        <v>theater/plays</v>
      </c>
      <c r="P116">
        <v>31.029411764705884</v>
      </c>
      <c r="Q116" t="str">
        <v>theater</v>
      </c>
      <c r="R116" t="str">
        <v>plays</v>
      </c>
      <c r="S116">
        <v>43588.208333333328</v>
      </c>
      <c r="T116">
        <v>43589.208333333328</v>
      </c>
      <c r="V116">
        <v>323</v>
      </c>
      <c r="W116" t="str">
        <v>Cole, Smith and Wood</v>
      </c>
      <c r="X116" t="str">
        <v>Integrated zero-defect help-desk</v>
      </c>
      <c r="Y116">
        <v>8900</v>
      </c>
      <c r="Z116">
        <v>2148</v>
      </c>
      <c r="AA116">
        <v>24.134831460674157</v>
      </c>
      <c r="AB116" t="str">
        <v>failed</v>
      </c>
      <c r="AC116">
        <v>26</v>
      </c>
      <c r="AD116" t="str">
        <v>GB</v>
      </c>
      <c r="AE116" t="str">
        <v>GBP</v>
      </c>
      <c r="AF116">
        <v>1395896400</v>
      </c>
      <c r="AG116">
        <v>1396069200</v>
      </c>
      <c r="AH116" t="b">
        <v>0</v>
      </c>
      <c r="AI116" t="b">
        <v>0</v>
      </c>
      <c r="AJ116" t="str">
        <v>film &amp; video/documentary</v>
      </c>
      <c r="AK116">
        <v>82.615384615384613</v>
      </c>
      <c r="AL116" t="str">
        <v>film &amp; video</v>
      </c>
      <c r="AM116" t="str">
        <v>documentary</v>
      </c>
      <c r="AN116">
        <v>41725.208333333336</v>
      </c>
      <c r="AO116">
        <v>41727.208333333336</v>
      </c>
    </row>
    <row r="117" spans="1:41" x14ac:dyDescent="0.25">
      <c r="A117">
        <v>187</v>
      </c>
      <c r="B117" t="str">
        <v>Fox Group</v>
      </c>
      <c r="C117" t="str">
        <v>Horizontal transitional paradigm</v>
      </c>
      <c r="D117">
        <v>60200</v>
      </c>
      <c r="E117">
        <v>138384</v>
      </c>
      <c r="F117">
        <v>229.87375415282392</v>
      </c>
      <c r="G117" t="str">
        <v>successful</v>
      </c>
      <c r="H117">
        <v>1442</v>
      </c>
      <c r="I117" t="str">
        <v>CA</v>
      </c>
      <c r="J117" t="str">
        <v>CAD</v>
      </c>
      <c r="K117">
        <v>1361599200</v>
      </c>
      <c r="L117">
        <v>1364014800</v>
      </c>
      <c r="M117" t="b">
        <v>0</v>
      </c>
      <c r="N117" t="b">
        <v>1</v>
      </c>
      <c r="O117" t="str">
        <v>film &amp; video/shorts</v>
      </c>
      <c r="P117">
        <v>95.966712898751737</v>
      </c>
      <c r="Q117" t="str">
        <v>film &amp; video</v>
      </c>
      <c r="R117" t="str">
        <v>shorts</v>
      </c>
      <c r="S117">
        <v>41328.25</v>
      </c>
      <c r="T117">
        <v>41356.208333333336</v>
      </c>
      <c r="V117">
        <v>325</v>
      </c>
      <c r="W117" t="str">
        <v>Saunders Group</v>
      </c>
      <c r="X117" t="str">
        <v>Programmable systemic implementation</v>
      </c>
      <c r="Y117">
        <v>6500</v>
      </c>
      <c r="Z117">
        <v>5897</v>
      </c>
      <c r="AA117">
        <v>90.723076923076931</v>
      </c>
      <c r="AB117" t="str">
        <v>failed</v>
      </c>
      <c r="AC117">
        <v>73</v>
      </c>
      <c r="AD117" t="str">
        <v>US</v>
      </c>
      <c r="AE117" t="str">
        <v>USD</v>
      </c>
      <c r="AF117">
        <v>1529125200</v>
      </c>
      <c r="AG117">
        <v>1531112400</v>
      </c>
      <c r="AH117" t="b">
        <v>0</v>
      </c>
      <c r="AI117" t="b">
        <v>1</v>
      </c>
      <c r="AJ117" t="str">
        <v>theater/plays</v>
      </c>
      <c r="AK117">
        <v>80.780821917808225</v>
      </c>
      <c r="AL117" t="str">
        <v>theater</v>
      </c>
      <c r="AM117" t="str">
        <v>plays</v>
      </c>
      <c r="AN117">
        <v>43267.208333333328</v>
      </c>
      <c r="AO117">
        <v>43290.208333333328</v>
      </c>
    </row>
    <row r="118" spans="1:41" x14ac:dyDescent="0.25">
      <c r="A118">
        <v>194</v>
      </c>
      <c r="B118" t="str">
        <v>Sandoval Group</v>
      </c>
      <c r="C118" t="str">
        <v>Assimilated multi-tasking archive</v>
      </c>
      <c r="D118">
        <v>7100</v>
      </c>
      <c r="E118">
        <v>8716</v>
      </c>
      <c r="F118">
        <v>122.7605633802817</v>
      </c>
      <c r="G118" t="str">
        <v>successful</v>
      </c>
      <c r="H118">
        <v>126</v>
      </c>
      <c r="I118" t="str">
        <v>US</v>
      </c>
      <c r="J118" t="str">
        <v>USD</v>
      </c>
      <c r="K118">
        <v>1442206800</v>
      </c>
      <c r="L118">
        <v>1443589200</v>
      </c>
      <c r="M118" t="b">
        <v>0</v>
      </c>
      <c r="N118" t="b">
        <v>0</v>
      </c>
      <c r="O118" t="str">
        <v>music/metal</v>
      </c>
      <c r="P118">
        <v>69.174603174603178</v>
      </c>
      <c r="Q118" t="str">
        <v>music</v>
      </c>
      <c r="R118" t="str">
        <v>metal</v>
      </c>
      <c r="S118">
        <v>42261.208333333328</v>
      </c>
      <c r="T118">
        <v>42277.208333333328</v>
      </c>
      <c r="V118">
        <v>326</v>
      </c>
      <c r="W118" t="str">
        <v>Pham, Avila and Nash</v>
      </c>
      <c r="X118" t="str">
        <v>Multi-channeled next generation architecture</v>
      </c>
      <c r="Y118">
        <v>7200</v>
      </c>
      <c r="Z118">
        <v>3326</v>
      </c>
      <c r="AA118">
        <v>46.194444444444443</v>
      </c>
      <c r="AB118" t="str">
        <v>failed</v>
      </c>
      <c r="AC118">
        <v>128</v>
      </c>
      <c r="AD118" t="str">
        <v>US</v>
      </c>
      <c r="AE118" t="str">
        <v>USD</v>
      </c>
      <c r="AF118">
        <v>1451109600</v>
      </c>
      <c r="AG118">
        <v>1451628000</v>
      </c>
      <c r="AH118" t="b">
        <v>0</v>
      </c>
      <c r="AI118" t="b">
        <v>0</v>
      </c>
      <c r="AJ118" t="str">
        <v>film &amp; video/animation</v>
      </c>
      <c r="AK118">
        <v>25.984375</v>
      </c>
      <c r="AL118" t="str">
        <v>film &amp; video</v>
      </c>
      <c r="AM118" t="str">
        <v>animation</v>
      </c>
      <c r="AN118">
        <v>42364.25</v>
      </c>
      <c r="AO118">
        <v>42370.25</v>
      </c>
    </row>
    <row r="119" spans="1:41" x14ac:dyDescent="0.25">
      <c r="A119">
        <v>195</v>
      </c>
      <c r="B119" t="str">
        <v>Smith and Sons</v>
      </c>
      <c r="C119" t="str">
        <v>Upgradable high-level solution</v>
      </c>
      <c r="D119">
        <v>15800</v>
      </c>
      <c r="E119">
        <v>57157</v>
      </c>
      <c r="F119">
        <v>361.75316455696202</v>
      </c>
      <c r="G119" t="str">
        <v>successful</v>
      </c>
      <c r="H119">
        <v>524</v>
      </c>
      <c r="I119" t="str">
        <v>US</v>
      </c>
      <c r="J119" t="str">
        <v>USD</v>
      </c>
      <c r="K119">
        <v>1532840400</v>
      </c>
      <c r="L119">
        <v>1533445200</v>
      </c>
      <c r="M119" t="b">
        <v>0</v>
      </c>
      <c r="N119" t="b">
        <v>0</v>
      </c>
      <c r="O119" t="str">
        <v>music/electric music</v>
      </c>
      <c r="P119">
        <v>109.07824427480917</v>
      </c>
      <c r="Q119" t="str">
        <v>music</v>
      </c>
      <c r="R119" t="str">
        <v>electric music</v>
      </c>
      <c r="S119">
        <v>43310.208333333328</v>
      </c>
      <c r="T119">
        <v>43317.208333333328</v>
      </c>
      <c r="V119">
        <v>327</v>
      </c>
      <c r="W119" t="str">
        <v>Patterson, Salinas and Lucas</v>
      </c>
      <c r="X119" t="str">
        <v>Digitized 3rdgeneration encoding</v>
      </c>
      <c r="Y119">
        <v>2600</v>
      </c>
      <c r="Z119">
        <v>1002</v>
      </c>
      <c r="AA119">
        <v>38.53846153846154</v>
      </c>
      <c r="AB119" t="str">
        <v>failed</v>
      </c>
      <c r="AC119">
        <v>33</v>
      </c>
      <c r="AD119" t="str">
        <v>US</v>
      </c>
      <c r="AE119" t="str">
        <v>USD</v>
      </c>
      <c r="AF119">
        <v>1566968400</v>
      </c>
      <c r="AG119">
        <v>1567314000</v>
      </c>
      <c r="AH119" t="b">
        <v>0</v>
      </c>
      <c r="AI119" t="b">
        <v>1</v>
      </c>
      <c r="AJ119" t="str">
        <v>theater/plays</v>
      </c>
      <c r="AK119">
        <v>30.363636363636363</v>
      </c>
      <c r="AL119" t="str">
        <v>theater</v>
      </c>
      <c r="AM119" t="str">
        <v>plays</v>
      </c>
      <c r="AN119">
        <v>43705.208333333328</v>
      </c>
      <c r="AO119">
        <v>43709.208333333328</v>
      </c>
    </row>
    <row r="120" spans="1:41" x14ac:dyDescent="0.25">
      <c r="A120">
        <v>197</v>
      </c>
      <c r="B120" t="str">
        <v>Perry and Sons</v>
      </c>
      <c r="C120" t="str">
        <v>Business-focused logistical framework</v>
      </c>
      <c r="D120">
        <v>54700</v>
      </c>
      <c r="E120">
        <v>163118</v>
      </c>
      <c r="F120">
        <v>298.20475319926874</v>
      </c>
      <c r="G120" t="str">
        <v>successful</v>
      </c>
      <c r="H120">
        <v>1989</v>
      </c>
      <c r="I120" t="str">
        <v>US</v>
      </c>
      <c r="J120" t="str">
        <v>USD</v>
      </c>
      <c r="K120">
        <v>1498194000</v>
      </c>
      <c r="L120">
        <v>1499403600</v>
      </c>
      <c r="M120" t="b">
        <v>0</v>
      </c>
      <c r="N120" t="b">
        <v>0</v>
      </c>
      <c r="O120" t="str">
        <v>film &amp; video/drama</v>
      </c>
      <c r="P120">
        <v>82.010055304172951</v>
      </c>
      <c r="Q120" t="str">
        <v>film &amp; video</v>
      </c>
      <c r="R120" t="str">
        <v>drama</v>
      </c>
      <c r="S120">
        <v>42909.208333333328</v>
      </c>
      <c r="T120">
        <v>42923.208333333328</v>
      </c>
      <c r="V120">
        <v>336</v>
      </c>
      <c r="W120" t="str">
        <v>Nunez Inc</v>
      </c>
      <c r="X120" t="str">
        <v>Customizable intangible capability</v>
      </c>
      <c r="Y120">
        <v>70700</v>
      </c>
      <c r="Z120">
        <v>68602</v>
      </c>
      <c r="AA120">
        <v>97.032531824611041</v>
      </c>
      <c r="AB120" t="str">
        <v>failed</v>
      </c>
      <c r="AC120">
        <v>1072</v>
      </c>
      <c r="AD120" t="str">
        <v>US</v>
      </c>
      <c r="AE120" t="str">
        <v>USD</v>
      </c>
      <c r="AF120">
        <v>1292392800</v>
      </c>
      <c r="AG120">
        <v>1292479200</v>
      </c>
      <c r="AH120" t="b">
        <v>0</v>
      </c>
      <c r="AI120" t="b">
        <v>1</v>
      </c>
      <c r="AJ120" t="str">
        <v>music/rock</v>
      </c>
      <c r="AK120">
        <v>63.994402985074629</v>
      </c>
      <c r="AL120" t="str">
        <v>music</v>
      </c>
      <c r="AM120" t="str">
        <v>rock</v>
      </c>
      <c r="AN120">
        <v>40527.25</v>
      </c>
      <c r="AO120">
        <v>40528.25</v>
      </c>
    </row>
    <row r="121" spans="1:41" x14ac:dyDescent="0.25">
      <c r="A121">
        <v>201</v>
      </c>
      <c r="B121" t="str">
        <v>Osborne, Perkins and Knox</v>
      </c>
      <c r="C121" t="str">
        <v>Cross-platform bi-directional workforce</v>
      </c>
      <c r="D121">
        <v>2100</v>
      </c>
      <c r="E121">
        <v>14305</v>
      </c>
      <c r="F121">
        <v>681.19047619047615</v>
      </c>
      <c r="G121" t="str">
        <v>successful</v>
      </c>
      <c r="H121">
        <v>157</v>
      </c>
      <c r="I121" t="str">
        <v>US</v>
      </c>
      <c r="J121" t="str">
        <v>USD</v>
      </c>
      <c r="K121">
        <v>1406264400</v>
      </c>
      <c r="L121">
        <v>1407819600</v>
      </c>
      <c r="M121" t="b">
        <v>0</v>
      </c>
      <c r="N121" t="b">
        <v>0</v>
      </c>
      <c r="O121" t="str">
        <v>technology/web</v>
      </c>
      <c r="P121">
        <v>91.114649681528661</v>
      </c>
      <c r="Q121" t="str">
        <v>technology</v>
      </c>
      <c r="R121" t="str">
        <v>web</v>
      </c>
      <c r="S121">
        <v>41845.208333333336</v>
      </c>
      <c r="T121">
        <v>41863.208333333336</v>
      </c>
      <c r="V121">
        <v>340</v>
      </c>
      <c r="W121" t="str">
        <v>Butler, Henry and Espinoza</v>
      </c>
      <c r="X121" t="str">
        <v>Switchable didactic matrices</v>
      </c>
      <c r="Y121">
        <v>37100</v>
      </c>
      <c r="Z121">
        <v>34964</v>
      </c>
      <c r="AA121">
        <v>94.242587601078171</v>
      </c>
      <c r="AB121" t="str">
        <v>failed</v>
      </c>
      <c r="AC121">
        <v>393</v>
      </c>
      <c r="AD121" t="str">
        <v>US</v>
      </c>
      <c r="AE121" t="str">
        <v>USD</v>
      </c>
      <c r="AF121">
        <v>1323669600</v>
      </c>
      <c r="AG121">
        <v>1323756000</v>
      </c>
      <c r="AH121" t="b">
        <v>0</v>
      </c>
      <c r="AI121" t="b">
        <v>0</v>
      </c>
      <c r="AJ121" t="str">
        <v>photography/photography books</v>
      </c>
      <c r="AK121">
        <v>88.966921119592882</v>
      </c>
      <c r="AL121" t="str">
        <v>photography</v>
      </c>
      <c r="AM121" t="str">
        <v>photography books</v>
      </c>
      <c r="AN121">
        <v>40889.25</v>
      </c>
      <c r="AO121">
        <v>40890.25</v>
      </c>
    </row>
    <row r="122" spans="1:41" x14ac:dyDescent="0.25">
      <c r="A122">
        <v>203</v>
      </c>
      <c r="B122" t="str">
        <v>Hayden, Shannon and Stein</v>
      </c>
      <c r="C122" t="str">
        <v>Customer-focused client-server service-desk</v>
      </c>
      <c r="D122">
        <v>143900</v>
      </c>
      <c r="E122">
        <v>193413</v>
      </c>
      <c r="F122">
        <v>134.40792216817235</v>
      </c>
      <c r="G122" t="str">
        <v>successful</v>
      </c>
      <c r="H122">
        <v>4498</v>
      </c>
      <c r="I122" t="str">
        <v>AU</v>
      </c>
      <c r="J122" t="str">
        <v>AUD</v>
      </c>
      <c r="K122">
        <v>1484632800</v>
      </c>
      <c r="L122">
        <v>1484805600</v>
      </c>
      <c r="M122" t="b">
        <v>0</v>
      </c>
      <c r="N122" t="b">
        <v>0</v>
      </c>
      <c r="O122" t="str">
        <v>theater/plays</v>
      </c>
      <c r="P122">
        <v>42.999777678968428</v>
      </c>
      <c r="Q122" t="str">
        <v>theater</v>
      </c>
      <c r="R122" t="str">
        <v>plays</v>
      </c>
      <c r="S122">
        <v>42752.25</v>
      </c>
      <c r="T122">
        <v>42754.25</v>
      </c>
      <c r="V122">
        <v>341</v>
      </c>
      <c r="W122" t="str">
        <v>Guzman Group</v>
      </c>
      <c r="X122" t="str">
        <v>Ameliorated disintermediate utilization</v>
      </c>
      <c r="Y122">
        <v>114300</v>
      </c>
      <c r="Z122">
        <v>96777</v>
      </c>
      <c r="AA122">
        <v>84.669291338582681</v>
      </c>
      <c r="AB122" t="str">
        <v>failed</v>
      </c>
      <c r="AC122">
        <v>1257</v>
      </c>
      <c r="AD122" t="str">
        <v>US</v>
      </c>
      <c r="AE122" t="str">
        <v>USD</v>
      </c>
      <c r="AF122">
        <v>1440738000</v>
      </c>
      <c r="AG122">
        <v>1441342800</v>
      </c>
      <c r="AH122" t="b">
        <v>0</v>
      </c>
      <c r="AI122" t="b">
        <v>0</v>
      </c>
      <c r="AJ122" t="str">
        <v>music/indie rock</v>
      </c>
      <c r="AK122">
        <v>76.990453460620529</v>
      </c>
      <c r="AL122" t="str">
        <v>music</v>
      </c>
      <c r="AM122" t="str">
        <v>indie rock</v>
      </c>
      <c r="AN122">
        <v>42244.208333333328</v>
      </c>
      <c r="AO122">
        <v>42251.208333333328</v>
      </c>
    </row>
    <row r="123" spans="1:41" x14ac:dyDescent="0.25">
      <c r="A123">
        <v>205</v>
      </c>
      <c r="B123" t="str">
        <v>Weaver-Marquez</v>
      </c>
      <c r="C123" t="str">
        <v>Focused analyzing circuit</v>
      </c>
      <c r="D123">
        <v>1300</v>
      </c>
      <c r="E123">
        <v>5614</v>
      </c>
      <c r="F123">
        <v>431.84615384615387</v>
      </c>
      <c r="G123" t="str">
        <v>successful</v>
      </c>
      <c r="H123">
        <v>80</v>
      </c>
      <c r="I123" t="str">
        <v>US</v>
      </c>
      <c r="J123" t="str">
        <v>USD</v>
      </c>
      <c r="K123">
        <v>1539752400</v>
      </c>
      <c r="L123">
        <v>1540789200</v>
      </c>
      <c r="M123" t="b">
        <v>1</v>
      </c>
      <c r="N123" t="b">
        <v>0</v>
      </c>
      <c r="O123" t="str">
        <v>theater/plays</v>
      </c>
      <c r="P123">
        <v>70.174999999999997</v>
      </c>
      <c r="Q123" t="str">
        <v>theater</v>
      </c>
      <c r="R123" t="str">
        <v>plays</v>
      </c>
      <c r="S123">
        <v>43390.208333333328</v>
      </c>
      <c r="T123">
        <v>43402.208333333328</v>
      </c>
      <c r="V123">
        <v>342</v>
      </c>
      <c r="W123" t="str">
        <v>Gibson-Hernandez</v>
      </c>
      <c r="X123" t="str">
        <v>Visionary foreground middleware</v>
      </c>
      <c r="Y123">
        <v>47900</v>
      </c>
      <c r="Z123">
        <v>31864</v>
      </c>
      <c r="AA123">
        <v>66.521920668058456</v>
      </c>
      <c r="AB123" t="str">
        <v>failed</v>
      </c>
      <c r="AC123">
        <v>328</v>
      </c>
      <c r="AD123" t="str">
        <v>US</v>
      </c>
      <c r="AE123" t="str">
        <v>USD</v>
      </c>
      <c r="AF123">
        <v>1374296400</v>
      </c>
      <c r="AG123">
        <v>1375333200</v>
      </c>
      <c r="AH123" t="b">
        <v>0</v>
      </c>
      <c r="AI123" t="b">
        <v>0</v>
      </c>
      <c r="AJ123" t="str">
        <v>theater/plays</v>
      </c>
      <c r="AK123">
        <v>97.146341463414629</v>
      </c>
      <c r="AL123" t="str">
        <v>theater</v>
      </c>
      <c r="AM123" t="str">
        <v>plays</v>
      </c>
      <c r="AN123">
        <v>41475.208333333336</v>
      </c>
      <c r="AO123">
        <v>41487.208333333336</v>
      </c>
    </row>
    <row r="124" spans="1:41" x14ac:dyDescent="0.25">
      <c r="A124">
        <v>207</v>
      </c>
      <c r="B124" t="str">
        <v>Carney-Anderson</v>
      </c>
      <c r="C124" t="str">
        <v>Digitized 5thgeneration knowledgebase</v>
      </c>
      <c r="D124">
        <v>1000</v>
      </c>
      <c r="E124">
        <v>4257</v>
      </c>
      <c r="F124">
        <v>425.7</v>
      </c>
      <c r="G124" t="str">
        <v>successful</v>
      </c>
      <c r="H124">
        <v>43</v>
      </c>
      <c r="I124" t="str">
        <v>US</v>
      </c>
      <c r="J124" t="str">
        <v>USD</v>
      </c>
      <c r="K124">
        <v>1535432400</v>
      </c>
      <c r="L124">
        <v>1537160400</v>
      </c>
      <c r="M124" t="b">
        <v>0</v>
      </c>
      <c r="N124" t="b">
        <v>1</v>
      </c>
      <c r="O124" t="str">
        <v>music/rock</v>
      </c>
      <c r="P124">
        <v>99</v>
      </c>
      <c r="Q124" t="str">
        <v>music</v>
      </c>
      <c r="R124" t="str">
        <v>rock</v>
      </c>
      <c r="S124">
        <v>43340.208333333328</v>
      </c>
      <c r="T124">
        <v>43360.208333333328</v>
      </c>
      <c r="V124">
        <v>343</v>
      </c>
      <c r="W124" t="str">
        <v>Spencer-Weber</v>
      </c>
      <c r="X124" t="str">
        <v>Optional zero-defect task-force</v>
      </c>
      <c r="Y124">
        <v>9000</v>
      </c>
      <c r="Z124">
        <v>4853</v>
      </c>
      <c r="AA124">
        <v>53.922222222222224</v>
      </c>
      <c r="AB124" t="str">
        <v>failed</v>
      </c>
      <c r="AC124">
        <v>147</v>
      </c>
      <c r="AD124" t="str">
        <v>US</v>
      </c>
      <c r="AE124" t="str">
        <v>USD</v>
      </c>
      <c r="AF124">
        <v>1384840800</v>
      </c>
      <c r="AG124">
        <v>1389420000</v>
      </c>
      <c r="AH124" t="b">
        <v>0</v>
      </c>
      <c r="AI124" t="b">
        <v>0</v>
      </c>
      <c r="AJ124" t="str">
        <v>theater/plays</v>
      </c>
      <c r="AK124">
        <v>33.013605442176868</v>
      </c>
      <c r="AL124" t="str">
        <v>theater</v>
      </c>
      <c r="AM124" t="str">
        <v>plays</v>
      </c>
      <c r="AN124">
        <v>41597.25</v>
      </c>
      <c r="AO124">
        <v>41650.25</v>
      </c>
    </row>
    <row r="125" spans="1:41" x14ac:dyDescent="0.25">
      <c r="A125">
        <v>208</v>
      </c>
      <c r="B125" t="str">
        <v>Jackson Inc</v>
      </c>
      <c r="C125" t="str">
        <v>Mandatory multi-tasking encryption</v>
      </c>
      <c r="D125">
        <v>196900</v>
      </c>
      <c r="E125">
        <v>199110</v>
      </c>
      <c r="F125">
        <v>101.12239715591672</v>
      </c>
      <c r="G125" t="str">
        <v>successful</v>
      </c>
      <c r="H125">
        <v>2053</v>
      </c>
      <c r="I125" t="str">
        <v>US</v>
      </c>
      <c r="J125" t="str">
        <v>USD</v>
      </c>
      <c r="K125">
        <v>1510207200</v>
      </c>
      <c r="L125">
        <v>1512280800</v>
      </c>
      <c r="M125" t="b">
        <v>0</v>
      </c>
      <c r="N125" t="b">
        <v>0</v>
      </c>
      <c r="O125" t="str">
        <v>film &amp; video/documentary</v>
      </c>
      <c r="P125">
        <v>96.984900146127615</v>
      </c>
      <c r="Q125" t="str">
        <v>film &amp; video</v>
      </c>
      <c r="R125" t="str">
        <v>documentary</v>
      </c>
      <c r="S125">
        <v>43048.25</v>
      </c>
      <c r="T125">
        <v>43072.25</v>
      </c>
      <c r="V125">
        <v>344</v>
      </c>
      <c r="W125" t="str">
        <v>Berger, Johnson and Marshall</v>
      </c>
      <c r="X125" t="str">
        <v>Devolved exuding emulation</v>
      </c>
      <c r="Y125">
        <v>197600</v>
      </c>
      <c r="Z125">
        <v>82959</v>
      </c>
      <c r="AA125">
        <v>41.983299595141702</v>
      </c>
      <c r="AB125" t="str">
        <v>failed</v>
      </c>
      <c r="AC125">
        <v>830</v>
      </c>
      <c r="AD125" t="str">
        <v>US</v>
      </c>
      <c r="AE125" t="str">
        <v>USD</v>
      </c>
      <c r="AF125">
        <v>1516600800</v>
      </c>
      <c r="AG125">
        <v>1520056800</v>
      </c>
      <c r="AH125" t="b">
        <v>0</v>
      </c>
      <c r="AI125" t="b">
        <v>0</v>
      </c>
      <c r="AJ125" t="str">
        <v>games/video games</v>
      </c>
      <c r="AK125">
        <v>99.950602409638549</v>
      </c>
      <c r="AL125" t="str">
        <v>games</v>
      </c>
      <c r="AM125" t="str">
        <v>video games</v>
      </c>
      <c r="AN125">
        <v>43122.25</v>
      </c>
      <c r="AO125">
        <v>43162.25</v>
      </c>
    </row>
    <row r="126" spans="1:41" x14ac:dyDescent="0.25">
      <c r="A126">
        <v>212</v>
      </c>
      <c r="B126" t="str">
        <v>Johnson Inc</v>
      </c>
      <c r="C126" t="str">
        <v>Profound next generation infrastructure</v>
      </c>
      <c r="D126">
        <v>8100</v>
      </c>
      <c r="E126">
        <v>12300</v>
      </c>
      <c r="F126">
        <v>151.85185185185185</v>
      </c>
      <c r="G126" t="str">
        <v>successful</v>
      </c>
      <c r="H126">
        <v>168</v>
      </c>
      <c r="I126" t="str">
        <v>US</v>
      </c>
      <c r="J126" t="str">
        <v>USD</v>
      </c>
      <c r="K126">
        <v>1576389600</v>
      </c>
      <c r="L126">
        <v>1580364000</v>
      </c>
      <c r="M126" t="b">
        <v>0</v>
      </c>
      <c r="N126" t="b">
        <v>0</v>
      </c>
      <c r="O126" t="str">
        <v>theater/plays</v>
      </c>
      <c r="P126">
        <v>73.214285714285708</v>
      </c>
      <c r="Q126" t="str">
        <v>theater</v>
      </c>
      <c r="R126" t="str">
        <v>plays</v>
      </c>
      <c r="S126">
        <v>43814.25</v>
      </c>
      <c r="T126">
        <v>43860.25</v>
      </c>
      <c r="V126">
        <v>345</v>
      </c>
      <c r="W126" t="str">
        <v>Taylor, Cisneros and Romero</v>
      </c>
      <c r="X126" t="str">
        <v>Open-source neutral task-force</v>
      </c>
      <c r="Y126">
        <v>157600</v>
      </c>
      <c r="Z126">
        <v>23159</v>
      </c>
      <c r="AA126">
        <v>14.69479695431472</v>
      </c>
      <c r="AB126" t="str">
        <v>failed</v>
      </c>
      <c r="AC126">
        <v>331</v>
      </c>
      <c r="AD126" t="str">
        <v>GB</v>
      </c>
      <c r="AE126" t="str">
        <v>GBP</v>
      </c>
      <c r="AF126">
        <v>1436418000</v>
      </c>
      <c r="AG126">
        <v>1436504400</v>
      </c>
      <c r="AH126" t="b">
        <v>0</v>
      </c>
      <c r="AI126" t="b">
        <v>0</v>
      </c>
      <c r="AJ126" t="str">
        <v>film &amp; video/drama</v>
      </c>
      <c r="AK126">
        <v>69.966767371601208</v>
      </c>
      <c r="AL126" t="str">
        <v>film &amp; video</v>
      </c>
      <c r="AM126" t="str">
        <v>drama</v>
      </c>
      <c r="AN126">
        <v>42194.208333333328</v>
      </c>
      <c r="AO126">
        <v>42195.208333333328</v>
      </c>
    </row>
    <row r="127" spans="1:41" x14ac:dyDescent="0.25">
      <c r="A127">
        <v>213</v>
      </c>
      <c r="B127" t="str">
        <v>Morgan-Warren</v>
      </c>
      <c r="C127" t="str">
        <v>Face-to-face encompassing info-mediaries</v>
      </c>
      <c r="D127">
        <v>87900</v>
      </c>
      <c r="E127">
        <v>171549</v>
      </c>
      <c r="F127">
        <v>195.16382252559728</v>
      </c>
      <c r="G127" t="str">
        <v>successful</v>
      </c>
      <c r="H127">
        <v>4289</v>
      </c>
      <c r="I127" t="str">
        <v>US</v>
      </c>
      <c r="J127" t="str">
        <v>USD</v>
      </c>
      <c r="K127">
        <v>1289019600</v>
      </c>
      <c r="L127">
        <v>1289714400</v>
      </c>
      <c r="M127" t="b">
        <v>0</v>
      </c>
      <c r="N127" t="b">
        <v>1</v>
      </c>
      <c r="O127" t="str">
        <v>music/indie rock</v>
      </c>
      <c r="P127">
        <v>39.997435299603637</v>
      </c>
      <c r="Q127" t="str">
        <v>music</v>
      </c>
      <c r="R127" t="str">
        <v>indie rock</v>
      </c>
      <c r="S127">
        <v>40488.208333333336</v>
      </c>
      <c r="T127">
        <v>40496.25</v>
      </c>
      <c r="V127">
        <v>346</v>
      </c>
      <c r="W127" t="str">
        <v>Little-Marsh</v>
      </c>
      <c r="X127" t="str">
        <v>Virtual attitude-oriented migration</v>
      </c>
      <c r="Y127">
        <v>8000</v>
      </c>
      <c r="Z127">
        <v>2758</v>
      </c>
      <c r="AA127">
        <v>34.475000000000001</v>
      </c>
      <c r="AB127" t="str">
        <v>failed</v>
      </c>
      <c r="AC127">
        <v>25</v>
      </c>
      <c r="AD127" t="str">
        <v>US</v>
      </c>
      <c r="AE127" t="str">
        <v>USD</v>
      </c>
      <c r="AF127">
        <v>1503550800</v>
      </c>
      <c r="AG127">
        <v>1508302800</v>
      </c>
      <c r="AH127" t="b">
        <v>0</v>
      </c>
      <c r="AI127" t="b">
        <v>1</v>
      </c>
      <c r="AJ127" t="str">
        <v>music/indie rock</v>
      </c>
      <c r="AK127">
        <v>110.32</v>
      </c>
      <c r="AL127" t="str">
        <v>music</v>
      </c>
      <c r="AM127" t="str">
        <v>indie rock</v>
      </c>
      <c r="AN127">
        <v>42971.208333333328</v>
      </c>
      <c r="AO127">
        <v>43026.208333333328</v>
      </c>
    </row>
    <row r="128" spans="1:41" x14ac:dyDescent="0.25">
      <c r="A128">
        <v>214</v>
      </c>
      <c r="B128" t="str">
        <v>Sullivan Group</v>
      </c>
      <c r="C128" t="str">
        <v>Open-source fresh-thinking policy</v>
      </c>
      <c r="D128">
        <v>1400</v>
      </c>
      <c r="E128">
        <v>14324</v>
      </c>
      <c r="F128">
        <v>1023.1428571428571</v>
      </c>
      <c r="G128" t="str">
        <v>successful</v>
      </c>
      <c r="H128">
        <v>165</v>
      </c>
      <c r="I128" t="str">
        <v>US</v>
      </c>
      <c r="J128" t="str">
        <v>USD</v>
      </c>
      <c r="K128">
        <v>1282194000</v>
      </c>
      <c r="L128">
        <v>1282712400</v>
      </c>
      <c r="M128" t="b">
        <v>0</v>
      </c>
      <c r="N128" t="b">
        <v>0</v>
      </c>
      <c r="O128" t="str">
        <v>music/rock</v>
      </c>
      <c r="P128">
        <v>86.812121212121212</v>
      </c>
      <c r="Q128" t="str">
        <v>music</v>
      </c>
      <c r="R128" t="str">
        <v>rock</v>
      </c>
      <c r="S128">
        <v>40409.208333333336</v>
      </c>
      <c r="T128">
        <v>40415.208333333336</v>
      </c>
      <c r="V128">
        <v>348</v>
      </c>
      <c r="W128" t="str">
        <v>Hensley Ltd</v>
      </c>
      <c r="X128" t="str">
        <v>Versatile cohesive open system</v>
      </c>
      <c r="Y128">
        <v>199000</v>
      </c>
      <c r="Z128">
        <v>142823</v>
      </c>
      <c r="AA128">
        <v>71.770351758793964</v>
      </c>
      <c r="AB128" t="str">
        <v>failed</v>
      </c>
      <c r="AC128">
        <v>3483</v>
      </c>
      <c r="AD128" t="str">
        <v>US</v>
      </c>
      <c r="AE128" t="str">
        <v>USD</v>
      </c>
      <c r="AF128">
        <v>1487224800</v>
      </c>
      <c r="AG128">
        <v>1488348000</v>
      </c>
      <c r="AH128" t="b">
        <v>0</v>
      </c>
      <c r="AI128" t="b">
        <v>0</v>
      </c>
      <c r="AJ128" t="str">
        <v>food/food trucks</v>
      </c>
      <c r="AK128">
        <v>41.005742176284812</v>
      </c>
      <c r="AL128" t="str">
        <v>food</v>
      </c>
      <c r="AM128" t="str">
        <v>food trucks</v>
      </c>
      <c r="AN128">
        <v>42782.25</v>
      </c>
      <c r="AO128">
        <v>42795.25</v>
      </c>
    </row>
    <row r="129" spans="1:41" x14ac:dyDescent="0.25">
      <c r="A129">
        <v>216</v>
      </c>
      <c r="B129" t="str">
        <v>Johnson, Dixon and Zimmerman</v>
      </c>
      <c r="C129" t="str">
        <v>Organic dynamic algorithm</v>
      </c>
      <c r="D129">
        <v>121700</v>
      </c>
      <c r="E129">
        <v>188721</v>
      </c>
      <c r="F129">
        <v>155.07066557107643</v>
      </c>
      <c r="G129" t="str">
        <v>successful</v>
      </c>
      <c r="H129">
        <v>1815</v>
      </c>
      <c r="I129" t="str">
        <v>US</v>
      </c>
      <c r="J129" t="str">
        <v>USD</v>
      </c>
      <c r="K129">
        <v>1321941600</v>
      </c>
      <c r="L129">
        <v>1322114400</v>
      </c>
      <c r="M129" t="b">
        <v>0</v>
      </c>
      <c r="N129" t="b">
        <v>0</v>
      </c>
      <c r="O129" t="str">
        <v>theater/plays</v>
      </c>
      <c r="P129">
        <v>103.97851239669421</v>
      </c>
      <c r="Q129" t="str">
        <v>theater</v>
      </c>
      <c r="R129" t="str">
        <v>plays</v>
      </c>
      <c r="S129">
        <v>40869.25</v>
      </c>
      <c r="T129">
        <v>40871.25</v>
      </c>
      <c r="V129">
        <v>349</v>
      </c>
      <c r="W129" t="str">
        <v>Navarro and Sons</v>
      </c>
      <c r="X129" t="str">
        <v>Multi-layered bottom-line frame</v>
      </c>
      <c r="Y129">
        <v>180800</v>
      </c>
      <c r="Z129">
        <v>95958</v>
      </c>
      <c r="AA129">
        <v>53.074115044247783</v>
      </c>
      <c r="AB129" t="str">
        <v>failed</v>
      </c>
      <c r="AC129">
        <v>923</v>
      </c>
      <c r="AD129" t="str">
        <v>US</v>
      </c>
      <c r="AE129" t="str">
        <v>USD</v>
      </c>
      <c r="AF129">
        <v>1500008400</v>
      </c>
      <c r="AG129">
        <v>1502600400</v>
      </c>
      <c r="AH129" t="b">
        <v>0</v>
      </c>
      <c r="AI129" t="b">
        <v>0</v>
      </c>
      <c r="AJ129" t="str">
        <v>theater/plays</v>
      </c>
      <c r="AK129">
        <v>103.96316359696641</v>
      </c>
      <c r="AL129" t="str">
        <v>theater</v>
      </c>
      <c r="AM129" t="str">
        <v>plays</v>
      </c>
      <c r="AN129">
        <v>42930.208333333328</v>
      </c>
      <c r="AO129">
        <v>42960.208333333328</v>
      </c>
    </row>
    <row r="130" spans="1:41" x14ac:dyDescent="0.25">
      <c r="A130">
        <v>218</v>
      </c>
      <c r="B130" t="str">
        <v>Price-Rodriguez</v>
      </c>
      <c r="C130" t="str">
        <v>Adaptive logistical initiative</v>
      </c>
      <c r="D130">
        <v>5700</v>
      </c>
      <c r="E130">
        <v>12309</v>
      </c>
      <c r="F130">
        <v>215.94736842105263</v>
      </c>
      <c r="G130" t="str">
        <v>successful</v>
      </c>
      <c r="H130">
        <v>397</v>
      </c>
      <c r="I130" t="str">
        <v>GB</v>
      </c>
      <c r="J130" t="str">
        <v>GBP</v>
      </c>
      <c r="K130">
        <v>1320991200</v>
      </c>
      <c r="L130">
        <v>1323928800</v>
      </c>
      <c r="M130" t="b">
        <v>0</v>
      </c>
      <c r="N130" t="b">
        <v>1</v>
      </c>
      <c r="O130" t="str">
        <v>film &amp; video/shorts</v>
      </c>
      <c r="P130">
        <v>31.005037783375315</v>
      </c>
      <c r="Q130" t="str">
        <v>film &amp; video</v>
      </c>
      <c r="R130" t="str">
        <v>shorts</v>
      </c>
      <c r="S130">
        <v>40858.25</v>
      </c>
      <c r="T130">
        <v>40892.25</v>
      </c>
      <c r="V130">
        <v>350</v>
      </c>
      <c r="W130" t="str">
        <v>Shannon Ltd</v>
      </c>
      <c r="X130" t="str">
        <v>Pre-emptive neutral capacity</v>
      </c>
      <c r="Y130">
        <v>100</v>
      </c>
      <c r="Z130">
        <v>5</v>
      </c>
      <c r="AA130">
        <v>5</v>
      </c>
      <c r="AB130" t="str">
        <v>failed</v>
      </c>
      <c r="AC130">
        <v>1</v>
      </c>
      <c r="AD130" t="str">
        <v>US</v>
      </c>
      <c r="AE130" t="str">
        <v>USD</v>
      </c>
      <c r="AF130">
        <v>1432098000</v>
      </c>
      <c r="AG130">
        <v>1433653200</v>
      </c>
      <c r="AH130" t="b">
        <v>0</v>
      </c>
      <c r="AI130" t="b">
        <v>1</v>
      </c>
      <c r="AJ130" t="str">
        <v>music/jazz</v>
      </c>
      <c r="AK130">
        <v>5</v>
      </c>
      <c r="AL130" t="str">
        <v>music</v>
      </c>
      <c r="AM130" t="str">
        <v>jazz</v>
      </c>
      <c r="AN130">
        <v>42144.208333333328</v>
      </c>
      <c r="AO130">
        <v>42162.208333333328</v>
      </c>
    </row>
    <row r="131" spans="1:41" x14ac:dyDescent="0.25">
      <c r="A131">
        <v>219</v>
      </c>
      <c r="B131" t="str">
        <v>Huang-Henderson</v>
      </c>
      <c r="C131" t="str">
        <v>Stand-alone mobile customer loyalty</v>
      </c>
      <c r="D131">
        <v>41700</v>
      </c>
      <c r="E131">
        <v>138497</v>
      </c>
      <c r="F131">
        <v>332.12709832134288</v>
      </c>
      <c r="G131" t="str">
        <v>successful</v>
      </c>
      <c r="H131">
        <v>1539</v>
      </c>
      <c r="I131" t="str">
        <v>US</v>
      </c>
      <c r="J131" t="str">
        <v>USD</v>
      </c>
      <c r="K131">
        <v>1345093200</v>
      </c>
      <c r="L131">
        <v>1346130000</v>
      </c>
      <c r="M131" t="b">
        <v>0</v>
      </c>
      <c r="N131" t="b">
        <v>0</v>
      </c>
      <c r="O131" t="str">
        <v>film &amp; video/animation</v>
      </c>
      <c r="P131">
        <v>89.991552956465242</v>
      </c>
      <c r="Q131" t="str">
        <v>film &amp; video</v>
      </c>
      <c r="R131" t="str">
        <v>animation</v>
      </c>
      <c r="S131">
        <v>41137.208333333336</v>
      </c>
      <c r="T131">
        <v>41149.208333333336</v>
      </c>
      <c r="V131">
        <v>352</v>
      </c>
      <c r="W131" t="str">
        <v>Adams, Willis and Sanchez</v>
      </c>
      <c r="X131" t="str">
        <v>Expanded hybrid hardware</v>
      </c>
      <c r="Y131">
        <v>2800</v>
      </c>
      <c r="Z131">
        <v>977</v>
      </c>
      <c r="AA131">
        <v>34.892857142857139</v>
      </c>
      <c r="AB131" t="str">
        <v>failed</v>
      </c>
      <c r="AC131">
        <v>33</v>
      </c>
      <c r="AD131" t="str">
        <v>CA</v>
      </c>
      <c r="AE131" t="str">
        <v>CAD</v>
      </c>
      <c r="AF131">
        <v>1446876000</v>
      </c>
      <c r="AG131">
        <v>1447567200</v>
      </c>
      <c r="AH131" t="b">
        <v>0</v>
      </c>
      <c r="AI131" t="b">
        <v>0</v>
      </c>
      <c r="AJ131" t="str">
        <v>theater/plays</v>
      </c>
      <c r="AK131">
        <v>29.606060606060606</v>
      </c>
      <c r="AL131" t="str">
        <v>theater</v>
      </c>
      <c r="AM131" t="str">
        <v>plays</v>
      </c>
      <c r="AN131">
        <v>42315.25</v>
      </c>
      <c r="AO131">
        <v>42323.25</v>
      </c>
    </row>
    <row r="132" spans="1:41" x14ac:dyDescent="0.25">
      <c r="A132">
        <v>222</v>
      </c>
      <c r="B132" t="str">
        <v>Johnson LLC</v>
      </c>
      <c r="C132" t="str">
        <v>Cross-group cohesive circuit</v>
      </c>
      <c r="D132">
        <v>4800</v>
      </c>
      <c r="E132">
        <v>6623</v>
      </c>
      <c r="F132">
        <v>137.97916666666669</v>
      </c>
      <c r="G132" t="str">
        <v>successful</v>
      </c>
      <c r="H132">
        <v>138</v>
      </c>
      <c r="I132" t="str">
        <v>US</v>
      </c>
      <c r="J132" t="str">
        <v>USD</v>
      </c>
      <c r="K132">
        <v>1412226000</v>
      </c>
      <c r="L132">
        <v>1412312400</v>
      </c>
      <c r="M132" t="b">
        <v>0</v>
      </c>
      <c r="N132" t="b">
        <v>0</v>
      </c>
      <c r="O132" t="str">
        <v>photography/photography books</v>
      </c>
      <c r="P132">
        <v>47.992753623188406</v>
      </c>
      <c r="Q132" t="str">
        <v>photography</v>
      </c>
      <c r="R132" t="str">
        <v>photography books</v>
      </c>
      <c r="S132">
        <v>41914.208333333336</v>
      </c>
      <c r="T132">
        <v>41915.208333333336</v>
      </c>
      <c r="V132">
        <v>356</v>
      </c>
      <c r="W132" t="str">
        <v>Glass, Nunez and Mcdonald</v>
      </c>
      <c r="X132" t="str">
        <v>Open-source systematic protocol</v>
      </c>
      <c r="Y132">
        <v>9300</v>
      </c>
      <c r="Z132">
        <v>3431</v>
      </c>
      <c r="AA132">
        <v>36.892473118279568</v>
      </c>
      <c r="AB132" t="str">
        <v>failed</v>
      </c>
      <c r="AC132">
        <v>40</v>
      </c>
      <c r="AD132" t="str">
        <v>IT</v>
      </c>
      <c r="AE132" t="str">
        <v>EUR</v>
      </c>
      <c r="AF132">
        <v>1326520800</v>
      </c>
      <c r="AG132">
        <v>1327298400</v>
      </c>
      <c r="AH132" t="b">
        <v>0</v>
      </c>
      <c r="AI132" t="b">
        <v>0</v>
      </c>
      <c r="AJ132" t="str">
        <v>theater/plays</v>
      </c>
      <c r="AK132">
        <v>85.775000000000006</v>
      </c>
      <c r="AL132" t="str">
        <v>theater</v>
      </c>
      <c r="AM132" t="str">
        <v>plays</v>
      </c>
      <c r="AN132">
        <v>40922.25</v>
      </c>
      <c r="AO132">
        <v>40931.25</v>
      </c>
    </row>
    <row r="133" spans="1:41" x14ac:dyDescent="0.25">
      <c r="A133">
        <v>224</v>
      </c>
      <c r="B133" t="str">
        <v>Lester-Moore</v>
      </c>
      <c r="C133" t="str">
        <v>Diverse analyzing definition</v>
      </c>
      <c r="D133">
        <v>46300</v>
      </c>
      <c r="E133">
        <v>186885</v>
      </c>
      <c r="F133">
        <v>403.63930885529157</v>
      </c>
      <c r="G133" t="str">
        <v>successful</v>
      </c>
      <c r="H133">
        <v>3594</v>
      </c>
      <c r="I133" t="str">
        <v>US</v>
      </c>
      <c r="J133" t="str">
        <v>USD</v>
      </c>
      <c r="K133">
        <v>1411534800</v>
      </c>
      <c r="L133">
        <v>1415426400</v>
      </c>
      <c r="M133" t="b">
        <v>0</v>
      </c>
      <c r="N133" t="b">
        <v>0</v>
      </c>
      <c r="O133" t="str">
        <v>film &amp; video/science fiction</v>
      </c>
      <c r="P133">
        <v>51.999165275459099</v>
      </c>
      <c r="Q133" t="str">
        <v>film &amp; video</v>
      </c>
      <c r="R133" t="str">
        <v>science fiction</v>
      </c>
      <c r="S133">
        <v>41906.208333333336</v>
      </c>
      <c r="T133">
        <v>41951.25</v>
      </c>
      <c r="V133">
        <v>358</v>
      </c>
      <c r="W133" t="str">
        <v>Diaz-Garcia</v>
      </c>
      <c r="X133" t="str">
        <v>Profit-focused 3rdgeneration circuit</v>
      </c>
      <c r="Y133">
        <v>9700</v>
      </c>
      <c r="Z133">
        <v>1146</v>
      </c>
      <c r="AA133">
        <v>11.814432989690722</v>
      </c>
      <c r="AB133" t="str">
        <v>failed</v>
      </c>
      <c r="AC133">
        <v>23</v>
      </c>
      <c r="AD133" t="str">
        <v>CA</v>
      </c>
      <c r="AE133" t="str">
        <v>CAD</v>
      </c>
      <c r="AF133">
        <v>1533877200</v>
      </c>
      <c r="AG133">
        <v>1534136400</v>
      </c>
      <c r="AH133" t="b">
        <v>1</v>
      </c>
      <c r="AI133" t="b">
        <v>0</v>
      </c>
      <c r="AJ133" t="str">
        <v>photography/photography books</v>
      </c>
      <c r="AK133">
        <v>49.826086956521742</v>
      </c>
      <c r="AL133" t="str">
        <v>photography</v>
      </c>
      <c r="AM133" t="str">
        <v>photography books</v>
      </c>
      <c r="AN133">
        <v>43322.208333333328</v>
      </c>
      <c r="AO133">
        <v>43325.208333333328</v>
      </c>
    </row>
    <row r="134" spans="1:41" x14ac:dyDescent="0.25">
      <c r="A134">
        <v>225</v>
      </c>
      <c r="B134" t="str">
        <v>Fox-Quinn</v>
      </c>
      <c r="C134" t="str">
        <v>Enterprise-wide reciprocal success</v>
      </c>
      <c r="D134">
        <v>67800</v>
      </c>
      <c r="E134">
        <v>176398</v>
      </c>
      <c r="F134">
        <v>260.1740412979351</v>
      </c>
      <c r="G134" t="str">
        <v>successful</v>
      </c>
      <c r="H134">
        <v>5880</v>
      </c>
      <c r="I134" t="str">
        <v>US</v>
      </c>
      <c r="J134" t="str">
        <v>USD</v>
      </c>
      <c r="K134">
        <v>1399093200</v>
      </c>
      <c r="L134">
        <v>1399093200</v>
      </c>
      <c r="M134" t="b">
        <v>1</v>
      </c>
      <c r="N134" t="b">
        <v>0</v>
      </c>
      <c r="O134" t="str">
        <v>music/rock</v>
      </c>
      <c r="P134">
        <v>29.999659863945578</v>
      </c>
      <c r="Q134" t="str">
        <v>music</v>
      </c>
      <c r="R134" t="str">
        <v>rock</v>
      </c>
      <c r="S134">
        <v>41762.208333333336</v>
      </c>
      <c r="T134">
        <v>41762.208333333336</v>
      </c>
      <c r="V134">
        <v>367</v>
      </c>
      <c r="W134" t="str">
        <v>Brooks, Jones and Ingram</v>
      </c>
      <c r="X134" t="str">
        <v>Triple-buffered explicit methodology</v>
      </c>
      <c r="Y134">
        <v>9900</v>
      </c>
      <c r="Z134">
        <v>1870</v>
      </c>
      <c r="AA134">
        <v>18.888888888888889</v>
      </c>
      <c r="AB134" t="str">
        <v>failed</v>
      </c>
      <c r="AC134">
        <v>75</v>
      </c>
      <c r="AD134" t="str">
        <v>US</v>
      </c>
      <c r="AE134" t="str">
        <v>USD</v>
      </c>
      <c r="AF134">
        <v>1413608400</v>
      </c>
      <c r="AG134">
        <v>1415685600</v>
      </c>
      <c r="AH134" t="b">
        <v>0</v>
      </c>
      <c r="AI134" t="b">
        <v>1</v>
      </c>
      <c r="AJ134" t="str">
        <v>theater/plays</v>
      </c>
      <c r="AK134">
        <v>24.933333333333334</v>
      </c>
      <c r="AL134" t="str">
        <v>theater</v>
      </c>
      <c r="AM134" t="str">
        <v>plays</v>
      </c>
      <c r="AN134">
        <v>41930.208333333336</v>
      </c>
      <c r="AO134">
        <v>41954.25</v>
      </c>
    </row>
    <row r="135" spans="1:41" x14ac:dyDescent="0.25">
      <c r="A135">
        <v>226</v>
      </c>
      <c r="B135" t="str">
        <v>Garcia Inc</v>
      </c>
      <c r="C135" t="str">
        <v>Progressive neutral middleware</v>
      </c>
      <c r="D135">
        <v>3000</v>
      </c>
      <c r="E135">
        <v>10999</v>
      </c>
      <c r="F135">
        <v>366.63333333333333</v>
      </c>
      <c r="G135" t="str">
        <v>successful</v>
      </c>
      <c r="H135">
        <v>112</v>
      </c>
      <c r="I135" t="str">
        <v>US</v>
      </c>
      <c r="J135" t="str">
        <v>USD</v>
      </c>
      <c r="K135">
        <v>1270702800</v>
      </c>
      <c r="L135">
        <v>1273899600</v>
      </c>
      <c r="M135" t="b">
        <v>0</v>
      </c>
      <c r="N135" t="b">
        <v>0</v>
      </c>
      <c r="O135" t="str">
        <v>photography/photography books</v>
      </c>
      <c r="P135">
        <v>98.205357142857139</v>
      </c>
      <c r="Q135" t="str">
        <v>photography</v>
      </c>
      <c r="R135" t="str">
        <v>photography books</v>
      </c>
      <c r="S135">
        <v>40276.208333333336</v>
      </c>
      <c r="T135">
        <v>40313.208333333336</v>
      </c>
      <c r="V135">
        <v>371</v>
      </c>
      <c r="W135" t="str">
        <v>Nolan, Smith and Sanchez</v>
      </c>
      <c r="X135" t="str">
        <v>Multi-channeled logistical matrices</v>
      </c>
      <c r="Y135">
        <v>189200</v>
      </c>
      <c r="Z135">
        <v>128410</v>
      </c>
      <c r="AA135">
        <v>67.869978858350947</v>
      </c>
      <c r="AB135" t="str">
        <v>failed</v>
      </c>
      <c r="AC135">
        <v>2176</v>
      </c>
      <c r="AD135" t="str">
        <v>US</v>
      </c>
      <c r="AE135" t="str">
        <v>USD</v>
      </c>
      <c r="AF135">
        <v>1423375200</v>
      </c>
      <c r="AG135">
        <v>1427778000</v>
      </c>
      <c r="AH135" t="b">
        <v>0</v>
      </c>
      <c r="AI135" t="b">
        <v>0</v>
      </c>
      <c r="AJ135" t="str">
        <v>theater/plays</v>
      </c>
      <c r="AK135">
        <v>59.011948529411768</v>
      </c>
      <c r="AL135" t="str">
        <v>theater</v>
      </c>
      <c r="AM135" t="str">
        <v>plays</v>
      </c>
      <c r="AN135">
        <v>42043.25</v>
      </c>
      <c r="AO135">
        <v>42094.208333333328</v>
      </c>
    </row>
    <row r="136" spans="1:41" x14ac:dyDescent="0.25">
      <c r="A136">
        <v>227</v>
      </c>
      <c r="B136" t="str">
        <v>Johnson-Lee</v>
      </c>
      <c r="C136" t="str">
        <v>Intuitive exuding process improvement</v>
      </c>
      <c r="D136">
        <v>60900</v>
      </c>
      <c r="E136">
        <v>102751</v>
      </c>
      <c r="F136">
        <v>168.72085385878489</v>
      </c>
      <c r="G136" t="str">
        <v>successful</v>
      </c>
      <c r="H136">
        <v>943</v>
      </c>
      <c r="I136" t="str">
        <v>US</v>
      </c>
      <c r="J136" t="str">
        <v>USD</v>
      </c>
      <c r="K136">
        <v>1431666000</v>
      </c>
      <c r="L136">
        <v>1432184400</v>
      </c>
      <c r="M136" t="b">
        <v>0</v>
      </c>
      <c r="N136" t="b">
        <v>0</v>
      </c>
      <c r="O136" t="str">
        <v>games/mobile games</v>
      </c>
      <c r="P136">
        <v>108.96182396606575</v>
      </c>
      <c r="Q136" t="str">
        <v>games</v>
      </c>
      <c r="R136" t="str">
        <v>mobile games</v>
      </c>
      <c r="S136">
        <v>42139.208333333328</v>
      </c>
      <c r="T136">
        <v>42145.208333333328</v>
      </c>
      <c r="V136">
        <v>374</v>
      </c>
      <c r="W136" t="str">
        <v>Marshall Inc</v>
      </c>
      <c r="X136" t="str">
        <v>Open-source multi-tasking data-warehouse</v>
      </c>
      <c r="Y136">
        <v>167400</v>
      </c>
      <c r="Z136">
        <v>22073</v>
      </c>
      <c r="AA136">
        <v>13.185782556750297</v>
      </c>
      <c r="AB136" t="str">
        <v>failed</v>
      </c>
      <c r="AC136">
        <v>441</v>
      </c>
      <c r="AD136" t="str">
        <v>US</v>
      </c>
      <c r="AE136" t="str">
        <v>USD</v>
      </c>
      <c r="AF136">
        <v>1547186400</v>
      </c>
      <c r="AG136">
        <v>1547618400</v>
      </c>
      <c r="AH136" t="b">
        <v>0</v>
      </c>
      <c r="AI136" t="b">
        <v>1</v>
      </c>
      <c r="AJ136" t="str">
        <v>film &amp; video/documentary</v>
      </c>
      <c r="AK136">
        <v>50.05215419501134</v>
      </c>
      <c r="AL136" t="str">
        <v>film &amp; video</v>
      </c>
      <c r="AM136" t="str">
        <v>documentary</v>
      </c>
      <c r="AN136">
        <v>43476.25</v>
      </c>
      <c r="AO136">
        <v>43481.25</v>
      </c>
    </row>
    <row r="137" spans="1:41" x14ac:dyDescent="0.25">
      <c r="A137">
        <v>228</v>
      </c>
      <c r="B137" t="str">
        <v>Pineda Group</v>
      </c>
      <c r="C137" t="str">
        <v>Exclusive real-time protocol</v>
      </c>
      <c r="D137">
        <v>137900</v>
      </c>
      <c r="E137">
        <v>165352</v>
      </c>
      <c r="F137">
        <v>119.90717911530093</v>
      </c>
      <c r="G137" t="str">
        <v>successful</v>
      </c>
      <c r="H137">
        <v>2468</v>
      </c>
      <c r="I137" t="str">
        <v>US</v>
      </c>
      <c r="J137" t="str">
        <v>USD</v>
      </c>
      <c r="K137">
        <v>1472619600</v>
      </c>
      <c r="L137">
        <v>1474779600</v>
      </c>
      <c r="M137" t="b">
        <v>0</v>
      </c>
      <c r="N137" t="b">
        <v>0</v>
      </c>
      <c r="O137" t="str">
        <v>film &amp; video/animation</v>
      </c>
      <c r="P137">
        <v>66.998379254457049</v>
      </c>
      <c r="Q137" t="str">
        <v>film &amp; video</v>
      </c>
      <c r="R137" t="str">
        <v>animation</v>
      </c>
      <c r="S137">
        <v>42613.208333333328</v>
      </c>
      <c r="T137">
        <v>42638.208333333328</v>
      </c>
      <c r="V137">
        <v>375</v>
      </c>
      <c r="W137" t="str">
        <v>Leblanc-Pineda</v>
      </c>
      <c r="X137" t="str">
        <v>Future-proofed upward-trending contingency</v>
      </c>
      <c r="Y137">
        <v>2700</v>
      </c>
      <c r="Z137">
        <v>1479</v>
      </c>
      <c r="AA137">
        <v>54.777777777777779</v>
      </c>
      <c r="AB137" t="str">
        <v>failed</v>
      </c>
      <c r="AC137">
        <v>25</v>
      </c>
      <c r="AD137" t="str">
        <v>US</v>
      </c>
      <c r="AE137" t="str">
        <v>USD</v>
      </c>
      <c r="AF137">
        <v>1444971600</v>
      </c>
      <c r="AG137">
        <v>1449900000</v>
      </c>
      <c r="AH137" t="b">
        <v>0</v>
      </c>
      <c r="AI137" t="b">
        <v>0</v>
      </c>
      <c r="AJ137" t="str">
        <v>music/indie rock</v>
      </c>
      <c r="AK137">
        <v>59.16</v>
      </c>
      <c r="AL137" t="str">
        <v>music</v>
      </c>
      <c r="AM137" t="str">
        <v>indie rock</v>
      </c>
      <c r="AN137">
        <v>42293.208333333328</v>
      </c>
      <c r="AO137">
        <v>42350.25</v>
      </c>
    </row>
    <row r="138" spans="1:41" x14ac:dyDescent="0.25">
      <c r="A138">
        <v>229</v>
      </c>
      <c r="B138" t="str">
        <v>Hoffman-Howard</v>
      </c>
      <c r="C138" t="str">
        <v>Extended encompassing application</v>
      </c>
      <c r="D138">
        <v>85600</v>
      </c>
      <c r="E138">
        <v>165798</v>
      </c>
      <c r="F138">
        <v>193.68925233644859</v>
      </c>
      <c r="G138" t="str">
        <v>successful</v>
      </c>
      <c r="H138">
        <v>2551</v>
      </c>
      <c r="I138" t="str">
        <v>US</v>
      </c>
      <c r="J138" t="str">
        <v>USD</v>
      </c>
      <c r="K138">
        <v>1496293200</v>
      </c>
      <c r="L138">
        <v>1500440400</v>
      </c>
      <c r="M138" t="b">
        <v>0</v>
      </c>
      <c r="N138" t="b">
        <v>1</v>
      </c>
      <c r="O138" t="str">
        <v>games/mobile games</v>
      </c>
      <c r="P138">
        <v>64.99333594668758</v>
      </c>
      <c r="Q138" t="str">
        <v>games</v>
      </c>
      <c r="R138" t="str">
        <v>mobile games</v>
      </c>
      <c r="S138">
        <v>42887.208333333328</v>
      </c>
      <c r="T138">
        <v>42935.208333333328</v>
      </c>
      <c r="V138">
        <v>377</v>
      </c>
      <c r="W138" t="str">
        <v>Klein, Stark and Livingston</v>
      </c>
      <c r="X138" t="str">
        <v>Phased methodical initiative</v>
      </c>
      <c r="Y138">
        <v>49700</v>
      </c>
      <c r="Z138">
        <v>5098</v>
      </c>
      <c r="AA138">
        <v>10.257545271629779</v>
      </c>
      <c r="AB138" t="str">
        <v>failed</v>
      </c>
      <c r="AC138">
        <v>127</v>
      </c>
      <c r="AD138" t="str">
        <v>US</v>
      </c>
      <c r="AE138" t="str">
        <v>USD</v>
      </c>
      <c r="AF138">
        <v>1571720400</v>
      </c>
      <c r="AG138">
        <v>1572933600</v>
      </c>
      <c r="AH138" t="b">
        <v>0</v>
      </c>
      <c r="AI138" t="b">
        <v>0</v>
      </c>
      <c r="AJ138" t="str">
        <v>theater/plays</v>
      </c>
      <c r="AK138">
        <v>40.14173228346457</v>
      </c>
      <c r="AL138" t="str">
        <v>theater</v>
      </c>
      <c r="AM138" t="str">
        <v>plays</v>
      </c>
      <c r="AN138">
        <v>43760.208333333328</v>
      </c>
      <c r="AO138">
        <v>43774.25</v>
      </c>
    </row>
    <row r="139" spans="1:41" x14ac:dyDescent="0.25">
      <c r="A139">
        <v>230</v>
      </c>
      <c r="B139" t="str">
        <v>Miranda, Hall and Mcgrath</v>
      </c>
      <c r="C139" t="str">
        <v>Progressive value-added ability</v>
      </c>
      <c r="D139">
        <v>2400</v>
      </c>
      <c r="E139">
        <v>10084</v>
      </c>
      <c r="F139">
        <v>420.16666666666669</v>
      </c>
      <c r="G139" t="str">
        <v>successful</v>
      </c>
      <c r="H139">
        <v>101</v>
      </c>
      <c r="I139" t="str">
        <v>US</v>
      </c>
      <c r="J139" t="str">
        <v>USD</v>
      </c>
      <c r="K139">
        <v>1575612000</v>
      </c>
      <c r="L139">
        <v>1575612000</v>
      </c>
      <c r="M139" t="b">
        <v>0</v>
      </c>
      <c r="N139" t="b">
        <v>0</v>
      </c>
      <c r="O139" t="str">
        <v>games/video games</v>
      </c>
      <c r="P139">
        <v>99.841584158415841</v>
      </c>
      <c r="Q139" t="str">
        <v>games</v>
      </c>
      <c r="R139" t="str">
        <v>video games</v>
      </c>
      <c r="S139">
        <v>43805.25</v>
      </c>
      <c r="T139">
        <v>43805.25</v>
      </c>
      <c r="V139">
        <v>378</v>
      </c>
      <c r="W139" t="str">
        <v>Fleming-Oliver</v>
      </c>
      <c r="X139" t="str">
        <v>Managed stable function</v>
      </c>
      <c r="Y139">
        <v>178200</v>
      </c>
      <c r="Z139">
        <v>24882</v>
      </c>
      <c r="AA139">
        <v>13.962962962962964</v>
      </c>
      <c r="AB139" t="str">
        <v>failed</v>
      </c>
      <c r="AC139">
        <v>355</v>
      </c>
      <c r="AD139" t="str">
        <v>US</v>
      </c>
      <c r="AE139" t="str">
        <v>USD</v>
      </c>
      <c r="AF139">
        <v>1526878800</v>
      </c>
      <c r="AG139">
        <v>1530162000</v>
      </c>
      <c r="AH139" t="b">
        <v>0</v>
      </c>
      <c r="AI139" t="b">
        <v>0</v>
      </c>
      <c r="AJ139" t="str">
        <v>film &amp; video/documentary</v>
      </c>
      <c r="AK139">
        <v>70.090140845070422</v>
      </c>
      <c r="AL139" t="str">
        <v>film &amp; video</v>
      </c>
      <c r="AM139" t="str">
        <v>documentary</v>
      </c>
      <c r="AN139">
        <v>43241.208333333328</v>
      </c>
      <c r="AO139">
        <v>43279.208333333328</v>
      </c>
    </row>
    <row r="140" spans="1:41" x14ac:dyDescent="0.25">
      <c r="A140">
        <v>232</v>
      </c>
      <c r="B140" t="str">
        <v>Davis-Rodriguez</v>
      </c>
      <c r="C140" t="str">
        <v>Progressive secondary portal</v>
      </c>
      <c r="D140">
        <v>3400</v>
      </c>
      <c r="E140">
        <v>5823</v>
      </c>
      <c r="F140">
        <v>171.26470588235293</v>
      </c>
      <c r="G140" t="str">
        <v>successful</v>
      </c>
      <c r="H140">
        <v>92</v>
      </c>
      <c r="I140" t="str">
        <v>US</v>
      </c>
      <c r="J140" t="str">
        <v>USD</v>
      </c>
      <c r="K140">
        <v>1469422800</v>
      </c>
      <c r="L140">
        <v>1469509200</v>
      </c>
      <c r="M140" t="b">
        <v>0</v>
      </c>
      <c r="N140" t="b">
        <v>0</v>
      </c>
      <c r="O140" t="str">
        <v>theater/plays</v>
      </c>
      <c r="P140">
        <v>63.293478260869563</v>
      </c>
      <c r="Q140" t="str">
        <v>theater</v>
      </c>
      <c r="R140" t="str">
        <v>plays</v>
      </c>
      <c r="S140">
        <v>42576.208333333328</v>
      </c>
      <c r="T140">
        <v>42577.208333333328</v>
      </c>
      <c r="V140">
        <v>379</v>
      </c>
      <c r="W140" t="str">
        <v>Reilly, Aguirre and Johnson</v>
      </c>
      <c r="X140" t="str">
        <v>Realigned clear-thinking migration</v>
      </c>
      <c r="Y140">
        <v>7200</v>
      </c>
      <c r="Z140">
        <v>2912</v>
      </c>
      <c r="AA140">
        <v>40.444444444444443</v>
      </c>
      <c r="AB140" t="str">
        <v>failed</v>
      </c>
      <c r="AC140">
        <v>44</v>
      </c>
      <c r="AD140" t="str">
        <v>GB</v>
      </c>
      <c r="AE140" t="str">
        <v>GBP</v>
      </c>
      <c r="AF140">
        <v>1319691600</v>
      </c>
      <c r="AG140">
        <v>1320904800</v>
      </c>
      <c r="AH140" t="b">
        <v>0</v>
      </c>
      <c r="AI140" t="b">
        <v>0</v>
      </c>
      <c r="AJ140" t="str">
        <v>theater/plays</v>
      </c>
      <c r="AK140">
        <v>66.181818181818187</v>
      </c>
      <c r="AL140" t="str">
        <v>theater</v>
      </c>
      <c r="AM140" t="str">
        <v>plays</v>
      </c>
      <c r="AN140">
        <v>40843.208333333336</v>
      </c>
      <c r="AO140">
        <v>40857.25</v>
      </c>
    </row>
    <row r="141" spans="1:41" x14ac:dyDescent="0.25">
      <c r="A141">
        <v>233</v>
      </c>
      <c r="B141" t="str">
        <v>Reid, Rivera and Perry</v>
      </c>
      <c r="C141" t="str">
        <v>Multi-lateral national adapter</v>
      </c>
      <c r="D141">
        <v>3800</v>
      </c>
      <c r="E141">
        <v>6000</v>
      </c>
      <c r="F141">
        <v>157.89473684210526</v>
      </c>
      <c r="G141" t="str">
        <v>successful</v>
      </c>
      <c r="H141">
        <v>62</v>
      </c>
      <c r="I141" t="str">
        <v>US</v>
      </c>
      <c r="J141" t="str">
        <v>USD</v>
      </c>
      <c r="K141">
        <v>1307854800</v>
      </c>
      <c r="L141">
        <v>1309237200</v>
      </c>
      <c r="M141" t="b">
        <v>0</v>
      </c>
      <c r="N141" t="b">
        <v>0</v>
      </c>
      <c r="O141" t="str">
        <v>film &amp; video/animation</v>
      </c>
      <c r="P141">
        <v>96.774193548387103</v>
      </c>
      <c r="Q141" t="str">
        <v>film &amp; video</v>
      </c>
      <c r="R141" t="str">
        <v>animation</v>
      </c>
      <c r="S141">
        <v>40706.208333333336</v>
      </c>
      <c r="T141">
        <v>40722.208333333336</v>
      </c>
      <c r="V141">
        <v>382</v>
      </c>
      <c r="W141" t="str">
        <v>King Ltd</v>
      </c>
      <c r="X141" t="str">
        <v>Visionary systemic process improvement</v>
      </c>
      <c r="Y141">
        <v>9100</v>
      </c>
      <c r="Z141">
        <v>5803</v>
      </c>
      <c r="AA141">
        <v>63.769230769230766</v>
      </c>
      <c r="AB141" t="str">
        <v>failed</v>
      </c>
      <c r="AC141">
        <v>67</v>
      </c>
      <c r="AD141" t="str">
        <v>US</v>
      </c>
      <c r="AE141" t="str">
        <v>USD</v>
      </c>
      <c r="AF141">
        <v>1508130000</v>
      </c>
      <c r="AG141">
        <v>1509771600</v>
      </c>
      <c r="AH141" t="b">
        <v>0</v>
      </c>
      <c r="AI141" t="b">
        <v>0</v>
      </c>
      <c r="AJ141" t="str">
        <v>photography/photography books</v>
      </c>
      <c r="AK141">
        <v>86.611940298507463</v>
      </c>
      <c r="AL141" t="str">
        <v>photography</v>
      </c>
      <c r="AM141" t="str">
        <v>photography books</v>
      </c>
      <c r="AN141">
        <v>43024.208333333328</v>
      </c>
      <c r="AO141">
        <v>43043.208333333328</v>
      </c>
    </row>
    <row r="142" spans="1:41" x14ac:dyDescent="0.25">
      <c r="A142">
        <v>234</v>
      </c>
      <c r="B142" t="str">
        <v>Mendoza-Parker</v>
      </c>
      <c r="C142" t="str">
        <v>Enterprise-wide motivating matrices</v>
      </c>
      <c r="D142">
        <v>7500</v>
      </c>
      <c r="E142">
        <v>8181</v>
      </c>
      <c r="F142">
        <v>109.08</v>
      </c>
      <c r="G142" t="str">
        <v>successful</v>
      </c>
      <c r="H142">
        <v>149</v>
      </c>
      <c r="I142" t="str">
        <v>IT</v>
      </c>
      <c r="J142" t="str">
        <v>EUR</v>
      </c>
      <c r="K142">
        <v>1503378000</v>
      </c>
      <c r="L142">
        <v>1503982800</v>
      </c>
      <c r="M142" t="b">
        <v>0</v>
      </c>
      <c r="N142" t="b">
        <v>1</v>
      </c>
      <c r="O142" t="str">
        <v>games/video games</v>
      </c>
      <c r="P142">
        <v>54.906040268456373</v>
      </c>
      <c r="Q142" t="str">
        <v>games</v>
      </c>
      <c r="R142" t="str">
        <v>video games</v>
      </c>
      <c r="S142">
        <v>42969.208333333328</v>
      </c>
      <c r="T142">
        <v>42976.208333333328</v>
      </c>
      <c r="V142">
        <v>386</v>
      </c>
      <c r="W142" t="str">
        <v>Gardner Group</v>
      </c>
      <c r="X142" t="str">
        <v>Progressive 5thgeneration customer loyalty</v>
      </c>
      <c r="Y142">
        <v>135500</v>
      </c>
      <c r="Z142">
        <v>103554</v>
      </c>
      <c r="AA142">
        <v>76.42361623616236</v>
      </c>
      <c r="AB142" t="str">
        <v>failed</v>
      </c>
      <c r="AC142">
        <v>1068</v>
      </c>
      <c r="AD142" t="str">
        <v>US</v>
      </c>
      <c r="AE142" t="str">
        <v>USD</v>
      </c>
      <c r="AF142">
        <v>1277528400</v>
      </c>
      <c r="AG142">
        <v>1278565200</v>
      </c>
      <c r="AH142" t="b">
        <v>0</v>
      </c>
      <c r="AI142" t="b">
        <v>0</v>
      </c>
      <c r="AJ142" t="str">
        <v>theater/plays</v>
      </c>
      <c r="AK142">
        <v>96.960674157303373</v>
      </c>
      <c r="AL142" t="str">
        <v>theater</v>
      </c>
      <c r="AM142" t="str">
        <v>plays</v>
      </c>
      <c r="AN142">
        <v>40355.208333333336</v>
      </c>
      <c r="AO142">
        <v>40367.208333333336</v>
      </c>
    </row>
    <row r="143" spans="1:41" x14ac:dyDescent="0.25">
      <c r="A143">
        <v>237</v>
      </c>
      <c r="B143" t="str">
        <v>Ellison PLC</v>
      </c>
      <c r="C143" t="str">
        <v>Re-contextualized tangible open architecture</v>
      </c>
      <c r="D143">
        <v>9300</v>
      </c>
      <c r="E143">
        <v>14822</v>
      </c>
      <c r="F143">
        <v>159.3763440860215</v>
      </c>
      <c r="G143" t="str">
        <v>successful</v>
      </c>
      <c r="H143">
        <v>329</v>
      </c>
      <c r="I143" t="str">
        <v>US</v>
      </c>
      <c r="J143" t="str">
        <v>USD</v>
      </c>
      <c r="K143">
        <v>1398402000</v>
      </c>
      <c r="L143">
        <v>1398574800</v>
      </c>
      <c r="M143" t="b">
        <v>0</v>
      </c>
      <c r="N143" t="b">
        <v>0</v>
      </c>
      <c r="O143" t="str">
        <v>film &amp; video/animation</v>
      </c>
      <c r="P143">
        <v>45.051671732522799</v>
      </c>
      <c r="Q143" t="str">
        <v>film &amp; video</v>
      </c>
      <c r="R143" t="str">
        <v>animation</v>
      </c>
      <c r="S143">
        <v>41754.208333333336</v>
      </c>
      <c r="T143">
        <v>41756.208333333336</v>
      </c>
      <c r="V143">
        <v>387</v>
      </c>
      <c r="W143" t="str">
        <v>Flores-Lambert</v>
      </c>
      <c r="X143" t="str">
        <v>Triple-buffered logistical frame</v>
      </c>
      <c r="Y143">
        <v>109000</v>
      </c>
      <c r="Z143">
        <v>42795</v>
      </c>
      <c r="AA143">
        <v>39.261467889908261</v>
      </c>
      <c r="AB143" t="str">
        <v>failed</v>
      </c>
      <c r="AC143">
        <v>424</v>
      </c>
      <c r="AD143" t="str">
        <v>US</v>
      </c>
      <c r="AE143" t="str">
        <v>USD</v>
      </c>
      <c r="AF143">
        <v>1339477200</v>
      </c>
      <c r="AG143">
        <v>1339909200</v>
      </c>
      <c r="AH143" t="b">
        <v>0</v>
      </c>
      <c r="AI143" t="b">
        <v>0</v>
      </c>
      <c r="AJ143" t="str">
        <v>technology/wearables</v>
      </c>
      <c r="AK143">
        <v>100.93160377358491</v>
      </c>
      <c r="AL143" t="str">
        <v>technology</v>
      </c>
      <c r="AM143" t="str">
        <v>wearables</v>
      </c>
      <c r="AN143">
        <v>41072.208333333336</v>
      </c>
      <c r="AO143">
        <v>41077.208333333336</v>
      </c>
    </row>
    <row r="144" spans="1:41" x14ac:dyDescent="0.25">
      <c r="A144">
        <v>238</v>
      </c>
      <c r="B144" t="str">
        <v>Bolton, Sanchez and Carrillo</v>
      </c>
      <c r="C144" t="str">
        <v>Distributed systemic adapter</v>
      </c>
      <c r="D144">
        <v>2400</v>
      </c>
      <c r="E144">
        <v>10138</v>
      </c>
      <c r="F144">
        <v>422.41666666666669</v>
      </c>
      <c r="G144" t="str">
        <v>successful</v>
      </c>
      <c r="H144">
        <v>97</v>
      </c>
      <c r="I144" t="str">
        <v>DK</v>
      </c>
      <c r="J144" t="str">
        <v>DKK</v>
      </c>
      <c r="K144">
        <v>1513231200</v>
      </c>
      <c r="L144">
        <v>1515391200</v>
      </c>
      <c r="M144" t="b">
        <v>0</v>
      </c>
      <c r="N144" t="b">
        <v>1</v>
      </c>
      <c r="O144" t="str">
        <v>theater/plays</v>
      </c>
      <c r="P144">
        <v>104.51546391752578</v>
      </c>
      <c r="Q144" t="str">
        <v>theater</v>
      </c>
      <c r="R144" t="str">
        <v>plays</v>
      </c>
      <c r="S144">
        <v>43083.25</v>
      </c>
      <c r="T144">
        <v>43108.25</v>
      </c>
      <c r="V144">
        <v>391</v>
      </c>
      <c r="W144" t="str">
        <v>Miller-Patel</v>
      </c>
      <c r="X144" t="str">
        <v>Mandatory uniform strategy</v>
      </c>
      <c r="Y144">
        <v>60400</v>
      </c>
      <c r="Z144">
        <v>4393</v>
      </c>
      <c r="AA144">
        <v>7.2731788079470201</v>
      </c>
      <c r="AB144" t="str">
        <v>failed</v>
      </c>
      <c r="AC144">
        <v>151</v>
      </c>
      <c r="AD144" t="str">
        <v>US</v>
      </c>
      <c r="AE144" t="str">
        <v>USD</v>
      </c>
      <c r="AF144">
        <v>1389679200</v>
      </c>
      <c r="AG144">
        <v>1389852000</v>
      </c>
      <c r="AH144" t="b">
        <v>0</v>
      </c>
      <c r="AI144" t="b">
        <v>0</v>
      </c>
      <c r="AJ144" t="str">
        <v>publishing/nonfiction</v>
      </c>
      <c r="AK144">
        <v>29.09271523178808</v>
      </c>
      <c r="AL144" t="str">
        <v>publishing</v>
      </c>
      <c r="AM144" t="str">
        <v>nonfiction</v>
      </c>
      <c r="AN144">
        <v>41653.25</v>
      </c>
      <c r="AO144">
        <v>41655.25</v>
      </c>
    </row>
    <row r="145" spans="1:41" x14ac:dyDescent="0.25">
      <c r="A145">
        <v>240</v>
      </c>
      <c r="B145" t="str">
        <v>Pitts-Reed</v>
      </c>
      <c r="C145" t="str">
        <v>Vision-oriented dynamic service-desk</v>
      </c>
      <c r="D145">
        <v>29400</v>
      </c>
      <c r="E145">
        <v>123124</v>
      </c>
      <c r="F145">
        <v>418.78911564625849</v>
      </c>
      <c r="G145" t="str">
        <v>successful</v>
      </c>
      <c r="H145">
        <v>1784</v>
      </c>
      <c r="I145" t="str">
        <v>US</v>
      </c>
      <c r="J145" t="str">
        <v>USD</v>
      </c>
      <c r="K145">
        <v>1281070800</v>
      </c>
      <c r="L145">
        <v>1281157200</v>
      </c>
      <c r="M145" t="b">
        <v>0</v>
      </c>
      <c r="N145" t="b">
        <v>0</v>
      </c>
      <c r="O145" t="str">
        <v>theater/plays</v>
      </c>
      <c r="P145">
        <v>69.015695067264573</v>
      </c>
      <c r="Q145" t="str">
        <v>theater</v>
      </c>
      <c r="R145" t="str">
        <v>plays</v>
      </c>
      <c r="S145">
        <v>40396.208333333336</v>
      </c>
      <c r="T145">
        <v>40397.208333333336</v>
      </c>
      <c r="V145">
        <v>392</v>
      </c>
      <c r="W145" t="str">
        <v>Hernandez-Grimes</v>
      </c>
      <c r="X145" t="str">
        <v>Profit-focused zero administration forecast</v>
      </c>
      <c r="Y145">
        <v>102900</v>
      </c>
      <c r="Z145">
        <v>67546</v>
      </c>
      <c r="AA145">
        <v>65.642371234207957</v>
      </c>
      <c r="AB145" t="str">
        <v>failed</v>
      </c>
      <c r="AC145">
        <v>1608</v>
      </c>
      <c r="AD145" t="str">
        <v>US</v>
      </c>
      <c r="AE145" t="str">
        <v>USD</v>
      </c>
      <c r="AF145">
        <v>1294293600</v>
      </c>
      <c r="AG145">
        <v>1294466400</v>
      </c>
      <c r="AH145" t="b">
        <v>0</v>
      </c>
      <c r="AI145" t="b">
        <v>0</v>
      </c>
      <c r="AJ145" t="str">
        <v>technology/wearables</v>
      </c>
      <c r="AK145">
        <v>42.006218905472636</v>
      </c>
      <c r="AL145" t="str">
        <v>technology</v>
      </c>
      <c r="AM145" t="str">
        <v>wearables</v>
      </c>
      <c r="AN145">
        <v>40549.25</v>
      </c>
      <c r="AO145">
        <v>40551.25</v>
      </c>
    </row>
    <row r="146" spans="1:41" x14ac:dyDescent="0.25">
      <c r="A146">
        <v>241</v>
      </c>
      <c r="B146" t="str">
        <v>Gonzalez-Martinez</v>
      </c>
      <c r="C146" t="str">
        <v>Vision-oriented actuating open system</v>
      </c>
      <c r="D146">
        <v>168500</v>
      </c>
      <c r="E146">
        <v>171729</v>
      </c>
      <c r="F146">
        <v>101.91632047477745</v>
      </c>
      <c r="G146" t="str">
        <v>successful</v>
      </c>
      <c r="H146">
        <v>1684</v>
      </c>
      <c r="I146" t="str">
        <v>AU</v>
      </c>
      <c r="J146" t="str">
        <v>AUD</v>
      </c>
      <c r="K146">
        <v>1397365200</v>
      </c>
      <c r="L146">
        <v>1398229200</v>
      </c>
      <c r="M146" t="b">
        <v>0</v>
      </c>
      <c r="N146" t="b">
        <v>1</v>
      </c>
      <c r="O146" t="str">
        <v>publishing/nonfiction</v>
      </c>
      <c r="P146">
        <v>101.97684085510689</v>
      </c>
      <c r="Q146" t="str">
        <v>publishing</v>
      </c>
      <c r="R146" t="str">
        <v>nonfiction</v>
      </c>
      <c r="S146">
        <v>41742.208333333336</v>
      </c>
      <c r="T146">
        <v>41752.208333333336</v>
      </c>
      <c r="V146">
        <v>399</v>
      </c>
      <c r="W146" t="str">
        <v>Acosta, Mullins and Morris</v>
      </c>
      <c r="X146" t="str">
        <v>Pre-emptive interactive model</v>
      </c>
      <c r="Y146">
        <v>97300</v>
      </c>
      <c r="Z146">
        <v>62127</v>
      </c>
      <c r="AA146">
        <v>63.850976361767728</v>
      </c>
      <c r="AB146" t="str">
        <v>failed</v>
      </c>
      <c r="AC146">
        <v>941</v>
      </c>
      <c r="AD146" t="str">
        <v>US</v>
      </c>
      <c r="AE146" t="str">
        <v>USD</v>
      </c>
      <c r="AF146">
        <v>1296626400</v>
      </c>
      <c r="AG146">
        <v>1297231200</v>
      </c>
      <c r="AH146" t="b">
        <v>0</v>
      </c>
      <c r="AI146" t="b">
        <v>0</v>
      </c>
      <c r="AJ146" t="str">
        <v>music/indie rock</v>
      </c>
      <c r="AK146">
        <v>66.022316684378325</v>
      </c>
      <c r="AL146" t="str">
        <v>music</v>
      </c>
      <c r="AM146" t="str">
        <v>indie rock</v>
      </c>
      <c r="AN146">
        <v>40576.25</v>
      </c>
      <c r="AO146">
        <v>40583.25</v>
      </c>
    </row>
    <row r="147" spans="1:41" x14ac:dyDescent="0.25">
      <c r="A147">
        <v>242</v>
      </c>
      <c r="B147" t="str">
        <v>Hill, Martin and Garcia</v>
      </c>
      <c r="C147" t="str">
        <v>Sharable scalable core</v>
      </c>
      <c r="D147">
        <v>8400</v>
      </c>
      <c r="E147">
        <v>10729</v>
      </c>
      <c r="F147">
        <v>127.72619047619047</v>
      </c>
      <c r="G147" t="str">
        <v>successful</v>
      </c>
      <c r="H147">
        <v>250</v>
      </c>
      <c r="I147" t="str">
        <v>US</v>
      </c>
      <c r="J147" t="str">
        <v>USD</v>
      </c>
      <c r="K147">
        <v>1494392400</v>
      </c>
      <c r="L147">
        <v>1495256400</v>
      </c>
      <c r="M147" t="b">
        <v>0</v>
      </c>
      <c r="N147" t="b">
        <v>1</v>
      </c>
      <c r="O147" t="str">
        <v>music/rock</v>
      </c>
      <c r="P147">
        <v>42.915999999999997</v>
      </c>
      <c r="Q147" t="str">
        <v>music</v>
      </c>
      <c r="R147" t="str">
        <v>rock</v>
      </c>
      <c r="S147">
        <v>42865.208333333328</v>
      </c>
      <c r="T147">
        <v>42875.208333333328</v>
      </c>
      <c r="V147">
        <v>400</v>
      </c>
      <c r="W147" t="str">
        <v>Bell PLC</v>
      </c>
      <c r="X147" t="str">
        <v>Ergonomic eco-centric open architecture</v>
      </c>
      <c r="Y147">
        <v>100</v>
      </c>
      <c r="Z147">
        <v>2</v>
      </c>
      <c r="AA147">
        <v>2</v>
      </c>
      <c r="AB147" t="str">
        <v>failed</v>
      </c>
      <c r="AC147">
        <v>1</v>
      </c>
      <c r="AD147" t="str">
        <v>US</v>
      </c>
      <c r="AE147" t="str">
        <v>USD</v>
      </c>
      <c r="AF147">
        <v>1376629200</v>
      </c>
      <c r="AG147">
        <v>1378530000</v>
      </c>
      <c r="AH147" t="b">
        <v>0</v>
      </c>
      <c r="AI147" t="b">
        <v>1</v>
      </c>
      <c r="AJ147" t="str">
        <v>photography/photography books</v>
      </c>
      <c r="AK147">
        <v>2</v>
      </c>
      <c r="AL147" t="str">
        <v>photography</v>
      </c>
      <c r="AM147" t="str">
        <v>photography books</v>
      </c>
      <c r="AN147">
        <v>41502.208333333336</v>
      </c>
      <c r="AO147">
        <v>41524.208333333336</v>
      </c>
    </row>
    <row r="148" spans="1:41" x14ac:dyDescent="0.25">
      <c r="A148">
        <v>243</v>
      </c>
      <c r="B148" t="str">
        <v>Garcia PLC</v>
      </c>
      <c r="C148" t="str">
        <v>Customer-focused attitude-oriented function</v>
      </c>
      <c r="D148">
        <v>2300</v>
      </c>
      <c r="E148">
        <v>10240</v>
      </c>
      <c r="F148">
        <v>445.21739130434781</v>
      </c>
      <c r="G148" t="str">
        <v>successful</v>
      </c>
      <c r="H148">
        <v>238</v>
      </c>
      <c r="I148" t="str">
        <v>US</v>
      </c>
      <c r="J148" t="str">
        <v>USD</v>
      </c>
      <c r="K148">
        <v>1520143200</v>
      </c>
      <c r="L148">
        <v>1520402400</v>
      </c>
      <c r="M148" t="b">
        <v>0</v>
      </c>
      <c r="N148" t="b">
        <v>0</v>
      </c>
      <c r="O148" t="str">
        <v>theater/plays</v>
      </c>
      <c r="P148">
        <v>43.025210084033617</v>
      </c>
      <c r="Q148" t="str">
        <v>theater</v>
      </c>
      <c r="R148" t="str">
        <v>plays</v>
      </c>
      <c r="S148">
        <v>43163.25</v>
      </c>
      <c r="T148">
        <v>43166.25</v>
      </c>
      <c r="V148">
        <v>402</v>
      </c>
      <c r="W148" t="str">
        <v>Ruiz, Richardson and Cole</v>
      </c>
      <c r="X148" t="str">
        <v>Team-oriented static interface</v>
      </c>
      <c r="Y148">
        <v>7300</v>
      </c>
      <c r="Z148">
        <v>2946</v>
      </c>
      <c r="AA148">
        <v>40.356164383561641</v>
      </c>
      <c r="AB148" t="str">
        <v>failed</v>
      </c>
      <c r="AC148">
        <v>40</v>
      </c>
      <c r="AD148" t="str">
        <v>US</v>
      </c>
      <c r="AE148" t="str">
        <v>USD</v>
      </c>
      <c r="AF148">
        <v>1325829600</v>
      </c>
      <c r="AG148">
        <v>1329890400</v>
      </c>
      <c r="AH148" t="b">
        <v>0</v>
      </c>
      <c r="AI148" t="b">
        <v>1</v>
      </c>
      <c r="AJ148" t="str">
        <v>film &amp; video/shorts</v>
      </c>
      <c r="AK148">
        <v>73.650000000000006</v>
      </c>
      <c r="AL148" t="str">
        <v>film &amp; video</v>
      </c>
      <c r="AM148" t="str">
        <v>shorts</v>
      </c>
      <c r="AN148">
        <v>40914.25</v>
      </c>
      <c r="AO148">
        <v>40961.25</v>
      </c>
    </row>
    <row r="149" spans="1:41" x14ac:dyDescent="0.25">
      <c r="A149">
        <v>244</v>
      </c>
      <c r="B149" t="str">
        <v>Herring-Bailey</v>
      </c>
      <c r="C149" t="str">
        <v>Reverse-engineered system-worthy extranet</v>
      </c>
      <c r="D149">
        <v>700</v>
      </c>
      <c r="E149">
        <v>3988</v>
      </c>
      <c r="F149">
        <v>569.71428571428578</v>
      </c>
      <c r="G149" t="str">
        <v>successful</v>
      </c>
      <c r="H149">
        <v>53</v>
      </c>
      <c r="I149" t="str">
        <v>US</v>
      </c>
      <c r="J149" t="str">
        <v>USD</v>
      </c>
      <c r="K149">
        <v>1405314000</v>
      </c>
      <c r="L149">
        <v>1409806800</v>
      </c>
      <c r="M149" t="b">
        <v>0</v>
      </c>
      <c r="N149" t="b">
        <v>0</v>
      </c>
      <c r="O149" t="str">
        <v>theater/plays</v>
      </c>
      <c r="P149">
        <v>75.245283018867923</v>
      </c>
      <c r="Q149" t="str">
        <v>theater</v>
      </c>
      <c r="R149" t="str">
        <v>plays</v>
      </c>
      <c r="S149">
        <v>41834.208333333336</v>
      </c>
      <c r="T149">
        <v>41886.208333333336</v>
      </c>
      <c r="V149">
        <v>403</v>
      </c>
      <c r="W149" t="str">
        <v>Leonard-Mcclain</v>
      </c>
      <c r="X149" t="str">
        <v>Virtual foreground throughput</v>
      </c>
      <c r="Y149">
        <v>195800</v>
      </c>
      <c r="Z149">
        <v>168820</v>
      </c>
      <c r="AA149">
        <v>86.220633299284984</v>
      </c>
      <c r="AB149" t="str">
        <v>failed</v>
      </c>
      <c r="AC149">
        <v>3015</v>
      </c>
      <c r="AD149" t="str">
        <v>CA</v>
      </c>
      <c r="AE149" t="str">
        <v>CAD</v>
      </c>
      <c r="AF149">
        <v>1273640400</v>
      </c>
      <c r="AG149">
        <v>1276750800</v>
      </c>
      <c r="AH149" t="b">
        <v>0</v>
      </c>
      <c r="AI149" t="b">
        <v>1</v>
      </c>
      <c r="AJ149" t="str">
        <v>theater/plays</v>
      </c>
      <c r="AK149">
        <v>55.99336650082919</v>
      </c>
      <c r="AL149" t="str">
        <v>theater</v>
      </c>
      <c r="AM149" t="str">
        <v>plays</v>
      </c>
      <c r="AN149">
        <v>40310.208333333336</v>
      </c>
      <c r="AO149">
        <v>40346.208333333336</v>
      </c>
    </row>
    <row r="150" spans="1:41" x14ac:dyDescent="0.25">
      <c r="A150">
        <v>245</v>
      </c>
      <c r="B150" t="str">
        <v>Russell-Gardner</v>
      </c>
      <c r="C150" t="str">
        <v>Re-engineered systematic monitoring</v>
      </c>
      <c r="D150">
        <v>2900</v>
      </c>
      <c r="E150">
        <v>14771</v>
      </c>
      <c r="F150">
        <v>509.34482758620686</v>
      </c>
      <c r="G150" t="str">
        <v>successful</v>
      </c>
      <c r="H150">
        <v>214</v>
      </c>
      <c r="I150" t="str">
        <v>US</v>
      </c>
      <c r="J150" t="str">
        <v>USD</v>
      </c>
      <c r="K150">
        <v>1396846800</v>
      </c>
      <c r="L150">
        <v>1396933200</v>
      </c>
      <c r="M150" t="b">
        <v>0</v>
      </c>
      <c r="N150" t="b">
        <v>0</v>
      </c>
      <c r="O150" t="str">
        <v>theater/plays</v>
      </c>
      <c r="P150">
        <v>69.023364485981304</v>
      </c>
      <c r="Q150" t="str">
        <v>theater</v>
      </c>
      <c r="R150" t="str">
        <v>plays</v>
      </c>
      <c r="S150">
        <v>41736.208333333336</v>
      </c>
      <c r="T150">
        <v>41737.208333333336</v>
      </c>
      <c r="V150">
        <v>405</v>
      </c>
      <c r="W150" t="str">
        <v>Lee LLC</v>
      </c>
      <c r="X150" t="str">
        <v>Synchronized secondary analyzer</v>
      </c>
      <c r="Y150">
        <v>29600</v>
      </c>
      <c r="Z150">
        <v>26527</v>
      </c>
      <c r="AA150">
        <v>89.618243243243242</v>
      </c>
      <c r="AB150" t="str">
        <v>failed</v>
      </c>
      <c r="AC150">
        <v>435</v>
      </c>
      <c r="AD150" t="str">
        <v>US</v>
      </c>
      <c r="AE150" t="str">
        <v>USD</v>
      </c>
      <c r="AF150">
        <v>1528088400</v>
      </c>
      <c r="AG150">
        <v>1532408400</v>
      </c>
      <c r="AH150" t="b">
        <v>0</v>
      </c>
      <c r="AI150" t="b">
        <v>0</v>
      </c>
      <c r="AJ150" t="str">
        <v>theater/plays</v>
      </c>
      <c r="AK150">
        <v>60.981609195402299</v>
      </c>
      <c r="AL150" t="str">
        <v>theater</v>
      </c>
      <c r="AM150" t="str">
        <v>plays</v>
      </c>
      <c r="AN150">
        <v>43255.208333333328</v>
      </c>
      <c r="AO150">
        <v>43305.208333333328</v>
      </c>
    </row>
    <row r="151" spans="1:41" x14ac:dyDescent="0.25">
      <c r="A151">
        <v>246</v>
      </c>
      <c r="B151" t="str">
        <v>Walters-Carter</v>
      </c>
      <c r="C151" t="str">
        <v>Seamless value-added standardization</v>
      </c>
      <c r="D151">
        <v>4500</v>
      </c>
      <c r="E151">
        <v>14649</v>
      </c>
      <c r="F151">
        <v>325.5333333333333</v>
      </c>
      <c r="G151" t="str">
        <v>successful</v>
      </c>
      <c r="H151">
        <v>222</v>
      </c>
      <c r="I151" t="str">
        <v>US</v>
      </c>
      <c r="J151" t="str">
        <v>USD</v>
      </c>
      <c r="K151">
        <v>1375678800</v>
      </c>
      <c r="L151">
        <v>1376024400</v>
      </c>
      <c r="M151" t="b">
        <v>0</v>
      </c>
      <c r="N151" t="b">
        <v>0</v>
      </c>
      <c r="O151" t="str">
        <v>technology/web</v>
      </c>
      <c r="P151">
        <v>65.986486486486484</v>
      </c>
      <c r="Q151" t="str">
        <v>technology</v>
      </c>
      <c r="R151" t="str">
        <v>web</v>
      </c>
      <c r="S151">
        <v>41491.208333333336</v>
      </c>
      <c r="T151">
        <v>41495.208333333336</v>
      </c>
      <c r="V151">
        <v>409</v>
      </c>
      <c r="W151" t="str">
        <v>Stewart LLC</v>
      </c>
      <c r="X151" t="str">
        <v>Secured asymmetric projection</v>
      </c>
      <c r="Y151">
        <v>135600</v>
      </c>
      <c r="Z151">
        <v>62804</v>
      </c>
      <c r="AA151">
        <v>46.315634218289084</v>
      </c>
      <c r="AB151" t="str">
        <v>failed</v>
      </c>
      <c r="AC151">
        <v>714</v>
      </c>
      <c r="AD151" t="str">
        <v>US</v>
      </c>
      <c r="AE151" t="str">
        <v>USD</v>
      </c>
      <c r="AF151">
        <v>1492491600</v>
      </c>
      <c r="AG151">
        <v>1492837200</v>
      </c>
      <c r="AH151" t="b">
        <v>0</v>
      </c>
      <c r="AI151" t="b">
        <v>0</v>
      </c>
      <c r="AJ151" t="str">
        <v>music/rock</v>
      </c>
      <c r="AK151">
        <v>87.960784313725483</v>
      </c>
      <c r="AL151" t="str">
        <v>music</v>
      </c>
      <c r="AM151" t="str">
        <v>rock</v>
      </c>
      <c r="AN151">
        <v>42843.208333333328</v>
      </c>
      <c r="AO151">
        <v>42847.208333333328</v>
      </c>
    </row>
    <row r="152" spans="1:41" x14ac:dyDescent="0.25">
      <c r="A152">
        <v>247</v>
      </c>
      <c r="B152" t="str">
        <v>Johnson, Patterson and Montoya</v>
      </c>
      <c r="C152" t="str">
        <v>Triple-buffered fresh-thinking frame</v>
      </c>
      <c r="D152">
        <v>19800</v>
      </c>
      <c r="E152">
        <v>184658</v>
      </c>
      <c r="F152">
        <v>932.61616161616166</v>
      </c>
      <c r="G152" t="str">
        <v>successful</v>
      </c>
      <c r="H152">
        <v>1884</v>
      </c>
      <c r="I152" t="str">
        <v>US</v>
      </c>
      <c r="J152" t="str">
        <v>USD</v>
      </c>
      <c r="K152">
        <v>1482386400</v>
      </c>
      <c r="L152">
        <v>1483682400</v>
      </c>
      <c r="M152" t="b">
        <v>0</v>
      </c>
      <c r="N152" t="b">
        <v>1</v>
      </c>
      <c r="O152" t="str">
        <v>publishing/fiction</v>
      </c>
      <c r="P152">
        <v>98.013800424628457</v>
      </c>
      <c r="Q152" t="str">
        <v>publishing</v>
      </c>
      <c r="R152" t="str">
        <v>fiction</v>
      </c>
      <c r="S152">
        <v>42726.25</v>
      </c>
      <c r="T152">
        <v>42741.25</v>
      </c>
      <c r="V152">
        <v>414</v>
      </c>
      <c r="W152" t="str">
        <v>Davis and Sons</v>
      </c>
      <c r="X152" t="str">
        <v>Innovative human-resource migration</v>
      </c>
      <c r="Y152">
        <v>188200</v>
      </c>
      <c r="Z152">
        <v>159405</v>
      </c>
      <c r="AA152">
        <v>84.699787460148784</v>
      </c>
      <c r="AB152" t="str">
        <v>failed</v>
      </c>
      <c r="AC152">
        <v>5497</v>
      </c>
      <c r="AD152" t="str">
        <v>US</v>
      </c>
      <c r="AE152" t="str">
        <v>USD</v>
      </c>
      <c r="AF152">
        <v>1271739600</v>
      </c>
      <c r="AG152">
        <v>1272430800</v>
      </c>
      <c r="AH152" t="b">
        <v>0</v>
      </c>
      <c r="AI152" t="b">
        <v>1</v>
      </c>
      <c r="AJ152" t="str">
        <v>food/food trucks</v>
      </c>
      <c r="AK152">
        <v>28.998544660724033</v>
      </c>
      <c r="AL152" t="str">
        <v>food</v>
      </c>
      <c r="AM152" t="str">
        <v>food trucks</v>
      </c>
      <c r="AN152">
        <v>40288.208333333336</v>
      </c>
      <c r="AO152">
        <v>40296.208333333336</v>
      </c>
    </row>
    <row r="153" spans="1:41" x14ac:dyDescent="0.25">
      <c r="A153">
        <v>248</v>
      </c>
      <c r="B153" t="str">
        <v>Roberts and Sons</v>
      </c>
      <c r="C153" t="str">
        <v>Streamlined holistic knowledgebase</v>
      </c>
      <c r="D153">
        <v>6200</v>
      </c>
      <c r="E153">
        <v>13103</v>
      </c>
      <c r="F153">
        <v>211.33870967741933</v>
      </c>
      <c r="G153" t="str">
        <v>successful</v>
      </c>
      <c r="H153">
        <v>218</v>
      </c>
      <c r="I153" t="str">
        <v>AU</v>
      </c>
      <c r="J153" t="str">
        <v>AUD</v>
      </c>
      <c r="K153">
        <v>1420005600</v>
      </c>
      <c r="L153">
        <v>1420437600</v>
      </c>
      <c r="M153" t="b">
        <v>0</v>
      </c>
      <c r="N153" t="b">
        <v>0</v>
      </c>
      <c r="O153" t="str">
        <v>games/mobile games</v>
      </c>
      <c r="P153">
        <v>60.105504587155963</v>
      </c>
      <c r="Q153" t="str">
        <v>games</v>
      </c>
      <c r="R153" t="str">
        <v>mobile games</v>
      </c>
      <c r="S153">
        <v>42004.25</v>
      </c>
      <c r="T153">
        <v>42009.25</v>
      </c>
      <c r="V153">
        <v>415</v>
      </c>
      <c r="W153" t="str">
        <v>Anderson-Pham</v>
      </c>
      <c r="X153" t="str">
        <v>Intuitive needs-based monitoring</v>
      </c>
      <c r="Y153">
        <v>113500</v>
      </c>
      <c r="Z153">
        <v>12552</v>
      </c>
      <c r="AA153">
        <v>11.059030837004405</v>
      </c>
      <c r="AB153" t="str">
        <v>failed</v>
      </c>
      <c r="AC153">
        <v>418</v>
      </c>
      <c r="AD153" t="str">
        <v>US</v>
      </c>
      <c r="AE153" t="str">
        <v>USD</v>
      </c>
      <c r="AF153">
        <v>1326434400</v>
      </c>
      <c r="AG153">
        <v>1327903200</v>
      </c>
      <c r="AH153" t="b">
        <v>0</v>
      </c>
      <c r="AI153" t="b">
        <v>0</v>
      </c>
      <c r="AJ153" t="str">
        <v>theater/plays</v>
      </c>
      <c r="AK153">
        <v>30.028708133971293</v>
      </c>
      <c r="AL153" t="str">
        <v>theater</v>
      </c>
      <c r="AM153" t="str">
        <v>plays</v>
      </c>
      <c r="AN153">
        <v>40921.25</v>
      </c>
      <c r="AO153">
        <v>40938.25</v>
      </c>
    </row>
    <row r="154" spans="1:41" x14ac:dyDescent="0.25">
      <c r="A154">
        <v>249</v>
      </c>
      <c r="B154" t="str">
        <v>Avila-Nelson</v>
      </c>
      <c r="C154" t="str">
        <v>Up-sized intermediate website</v>
      </c>
      <c r="D154">
        <v>61500</v>
      </c>
      <c r="E154">
        <v>168095</v>
      </c>
      <c r="F154">
        <v>273.32520325203251</v>
      </c>
      <c r="G154" t="str">
        <v>successful</v>
      </c>
      <c r="H154">
        <v>6465</v>
      </c>
      <c r="I154" t="str">
        <v>US</v>
      </c>
      <c r="J154" t="str">
        <v>USD</v>
      </c>
      <c r="K154">
        <v>1420178400</v>
      </c>
      <c r="L154">
        <v>1420783200</v>
      </c>
      <c r="M154" t="b">
        <v>0</v>
      </c>
      <c r="N154" t="b">
        <v>0</v>
      </c>
      <c r="O154" t="str">
        <v>publishing/translations</v>
      </c>
      <c r="P154">
        <v>26.000773395204948</v>
      </c>
      <c r="Q154" t="str">
        <v>publishing</v>
      </c>
      <c r="R154" t="str">
        <v>translations</v>
      </c>
      <c r="S154">
        <v>42006.25</v>
      </c>
      <c r="T154">
        <v>42013.25</v>
      </c>
      <c r="V154">
        <v>416</v>
      </c>
      <c r="W154" t="str">
        <v>Stewart-Coleman</v>
      </c>
      <c r="X154" t="str">
        <v>Customer-focused disintermediate toolset</v>
      </c>
      <c r="Y154">
        <v>134600</v>
      </c>
      <c r="Z154">
        <v>59007</v>
      </c>
      <c r="AA154">
        <v>43.838781575037146</v>
      </c>
      <c r="AB154" t="str">
        <v>failed</v>
      </c>
      <c r="AC154">
        <v>1439</v>
      </c>
      <c r="AD154" t="str">
        <v>US</v>
      </c>
      <c r="AE154" t="str">
        <v>USD</v>
      </c>
      <c r="AF154">
        <v>1295244000</v>
      </c>
      <c r="AG154">
        <v>1296021600</v>
      </c>
      <c r="AH154" t="b">
        <v>0</v>
      </c>
      <c r="AI154" t="b">
        <v>1</v>
      </c>
      <c r="AJ154" t="str">
        <v>film &amp; video/documentary</v>
      </c>
      <c r="AK154">
        <v>41.005559416261292</v>
      </c>
      <c r="AL154" t="str">
        <v>film &amp; video</v>
      </c>
      <c r="AM154" t="str">
        <v>documentary</v>
      </c>
      <c r="AN154">
        <v>40560.25</v>
      </c>
      <c r="AO154">
        <v>40569.25</v>
      </c>
    </row>
    <row r="155" spans="1:41" x14ac:dyDescent="0.25">
      <c r="A155">
        <v>252</v>
      </c>
      <c r="B155" t="str">
        <v>Perez PLC</v>
      </c>
      <c r="C155" t="str">
        <v>Operative bandwidth-monitored interface</v>
      </c>
      <c r="D155">
        <v>1000</v>
      </c>
      <c r="E155">
        <v>6263</v>
      </c>
      <c r="F155">
        <v>626.29999999999995</v>
      </c>
      <c r="G155" t="str">
        <v>successful</v>
      </c>
      <c r="H155">
        <v>59</v>
      </c>
      <c r="I155" t="str">
        <v>US</v>
      </c>
      <c r="J155" t="str">
        <v>USD</v>
      </c>
      <c r="K155">
        <v>1382677200</v>
      </c>
      <c r="L155">
        <v>1383109200</v>
      </c>
      <c r="M155" t="b">
        <v>0</v>
      </c>
      <c r="N155" t="b">
        <v>0</v>
      </c>
      <c r="O155" t="str">
        <v>theater/plays</v>
      </c>
      <c r="P155">
        <v>106.15254237288136</v>
      </c>
      <c r="Q155" t="str">
        <v>theater</v>
      </c>
      <c r="R155" t="str">
        <v>plays</v>
      </c>
      <c r="S155">
        <v>41572.208333333336</v>
      </c>
      <c r="T155">
        <v>41577.208333333336</v>
      </c>
      <c r="V155">
        <v>417</v>
      </c>
      <c r="W155" t="str">
        <v>Bradshaw, Smith and Ryan</v>
      </c>
      <c r="X155" t="str">
        <v>Upgradable 24/7 emulation</v>
      </c>
      <c r="Y155">
        <v>1700</v>
      </c>
      <c r="Z155">
        <v>943</v>
      </c>
      <c r="AA155">
        <v>55.470588235294116</v>
      </c>
      <c r="AB155" t="str">
        <v>failed</v>
      </c>
      <c r="AC155">
        <v>15</v>
      </c>
      <c r="AD155" t="str">
        <v>US</v>
      </c>
      <c r="AE155" t="str">
        <v>USD</v>
      </c>
      <c r="AF155">
        <v>1541221200</v>
      </c>
      <c r="AG155">
        <v>1543298400</v>
      </c>
      <c r="AH155" t="b">
        <v>0</v>
      </c>
      <c r="AI155" t="b">
        <v>0</v>
      </c>
      <c r="AJ155" t="str">
        <v>theater/plays</v>
      </c>
      <c r="AK155">
        <v>62.866666666666667</v>
      </c>
      <c r="AL155" t="str">
        <v>theater</v>
      </c>
      <c r="AM155" t="str">
        <v>plays</v>
      </c>
      <c r="AN155">
        <v>43407.208333333328</v>
      </c>
      <c r="AO155">
        <v>43431.25</v>
      </c>
    </row>
    <row r="156" spans="1:41" x14ac:dyDescent="0.25">
      <c r="A156">
        <v>254</v>
      </c>
      <c r="B156" t="str">
        <v>Barry Group</v>
      </c>
      <c r="C156" t="str">
        <v>De-engineered static Local Area Network</v>
      </c>
      <c r="D156">
        <v>4600</v>
      </c>
      <c r="E156">
        <v>8505</v>
      </c>
      <c r="F156">
        <v>184.89130434782609</v>
      </c>
      <c r="G156" t="str">
        <v>successful</v>
      </c>
      <c r="H156">
        <v>88</v>
      </c>
      <c r="I156" t="str">
        <v>US</v>
      </c>
      <c r="J156" t="str">
        <v>USD</v>
      </c>
      <c r="K156">
        <v>1487656800</v>
      </c>
      <c r="L156">
        <v>1487829600</v>
      </c>
      <c r="M156" t="b">
        <v>0</v>
      </c>
      <c r="N156" t="b">
        <v>0</v>
      </c>
      <c r="O156" t="str">
        <v>publishing/nonfiction</v>
      </c>
      <c r="P156">
        <v>96.647727272727266</v>
      </c>
      <c r="Q156" t="str">
        <v>publishing</v>
      </c>
      <c r="R156" t="str">
        <v>nonfiction</v>
      </c>
      <c r="S156">
        <v>42787.25</v>
      </c>
      <c r="T156">
        <v>42789.25</v>
      </c>
      <c r="V156">
        <v>418</v>
      </c>
      <c r="W156" t="str">
        <v>Jackson PLC</v>
      </c>
      <c r="X156" t="str">
        <v>Quality-focused client-server core</v>
      </c>
      <c r="Y156">
        <v>163700</v>
      </c>
      <c r="Z156">
        <v>93963</v>
      </c>
      <c r="AA156">
        <v>57.399511301160658</v>
      </c>
      <c r="AB156" t="str">
        <v>failed</v>
      </c>
      <c r="AC156">
        <v>1999</v>
      </c>
      <c r="AD156" t="str">
        <v>CA</v>
      </c>
      <c r="AE156" t="str">
        <v>CAD</v>
      </c>
      <c r="AF156">
        <v>1336280400</v>
      </c>
      <c r="AG156">
        <v>1336366800</v>
      </c>
      <c r="AH156" t="b">
        <v>0</v>
      </c>
      <c r="AI156" t="b">
        <v>0</v>
      </c>
      <c r="AJ156" t="str">
        <v>film &amp; video/documentary</v>
      </c>
      <c r="AK156">
        <v>47.005002501250623</v>
      </c>
      <c r="AL156" t="str">
        <v>film &amp; video</v>
      </c>
      <c r="AM156" t="str">
        <v>documentary</v>
      </c>
      <c r="AN156">
        <v>41035.208333333336</v>
      </c>
      <c r="AO156">
        <v>41036.208333333336</v>
      </c>
    </row>
    <row r="157" spans="1:41" x14ac:dyDescent="0.25">
      <c r="A157">
        <v>255</v>
      </c>
      <c r="B157" t="str">
        <v>Rosales, Branch and Harmon</v>
      </c>
      <c r="C157" t="str">
        <v>Upgradable grid-enabled superstructure</v>
      </c>
      <c r="D157">
        <v>80500</v>
      </c>
      <c r="E157">
        <v>96735</v>
      </c>
      <c r="F157">
        <v>120.16770186335404</v>
      </c>
      <c r="G157" t="str">
        <v>successful</v>
      </c>
      <c r="H157">
        <v>1697</v>
      </c>
      <c r="I157" t="str">
        <v>US</v>
      </c>
      <c r="J157" t="str">
        <v>USD</v>
      </c>
      <c r="K157">
        <v>1297836000</v>
      </c>
      <c r="L157">
        <v>1298268000</v>
      </c>
      <c r="M157" t="b">
        <v>0</v>
      </c>
      <c r="N157" t="b">
        <v>1</v>
      </c>
      <c r="O157" t="str">
        <v>music/rock</v>
      </c>
      <c r="P157">
        <v>57.003535651149086</v>
      </c>
      <c r="Q157" t="str">
        <v>music</v>
      </c>
      <c r="R157" t="str">
        <v>rock</v>
      </c>
      <c r="S157">
        <v>40590.25</v>
      </c>
      <c r="T157">
        <v>40595.25</v>
      </c>
      <c r="V157">
        <v>421</v>
      </c>
      <c r="W157" t="str">
        <v>Thomas-Lopez</v>
      </c>
      <c r="X157" t="str">
        <v>User-centric fault-tolerant archive</v>
      </c>
      <c r="Y157">
        <v>9400</v>
      </c>
      <c r="Z157">
        <v>6015</v>
      </c>
      <c r="AA157">
        <v>63.989361702127653</v>
      </c>
      <c r="AB157" t="str">
        <v>failed</v>
      </c>
      <c r="AC157">
        <v>118</v>
      </c>
      <c r="AD157" t="str">
        <v>US</v>
      </c>
      <c r="AE157" t="str">
        <v>USD</v>
      </c>
      <c r="AF157">
        <v>1498712400</v>
      </c>
      <c r="AG157">
        <v>1501304400</v>
      </c>
      <c r="AH157" t="b">
        <v>0</v>
      </c>
      <c r="AI157" t="b">
        <v>1</v>
      </c>
      <c r="AJ157" t="str">
        <v>technology/wearables</v>
      </c>
      <c r="AK157">
        <v>50.974576271186443</v>
      </c>
      <c r="AL157" t="str">
        <v>technology</v>
      </c>
      <c r="AM157" t="str">
        <v>wearables</v>
      </c>
      <c r="AN157">
        <v>42915.208333333328</v>
      </c>
      <c r="AO157">
        <v>42945.208333333328</v>
      </c>
    </row>
    <row r="158" spans="1:41" x14ac:dyDescent="0.25">
      <c r="A158">
        <v>257</v>
      </c>
      <c r="B158" t="str">
        <v>Williams Inc</v>
      </c>
      <c r="C158" t="str">
        <v>Decentralized exuding strategy</v>
      </c>
      <c r="D158">
        <v>5700</v>
      </c>
      <c r="E158">
        <v>8322</v>
      </c>
      <c r="F158">
        <v>146</v>
      </c>
      <c r="G158" t="str">
        <v>successful</v>
      </c>
      <c r="H158">
        <v>92</v>
      </c>
      <c r="I158" t="str">
        <v>US</v>
      </c>
      <c r="J158" t="str">
        <v>USD</v>
      </c>
      <c r="K158">
        <v>1362463200</v>
      </c>
      <c r="L158">
        <v>1363669200</v>
      </c>
      <c r="M158" t="b">
        <v>0</v>
      </c>
      <c r="N158" t="b">
        <v>0</v>
      </c>
      <c r="O158" t="str">
        <v>theater/plays</v>
      </c>
      <c r="P158">
        <v>90.456521739130437</v>
      </c>
      <c r="Q158" t="str">
        <v>theater</v>
      </c>
      <c r="R158" t="str">
        <v>plays</v>
      </c>
      <c r="S158">
        <v>41338.25</v>
      </c>
      <c r="T158">
        <v>41352.208333333336</v>
      </c>
      <c r="V158">
        <v>423</v>
      </c>
      <c r="W158" t="str">
        <v>Jones-Riddle</v>
      </c>
      <c r="X158" t="str">
        <v>Self-enabling real-time definition</v>
      </c>
      <c r="Y158">
        <v>147800</v>
      </c>
      <c r="Z158">
        <v>15723</v>
      </c>
      <c r="AA158">
        <v>10.638024357239512</v>
      </c>
      <c r="AB158" t="str">
        <v>failed</v>
      </c>
      <c r="AC158">
        <v>162</v>
      </c>
      <c r="AD158" t="str">
        <v>US</v>
      </c>
      <c r="AE158" t="str">
        <v>USD</v>
      </c>
      <c r="AF158">
        <v>1316667600</v>
      </c>
      <c r="AG158">
        <v>1316840400</v>
      </c>
      <c r="AH158" t="b">
        <v>0</v>
      </c>
      <c r="AI158" t="b">
        <v>1</v>
      </c>
      <c r="AJ158" t="str">
        <v>food/food trucks</v>
      </c>
      <c r="AK158">
        <v>97.055555555555557</v>
      </c>
      <c r="AL158" t="str">
        <v>food</v>
      </c>
      <c r="AM158" t="str">
        <v>food trucks</v>
      </c>
      <c r="AN158">
        <v>40808.208333333336</v>
      </c>
      <c r="AO158">
        <v>40810.208333333336</v>
      </c>
    </row>
    <row r="159" spans="1:41" x14ac:dyDescent="0.25">
      <c r="A159">
        <v>258</v>
      </c>
      <c r="B159" t="str">
        <v>Duncan, Mcdonald and Miller</v>
      </c>
      <c r="C159" t="str">
        <v>Assimilated coherent hardware</v>
      </c>
      <c r="D159">
        <v>5000</v>
      </c>
      <c r="E159">
        <v>13424</v>
      </c>
      <c r="F159">
        <v>268.48</v>
      </c>
      <c r="G159" t="str">
        <v>successful</v>
      </c>
      <c r="H159">
        <v>186</v>
      </c>
      <c r="I159" t="str">
        <v>US</v>
      </c>
      <c r="J159" t="str">
        <v>USD</v>
      </c>
      <c r="K159">
        <v>1481176800</v>
      </c>
      <c r="L159">
        <v>1482904800</v>
      </c>
      <c r="M159" t="b">
        <v>0</v>
      </c>
      <c r="N159" t="b">
        <v>1</v>
      </c>
      <c r="O159" t="str">
        <v>theater/plays</v>
      </c>
      <c r="P159">
        <v>72.172043010752688</v>
      </c>
      <c r="Q159" t="str">
        <v>theater</v>
      </c>
      <c r="R159" t="str">
        <v>plays</v>
      </c>
      <c r="S159">
        <v>42712.25</v>
      </c>
      <c r="T159">
        <v>42732.25</v>
      </c>
      <c r="V159">
        <v>424</v>
      </c>
      <c r="W159" t="str">
        <v>Schmidt-Gomez</v>
      </c>
      <c r="X159" t="str">
        <v>User-centric impactful projection</v>
      </c>
      <c r="Y159">
        <v>5100</v>
      </c>
      <c r="Z159">
        <v>2064</v>
      </c>
      <c r="AA159">
        <v>40.470588235294116</v>
      </c>
      <c r="AB159" t="str">
        <v>failed</v>
      </c>
      <c r="AC159">
        <v>83</v>
      </c>
      <c r="AD159" t="str">
        <v>US</v>
      </c>
      <c r="AE159" t="str">
        <v>USD</v>
      </c>
      <c r="AF159">
        <v>1524027600</v>
      </c>
      <c r="AG159">
        <v>1524546000</v>
      </c>
      <c r="AH159" t="b">
        <v>0</v>
      </c>
      <c r="AI159" t="b">
        <v>0</v>
      </c>
      <c r="AJ159" t="str">
        <v>music/indie rock</v>
      </c>
      <c r="AK159">
        <v>24.867469879518072</v>
      </c>
      <c r="AL159" t="str">
        <v>music</v>
      </c>
      <c r="AM159" t="str">
        <v>indie rock</v>
      </c>
      <c r="AN159">
        <v>43208.208333333328</v>
      </c>
      <c r="AO159">
        <v>43214.208333333328</v>
      </c>
    </row>
    <row r="160" spans="1:41" x14ac:dyDescent="0.25">
      <c r="A160">
        <v>259</v>
      </c>
      <c r="B160" t="str">
        <v>Watkins Ltd</v>
      </c>
      <c r="C160" t="str">
        <v>Multi-channeled responsive implementation</v>
      </c>
      <c r="D160">
        <v>1800</v>
      </c>
      <c r="E160">
        <v>10755</v>
      </c>
      <c r="F160">
        <v>597.5</v>
      </c>
      <c r="G160" t="str">
        <v>successful</v>
      </c>
      <c r="H160">
        <v>138</v>
      </c>
      <c r="I160" t="str">
        <v>US</v>
      </c>
      <c r="J160" t="str">
        <v>USD</v>
      </c>
      <c r="K160">
        <v>1354946400</v>
      </c>
      <c r="L160">
        <v>1356588000</v>
      </c>
      <c r="M160" t="b">
        <v>1</v>
      </c>
      <c r="N160" t="b">
        <v>0</v>
      </c>
      <c r="O160" t="str">
        <v>photography/photography books</v>
      </c>
      <c r="P160">
        <v>77.934782608695656</v>
      </c>
      <c r="Q160" t="str">
        <v>photography</v>
      </c>
      <c r="R160" t="str">
        <v>photography books</v>
      </c>
      <c r="S160">
        <v>41251.25</v>
      </c>
      <c r="T160">
        <v>41270.25</v>
      </c>
      <c r="V160">
        <v>428</v>
      </c>
      <c r="W160" t="str">
        <v>Mayer-Richmond</v>
      </c>
      <c r="X160" t="str">
        <v>Progressive zero-defect capability</v>
      </c>
      <c r="Y160">
        <v>101400</v>
      </c>
      <c r="Z160">
        <v>47037</v>
      </c>
      <c r="AA160">
        <v>46.387573964497044</v>
      </c>
      <c r="AB160" t="str">
        <v>failed</v>
      </c>
      <c r="AC160">
        <v>747</v>
      </c>
      <c r="AD160" t="str">
        <v>US</v>
      </c>
      <c r="AE160" t="str">
        <v>USD</v>
      </c>
      <c r="AF160">
        <v>1297404000</v>
      </c>
      <c r="AG160">
        <v>1298008800</v>
      </c>
      <c r="AH160" t="b">
        <v>0</v>
      </c>
      <c r="AI160" t="b">
        <v>0</v>
      </c>
      <c r="AJ160" t="str">
        <v>film &amp; video/animation</v>
      </c>
      <c r="AK160">
        <v>62.967871485943775</v>
      </c>
      <c r="AL160" t="str">
        <v>film &amp; video</v>
      </c>
      <c r="AM160" t="str">
        <v>animation</v>
      </c>
      <c r="AN160">
        <v>40585.25</v>
      </c>
      <c r="AO160">
        <v>40592.25</v>
      </c>
    </row>
    <row r="161" spans="1:41" x14ac:dyDescent="0.25">
      <c r="A161">
        <v>260</v>
      </c>
      <c r="B161" t="str">
        <v>Allen-Jones</v>
      </c>
      <c r="C161" t="str">
        <v>Centralized modular initiative</v>
      </c>
      <c r="D161">
        <v>6300</v>
      </c>
      <c r="E161">
        <v>9935</v>
      </c>
      <c r="F161">
        <v>157.69841269841268</v>
      </c>
      <c r="G161" t="str">
        <v>successful</v>
      </c>
      <c r="H161">
        <v>261</v>
      </c>
      <c r="I161" t="str">
        <v>US</v>
      </c>
      <c r="J161" t="str">
        <v>USD</v>
      </c>
      <c r="K161">
        <v>1348808400</v>
      </c>
      <c r="L161">
        <v>1349845200</v>
      </c>
      <c r="M161" t="b">
        <v>0</v>
      </c>
      <c r="N161" t="b">
        <v>0</v>
      </c>
      <c r="O161" t="str">
        <v>music/rock</v>
      </c>
      <c r="P161">
        <v>38.065134099616856</v>
      </c>
      <c r="Q161" t="str">
        <v>music</v>
      </c>
      <c r="R161" t="str">
        <v>rock</v>
      </c>
      <c r="S161">
        <v>41180.208333333336</v>
      </c>
      <c r="T161">
        <v>41192.208333333336</v>
      </c>
      <c r="V161">
        <v>430</v>
      </c>
      <c r="W161" t="str">
        <v>Cochran Ltd</v>
      </c>
      <c r="X161" t="str">
        <v>Re-engineered attitude-oriented frame</v>
      </c>
      <c r="Y161">
        <v>8100</v>
      </c>
      <c r="Z161">
        <v>5487</v>
      </c>
      <c r="AA161">
        <v>67.740740740740748</v>
      </c>
      <c r="AB161" t="str">
        <v>failed</v>
      </c>
      <c r="AC161">
        <v>84</v>
      </c>
      <c r="AD161" t="str">
        <v>US</v>
      </c>
      <c r="AE161" t="str">
        <v>USD</v>
      </c>
      <c r="AF161">
        <v>1569733200</v>
      </c>
      <c r="AG161">
        <v>1572670800</v>
      </c>
      <c r="AH161" t="b">
        <v>0</v>
      </c>
      <c r="AI161" t="b">
        <v>0</v>
      </c>
      <c r="AJ161" t="str">
        <v>theater/plays</v>
      </c>
      <c r="AK161">
        <v>65.321428571428569</v>
      </c>
      <c r="AL161" t="str">
        <v>theater</v>
      </c>
      <c r="AM161" t="str">
        <v>plays</v>
      </c>
      <c r="AN161">
        <v>43737.208333333328</v>
      </c>
      <c r="AO161">
        <v>43771.208333333328</v>
      </c>
    </row>
    <row r="162" spans="1:41" x14ac:dyDescent="0.25">
      <c r="A162">
        <v>262</v>
      </c>
      <c r="B162" t="str">
        <v>Lloyd, Kennedy and Davis</v>
      </c>
      <c r="C162" t="str">
        <v>Compatible multimedia hub</v>
      </c>
      <c r="D162">
        <v>1700</v>
      </c>
      <c r="E162">
        <v>5328</v>
      </c>
      <c r="F162">
        <v>313.41176470588238</v>
      </c>
      <c r="G162" t="str">
        <v>successful</v>
      </c>
      <c r="H162">
        <v>107</v>
      </c>
      <c r="I162" t="str">
        <v>US</v>
      </c>
      <c r="J162" t="str">
        <v>USD</v>
      </c>
      <c r="K162">
        <v>1301979600</v>
      </c>
      <c r="L162">
        <v>1304226000</v>
      </c>
      <c r="M162" t="b">
        <v>0</v>
      </c>
      <c r="N162" t="b">
        <v>1</v>
      </c>
      <c r="O162" t="str">
        <v>music/indie rock</v>
      </c>
      <c r="P162">
        <v>49.794392523364486</v>
      </c>
      <c r="Q162" t="str">
        <v>music</v>
      </c>
      <c r="R162" t="str">
        <v>indie rock</v>
      </c>
      <c r="S162">
        <v>40638.208333333336</v>
      </c>
      <c r="T162">
        <v>40664.208333333336</v>
      </c>
      <c r="V162">
        <v>432</v>
      </c>
      <c r="W162" t="str">
        <v>Harper-Bryan</v>
      </c>
      <c r="X162" t="str">
        <v>Re-contextualized dedicated hardware</v>
      </c>
      <c r="Y162">
        <v>7700</v>
      </c>
      <c r="Z162">
        <v>6369</v>
      </c>
      <c r="AA162">
        <v>82.714285714285722</v>
      </c>
      <c r="AB162" t="str">
        <v>failed</v>
      </c>
      <c r="AC162">
        <v>91</v>
      </c>
      <c r="AD162" t="str">
        <v>US</v>
      </c>
      <c r="AE162" t="str">
        <v>USD</v>
      </c>
      <c r="AF162">
        <v>1399006800</v>
      </c>
      <c r="AG162">
        <v>1400734800</v>
      </c>
      <c r="AH162" t="b">
        <v>0</v>
      </c>
      <c r="AI162" t="b">
        <v>0</v>
      </c>
      <c r="AJ162" t="str">
        <v>theater/plays</v>
      </c>
      <c r="AK162">
        <v>69.989010989010993</v>
      </c>
      <c r="AL162" t="str">
        <v>theater</v>
      </c>
      <c r="AM162" t="str">
        <v>plays</v>
      </c>
      <c r="AN162">
        <v>41761.208333333336</v>
      </c>
      <c r="AO162">
        <v>41781.208333333336</v>
      </c>
    </row>
    <row r="163" spans="1:41" x14ac:dyDescent="0.25">
      <c r="A163">
        <v>263</v>
      </c>
      <c r="B163" t="str">
        <v>Walker Ltd</v>
      </c>
      <c r="C163" t="str">
        <v>Organic eco-centric success</v>
      </c>
      <c r="D163">
        <v>2900</v>
      </c>
      <c r="E163">
        <v>10756</v>
      </c>
      <c r="F163">
        <v>370.89655172413791</v>
      </c>
      <c r="G163" t="str">
        <v>successful</v>
      </c>
      <c r="H163">
        <v>199</v>
      </c>
      <c r="I163" t="str">
        <v>US</v>
      </c>
      <c r="J163" t="str">
        <v>USD</v>
      </c>
      <c r="K163">
        <v>1263016800</v>
      </c>
      <c r="L163">
        <v>1263016800</v>
      </c>
      <c r="M163" t="b">
        <v>0</v>
      </c>
      <c r="N163" t="b">
        <v>0</v>
      </c>
      <c r="O163" t="str">
        <v>photography/photography books</v>
      </c>
      <c r="P163">
        <v>54.050251256281406</v>
      </c>
      <c r="Q163" t="str">
        <v>photography</v>
      </c>
      <c r="R163" t="str">
        <v>photography books</v>
      </c>
      <c r="S163">
        <v>40187.25</v>
      </c>
      <c r="T163">
        <v>40187.25</v>
      </c>
      <c r="V163">
        <v>433</v>
      </c>
      <c r="W163" t="str">
        <v>Potter, Harper and Everett</v>
      </c>
      <c r="X163" t="str">
        <v>Decentralized composite paradigm</v>
      </c>
      <c r="Y163">
        <v>121400</v>
      </c>
      <c r="Z163">
        <v>65755</v>
      </c>
      <c r="AA163">
        <v>54.163920922570021</v>
      </c>
      <c r="AB163" t="str">
        <v>failed</v>
      </c>
      <c r="AC163">
        <v>792</v>
      </c>
      <c r="AD163" t="str">
        <v>US</v>
      </c>
      <c r="AE163" t="str">
        <v>USD</v>
      </c>
      <c r="AF163">
        <v>1385359200</v>
      </c>
      <c r="AG163">
        <v>1386741600</v>
      </c>
      <c r="AH163" t="b">
        <v>0</v>
      </c>
      <c r="AI163" t="b">
        <v>1</v>
      </c>
      <c r="AJ163" t="str">
        <v>film &amp; video/documentary</v>
      </c>
      <c r="AK163">
        <v>83.023989898989896</v>
      </c>
      <c r="AL163" t="str">
        <v>film &amp; video</v>
      </c>
      <c r="AM163" t="str">
        <v>documentary</v>
      </c>
      <c r="AN163">
        <v>41603.25</v>
      </c>
      <c r="AO163">
        <v>41619.25</v>
      </c>
    </row>
    <row r="164" spans="1:41" x14ac:dyDescent="0.25">
      <c r="A164">
        <v>264</v>
      </c>
      <c r="B164" t="str">
        <v>Gordon PLC</v>
      </c>
      <c r="C164" t="str">
        <v>Virtual reciprocal policy</v>
      </c>
      <c r="D164">
        <v>45600</v>
      </c>
      <c r="E164">
        <v>165375</v>
      </c>
      <c r="F164">
        <v>362.66447368421052</v>
      </c>
      <c r="G164" t="str">
        <v>successful</v>
      </c>
      <c r="H164">
        <v>5512</v>
      </c>
      <c r="I164" t="str">
        <v>US</v>
      </c>
      <c r="J164" t="str">
        <v>USD</v>
      </c>
      <c r="K164">
        <v>1360648800</v>
      </c>
      <c r="L164">
        <v>1362031200</v>
      </c>
      <c r="M164" t="b">
        <v>0</v>
      </c>
      <c r="N164" t="b">
        <v>0</v>
      </c>
      <c r="O164" t="str">
        <v>theater/plays</v>
      </c>
      <c r="P164">
        <v>30.002721335268504</v>
      </c>
      <c r="Q164" t="str">
        <v>theater</v>
      </c>
      <c r="R164" t="str">
        <v>plays</v>
      </c>
      <c r="S164">
        <v>41317.25</v>
      </c>
      <c r="T164">
        <v>41333.25</v>
      </c>
      <c r="V164">
        <v>441</v>
      </c>
      <c r="W164" t="str">
        <v>Rodriguez-West</v>
      </c>
      <c r="X164" t="str">
        <v>Automated optimal function</v>
      </c>
      <c r="Y164">
        <v>7000</v>
      </c>
      <c r="Z164">
        <v>1744</v>
      </c>
      <c r="AA164">
        <v>24.914285714285715</v>
      </c>
      <c r="AB164" t="str">
        <v>failed</v>
      </c>
      <c r="AC164">
        <v>32</v>
      </c>
      <c r="AD164" t="str">
        <v>US</v>
      </c>
      <c r="AE164" t="str">
        <v>USD</v>
      </c>
      <c r="AF164">
        <v>1335416400</v>
      </c>
      <c r="AG164">
        <v>1337835600</v>
      </c>
      <c r="AH164" t="b">
        <v>0</v>
      </c>
      <c r="AI164" t="b">
        <v>0</v>
      </c>
      <c r="AJ164" t="str">
        <v>technology/wearables</v>
      </c>
      <c r="AK164">
        <v>54.5</v>
      </c>
      <c r="AL164" t="str">
        <v>technology</v>
      </c>
      <c r="AM164" t="str">
        <v>wearables</v>
      </c>
      <c r="AN164">
        <v>41025.208333333336</v>
      </c>
      <c r="AO164">
        <v>41053.208333333336</v>
      </c>
    </row>
    <row r="165" spans="1:41" x14ac:dyDescent="0.25">
      <c r="A165">
        <v>265</v>
      </c>
      <c r="B165" t="str">
        <v>Lee and Sons</v>
      </c>
      <c r="C165" t="str">
        <v>Persevering interactive emulation</v>
      </c>
      <c r="D165">
        <v>4900</v>
      </c>
      <c r="E165">
        <v>6031</v>
      </c>
      <c r="F165">
        <v>123.08163265306122</v>
      </c>
      <c r="G165" t="str">
        <v>successful</v>
      </c>
      <c r="H165">
        <v>86</v>
      </c>
      <c r="I165" t="str">
        <v>US</v>
      </c>
      <c r="J165" t="str">
        <v>USD</v>
      </c>
      <c r="K165">
        <v>1451800800</v>
      </c>
      <c r="L165">
        <v>1455602400</v>
      </c>
      <c r="M165" t="b">
        <v>0</v>
      </c>
      <c r="N165" t="b">
        <v>0</v>
      </c>
      <c r="O165" t="str">
        <v>theater/plays</v>
      </c>
      <c r="P165">
        <v>70.127906976744185</v>
      </c>
      <c r="Q165" t="str">
        <v>theater</v>
      </c>
      <c r="R165" t="str">
        <v>plays</v>
      </c>
      <c r="S165">
        <v>42372.25</v>
      </c>
      <c r="T165">
        <v>42416.25</v>
      </c>
      <c r="V165">
        <v>446</v>
      </c>
      <c r="W165" t="str">
        <v>Martin, Martin and Solis</v>
      </c>
      <c r="X165" t="str">
        <v>Assimilated uniform methodology</v>
      </c>
      <c r="Y165">
        <v>6800</v>
      </c>
      <c r="Z165">
        <v>5579</v>
      </c>
      <c r="AA165">
        <v>82.044117647058826</v>
      </c>
      <c r="AB165" t="str">
        <v>failed</v>
      </c>
      <c r="AC165">
        <v>186</v>
      </c>
      <c r="AD165" t="str">
        <v>US</v>
      </c>
      <c r="AE165" t="str">
        <v>USD</v>
      </c>
      <c r="AF165">
        <v>1355810400</v>
      </c>
      <c r="AG165">
        <v>1355983200</v>
      </c>
      <c r="AH165" t="b">
        <v>0</v>
      </c>
      <c r="AI165" t="b">
        <v>0</v>
      </c>
      <c r="AJ165" t="str">
        <v>technology/wearables</v>
      </c>
      <c r="AK165">
        <v>29.99462365591398</v>
      </c>
      <c r="AL165" t="str">
        <v>technology</v>
      </c>
      <c r="AM165" t="str">
        <v>wearables</v>
      </c>
      <c r="AN165">
        <v>41261.25</v>
      </c>
      <c r="AO165">
        <v>41263.25</v>
      </c>
    </row>
    <row r="166" spans="1:41" x14ac:dyDescent="0.25">
      <c r="A166">
        <v>267</v>
      </c>
      <c r="B166" t="str">
        <v>Acosta PLC</v>
      </c>
      <c r="C166" t="str">
        <v>Extended eco-centric function</v>
      </c>
      <c r="D166">
        <v>61600</v>
      </c>
      <c r="E166">
        <v>143910</v>
      </c>
      <c r="F166">
        <v>233.62012987012989</v>
      </c>
      <c r="G166" t="str">
        <v>successful</v>
      </c>
      <c r="H166">
        <v>2768</v>
      </c>
      <c r="I166" t="str">
        <v>AU</v>
      </c>
      <c r="J166" t="str">
        <v>AUD</v>
      </c>
      <c r="K166">
        <v>1351054800</v>
      </c>
      <c r="L166">
        <v>1352440800</v>
      </c>
      <c r="M166" t="b">
        <v>0</v>
      </c>
      <c r="N166" t="b">
        <v>0</v>
      </c>
      <c r="O166" t="str">
        <v>theater/plays</v>
      </c>
      <c r="P166">
        <v>51.990606936416185</v>
      </c>
      <c r="Q166" t="str">
        <v>theater</v>
      </c>
      <c r="R166" t="str">
        <v>plays</v>
      </c>
      <c r="S166">
        <v>41206.208333333336</v>
      </c>
      <c r="T166">
        <v>41222.25</v>
      </c>
      <c r="V166">
        <v>448</v>
      </c>
      <c r="W166" t="str">
        <v>Price and Sons</v>
      </c>
      <c r="X166" t="str">
        <v>Object-based demand-driven strategy</v>
      </c>
      <c r="Y166">
        <v>89900</v>
      </c>
      <c r="Z166">
        <v>45384</v>
      </c>
      <c r="AA166">
        <v>50.482758620689658</v>
      </c>
      <c r="AB166" t="str">
        <v>failed</v>
      </c>
      <c r="AC166">
        <v>605</v>
      </c>
      <c r="AD166" t="str">
        <v>US</v>
      </c>
      <c r="AE166" t="str">
        <v>USD</v>
      </c>
      <c r="AF166">
        <v>1365915600</v>
      </c>
      <c r="AG166">
        <v>1366088400</v>
      </c>
      <c r="AH166" t="b">
        <v>0</v>
      </c>
      <c r="AI166" t="b">
        <v>1</v>
      </c>
      <c r="AJ166" t="str">
        <v>games/video games</v>
      </c>
      <c r="AK166">
        <v>75.014876033057845</v>
      </c>
      <c r="AL166" t="str">
        <v>games</v>
      </c>
      <c r="AM166" t="str">
        <v>video games</v>
      </c>
      <c r="AN166">
        <v>41378.208333333336</v>
      </c>
      <c r="AO166">
        <v>41380.208333333336</v>
      </c>
    </row>
    <row r="167" spans="1:41" x14ac:dyDescent="0.25">
      <c r="A167">
        <v>268</v>
      </c>
      <c r="B167" t="str">
        <v>Brown-Mckee</v>
      </c>
      <c r="C167" t="str">
        <v>Networked optimal productivity</v>
      </c>
      <c r="D167">
        <v>1500</v>
      </c>
      <c r="E167">
        <v>2708</v>
      </c>
      <c r="F167">
        <v>180.53333333333333</v>
      </c>
      <c r="G167" t="str">
        <v>successful</v>
      </c>
      <c r="H167">
        <v>48</v>
      </c>
      <c r="I167" t="str">
        <v>US</v>
      </c>
      <c r="J167" t="str">
        <v>USD</v>
      </c>
      <c r="K167">
        <v>1349326800</v>
      </c>
      <c r="L167">
        <v>1353304800</v>
      </c>
      <c r="M167" t="b">
        <v>0</v>
      </c>
      <c r="N167" t="b">
        <v>0</v>
      </c>
      <c r="O167" t="str">
        <v>film &amp; video/documentary</v>
      </c>
      <c r="P167">
        <v>56.416666666666664</v>
      </c>
      <c r="Q167" t="str">
        <v>film &amp; video</v>
      </c>
      <c r="R167" t="str">
        <v>documentary</v>
      </c>
      <c r="S167">
        <v>41186.208333333336</v>
      </c>
      <c r="T167">
        <v>41232.25</v>
      </c>
      <c r="V167">
        <v>450</v>
      </c>
      <c r="W167" t="str">
        <v>Delgado-Hatfield</v>
      </c>
      <c r="X167" t="str">
        <v>Up-sized composite success</v>
      </c>
      <c r="Y167">
        <v>100</v>
      </c>
      <c r="Z167">
        <v>4</v>
      </c>
      <c r="AA167">
        <v>4</v>
      </c>
      <c r="AB167" t="str">
        <v>failed</v>
      </c>
      <c r="AC167">
        <v>1</v>
      </c>
      <c r="AD167" t="str">
        <v>CA</v>
      </c>
      <c r="AE167" t="str">
        <v>CAD</v>
      </c>
      <c r="AF167">
        <v>1540098000</v>
      </c>
      <c r="AG167">
        <v>1542088800</v>
      </c>
      <c r="AH167" t="b">
        <v>0</v>
      </c>
      <c r="AI167" t="b">
        <v>0</v>
      </c>
      <c r="AJ167" t="str">
        <v>film &amp; video/animation</v>
      </c>
      <c r="AK167">
        <v>4</v>
      </c>
      <c r="AL167" t="str">
        <v>film &amp; video</v>
      </c>
      <c r="AM167" t="str">
        <v>animation</v>
      </c>
      <c r="AN167">
        <v>43394.208333333328</v>
      </c>
      <c r="AO167">
        <v>43417.25</v>
      </c>
    </row>
    <row r="168" spans="1:41" x14ac:dyDescent="0.25">
      <c r="A168">
        <v>269</v>
      </c>
      <c r="B168" t="str">
        <v>Miles and Sons</v>
      </c>
      <c r="C168" t="str">
        <v>Persistent attitude-oriented approach</v>
      </c>
      <c r="D168">
        <v>3500</v>
      </c>
      <c r="E168">
        <v>8842</v>
      </c>
      <c r="F168">
        <v>252.62857142857143</v>
      </c>
      <c r="G168" t="str">
        <v>successful</v>
      </c>
      <c r="H168">
        <v>87</v>
      </c>
      <c r="I168" t="str">
        <v>US</v>
      </c>
      <c r="J168" t="str">
        <v>USD</v>
      </c>
      <c r="K168">
        <v>1548914400</v>
      </c>
      <c r="L168">
        <v>1550728800</v>
      </c>
      <c r="M168" t="b">
        <v>0</v>
      </c>
      <c r="N168" t="b">
        <v>0</v>
      </c>
      <c r="O168" t="str">
        <v>film &amp; video/television</v>
      </c>
      <c r="P168">
        <v>101.63218390804597</v>
      </c>
      <c r="Q168" t="str">
        <v>film &amp; video</v>
      </c>
      <c r="R168" t="str">
        <v>television</v>
      </c>
      <c r="S168">
        <v>43496.25</v>
      </c>
      <c r="T168">
        <v>43517.25</v>
      </c>
      <c r="V168">
        <v>452</v>
      </c>
      <c r="W168" t="str">
        <v>Morris Group</v>
      </c>
      <c r="X168" t="str">
        <v>Realigned impactful artificial intelligence</v>
      </c>
      <c r="Y168">
        <v>4800</v>
      </c>
      <c r="Z168">
        <v>3045</v>
      </c>
      <c r="AA168">
        <v>63.4375</v>
      </c>
      <c r="AB168" t="str">
        <v>failed</v>
      </c>
      <c r="AC168">
        <v>31</v>
      </c>
      <c r="AD168" t="str">
        <v>US</v>
      </c>
      <c r="AE168" t="str">
        <v>USD</v>
      </c>
      <c r="AF168">
        <v>1278392400</v>
      </c>
      <c r="AG168">
        <v>1278478800</v>
      </c>
      <c r="AH168" t="b">
        <v>0</v>
      </c>
      <c r="AI168" t="b">
        <v>0</v>
      </c>
      <c r="AJ168" t="str">
        <v>film &amp; video/drama</v>
      </c>
      <c r="AK168">
        <v>98.225806451612897</v>
      </c>
      <c r="AL168" t="str">
        <v>film &amp; video</v>
      </c>
      <c r="AM168" t="str">
        <v>drama</v>
      </c>
      <c r="AN168">
        <v>40365.208333333336</v>
      </c>
      <c r="AO168">
        <v>40366.208333333336</v>
      </c>
    </row>
    <row r="169" spans="1:41" x14ac:dyDescent="0.25">
      <c r="A169">
        <v>272</v>
      </c>
      <c r="B169" t="str">
        <v>Horton, Morrison and Clark</v>
      </c>
      <c r="C169" t="str">
        <v>Networked radical neural-net</v>
      </c>
      <c r="D169">
        <v>51100</v>
      </c>
      <c r="E169">
        <v>155349</v>
      </c>
      <c r="F169">
        <v>304.0097847358121</v>
      </c>
      <c r="G169" t="str">
        <v>successful</v>
      </c>
      <c r="H169">
        <v>1894</v>
      </c>
      <c r="I169" t="str">
        <v>US</v>
      </c>
      <c r="J169" t="str">
        <v>USD</v>
      </c>
      <c r="K169">
        <v>1562734800</v>
      </c>
      <c r="L169">
        <v>1564894800</v>
      </c>
      <c r="M169" t="b">
        <v>0</v>
      </c>
      <c r="N169" t="b">
        <v>1</v>
      </c>
      <c r="O169" t="str">
        <v>theater/plays</v>
      </c>
      <c r="P169">
        <v>82.021647307286173</v>
      </c>
      <c r="Q169" t="str">
        <v>theater</v>
      </c>
      <c r="R169" t="str">
        <v>plays</v>
      </c>
      <c r="S169">
        <v>43656.208333333328</v>
      </c>
      <c r="T169">
        <v>43681.208333333328</v>
      </c>
      <c r="V169">
        <v>453</v>
      </c>
      <c r="W169" t="str">
        <v>Saunders Ltd</v>
      </c>
      <c r="X169" t="str">
        <v>Multi-layered multi-tasking secured line</v>
      </c>
      <c r="Y169">
        <v>182400</v>
      </c>
      <c r="Z169">
        <v>102749</v>
      </c>
      <c r="AA169">
        <v>56.331688596491226</v>
      </c>
      <c r="AB169" t="str">
        <v>failed</v>
      </c>
      <c r="AC169">
        <v>1181</v>
      </c>
      <c r="AD169" t="str">
        <v>US</v>
      </c>
      <c r="AE169" t="str">
        <v>USD</v>
      </c>
      <c r="AF169">
        <v>1480572000</v>
      </c>
      <c r="AG169">
        <v>1484114400</v>
      </c>
      <c r="AH169" t="b">
        <v>0</v>
      </c>
      <c r="AI169" t="b">
        <v>0</v>
      </c>
      <c r="AJ169" t="str">
        <v>film &amp; video/science fiction</v>
      </c>
      <c r="AK169">
        <v>87.001693480101608</v>
      </c>
      <c r="AL169" t="str">
        <v>film &amp; video</v>
      </c>
      <c r="AM169" t="str">
        <v>science fiction</v>
      </c>
      <c r="AN169">
        <v>42705.25</v>
      </c>
      <c r="AO169">
        <v>42746.25</v>
      </c>
    </row>
    <row r="170" spans="1:41" x14ac:dyDescent="0.25">
      <c r="A170">
        <v>273</v>
      </c>
      <c r="B170" t="str">
        <v>Thomas and Sons</v>
      </c>
      <c r="C170" t="str">
        <v>Re-engineered heuristic forecast</v>
      </c>
      <c r="D170">
        <v>7800</v>
      </c>
      <c r="E170">
        <v>10704</v>
      </c>
      <c r="F170">
        <v>137.23076923076923</v>
      </c>
      <c r="G170" t="str">
        <v>successful</v>
      </c>
      <c r="H170">
        <v>282</v>
      </c>
      <c r="I170" t="str">
        <v>CA</v>
      </c>
      <c r="J170" t="str">
        <v>CAD</v>
      </c>
      <c r="K170">
        <v>1505624400</v>
      </c>
      <c r="L170">
        <v>1505883600</v>
      </c>
      <c r="M170" t="b">
        <v>0</v>
      </c>
      <c r="N170" t="b">
        <v>0</v>
      </c>
      <c r="O170" t="str">
        <v>theater/plays</v>
      </c>
      <c r="P170">
        <v>37.957446808510639</v>
      </c>
      <c r="Q170" t="str">
        <v>theater</v>
      </c>
      <c r="R170" t="str">
        <v>plays</v>
      </c>
      <c r="S170">
        <v>42995.208333333328</v>
      </c>
      <c r="T170">
        <v>42998.208333333328</v>
      </c>
      <c r="V170">
        <v>454</v>
      </c>
      <c r="W170" t="str">
        <v>Woods Inc</v>
      </c>
      <c r="X170" t="str">
        <v>Upgradable upward-trending portal</v>
      </c>
      <c r="Y170">
        <v>4000</v>
      </c>
      <c r="Z170">
        <v>1763</v>
      </c>
      <c r="AA170">
        <v>44.074999999999996</v>
      </c>
      <c r="AB170" t="str">
        <v>failed</v>
      </c>
      <c r="AC170">
        <v>39</v>
      </c>
      <c r="AD170" t="str">
        <v>US</v>
      </c>
      <c r="AE170" t="str">
        <v>USD</v>
      </c>
      <c r="AF170">
        <v>1382331600</v>
      </c>
      <c r="AG170">
        <v>1385445600</v>
      </c>
      <c r="AH170" t="b">
        <v>0</v>
      </c>
      <c r="AI170" t="b">
        <v>1</v>
      </c>
      <c r="AJ170" t="str">
        <v>film &amp; video/drama</v>
      </c>
      <c r="AK170">
        <v>45.205128205128204</v>
      </c>
      <c r="AL170" t="str">
        <v>film &amp; video</v>
      </c>
      <c r="AM170" t="str">
        <v>drama</v>
      </c>
      <c r="AN170">
        <v>41568.208333333336</v>
      </c>
      <c r="AO170">
        <v>41604.25</v>
      </c>
    </row>
    <row r="171" spans="1:41" x14ac:dyDescent="0.25">
      <c r="A171">
        <v>275</v>
      </c>
      <c r="B171" t="str">
        <v>Ward, Sanchez and Kemp</v>
      </c>
      <c r="C171" t="str">
        <v>Stand-alone discrete Graphical User Interface</v>
      </c>
      <c r="D171">
        <v>3900</v>
      </c>
      <c r="E171">
        <v>9419</v>
      </c>
      <c r="F171">
        <v>241.51282051282053</v>
      </c>
      <c r="G171" t="str">
        <v>successful</v>
      </c>
      <c r="H171">
        <v>116</v>
      </c>
      <c r="I171" t="str">
        <v>US</v>
      </c>
      <c r="J171" t="str">
        <v>USD</v>
      </c>
      <c r="K171">
        <v>1554526800</v>
      </c>
      <c r="L171">
        <v>1555218000</v>
      </c>
      <c r="M171" t="b">
        <v>0</v>
      </c>
      <c r="N171" t="b">
        <v>0</v>
      </c>
      <c r="O171" t="str">
        <v>publishing/translations</v>
      </c>
      <c r="P171">
        <v>81.198275862068968</v>
      </c>
      <c r="Q171" t="str">
        <v>publishing</v>
      </c>
      <c r="R171" t="str">
        <v>translations</v>
      </c>
      <c r="S171">
        <v>43561.208333333328</v>
      </c>
      <c r="T171">
        <v>43569.208333333328</v>
      </c>
      <c r="V171">
        <v>457</v>
      </c>
      <c r="W171" t="str">
        <v>Sheppard, Smith and Spence</v>
      </c>
      <c r="X171" t="str">
        <v>Cloned asymmetric functionalities</v>
      </c>
      <c r="Y171">
        <v>5000</v>
      </c>
      <c r="Z171">
        <v>1332</v>
      </c>
      <c r="AA171">
        <v>26.640000000000004</v>
      </c>
      <c r="AB171" t="str">
        <v>failed</v>
      </c>
      <c r="AC171">
        <v>46</v>
      </c>
      <c r="AD171" t="str">
        <v>US</v>
      </c>
      <c r="AE171" t="str">
        <v>USD</v>
      </c>
      <c r="AF171">
        <v>1476421200</v>
      </c>
      <c r="AG171">
        <v>1476594000</v>
      </c>
      <c r="AH171" t="b">
        <v>0</v>
      </c>
      <c r="AI171" t="b">
        <v>0</v>
      </c>
      <c r="AJ171" t="str">
        <v>theater/plays</v>
      </c>
      <c r="AK171">
        <v>28.956521739130434</v>
      </c>
      <c r="AL171" t="str">
        <v>theater</v>
      </c>
      <c r="AM171" t="str">
        <v>plays</v>
      </c>
      <c r="AN171">
        <v>42657.208333333328</v>
      </c>
      <c r="AO171">
        <v>42659.208333333328</v>
      </c>
    </row>
    <row r="172" spans="1:41" x14ac:dyDescent="0.25">
      <c r="A172">
        <v>277</v>
      </c>
      <c r="B172" t="str">
        <v>Ramos-Mitchell</v>
      </c>
      <c r="C172" t="str">
        <v>Persevering system-worthy info-mediaries</v>
      </c>
      <c r="D172">
        <v>700</v>
      </c>
      <c r="E172">
        <v>7465</v>
      </c>
      <c r="F172">
        <v>1066.4285714285716</v>
      </c>
      <c r="G172" t="str">
        <v>successful</v>
      </c>
      <c r="H172">
        <v>83</v>
      </c>
      <c r="I172" t="str">
        <v>US</v>
      </c>
      <c r="J172" t="str">
        <v>USD</v>
      </c>
      <c r="K172">
        <v>1279515600</v>
      </c>
      <c r="L172">
        <v>1279688400</v>
      </c>
      <c r="M172" t="b">
        <v>0</v>
      </c>
      <c r="N172" t="b">
        <v>0</v>
      </c>
      <c r="O172" t="str">
        <v>theater/plays</v>
      </c>
      <c r="P172">
        <v>89.939759036144579</v>
      </c>
      <c r="Q172" t="str">
        <v>theater</v>
      </c>
      <c r="R172" t="str">
        <v>plays</v>
      </c>
      <c r="S172">
        <v>40378.208333333336</v>
      </c>
      <c r="T172">
        <v>40380.208333333336</v>
      </c>
      <c r="V172">
        <v>459</v>
      </c>
      <c r="W172" t="str">
        <v>Lane, Ryan and Chapman</v>
      </c>
      <c r="X172" t="str">
        <v>Switchable demand-driven help-desk</v>
      </c>
      <c r="Y172">
        <v>6300</v>
      </c>
      <c r="Z172">
        <v>5674</v>
      </c>
      <c r="AA172">
        <v>90.063492063492063</v>
      </c>
      <c r="AB172" t="str">
        <v>failed</v>
      </c>
      <c r="AC172">
        <v>105</v>
      </c>
      <c r="AD172" t="str">
        <v>US</v>
      </c>
      <c r="AE172" t="str">
        <v>USD</v>
      </c>
      <c r="AF172">
        <v>1419746400</v>
      </c>
      <c r="AG172">
        <v>1421906400</v>
      </c>
      <c r="AH172" t="b">
        <v>0</v>
      </c>
      <c r="AI172" t="b">
        <v>0</v>
      </c>
      <c r="AJ172" t="str">
        <v>film &amp; video/documentary</v>
      </c>
      <c r="AK172">
        <v>54.038095238095238</v>
      </c>
      <c r="AL172" t="str">
        <v>film &amp; video</v>
      </c>
      <c r="AM172" t="str">
        <v>documentary</v>
      </c>
      <c r="AN172">
        <v>42001.25</v>
      </c>
      <c r="AO172">
        <v>42026.25</v>
      </c>
    </row>
    <row r="173" spans="1:41" x14ac:dyDescent="0.25">
      <c r="A173">
        <v>278</v>
      </c>
      <c r="B173" t="str">
        <v>Higgins, Davis and Salazar</v>
      </c>
      <c r="C173" t="str">
        <v>Distributed multi-tasking strategy</v>
      </c>
      <c r="D173">
        <v>2700</v>
      </c>
      <c r="E173">
        <v>8799</v>
      </c>
      <c r="F173">
        <v>325.88888888888891</v>
      </c>
      <c r="G173" t="str">
        <v>successful</v>
      </c>
      <c r="H173">
        <v>91</v>
      </c>
      <c r="I173" t="str">
        <v>US</v>
      </c>
      <c r="J173" t="str">
        <v>USD</v>
      </c>
      <c r="K173">
        <v>1353909600</v>
      </c>
      <c r="L173">
        <v>1356069600</v>
      </c>
      <c r="M173" t="b">
        <v>0</v>
      </c>
      <c r="N173" t="b">
        <v>0</v>
      </c>
      <c r="O173" t="str">
        <v>technology/web</v>
      </c>
      <c r="P173">
        <v>96.692307692307693</v>
      </c>
      <c r="Q173" t="str">
        <v>technology</v>
      </c>
      <c r="R173" t="str">
        <v>web</v>
      </c>
      <c r="S173">
        <v>41239.25</v>
      </c>
      <c r="T173">
        <v>41264.25</v>
      </c>
      <c r="V173">
        <v>462</v>
      </c>
      <c r="W173" t="str">
        <v>Wang-Rodriguez</v>
      </c>
      <c r="X173" t="str">
        <v>Total multimedia website</v>
      </c>
      <c r="Y173">
        <v>188800</v>
      </c>
      <c r="Z173">
        <v>57734</v>
      </c>
      <c r="AA173">
        <v>30.57944915254237</v>
      </c>
      <c r="AB173" t="str">
        <v>failed</v>
      </c>
      <c r="AC173">
        <v>535</v>
      </c>
      <c r="AD173" t="str">
        <v>US</v>
      </c>
      <c r="AE173" t="str">
        <v>USD</v>
      </c>
      <c r="AF173">
        <v>1359525600</v>
      </c>
      <c r="AG173">
        <v>1362808800</v>
      </c>
      <c r="AH173" t="b">
        <v>0</v>
      </c>
      <c r="AI173" t="b">
        <v>0</v>
      </c>
      <c r="AJ173" t="str">
        <v>games/mobile games</v>
      </c>
      <c r="AK173">
        <v>107.91401869158878</v>
      </c>
      <c r="AL173" t="str">
        <v>games</v>
      </c>
      <c r="AM173" t="str">
        <v>mobile games</v>
      </c>
      <c r="AN173">
        <v>41304.25</v>
      </c>
      <c r="AO173">
        <v>41342.25</v>
      </c>
    </row>
    <row r="174" spans="1:41" x14ac:dyDescent="0.25">
      <c r="A174">
        <v>279</v>
      </c>
      <c r="B174" t="str">
        <v>Smith-Jenkins</v>
      </c>
      <c r="C174" t="str">
        <v>Vision-oriented methodical application</v>
      </c>
      <c r="D174">
        <v>8000</v>
      </c>
      <c r="E174">
        <v>13656</v>
      </c>
      <c r="F174">
        <v>170.70000000000002</v>
      </c>
      <c r="G174" t="str">
        <v>successful</v>
      </c>
      <c r="H174">
        <v>546</v>
      </c>
      <c r="I174" t="str">
        <v>US</v>
      </c>
      <c r="J174" t="str">
        <v>USD</v>
      </c>
      <c r="K174">
        <v>1535950800</v>
      </c>
      <c r="L174">
        <v>1536210000</v>
      </c>
      <c r="M174" t="b">
        <v>0</v>
      </c>
      <c r="N174" t="b">
        <v>0</v>
      </c>
      <c r="O174" t="str">
        <v>theater/plays</v>
      </c>
      <c r="P174">
        <v>25.010989010989011</v>
      </c>
      <c r="Q174" t="str">
        <v>theater</v>
      </c>
      <c r="R174" t="str">
        <v>plays</v>
      </c>
      <c r="S174">
        <v>43346.208333333328</v>
      </c>
      <c r="T174">
        <v>43349.208333333328</v>
      </c>
      <c r="V174">
        <v>468</v>
      </c>
      <c r="W174" t="str">
        <v>Hughes Inc</v>
      </c>
      <c r="X174" t="str">
        <v>Streamlined neutral analyzer</v>
      </c>
      <c r="Y174">
        <v>4000</v>
      </c>
      <c r="Z174">
        <v>1620</v>
      </c>
      <c r="AA174">
        <v>40.5</v>
      </c>
      <c r="AB174" t="str">
        <v>failed</v>
      </c>
      <c r="AC174">
        <v>16</v>
      </c>
      <c r="AD174" t="str">
        <v>US</v>
      </c>
      <c r="AE174" t="str">
        <v>USD</v>
      </c>
      <c r="AF174">
        <v>1555218000</v>
      </c>
      <c r="AG174">
        <v>1556600400</v>
      </c>
      <c r="AH174" t="b">
        <v>0</v>
      </c>
      <c r="AI174" t="b">
        <v>0</v>
      </c>
      <c r="AJ174" t="str">
        <v>theater/plays</v>
      </c>
      <c r="AK174">
        <v>101.25</v>
      </c>
      <c r="AL174" t="str">
        <v>theater</v>
      </c>
      <c r="AM174" t="str">
        <v>plays</v>
      </c>
      <c r="AN174">
        <v>43569.208333333328</v>
      </c>
      <c r="AO174">
        <v>43585.208333333328</v>
      </c>
    </row>
    <row r="175" spans="1:41" x14ac:dyDescent="0.25">
      <c r="A175">
        <v>280</v>
      </c>
      <c r="B175" t="str">
        <v>Braun PLC</v>
      </c>
      <c r="C175" t="str">
        <v>Function-based high-level infrastructure</v>
      </c>
      <c r="D175">
        <v>2500</v>
      </c>
      <c r="E175">
        <v>14536</v>
      </c>
      <c r="F175">
        <v>581.44000000000005</v>
      </c>
      <c r="G175" t="str">
        <v>successful</v>
      </c>
      <c r="H175">
        <v>393</v>
      </c>
      <c r="I175" t="str">
        <v>US</v>
      </c>
      <c r="J175" t="str">
        <v>USD</v>
      </c>
      <c r="K175">
        <v>1511244000</v>
      </c>
      <c r="L175">
        <v>1511762400</v>
      </c>
      <c r="M175" t="b">
        <v>0</v>
      </c>
      <c r="N175" t="b">
        <v>0</v>
      </c>
      <c r="O175" t="str">
        <v>film &amp; video/animation</v>
      </c>
      <c r="P175">
        <v>36.987277353689571</v>
      </c>
      <c r="Q175" t="str">
        <v>film &amp; video</v>
      </c>
      <c r="R175" t="str">
        <v>animation</v>
      </c>
      <c r="S175">
        <v>43060.25</v>
      </c>
      <c r="T175">
        <v>43066.25</v>
      </c>
      <c r="V175">
        <v>472</v>
      </c>
      <c r="W175" t="str">
        <v>Turner, Young and Collins</v>
      </c>
      <c r="X175" t="str">
        <v>Self-enabling clear-thinking framework</v>
      </c>
      <c r="Y175">
        <v>153800</v>
      </c>
      <c r="Z175">
        <v>60342</v>
      </c>
      <c r="AA175">
        <v>39.234070221066318</v>
      </c>
      <c r="AB175" t="str">
        <v>failed</v>
      </c>
      <c r="AC175">
        <v>575</v>
      </c>
      <c r="AD175" t="str">
        <v>US</v>
      </c>
      <c r="AE175" t="str">
        <v>USD</v>
      </c>
      <c r="AF175">
        <v>1552280400</v>
      </c>
      <c r="AG175">
        <v>1556946000</v>
      </c>
      <c r="AH175" t="b">
        <v>0</v>
      </c>
      <c r="AI175" t="b">
        <v>0</v>
      </c>
      <c r="AJ175" t="str">
        <v>music/rock</v>
      </c>
      <c r="AK175">
        <v>104.94260869565217</v>
      </c>
      <c r="AL175" t="str">
        <v>music</v>
      </c>
      <c r="AM175" t="str">
        <v>rock</v>
      </c>
      <c r="AN175">
        <v>43535.208333333328</v>
      </c>
      <c r="AO175">
        <v>43589.208333333328</v>
      </c>
    </row>
    <row r="176" spans="1:41" x14ac:dyDescent="0.25">
      <c r="A176">
        <v>282</v>
      </c>
      <c r="B176" t="str">
        <v>Ross, Kelly and Brown</v>
      </c>
      <c r="C176" t="str">
        <v>Virtual contextually-based circuit</v>
      </c>
      <c r="D176">
        <v>8400</v>
      </c>
      <c r="E176">
        <v>9076</v>
      </c>
      <c r="F176">
        <v>108.04761904761904</v>
      </c>
      <c r="G176" t="str">
        <v>successful</v>
      </c>
      <c r="H176">
        <v>133</v>
      </c>
      <c r="I176" t="str">
        <v>US</v>
      </c>
      <c r="J176" t="str">
        <v>USD</v>
      </c>
      <c r="K176">
        <v>1480226400</v>
      </c>
      <c r="L176">
        <v>1480744800</v>
      </c>
      <c r="M176" t="b">
        <v>0</v>
      </c>
      <c r="N176" t="b">
        <v>1</v>
      </c>
      <c r="O176" t="str">
        <v>film &amp; video/television</v>
      </c>
      <c r="P176">
        <v>68.240601503759393</v>
      </c>
      <c r="Q176" t="str">
        <v>film &amp; video</v>
      </c>
      <c r="R176" t="str">
        <v>television</v>
      </c>
      <c r="S176">
        <v>42701.25</v>
      </c>
      <c r="T176">
        <v>42707.25</v>
      </c>
      <c r="V176">
        <v>476</v>
      </c>
      <c r="W176" t="str">
        <v>Murphy PLC</v>
      </c>
      <c r="X176" t="str">
        <v>Optional solution-oriented instruction set</v>
      </c>
      <c r="Y176">
        <v>191500</v>
      </c>
      <c r="Z176">
        <v>57122</v>
      </c>
      <c r="AA176">
        <v>29.828720626631856</v>
      </c>
      <c r="AB176" t="str">
        <v>failed</v>
      </c>
      <c r="AC176">
        <v>1120</v>
      </c>
      <c r="AD176" t="str">
        <v>US</v>
      </c>
      <c r="AE176" t="str">
        <v>USD</v>
      </c>
      <c r="AF176">
        <v>1533877200</v>
      </c>
      <c r="AG176">
        <v>1534395600</v>
      </c>
      <c r="AH176" t="b">
        <v>0</v>
      </c>
      <c r="AI176" t="b">
        <v>0</v>
      </c>
      <c r="AJ176" t="str">
        <v>publishing/fiction</v>
      </c>
      <c r="AK176">
        <v>51.001785714285717</v>
      </c>
      <c r="AL176" t="str">
        <v>publishing</v>
      </c>
      <c r="AM176" t="str">
        <v>fiction</v>
      </c>
      <c r="AN176">
        <v>43322.208333333328</v>
      </c>
      <c r="AO176">
        <v>43328.208333333328</v>
      </c>
    </row>
    <row r="177" spans="1:41" x14ac:dyDescent="0.25">
      <c r="A177">
        <v>285</v>
      </c>
      <c r="B177" t="str">
        <v>Dawson, Brady and Gilbert</v>
      </c>
      <c r="C177" t="str">
        <v>Front-line optimizing emulation</v>
      </c>
      <c r="D177">
        <v>900</v>
      </c>
      <c r="E177">
        <v>6357</v>
      </c>
      <c r="F177">
        <v>706.33333333333337</v>
      </c>
      <c r="G177" t="str">
        <v>successful</v>
      </c>
      <c r="H177">
        <v>254</v>
      </c>
      <c r="I177" t="str">
        <v>US</v>
      </c>
      <c r="J177" t="str">
        <v>USD</v>
      </c>
      <c r="K177">
        <v>1473483600</v>
      </c>
      <c r="L177">
        <v>1476766800</v>
      </c>
      <c r="M177" t="b">
        <v>0</v>
      </c>
      <c r="N177" t="b">
        <v>0</v>
      </c>
      <c r="O177" t="str">
        <v>theater/plays</v>
      </c>
      <c r="P177">
        <v>25.027559055118111</v>
      </c>
      <c r="Q177" t="str">
        <v>theater</v>
      </c>
      <c r="R177" t="str">
        <v>plays</v>
      </c>
      <c r="S177">
        <v>42623.208333333328</v>
      </c>
      <c r="T177">
        <v>42661.208333333328</v>
      </c>
      <c r="V177">
        <v>477</v>
      </c>
      <c r="W177" t="str">
        <v>Hogan, Porter and Rivera</v>
      </c>
      <c r="X177" t="str">
        <v>Organic object-oriented core</v>
      </c>
      <c r="Y177">
        <v>8500</v>
      </c>
      <c r="Z177">
        <v>4613</v>
      </c>
      <c r="AA177">
        <v>54.270588235294113</v>
      </c>
      <c r="AB177" t="str">
        <v>failed</v>
      </c>
      <c r="AC177">
        <v>113</v>
      </c>
      <c r="AD177" t="str">
        <v>US</v>
      </c>
      <c r="AE177" t="str">
        <v>USD</v>
      </c>
      <c r="AF177">
        <v>1309064400</v>
      </c>
      <c r="AG177">
        <v>1311397200</v>
      </c>
      <c r="AH177" t="b">
        <v>0</v>
      </c>
      <c r="AI177" t="b">
        <v>0</v>
      </c>
      <c r="AJ177" t="str">
        <v>film &amp; video/science fiction</v>
      </c>
      <c r="AK177">
        <v>40.823008849557525</v>
      </c>
      <c r="AL177" t="str">
        <v>film &amp; video</v>
      </c>
      <c r="AM177" t="str">
        <v>science fiction</v>
      </c>
      <c r="AN177">
        <v>40720.208333333336</v>
      </c>
      <c r="AO177">
        <v>40747.208333333336</v>
      </c>
    </row>
    <row r="178" spans="1:41" x14ac:dyDescent="0.25">
      <c r="A178">
        <v>287</v>
      </c>
      <c r="B178" t="str">
        <v>Ferguson PLC</v>
      </c>
      <c r="C178" t="str">
        <v>Public-key intangible superstructure</v>
      </c>
      <c r="D178">
        <v>6300</v>
      </c>
      <c r="E178">
        <v>13213</v>
      </c>
      <c r="F178">
        <v>209.73015873015873</v>
      </c>
      <c r="G178" t="str">
        <v>successful</v>
      </c>
      <c r="H178">
        <v>176</v>
      </c>
      <c r="I178" t="str">
        <v>US</v>
      </c>
      <c r="J178" t="str">
        <v>USD</v>
      </c>
      <c r="K178">
        <v>1430197200</v>
      </c>
      <c r="L178">
        <v>1430197200</v>
      </c>
      <c r="M178" t="b">
        <v>0</v>
      </c>
      <c r="N178" t="b">
        <v>0</v>
      </c>
      <c r="O178" t="str">
        <v>music/electric music</v>
      </c>
      <c r="P178">
        <v>75.07386363636364</v>
      </c>
      <c r="Q178" t="str">
        <v>music</v>
      </c>
      <c r="R178" t="str">
        <v>electric music</v>
      </c>
      <c r="S178">
        <v>42122.208333333328</v>
      </c>
      <c r="T178">
        <v>42122.208333333328</v>
      </c>
      <c r="V178">
        <v>481</v>
      </c>
      <c r="W178" t="str">
        <v>Mcclure LLC</v>
      </c>
      <c r="X178" t="str">
        <v>Sharable discrete budgetary management</v>
      </c>
      <c r="Y178">
        <v>196600</v>
      </c>
      <c r="Z178">
        <v>159931</v>
      </c>
      <c r="AA178">
        <v>81.348423194303152</v>
      </c>
      <c r="AB178" t="str">
        <v>failed</v>
      </c>
      <c r="AC178">
        <v>1538</v>
      </c>
      <c r="AD178" t="str">
        <v>US</v>
      </c>
      <c r="AE178" t="str">
        <v>USD</v>
      </c>
      <c r="AF178">
        <v>1412139600</v>
      </c>
      <c r="AG178">
        <v>1415772000</v>
      </c>
      <c r="AH178" t="b">
        <v>0</v>
      </c>
      <c r="AI178" t="b">
        <v>1</v>
      </c>
      <c r="AJ178" t="str">
        <v>theater/plays</v>
      </c>
      <c r="AK178">
        <v>103.98634590377114</v>
      </c>
      <c r="AL178" t="str">
        <v>theater</v>
      </c>
      <c r="AM178" t="str">
        <v>plays</v>
      </c>
      <c r="AN178">
        <v>41913.208333333336</v>
      </c>
      <c r="AO178">
        <v>41955.25</v>
      </c>
    </row>
    <row r="179" spans="1:41" x14ac:dyDescent="0.25">
      <c r="A179">
        <v>289</v>
      </c>
      <c r="B179" t="str">
        <v>Smith, Love and Smith</v>
      </c>
      <c r="C179" t="str">
        <v>Grass-roots mission-critical capability</v>
      </c>
      <c r="D179">
        <v>800</v>
      </c>
      <c r="E179">
        <v>13474</v>
      </c>
      <c r="F179">
        <v>1684.25</v>
      </c>
      <c r="G179" t="str">
        <v>successful</v>
      </c>
      <c r="H179">
        <v>337</v>
      </c>
      <c r="I179" t="str">
        <v>CA</v>
      </c>
      <c r="J179" t="str">
        <v>CAD</v>
      </c>
      <c r="K179">
        <v>1438578000</v>
      </c>
      <c r="L179">
        <v>1438837200</v>
      </c>
      <c r="M179" t="b">
        <v>0</v>
      </c>
      <c r="N179" t="b">
        <v>0</v>
      </c>
      <c r="O179" t="str">
        <v>theater/plays</v>
      </c>
      <c r="P179">
        <v>39.982195845697326</v>
      </c>
      <c r="Q179" t="str">
        <v>theater</v>
      </c>
      <c r="R179" t="str">
        <v>plays</v>
      </c>
      <c r="S179">
        <v>42219.208333333328</v>
      </c>
      <c r="T179">
        <v>42222.208333333328</v>
      </c>
      <c r="V179">
        <v>482</v>
      </c>
      <c r="W179" t="str">
        <v>Martin, Russell and Baker</v>
      </c>
      <c r="X179" t="str">
        <v>Focused solution-oriented instruction set</v>
      </c>
      <c r="Y179">
        <v>4200</v>
      </c>
      <c r="Z179">
        <v>689</v>
      </c>
      <c r="AA179">
        <v>16.404761904761905</v>
      </c>
      <c r="AB179" t="str">
        <v>failed</v>
      </c>
      <c r="AC179">
        <v>9</v>
      </c>
      <c r="AD179" t="str">
        <v>US</v>
      </c>
      <c r="AE179" t="str">
        <v>USD</v>
      </c>
      <c r="AF179">
        <v>1330063200</v>
      </c>
      <c r="AG179">
        <v>1331013600</v>
      </c>
      <c r="AH179" t="b">
        <v>0</v>
      </c>
      <c r="AI179" t="b">
        <v>1</v>
      </c>
      <c r="AJ179" t="str">
        <v>publishing/fiction</v>
      </c>
      <c r="AK179">
        <v>76.555555555555557</v>
      </c>
      <c r="AL179" t="str">
        <v>publishing</v>
      </c>
      <c r="AM179" t="str">
        <v>fiction</v>
      </c>
      <c r="AN179">
        <v>40963.25</v>
      </c>
      <c r="AO179">
        <v>40974.25</v>
      </c>
    </row>
    <row r="180" spans="1:41" x14ac:dyDescent="0.25">
      <c r="A180">
        <v>291</v>
      </c>
      <c r="B180" t="str">
        <v>Bell, Grimes and Kerr</v>
      </c>
      <c r="C180" t="str">
        <v>Self-enabling uniform complexity</v>
      </c>
      <c r="D180">
        <v>1800</v>
      </c>
      <c r="E180">
        <v>8219</v>
      </c>
      <c r="F180">
        <v>456.61111111111109</v>
      </c>
      <c r="G180" t="str">
        <v>successful</v>
      </c>
      <c r="H180">
        <v>107</v>
      </c>
      <c r="I180" t="str">
        <v>US</v>
      </c>
      <c r="J180" t="str">
        <v>USD</v>
      </c>
      <c r="K180">
        <v>1318654800</v>
      </c>
      <c r="L180">
        <v>1319000400</v>
      </c>
      <c r="M180" t="b">
        <v>1</v>
      </c>
      <c r="N180" t="b">
        <v>0</v>
      </c>
      <c r="O180" t="str">
        <v>technology/web</v>
      </c>
      <c r="P180">
        <v>76.813084112149539</v>
      </c>
      <c r="Q180" t="str">
        <v>technology</v>
      </c>
      <c r="R180" t="str">
        <v>web</v>
      </c>
      <c r="S180">
        <v>40831.208333333336</v>
      </c>
      <c r="T180">
        <v>40835.208333333336</v>
      </c>
      <c r="V180">
        <v>483</v>
      </c>
      <c r="W180" t="str">
        <v>Rice-Parker</v>
      </c>
      <c r="X180" t="str">
        <v>Down-sized actuating infrastructure</v>
      </c>
      <c r="Y180">
        <v>91400</v>
      </c>
      <c r="Z180">
        <v>48236</v>
      </c>
      <c r="AA180">
        <v>52.774617067833695</v>
      </c>
      <c r="AB180" t="str">
        <v>failed</v>
      </c>
      <c r="AC180">
        <v>554</v>
      </c>
      <c r="AD180" t="str">
        <v>US</v>
      </c>
      <c r="AE180" t="str">
        <v>USD</v>
      </c>
      <c r="AF180">
        <v>1576130400</v>
      </c>
      <c r="AG180">
        <v>1576735200</v>
      </c>
      <c r="AH180" t="b">
        <v>0</v>
      </c>
      <c r="AI180" t="b">
        <v>0</v>
      </c>
      <c r="AJ180" t="str">
        <v>theater/plays</v>
      </c>
      <c r="AK180">
        <v>87.068592057761734</v>
      </c>
      <c r="AL180" t="str">
        <v>theater</v>
      </c>
      <c r="AM180" t="str">
        <v>plays</v>
      </c>
      <c r="AN180">
        <v>43811.25</v>
      </c>
      <c r="AO180">
        <v>43818.25</v>
      </c>
    </row>
    <row r="181" spans="1:41" x14ac:dyDescent="0.25">
      <c r="A181">
        <v>294</v>
      </c>
      <c r="B181" t="str">
        <v>Turner-Davis</v>
      </c>
      <c r="C181" t="str">
        <v>Automated local emulation</v>
      </c>
      <c r="D181">
        <v>600</v>
      </c>
      <c r="E181">
        <v>8038</v>
      </c>
      <c r="F181">
        <v>1339.6666666666667</v>
      </c>
      <c r="G181" t="str">
        <v>successful</v>
      </c>
      <c r="H181">
        <v>183</v>
      </c>
      <c r="I181" t="str">
        <v>US</v>
      </c>
      <c r="J181" t="str">
        <v>USD</v>
      </c>
      <c r="K181">
        <v>1540530000</v>
      </c>
      <c r="L181">
        <v>1541570400</v>
      </c>
      <c r="M181" t="b">
        <v>0</v>
      </c>
      <c r="N181" t="b">
        <v>0</v>
      </c>
      <c r="O181" t="str">
        <v>theater/plays</v>
      </c>
      <c r="P181">
        <v>43.923497267759565</v>
      </c>
      <c r="Q181" t="str">
        <v>theater</v>
      </c>
      <c r="R181" t="str">
        <v>plays</v>
      </c>
      <c r="S181">
        <v>43399.208333333328</v>
      </c>
      <c r="T181">
        <v>43411.25</v>
      </c>
      <c r="V181">
        <v>485</v>
      </c>
      <c r="W181" t="str">
        <v>Richards-Davis</v>
      </c>
      <c r="X181" t="str">
        <v>Quality-focused mission-critical structure</v>
      </c>
      <c r="Y181">
        <v>90600</v>
      </c>
      <c r="Z181">
        <v>27844</v>
      </c>
      <c r="AA181">
        <v>30.73289183222958</v>
      </c>
      <c r="AB181" t="str">
        <v>failed</v>
      </c>
      <c r="AC181">
        <v>648</v>
      </c>
      <c r="AD181" t="str">
        <v>GB</v>
      </c>
      <c r="AE181" t="str">
        <v>GBP</v>
      </c>
      <c r="AF181">
        <v>1560142800</v>
      </c>
      <c r="AG181">
        <v>1563685200</v>
      </c>
      <c r="AH181" t="b">
        <v>0</v>
      </c>
      <c r="AI181" t="b">
        <v>0</v>
      </c>
      <c r="AJ181" t="str">
        <v>theater/plays</v>
      </c>
      <c r="AK181">
        <v>42.969135802469133</v>
      </c>
      <c r="AL181" t="str">
        <v>theater</v>
      </c>
      <c r="AM181" t="str">
        <v>plays</v>
      </c>
      <c r="AN181">
        <v>43626.208333333328</v>
      </c>
      <c r="AO181">
        <v>43667.208333333328</v>
      </c>
    </row>
    <row r="182" spans="1:41" x14ac:dyDescent="0.25">
      <c r="A182">
        <v>298</v>
      </c>
      <c r="B182" t="str">
        <v>Chase, Garcia and Johnson</v>
      </c>
      <c r="C182" t="str">
        <v>Adaptive intangible database</v>
      </c>
      <c r="D182">
        <v>3500</v>
      </c>
      <c r="E182">
        <v>5037</v>
      </c>
      <c r="F182">
        <v>143.91428571428571</v>
      </c>
      <c r="G182" t="str">
        <v>successful</v>
      </c>
      <c r="H182">
        <v>72</v>
      </c>
      <c r="I182" t="str">
        <v>US</v>
      </c>
      <c r="J182" t="str">
        <v>USD</v>
      </c>
      <c r="K182">
        <v>1456466400</v>
      </c>
      <c r="L182">
        <v>1458018000</v>
      </c>
      <c r="M182" t="b">
        <v>0</v>
      </c>
      <c r="N182" t="b">
        <v>1</v>
      </c>
      <c r="O182" t="str">
        <v>music/rock</v>
      </c>
      <c r="P182">
        <v>69.958333333333329</v>
      </c>
      <c r="Q182" t="str">
        <v>music</v>
      </c>
      <c r="R182" t="str">
        <v>rock</v>
      </c>
      <c r="S182">
        <v>42426.25</v>
      </c>
      <c r="T182">
        <v>42444.208333333328</v>
      </c>
      <c r="V182">
        <v>486</v>
      </c>
      <c r="W182" t="str">
        <v>Davis, Cox and Fox</v>
      </c>
      <c r="X182" t="str">
        <v>Compatible exuding Graphical User Interface</v>
      </c>
      <c r="Y182">
        <v>5200</v>
      </c>
      <c r="Z182">
        <v>702</v>
      </c>
      <c r="AA182">
        <v>13.5</v>
      </c>
      <c r="AB182" t="str">
        <v>failed</v>
      </c>
      <c r="AC182">
        <v>21</v>
      </c>
      <c r="AD182" t="str">
        <v>GB</v>
      </c>
      <c r="AE182" t="str">
        <v>GBP</v>
      </c>
      <c r="AF182">
        <v>1520575200</v>
      </c>
      <c r="AG182">
        <v>1521867600</v>
      </c>
      <c r="AH182" t="b">
        <v>0</v>
      </c>
      <c r="AI182" t="b">
        <v>1</v>
      </c>
      <c r="AJ182" t="str">
        <v>publishing/translations</v>
      </c>
      <c r="AK182">
        <v>33.428571428571431</v>
      </c>
      <c r="AL182" t="str">
        <v>publishing</v>
      </c>
      <c r="AM182" t="str">
        <v>translations</v>
      </c>
      <c r="AN182">
        <v>43168.25</v>
      </c>
      <c r="AO182">
        <v>43183.208333333328</v>
      </c>
    </row>
    <row r="183" spans="1:41" x14ac:dyDescent="0.25">
      <c r="A183">
        <v>301</v>
      </c>
      <c r="B183" t="str">
        <v>Wong-Walker</v>
      </c>
      <c r="C183" t="str">
        <v>Multi-channeled disintermediate policy</v>
      </c>
      <c r="D183">
        <v>900</v>
      </c>
      <c r="E183">
        <v>12102</v>
      </c>
      <c r="F183">
        <v>1344.6666666666667</v>
      </c>
      <c r="G183" t="str">
        <v>successful</v>
      </c>
      <c r="H183">
        <v>295</v>
      </c>
      <c r="I183" t="str">
        <v>US</v>
      </c>
      <c r="J183" t="str">
        <v>USD</v>
      </c>
      <c r="K183">
        <v>1424930400</v>
      </c>
      <c r="L183">
        <v>1426395600</v>
      </c>
      <c r="M183" t="b">
        <v>0</v>
      </c>
      <c r="N183" t="b">
        <v>0</v>
      </c>
      <c r="O183" t="str">
        <v>film &amp; video/documentary</v>
      </c>
      <c r="P183">
        <v>41.023728813559323</v>
      </c>
      <c r="Q183" t="str">
        <v>film &amp; video</v>
      </c>
      <c r="R183" t="str">
        <v>documentary</v>
      </c>
      <c r="S183">
        <v>42061.25</v>
      </c>
      <c r="T183">
        <v>42078.208333333328</v>
      </c>
      <c r="V183">
        <v>496</v>
      </c>
      <c r="W183" t="str">
        <v>Morales Group</v>
      </c>
      <c r="X183" t="str">
        <v>Optimized bi-directional extranet</v>
      </c>
      <c r="Y183">
        <v>183800</v>
      </c>
      <c r="Z183">
        <v>1667</v>
      </c>
      <c r="AA183">
        <v>0.90696409140369971</v>
      </c>
      <c r="AB183" t="str">
        <v>failed</v>
      </c>
      <c r="AC183">
        <v>54</v>
      </c>
      <c r="AD183" t="str">
        <v>US</v>
      </c>
      <c r="AE183" t="str">
        <v>USD</v>
      </c>
      <c r="AF183">
        <v>1495342800</v>
      </c>
      <c r="AG183">
        <v>1496811600</v>
      </c>
      <c r="AH183" t="b">
        <v>0</v>
      </c>
      <c r="AI183" t="b">
        <v>0</v>
      </c>
      <c r="AJ183" t="str">
        <v>film &amp; video/animation</v>
      </c>
      <c r="AK183">
        <v>30.87037037037037</v>
      </c>
      <c r="AL183" t="str">
        <v>film &amp; video</v>
      </c>
      <c r="AM183" t="str">
        <v>animation</v>
      </c>
      <c r="AN183">
        <v>42876.208333333328</v>
      </c>
      <c r="AO183">
        <v>42893.208333333328</v>
      </c>
    </row>
    <row r="184" spans="1:41" x14ac:dyDescent="0.25">
      <c r="A184">
        <v>304</v>
      </c>
      <c r="B184" t="str">
        <v>Peterson PLC</v>
      </c>
      <c r="C184" t="str">
        <v>User-friendly discrete benchmark</v>
      </c>
      <c r="D184">
        <v>2100</v>
      </c>
      <c r="E184">
        <v>11469</v>
      </c>
      <c r="F184">
        <v>546.14285714285722</v>
      </c>
      <c r="G184" t="str">
        <v>successful</v>
      </c>
      <c r="H184">
        <v>142</v>
      </c>
      <c r="I184" t="str">
        <v>US</v>
      </c>
      <c r="J184" t="str">
        <v>USD</v>
      </c>
      <c r="K184">
        <v>1470546000</v>
      </c>
      <c r="L184">
        <v>1474088400</v>
      </c>
      <c r="M184" t="b">
        <v>0</v>
      </c>
      <c r="N184" t="b">
        <v>0</v>
      </c>
      <c r="O184" t="str">
        <v>film &amp; video/documentary</v>
      </c>
      <c r="P184">
        <v>80.767605633802816</v>
      </c>
      <c r="Q184" t="str">
        <v>film &amp; video</v>
      </c>
      <c r="R184" t="str">
        <v>documentary</v>
      </c>
      <c r="S184">
        <v>42589.208333333328</v>
      </c>
      <c r="T184">
        <v>42630.208333333328</v>
      </c>
      <c r="V184">
        <v>497</v>
      </c>
      <c r="W184" t="str">
        <v>Lucero Group</v>
      </c>
      <c r="X184" t="str">
        <v>Intuitive actuating benchmark</v>
      </c>
      <c r="Y184">
        <v>9800</v>
      </c>
      <c r="Z184">
        <v>3349</v>
      </c>
      <c r="AA184">
        <v>34.173469387755098</v>
      </c>
      <c r="AB184" t="str">
        <v>failed</v>
      </c>
      <c r="AC184">
        <v>120</v>
      </c>
      <c r="AD184" t="str">
        <v>US</v>
      </c>
      <c r="AE184" t="str">
        <v>USD</v>
      </c>
      <c r="AF184">
        <v>1482213600</v>
      </c>
      <c r="AG184">
        <v>1482213600</v>
      </c>
      <c r="AH184" t="b">
        <v>0</v>
      </c>
      <c r="AI184" t="b">
        <v>1</v>
      </c>
      <c r="AJ184" t="str">
        <v>technology/wearables</v>
      </c>
      <c r="AK184">
        <v>27.908333333333335</v>
      </c>
      <c r="AL184" t="str">
        <v>technology</v>
      </c>
      <c r="AM184" t="str">
        <v>wearables</v>
      </c>
      <c r="AN184">
        <v>42724.25</v>
      </c>
      <c r="AO184">
        <v>42724.25</v>
      </c>
    </row>
    <row r="185" spans="1:41" x14ac:dyDescent="0.25">
      <c r="A185">
        <v>305</v>
      </c>
      <c r="B185" t="str">
        <v>Townsend Ltd</v>
      </c>
      <c r="C185" t="str">
        <v>Grass-roots actuating policy</v>
      </c>
      <c r="D185">
        <v>2800</v>
      </c>
      <c r="E185">
        <v>8014</v>
      </c>
      <c r="F185">
        <v>286.21428571428572</v>
      </c>
      <c r="G185" t="str">
        <v>successful</v>
      </c>
      <c r="H185">
        <v>85</v>
      </c>
      <c r="I185" t="str">
        <v>US</v>
      </c>
      <c r="J185" t="str">
        <v>USD</v>
      </c>
      <c r="K185">
        <v>1458363600</v>
      </c>
      <c r="L185">
        <v>1461906000</v>
      </c>
      <c r="M185" t="b">
        <v>0</v>
      </c>
      <c r="N185" t="b">
        <v>0</v>
      </c>
      <c r="O185" t="str">
        <v>theater/plays</v>
      </c>
      <c r="P185">
        <v>94.28235294117647</v>
      </c>
      <c r="Q185" t="str">
        <v>theater</v>
      </c>
      <c r="R185" t="str">
        <v>plays</v>
      </c>
      <c r="S185">
        <v>42448.208333333328</v>
      </c>
      <c r="T185">
        <v>42489.208333333328</v>
      </c>
      <c r="V185">
        <v>498</v>
      </c>
      <c r="W185" t="str">
        <v>Smith, Brown and Davis</v>
      </c>
      <c r="X185" t="str">
        <v>Devolved background project</v>
      </c>
      <c r="Y185">
        <v>193400</v>
      </c>
      <c r="Z185">
        <v>46317</v>
      </c>
      <c r="AA185">
        <v>23.948810754912099</v>
      </c>
      <c r="AB185" t="str">
        <v>failed</v>
      </c>
      <c r="AC185">
        <v>579</v>
      </c>
      <c r="AD185" t="str">
        <v>DK</v>
      </c>
      <c r="AE185" t="str">
        <v>DKK</v>
      </c>
      <c r="AF185">
        <v>1420092000</v>
      </c>
      <c r="AG185">
        <v>1420264800</v>
      </c>
      <c r="AH185" t="b">
        <v>0</v>
      </c>
      <c r="AI185" t="b">
        <v>0</v>
      </c>
      <c r="AJ185" t="str">
        <v>technology/web</v>
      </c>
      <c r="AK185">
        <v>79.994818652849744</v>
      </c>
      <c r="AL185" t="str">
        <v>technology</v>
      </c>
      <c r="AM185" t="str">
        <v>web</v>
      </c>
      <c r="AN185">
        <v>42005.25</v>
      </c>
      <c r="AO185">
        <v>42007.25</v>
      </c>
    </row>
    <row r="186" spans="1:41" x14ac:dyDescent="0.25">
      <c r="A186">
        <v>307</v>
      </c>
      <c r="B186" t="str">
        <v>Salazar-Dodson</v>
      </c>
      <c r="C186" t="str">
        <v>Face-to-face zero tolerance moderator</v>
      </c>
      <c r="D186">
        <v>32900</v>
      </c>
      <c r="E186">
        <v>43473</v>
      </c>
      <c r="F186">
        <v>132.13677811550153</v>
      </c>
      <c r="G186" t="str">
        <v>successful</v>
      </c>
      <c r="H186">
        <v>659</v>
      </c>
      <c r="I186" t="str">
        <v>DK</v>
      </c>
      <c r="J186" t="str">
        <v>DKK</v>
      </c>
      <c r="K186">
        <v>1338958800</v>
      </c>
      <c r="L186">
        <v>1340686800</v>
      </c>
      <c r="M186" t="b">
        <v>0</v>
      </c>
      <c r="N186" t="b">
        <v>1</v>
      </c>
      <c r="O186" t="str">
        <v>publishing/fiction</v>
      </c>
      <c r="P186">
        <v>65.968133535660087</v>
      </c>
      <c r="Q186" t="str">
        <v>publishing</v>
      </c>
      <c r="R186" t="str">
        <v>fiction</v>
      </c>
      <c r="S186">
        <v>41066.208333333336</v>
      </c>
      <c r="T186">
        <v>41086.208333333336</v>
      </c>
      <c r="V186">
        <v>499</v>
      </c>
      <c r="W186" t="str">
        <v>Hunt Group</v>
      </c>
      <c r="X186" t="str">
        <v>Reverse-engineered executive emulation</v>
      </c>
      <c r="Y186">
        <v>163800</v>
      </c>
      <c r="Z186">
        <v>78743</v>
      </c>
      <c r="AA186">
        <v>48.072649572649574</v>
      </c>
      <c r="AB186" t="str">
        <v>failed</v>
      </c>
      <c r="AC186">
        <v>2072</v>
      </c>
      <c r="AD186" t="str">
        <v>US</v>
      </c>
      <c r="AE186" t="str">
        <v>USD</v>
      </c>
      <c r="AF186">
        <v>1458018000</v>
      </c>
      <c r="AG186">
        <v>1458450000</v>
      </c>
      <c r="AH186" t="b">
        <v>0</v>
      </c>
      <c r="AI186" t="b">
        <v>1</v>
      </c>
      <c r="AJ186" t="str">
        <v>film &amp; video/documentary</v>
      </c>
      <c r="AK186">
        <v>38.003378378378379</v>
      </c>
      <c r="AL186" t="str">
        <v>film &amp; video</v>
      </c>
      <c r="AM186" t="str">
        <v>documentary</v>
      </c>
      <c r="AN186">
        <v>42444.208333333328</v>
      </c>
      <c r="AO186">
        <v>42449.208333333328</v>
      </c>
    </row>
    <row r="187" spans="1:41" x14ac:dyDescent="0.25">
      <c r="A187">
        <v>311</v>
      </c>
      <c r="B187" t="str">
        <v>Flores PLC</v>
      </c>
      <c r="C187" t="str">
        <v>Focused real-time help-desk</v>
      </c>
      <c r="D187">
        <v>6300</v>
      </c>
      <c r="E187">
        <v>12812</v>
      </c>
      <c r="F187">
        <v>203.36507936507937</v>
      </c>
      <c r="G187" t="str">
        <v>successful</v>
      </c>
      <c r="H187">
        <v>121</v>
      </c>
      <c r="I187" t="str">
        <v>US</v>
      </c>
      <c r="J187" t="str">
        <v>USD</v>
      </c>
      <c r="K187">
        <v>1297836000</v>
      </c>
      <c r="L187">
        <v>1298872800</v>
      </c>
      <c r="M187" t="b">
        <v>0</v>
      </c>
      <c r="N187" t="b">
        <v>0</v>
      </c>
      <c r="O187" t="str">
        <v>theater/plays</v>
      </c>
      <c r="P187">
        <v>105.88429752066116</v>
      </c>
      <c r="Q187" t="str">
        <v>theater</v>
      </c>
      <c r="R187" t="str">
        <v>plays</v>
      </c>
      <c r="S187">
        <v>40590.25</v>
      </c>
      <c r="T187">
        <v>40602.25</v>
      </c>
      <c r="V187">
        <v>500</v>
      </c>
      <c r="W187" t="str">
        <v>Valdez Ltd</v>
      </c>
      <c r="X187" t="str">
        <v>Team-oriented clear-thinking matrix</v>
      </c>
      <c r="Y187">
        <v>100</v>
      </c>
      <c r="Z187">
        <v>0</v>
      </c>
      <c r="AA187">
        <v>0</v>
      </c>
      <c r="AB187" t="str">
        <v>failed</v>
      </c>
      <c r="AC187">
        <v>0</v>
      </c>
      <c r="AD187" t="str">
        <v>US</v>
      </c>
      <c r="AE187" t="str">
        <v>USD</v>
      </c>
      <c r="AF187">
        <v>1367384400</v>
      </c>
      <c r="AG187">
        <v>1369803600</v>
      </c>
      <c r="AH187" t="b">
        <v>0</v>
      </c>
      <c r="AI187" t="b">
        <v>1</v>
      </c>
      <c r="AJ187" t="str">
        <v>theater/plays</v>
      </c>
      <c r="AK187" t="str">
        <v>N/A</v>
      </c>
      <c r="AL187" t="str">
        <v>theater</v>
      </c>
      <c r="AM187" t="str">
        <v>plays</v>
      </c>
      <c r="AN187">
        <v>41395.208333333336</v>
      </c>
      <c r="AO187">
        <v>41423.208333333336</v>
      </c>
    </row>
    <row r="188" spans="1:41" x14ac:dyDescent="0.25">
      <c r="A188">
        <v>312</v>
      </c>
      <c r="B188" t="str">
        <v>Martinez LLC</v>
      </c>
      <c r="C188" t="str">
        <v>Robust impactful approach</v>
      </c>
      <c r="D188">
        <v>59100</v>
      </c>
      <c r="E188">
        <v>183345</v>
      </c>
      <c r="F188">
        <v>310.2284263959391</v>
      </c>
      <c r="G188" t="str">
        <v>successful</v>
      </c>
      <c r="H188">
        <v>3742</v>
      </c>
      <c r="I188" t="str">
        <v>US</v>
      </c>
      <c r="J188" t="str">
        <v>USD</v>
      </c>
      <c r="K188">
        <v>1382677200</v>
      </c>
      <c r="L188">
        <v>1383282000</v>
      </c>
      <c r="M188" t="b">
        <v>0</v>
      </c>
      <c r="N188" t="b">
        <v>0</v>
      </c>
      <c r="O188" t="str">
        <v>theater/plays</v>
      </c>
      <c r="P188">
        <v>48.996525921966864</v>
      </c>
      <c r="Q188" t="str">
        <v>theater</v>
      </c>
      <c r="R188" t="str">
        <v>plays</v>
      </c>
      <c r="S188">
        <v>41572.208333333336</v>
      </c>
      <c r="T188">
        <v>41579.208333333336</v>
      </c>
      <c r="V188">
        <v>501</v>
      </c>
      <c r="W188" t="str">
        <v>Mccann-Le</v>
      </c>
      <c r="X188" t="str">
        <v>Focused coherent methodology</v>
      </c>
      <c r="Y188">
        <v>153600</v>
      </c>
      <c r="Z188">
        <v>107743</v>
      </c>
      <c r="AA188">
        <v>70.145182291666657</v>
      </c>
      <c r="AB188" t="str">
        <v>failed</v>
      </c>
      <c r="AC188">
        <v>1796</v>
      </c>
      <c r="AD188" t="str">
        <v>US</v>
      </c>
      <c r="AE188" t="str">
        <v>USD</v>
      </c>
      <c r="AF188">
        <v>1363064400</v>
      </c>
      <c r="AG188">
        <v>1363237200</v>
      </c>
      <c r="AH188" t="b">
        <v>0</v>
      </c>
      <c r="AI188" t="b">
        <v>0</v>
      </c>
      <c r="AJ188" t="str">
        <v>film &amp; video/documentary</v>
      </c>
      <c r="AK188">
        <v>59.990534521158132</v>
      </c>
      <c r="AL188" t="str">
        <v>film &amp; video</v>
      </c>
      <c r="AM188" t="str">
        <v>documentary</v>
      </c>
      <c r="AN188">
        <v>41345.208333333336</v>
      </c>
      <c r="AO188">
        <v>41347.208333333336</v>
      </c>
    </row>
    <row r="189" spans="1:41" x14ac:dyDescent="0.25">
      <c r="A189">
        <v>313</v>
      </c>
      <c r="B189" t="str">
        <v>Miller-Irwin</v>
      </c>
      <c r="C189" t="str">
        <v>Secured maximized policy</v>
      </c>
      <c r="D189">
        <v>2200</v>
      </c>
      <c r="E189">
        <v>8697</v>
      </c>
      <c r="F189">
        <v>395.31818181818181</v>
      </c>
      <c r="G189" t="str">
        <v>successful</v>
      </c>
      <c r="H189">
        <v>223</v>
      </c>
      <c r="I189" t="str">
        <v>US</v>
      </c>
      <c r="J189" t="str">
        <v>USD</v>
      </c>
      <c r="K189">
        <v>1330322400</v>
      </c>
      <c r="L189">
        <v>1330495200</v>
      </c>
      <c r="M189" t="b">
        <v>0</v>
      </c>
      <c r="N189" t="b">
        <v>0</v>
      </c>
      <c r="O189" t="str">
        <v>music/rock</v>
      </c>
      <c r="P189">
        <v>39</v>
      </c>
      <c r="Q189" t="str">
        <v>music</v>
      </c>
      <c r="R189" t="str">
        <v>rock</v>
      </c>
      <c r="S189">
        <v>40966.25</v>
      </c>
      <c r="T189">
        <v>40968.25</v>
      </c>
      <c r="V189">
        <v>504</v>
      </c>
      <c r="W189" t="str">
        <v>Smith-Miller</v>
      </c>
      <c r="X189" t="str">
        <v>De-engineered cohesive moderator</v>
      </c>
      <c r="Y189">
        <v>7500</v>
      </c>
      <c r="Z189">
        <v>6924</v>
      </c>
      <c r="AA189">
        <v>92.320000000000007</v>
      </c>
      <c r="AB189" t="str">
        <v>failed</v>
      </c>
      <c r="AC189">
        <v>62</v>
      </c>
      <c r="AD189" t="str">
        <v>IT</v>
      </c>
      <c r="AE189" t="str">
        <v>EUR</v>
      </c>
      <c r="AF189">
        <v>1431925200</v>
      </c>
      <c r="AG189">
        <v>1432011600</v>
      </c>
      <c r="AH189" t="b">
        <v>0</v>
      </c>
      <c r="AI189" t="b">
        <v>0</v>
      </c>
      <c r="AJ189" t="str">
        <v>music/rock</v>
      </c>
      <c r="AK189">
        <v>111.6774193548387</v>
      </c>
      <c r="AL189" t="str">
        <v>music</v>
      </c>
      <c r="AM189" t="str">
        <v>rock</v>
      </c>
      <c r="AN189">
        <v>42142.208333333328</v>
      </c>
      <c r="AO189">
        <v>42143.208333333328</v>
      </c>
    </row>
    <row r="190" spans="1:41" x14ac:dyDescent="0.25">
      <c r="A190">
        <v>314</v>
      </c>
      <c r="B190" t="str">
        <v>Sanchez-Morgan</v>
      </c>
      <c r="C190" t="str">
        <v>Realigned upward-trending strategy</v>
      </c>
      <c r="D190">
        <v>1400</v>
      </c>
      <c r="E190">
        <v>4126</v>
      </c>
      <c r="F190">
        <v>294.71428571428572</v>
      </c>
      <c r="G190" t="str">
        <v>successful</v>
      </c>
      <c r="H190">
        <v>133</v>
      </c>
      <c r="I190" t="str">
        <v>US</v>
      </c>
      <c r="J190" t="str">
        <v>USD</v>
      </c>
      <c r="K190">
        <v>1552366800</v>
      </c>
      <c r="L190">
        <v>1552798800</v>
      </c>
      <c r="M190" t="b">
        <v>0</v>
      </c>
      <c r="N190" t="b">
        <v>1</v>
      </c>
      <c r="O190" t="str">
        <v>film &amp; video/documentary</v>
      </c>
      <c r="P190">
        <v>31.022556390977442</v>
      </c>
      <c r="Q190" t="str">
        <v>film &amp; video</v>
      </c>
      <c r="R190" t="str">
        <v>documentary</v>
      </c>
      <c r="S190">
        <v>43536.208333333328</v>
      </c>
      <c r="T190">
        <v>43541.208333333328</v>
      </c>
      <c r="V190">
        <v>505</v>
      </c>
      <c r="W190" t="str">
        <v>Jensen-Vargas</v>
      </c>
      <c r="X190" t="str">
        <v>Ameliorated explicit parallelism</v>
      </c>
      <c r="Y190">
        <v>89900</v>
      </c>
      <c r="Z190">
        <v>12497</v>
      </c>
      <c r="AA190">
        <v>13.901001112347053</v>
      </c>
      <c r="AB190" t="str">
        <v>failed</v>
      </c>
      <c r="AC190">
        <v>347</v>
      </c>
      <c r="AD190" t="str">
        <v>US</v>
      </c>
      <c r="AE190" t="str">
        <v>USD</v>
      </c>
      <c r="AF190">
        <v>1362722400</v>
      </c>
      <c r="AG190">
        <v>1366347600</v>
      </c>
      <c r="AH190" t="b">
        <v>0</v>
      </c>
      <c r="AI190" t="b">
        <v>1</v>
      </c>
      <c r="AJ190" t="str">
        <v>publishing/radio &amp; podcasts</v>
      </c>
      <c r="AK190">
        <v>36.014409221902014</v>
      </c>
      <c r="AL190" t="str">
        <v>publishing</v>
      </c>
      <c r="AM190" t="str">
        <v>radio &amp; podcasts</v>
      </c>
      <c r="AN190">
        <v>41341.25</v>
      </c>
      <c r="AO190">
        <v>41383.208333333336</v>
      </c>
    </row>
    <row r="191" spans="1:41" x14ac:dyDescent="0.25">
      <c r="A191">
        <v>322</v>
      </c>
      <c r="B191" t="str">
        <v>Hebert Group</v>
      </c>
      <c r="C191" t="str">
        <v>Visionary asymmetric Graphical User Interface</v>
      </c>
      <c r="D191">
        <v>117900</v>
      </c>
      <c r="E191">
        <v>196377</v>
      </c>
      <c r="F191">
        <v>166.56234096692114</v>
      </c>
      <c r="G191" t="str">
        <v>successful</v>
      </c>
      <c r="H191">
        <v>5168</v>
      </c>
      <c r="I191" t="str">
        <v>US</v>
      </c>
      <c r="J191" t="str">
        <v>USD</v>
      </c>
      <c r="K191">
        <v>1290664800</v>
      </c>
      <c r="L191">
        <v>1291788000</v>
      </c>
      <c r="M191" t="b">
        <v>0</v>
      </c>
      <c r="N191" t="b">
        <v>0</v>
      </c>
      <c r="O191" t="str">
        <v>theater/plays</v>
      </c>
      <c r="P191">
        <v>37.998645510835914</v>
      </c>
      <c r="Q191" t="str">
        <v>theater</v>
      </c>
      <c r="R191" t="str">
        <v>plays</v>
      </c>
      <c r="S191">
        <v>40507.25</v>
      </c>
      <c r="T191">
        <v>40520.25</v>
      </c>
      <c r="V191">
        <v>507</v>
      </c>
      <c r="W191" t="str">
        <v>Turner, Miller and Francis</v>
      </c>
      <c r="X191" t="str">
        <v>Compatible well-modulated budgetary management</v>
      </c>
      <c r="Y191">
        <v>2100</v>
      </c>
      <c r="Z191">
        <v>837</v>
      </c>
      <c r="AA191">
        <v>39.857142857142861</v>
      </c>
      <c r="AB191" t="str">
        <v>failed</v>
      </c>
      <c r="AC191">
        <v>19</v>
      </c>
      <c r="AD191" t="str">
        <v>US</v>
      </c>
      <c r="AE191" t="str">
        <v>USD</v>
      </c>
      <c r="AF191">
        <v>1365483600</v>
      </c>
      <c r="AG191">
        <v>1369717200</v>
      </c>
      <c r="AH191" t="b">
        <v>0</v>
      </c>
      <c r="AI191" t="b">
        <v>1</v>
      </c>
      <c r="AJ191" t="str">
        <v>technology/web</v>
      </c>
      <c r="AK191">
        <v>44.05263157894737</v>
      </c>
      <c r="AL191" t="str">
        <v>technology</v>
      </c>
      <c r="AM191" t="str">
        <v>web</v>
      </c>
      <c r="AN191">
        <v>41373.208333333336</v>
      </c>
      <c r="AO191">
        <v>41422.208333333336</v>
      </c>
    </row>
    <row r="192" spans="1:41" x14ac:dyDescent="0.25">
      <c r="A192">
        <v>324</v>
      </c>
      <c r="B192" t="str">
        <v>Harris, Hall and Harris</v>
      </c>
      <c r="C192" t="str">
        <v>Inverse analyzing matrices</v>
      </c>
      <c r="D192">
        <v>7100</v>
      </c>
      <c r="E192">
        <v>11648</v>
      </c>
      <c r="F192">
        <v>164.05633802816902</v>
      </c>
      <c r="G192" t="str">
        <v>successful</v>
      </c>
      <c r="H192">
        <v>307</v>
      </c>
      <c r="I192" t="str">
        <v>US</v>
      </c>
      <c r="J192" t="str">
        <v>USD</v>
      </c>
      <c r="K192">
        <v>1434862800</v>
      </c>
      <c r="L192">
        <v>1435899600</v>
      </c>
      <c r="M192" t="b">
        <v>0</v>
      </c>
      <c r="N192" t="b">
        <v>1</v>
      </c>
      <c r="O192" t="str">
        <v>theater/plays</v>
      </c>
      <c r="P192">
        <v>37.941368078175898</v>
      </c>
      <c r="Q192" t="str">
        <v>theater</v>
      </c>
      <c r="R192" t="str">
        <v>plays</v>
      </c>
      <c r="S192">
        <v>42176.208333333328</v>
      </c>
      <c r="T192">
        <v>42188.208333333328</v>
      </c>
      <c r="V192">
        <v>509</v>
      </c>
      <c r="W192" t="str">
        <v>White LLC</v>
      </c>
      <c r="X192" t="str">
        <v>Robust zero-defect project</v>
      </c>
      <c r="Y192">
        <v>168500</v>
      </c>
      <c r="Z192">
        <v>119510</v>
      </c>
      <c r="AA192">
        <v>70.925816023738875</v>
      </c>
      <c r="AB192" t="str">
        <v>failed</v>
      </c>
      <c r="AC192">
        <v>1258</v>
      </c>
      <c r="AD192" t="str">
        <v>US</v>
      </c>
      <c r="AE192" t="str">
        <v>USD</v>
      </c>
      <c r="AF192">
        <v>1336194000</v>
      </c>
      <c r="AG192">
        <v>1337058000</v>
      </c>
      <c r="AH192" t="b">
        <v>0</v>
      </c>
      <c r="AI192" t="b">
        <v>0</v>
      </c>
      <c r="AJ192" t="str">
        <v>theater/plays</v>
      </c>
      <c r="AK192">
        <v>95</v>
      </c>
      <c r="AL192" t="str">
        <v>theater</v>
      </c>
      <c r="AM192" t="str">
        <v>plays</v>
      </c>
      <c r="AN192">
        <v>41034.208333333336</v>
      </c>
      <c r="AO192">
        <v>41044.208333333336</v>
      </c>
    </row>
    <row r="193" spans="1:41" x14ac:dyDescent="0.25">
      <c r="A193">
        <v>328</v>
      </c>
      <c r="B193" t="str">
        <v>Young PLC</v>
      </c>
      <c r="C193" t="str">
        <v>Innovative well-modulated functionalities</v>
      </c>
      <c r="D193">
        <v>98700</v>
      </c>
      <c r="E193">
        <v>131826</v>
      </c>
      <c r="F193">
        <v>133.56231003039514</v>
      </c>
      <c r="G193" t="str">
        <v>successful</v>
      </c>
      <c r="H193">
        <v>2441</v>
      </c>
      <c r="I193" t="str">
        <v>US</v>
      </c>
      <c r="J193" t="str">
        <v>USD</v>
      </c>
      <c r="K193">
        <v>1543557600</v>
      </c>
      <c r="L193">
        <v>1544508000</v>
      </c>
      <c r="M193" t="b">
        <v>0</v>
      </c>
      <c r="N193" t="b">
        <v>0</v>
      </c>
      <c r="O193" t="str">
        <v>music/rock</v>
      </c>
      <c r="P193">
        <v>54.004916018025398</v>
      </c>
      <c r="Q193" t="str">
        <v>music</v>
      </c>
      <c r="R193" t="str">
        <v>rock</v>
      </c>
      <c r="S193">
        <v>43434.25</v>
      </c>
      <c r="T193">
        <v>43445.25</v>
      </c>
      <c r="V193">
        <v>511</v>
      </c>
      <c r="W193" t="str">
        <v>Smith-Mullins</v>
      </c>
      <c r="X193" t="str">
        <v>User-centric intangible neural-net</v>
      </c>
      <c r="Y193">
        <v>147800</v>
      </c>
      <c r="Z193">
        <v>35498</v>
      </c>
      <c r="AA193">
        <v>24.017591339648174</v>
      </c>
      <c r="AB193" t="str">
        <v>failed</v>
      </c>
      <c r="AC193">
        <v>362</v>
      </c>
      <c r="AD193" t="str">
        <v>US</v>
      </c>
      <c r="AE193" t="str">
        <v>USD</v>
      </c>
      <c r="AF193">
        <v>1564030800</v>
      </c>
      <c r="AG193">
        <v>1564894800</v>
      </c>
      <c r="AH193" t="b">
        <v>0</v>
      </c>
      <c r="AI193" t="b">
        <v>0</v>
      </c>
      <c r="AJ193" t="str">
        <v>theater/plays</v>
      </c>
      <c r="AK193">
        <v>98.060773480662988</v>
      </c>
      <c r="AL193" t="str">
        <v>theater</v>
      </c>
      <c r="AM193" t="str">
        <v>plays</v>
      </c>
      <c r="AN193">
        <v>43671.208333333328</v>
      </c>
      <c r="AO193">
        <v>43681.208333333328</v>
      </c>
    </row>
    <row r="194" spans="1:41" x14ac:dyDescent="0.25">
      <c r="A194">
        <v>330</v>
      </c>
      <c r="B194" t="str">
        <v>Thompson-Bates</v>
      </c>
      <c r="C194" t="str">
        <v>Expanded encompassing open architecture</v>
      </c>
      <c r="D194">
        <v>33700</v>
      </c>
      <c r="E194">
        <v>62330</v>
      </c>
      <c r="F194">
        <v>184.95548961424333</v>
      </c>
      <c r="G194" t="str">
        <v>successful</v>
      </c>
      <c r="H194">
        <v>1385</v>
      </c>
      <c r="I194" t="str">
        <v>GB</v>
      </c>
      <c r="J194" t="str">
        <v>GBP</v>
      </c>
      <c r="K194">
        <v>1512712800</v>
      </c>
      <c r="L194">
        <v>1512799200</v>
      </c>
      <c r="M194" t="b">
        <v>0</v>
      </c>
      <c r="N194" t="b">
        <v>0</v>
      </c>
      <c r="O194" t="str">
        <v>film &amp; video/documentary</v>
      </c>
      <c r="P194">
        <v>45.003610108303249</v>
      </c>
      <c r="Q194" t="str">
        <v>film &amp; video</v>
      </c>
      <c r="R194" t="str">
        <v>documentary</v>
      </c>
      <c r="S194">
        <v>43077.25</v>
      </c>
      <c r="T194">
        <v>43078.25</v>
      </c>
      <c r="V194">
        <v>515</v>
      </c>
      <c r="W194" t="str">
        <v>Cox LLC</v>
      </c>
      <c r="X194" t="str">
        <v>Phased 24hour flexibility</v>
      </c>
      <c r="Y194">
        <v>8600</v>
      </c>
      <c r="Z194">
        <v>4797</v>
      </c>
      <c r="AA194">
        <v>55.779069767441861</v>
      </c>
      <c r="AB194" t="str">
        <v>failed</v>
      </c>
      <c r="AC194">
        <v>133</v>
      </c>
      <c r="AD194" t="str">
        <v>CA</v>
      </c>
      <c r="AE194" t="str">
        <v>CAD</v>
      </c>
      <c r="AF194">
        <v>1324620000</v>
      </c>
      <c r="AG194">
        <v>1324792800</v>
      </c>
      <c r="AH194" t="b">
        <v>0</v>
      </c>
      <c r="AI194" t="b">
        <v>1</v>
      </c>
      <c r="AJ194" t="str">
        <v>theater/plays</v>
      </c>
      <c r="AK194">
        <v>36.067669172932334</v>
      </c>
      <c r="AL194" t="str">
        <v>theater</v>
      </c>
      <c r="AM194" t="str">
        <v>plays</v>
      </c>
      <c r="AN194">
        <v>40900.25</v>
      </c>
      <c r="AO194">
        <v>40902.25</v>
      </c>
    </row>
    <row r="195" spans="1:41" x14ac:dyDescent="0.25">
      <c r="A195">
        <v>331</v>
      </c>
      <c r="B195" t="str">
        <v>Rose-Silva</v>
      </c>
      <c r="C195" t="str">
        <v>Intuitive static portal</v>
      </c>
      <c r="D195">
        <v>3300</v>
      </c>
      <c r="E195">
        <v>14643</v>
      </c>
      <c r="F195">
        <v>443.72727272727275</v>
      </c>
      <c r="G195" t="str">
        <v>successful</v>
      </c>
      <c r="H195">
        <v>190</v>
      </c>
      <c r="I195" t="str">
        <v>US</v>
      </c>
      <c r="J195" t="str">
        <v>USD</v>
      </c>
      <c r="K195">
        <v>1324274400</v>
      </c>
      <c r="L195">
        <v>1324360800</v>
      </c>
      <c r="M195" t="b">
        <v>0</v>
      </c>
      <c r="N195" t="b">
        <v>0</v>
      </c>
      <c r="O195" t="str">
        <v>food/food trucks</v>
      </c>
      <c r="P195">
        <v>77.068421052631578</v>
      </c>
      <c r="Q195" t="str">
        <v>food</v>
      </c>
      <c r="R195" t="str">
        <v>food trucks</v>
      </c>
      <c r="S195">
        <v>40896.25</v>
      </c>
      <c r="T195">
        <v>40897.25</v>
      </c>
      <c r="V195">
        <v>516</v>
      </c>
      <c r="W195" t="str">
        <v>Morales-Odonnell</v>
      </c>
      <c r="X195" t="str">
        <v>Exclusive 5thgeneration structure</v>
      </c>
      <c r="Y195">
        <v>125400</v>
      </c>
      <c r="Z195">
        <v>53324</v>
      </c>
      <c r="AA195">
        <v>42.523125996810208</v>
      </c>
      <c r="AB195" t="str">
        <v>failed</v>
      </c>
      <c r="AC195">
        <v>846</v>
      </c>
      <c r="AD195" t="str">
        <v>US</v>
      </c>
      <c r="AE195" t="str">
        <v>USD</v>
      </c>
      <c r="AF195">
        <v>1281070800</v>
      </c>
      <c r="AG195">
        <v>1284354000</v>
      </c>
      <c r="AH195" t="b">
        <v>0</v>
      </c>
      <c r="AI195" t="b">
        <v>0</v>
      </c>
      <c r="AJ195" t="str">
        <v>publishing/nonfiction</v>
      </c>
      <c r="AK195">
        <v>63.030732860520096</v>
      </c>
      <c r="AL195" t="str">
        <v>publishing</v>
      </c>
      <c r="AM195" t="str">
        <v>nonfiction</v>
      </c>
      <c r="AN195">
        <v>40396.208333333336</v>
      </c>
      <c r="AO195">
        <v>40434.208333333336</v>
      </c>
    </row>
    <row r="196" spans="1:41" x14ac:dyDescent="0.25">
      <c r="A196">
        <v>332</v>
      </c>
      <c r="B196" t="str">
        <v>Pacheco, Johnson and Torres</v>
      </c>
      <c r="C196" t="str">
        <v>Optional bandwidth-monitored definition</v>
      </c>
      <c r="D196">
        <v>20700</v>
      </c>
      <c r="E196">
        <v>41396</v>
      </c>
      <c r="F196">
        <v>199.9806763285024</v>
      </c>
      <c r="G196" t="str">
        <v>successful</v>
      </c>
      <c r="H196">
        <v>470</v>
      </c>
      <c r="I196" t="str">
        <v>US</v>
      </c>
      <c r="J196" t="str">
        <v>USD</v>
      </c>
      <c r="K196">
        <v>1364446800</v>
      </c>
      <c r="L196">
        <v>1364533200</v>
      </c>
      <c r="M196" t="b">
        <v>0</v>
      </c>
      <c r="N196" t="b">
        <v>0</v>
      </c>
      <c r="O196" t="str">
        <v>technology/wearables</v>
      </c>
      <c r="P196">
        <v>88.076595744680844</v>
      </c>
      <c r="Q196" t="str">
        <v>technology</v>
      </c>
      <c r="R196" t="str">
        <v>wearables</v>
      </c>
      <c r="S196">
        <v>41361.208333333336</v>
      </c>
      <c r="T196">
        <v>41362.208333333336</v>
      </c>
      <c r="V196">
        <v>518</v>
      </c>
      <c r="W196" t="str">
        <v>Ramirez Group</v>
      </c>
      <c r="X196" t="str">
        <v>Open-architected uniform instruction set</v>
      </c>
      <c r="Y196">
        <v>8800</v>
      </c>
      <c r="Z196">
        <v>622</v>
      </c>
      <c r="AA196">
        <v>7.0681818181818183</v>
      </c>
      <c r="AB196" t="str">
        <v>failed</v>
      </c>
      <c r="AC196">
        <v>10</v>
      </c>
      <c r="AD196" t="str">
        <v>US</v>
      </c>
      <c r="AE196" t="str">
        <v>USD</v>
      </c>
      <c r="AF196">
        <v>1519365600</v>
      </c>
      <c r="AG196">
        <v>1519538400</v>
      </c>
      <c r="AH196" t="b">
        <v>0</v>
      </c>
      <c r="AI196" t="b">
        <v>1</v>
      </c>
      <c r="AJ196" t="str">
        <v>film &amp; video/animation</v>
      </c>
      <c r="AK196">
        <v>62.2</v>
      </c>
      <c r="AL196" t="str">
        <v>film &amp; video</v>
      </c>
      <c r="AM196" t="str">
        <v>animation</v>
      </c>
      <c r="AN196">
        <v>43154.25</v>
      </c>
      <c r="AO196">
        <v>43156.25</v>
      </c>
    </row>
    <row r="197" spans="1:41" x14ac:dyDescent="0.25">
      <c r="A197">
        <v>333</v>
      </c>
      <c r="B197" t="str">
        <v>Carlson, Dixon and Jones</v>
      </c>
      <c r="C197" t="str">
        <v>Persistent well-modulated synergy</v>
      </c>
      <c r="D197">
        <v>9600</v>
      </c>
      <c r="E197">
        <v>11900</v>
      </c>
      <c r="F197">
        <v>123.95833333333333</v>
      </c>
      <c r="G197" t="str">
        <v>successful</v>
      </c>
      <c r="H197">
        <v>253</v>
      </c>
      <c r="I197" t="str">
        <v>US</v>
      </c>
      <c r="J197" t="str">
        <v>USD</v>
      </c>
      <c r="K197">
        <v>1542693600</v>
      </c>
      <c r="L197">
        <v>1545112800</v>
      </c>
      <c r="M197" t="b">
        <v>0</v>
      </c>
      <c r="N197" t="b">
        <v>0</v>
      </c>
      <c r="O197" t="str">
        <v>theater/plays</v>
      </c>
      <c r="P197">
        <v>47.035573122529641</v>
      </c>
      <c r="Q197" t="str">
        <v>theater</v>
      </c>
      <c r="R197" t="str">
        <v>plays</v>
      </c>
      <c r="S197">
        <v>43424.25</v>
      </c>
      <c r="T197">
        <v>43452.25</v>
      </c>
      <c r="V197">
        <v>522</v>
      </c>
      <c r="W197" t="str">
        <v>Cline, Peterson and Lowery</v>
      </c>
      <c r="X197" t="str">
        <v>Innovative static budgetary management</v>
      </c>
      <c r="Y197">
        <v>50500</v>
      </c>
      <c r="Z197">
        <v>16389</v>
      </c>
      <c r="AA197">
        <v>32.453465346534657</v>
      </c>
      <c r="AB197" t="str">
        <v>failed</v>
      </c>
      <c r="AC197">
        <v>191</v>
      </c>
      <c r="AD197" t="str">
        <v>US</v>
      </c>
      <c r="AE197" t="str">
        <v>USD</v>
      </c>
      <c r="AF197">
        <v>1341291600</v>
      </c>
      <c r="AG197">
        <v>1342328400</v>
      </c>
      <c r="AH197" t="b">
        <v>0</v>
      </c>
      <c r="AI197" t="b">
        <v>0</v>
      </c>
      <c r="AJ197" t="str">
        <v>film &amp; video/shorts</v>
      </c>
      <c r="AK197">
        <v>85.806282722513089</v>
      </c>
      <c r="AL197" t="str">
        <v>film &amp; video</v>
      </c>
      <c r="AM197" t="str">
        <v>shorts</v>
      </c>
      <c r="AN197">
        <v>41093.208333333336</v>
      </c>
      <c r="AO197">
        <v>41105.208333333336</v>
      </c>
    </row>
    <row r="198" spans="1:41" x14ac:dyDescent="0.25">
      <c r="A198">
        <v>334</v>
      </c>
      <c r="B198" t="str">
        <v>Mcgee Group</v>
      </c>
      <c r="C198" t="str">
        <v>Assimilated discrete algorithm</v>
      </c>
      <c r="D198">
        <v>66200</v>
      </c>
      <c r="E198">
        <v>123538</v>
      </c>
      <c r="F198">
        <v>186.61329305135951</v>
      </c>
      <c r="G198" t="str">
        <v>successful</v>
      </c>
      <c r="H198">
        <v>1113</v>
      </c>
      <c r="I198" t="str">
        <v>US</v>
      </c>
      <c r="J198" t="str">
        <v>USD</v>
      </c>
      <c r="K198">
        <v>1515564000</v>
      </c>
      <c r="L198">
        <v>1516168800</v>
      </c>
      <c r="M198" t="b">
        <v>0</v>
      </c>
      <c r="N198" t="b">
        <v>0</v>
      </c>
      <c r="O198" t="str">
        <v>music/rock</v>
      </c>
      <c r="P198">
        <v>110.99550763701707</v>
      </c>
      <c r="Q198" t="str">
        <v>music</v>
      </c>
      <c r="R198" t="str">
        <v>rock</v>
      </c>
      <c r="S198">
        <v>43110.25</v>
      </c>
      <c r="T198">
        <v>43117.25</v>
      </c>
      <c r="V198">
        <v>524</v>
      </c>
      <c r="W198" t="str">
        <v>Johnson-Contreras</v>
      </c>
      <c r="X198" t="str">
        <v>Diverse scalable superstructure</v>
      </c>
      <c r="Y198">
        <v>96700</v>
      </c>
      <c r="Z198">
        <v>81136</v>
      </c>
      <c r="AA198">
        <v>83.904860392967933</v>
      </c>
      <c r="AB198" t="str">
        <v>failed</v>
      </c>
      <c r="AC198">
        <v>1979</v>
      </c>
      <c r="AD198" t="str">
        <v>US</v>
      </c>
      <c r="AE198" t="str">
        <v>USD</v>
      </c>
      <c r="AF198">
        <v>1272258000</v>
      </c>
      <c r="AG198">
        <v>1273381200</v>
      </c>
      <c r="AH198" t="b">
        <v>0</v>
      </c>
      <c r="AI198" t="b">
        <v>0</v>
      </c>
      <c r="AJ198" t="str">
        <v>theater/plays</v>
      </c>
      <c r="AK198">
        <v>40.998484082870135</v>
      </c>
      <c r="AL198" t="str">
        <v>theater</v>
      </c>
      <c r="AM198" t="str">
        <v>plays</v>
      </c>
      <c r="AN198">
        <v>40294.208333333336</v>
      </c>
      <c r="AO198">
        <v>40307.208333333336</v>
      </c>
    </row>
    <row r="199" spans="1:41" x14ac:dyDescent="0.25">
      <c r="A199">
        <v>335</v>
      </c>
      <c r="B199" t="str">
        <v>Jordan-Acosta</v>
      </c>
      <c r="C199" t="str">
        <v>Operative uniform hub</v>
      </c>
      <c r="D199">
        <v>173800</v>
      </c>
      <c r="E199">
        <v>198628</v>
      </c>
      <c r="F199">
        <v>114.28538550057536</v>
      </c>
      <c r="G199" t="str">
        <v>successful</v>
      </c>
      <c r="H199">
        <v>2283</v>
      </c>
      <c r="I199" t="str">
        <v>US</v>
      </c>
      <c r="J199" t="str">
        <v>USD</v>
      </c>
      <c r="K199">
        <v>1573797600</v>
      </c>
      <c r="L199">
        <v>1574920800</v>
      </c>
      <c r="M199" t="b">
        <v>0</v>
      </c>
      <c r="N199" t="b">
        <v>0</v>
      </c>
      <c r="O199" t="str">
        <v>music/rock</v>
      </c>
      <c r="P199">
        <v>87.003066141042481</v>
      </c>
      <c r="Q199" t="str">
        <v>music</v>
      </c>
      <c r="R199" t="str">
        <v>rock</v>
      </c>
      <c r="S199">
        <v>43784.25</v>
      </c>
      <c r="T199">
        <v>43797.25</v>
      </c>
      <c r="V199">
        <v>525</v>
      </c>
      <c r="W199" t="str">
        <v>Greene, Lloyd and Sims</v>
      </c>
      <c r="X199" t="str">
        <v>Balanced leadingedge data-warehouse</v>
      </c>
      <c r="Y199">
        <v>2100</v>
      </c>
      <c r="Z199">
        <v>1768</v>
      </c>
      <c r="AA199">
        <v>84.19047619047619</v>
      </c>
      <c r="AB199" t="str">
        <v>failed</v>
      </c>
      <c r="AC199">
        <v>63</v>
      </c>
      <c r="AD199" t="str">
        <v>US</v>
      </c>
      <c r="AE199" t="str">
        <v>USD</v>
      </c>
      <c r="AF199">
        <v>1290492000</v>
      </c>
      <c r="AG199">
        <v>1290837600</v>
      </c>
      <c r="AH199" t="b">
        <v>0</v>
      </c>
      <c r="AI199" t="b">
        <v>0</v>
      </c>
      <c r="AJ199" t="str">
        <v>technology/wearables</v>
      </c>
      <c r="AK199">
        <v>28.063492063492063</v>
      </c>
      <c r="AL199" t="str">
        <v>technology</v>
      </c>
      <c r="AM199" t="str">
        <v>wearables</v>
      </c>
      <c r="AN199">
        <v>40505.25</v>
      </c>
      <c r="AO199">
        <v>40509.25</v>
      </c>
    </row>
    <row r="200" spans="1:41" x14ac:dyDescent="0.25">
      <c r="A200">
        <v>337</v>
      </c>
      <c r="B200" t="str">
        <v>Hayden Ltd</v>
      </c>
      <c r="C200" t="str">
        <v>Innovative didactic analyzer</v>
      </c>
      <c r="D200">
        <v>94500</v>
      </c>
      <c r="E200">
        <v>116064</v>
      </c>
      <c r="F200">
        <v>122.81904761904762</v>
      </c>
      <c r="G200" t="str">
        <v>successful</v>
      </c>
      <c r="H200">
        <v>1095</v>
      </c>
      <c r="I200" t="str">
        <v>US</v>
      </c>
      <c r="J200" t="str">
        <v>USD</v>
      </c>
      <c r="K200">
        <v>1573452000</v>
      </c>
      <c r="L200">
        <v>1573538400</v>
      </c>
      <c r="M200" t="b">
        <v>0</v>
      </c>
      <c r="N200" t="b">
        <v>0</v>
      </c>
      <c r="O200" t="str">
        <v>theater/plays</v>
      </c>
      <c r="P200">
        <v>105.9945205479452</v>
      </c>
      <c r="Q200" t="str">
        <v>theater</v>
      </c>
      <c r="R200" t="str">
        <v>plays</v>
      </c>
      <c r="S200">
        <v>43780.25</v>
      </c>
      <c r="T200">
        <v>43781.25</v>
      </c>
      <c r="V200">
        <v>527</v>
      </c>
      <c r="W200" t="str">
        <v>Rosario-Smith</v>
      </c>
      <c r="X200" t="str">
        <v>Enterprise-wide intermediate portal</v>
      </c>
      <c r="Y200">
        <v>189200</v>
      </c>
      <c r="Z200">
        <v>188480</v>
      </c>
      <c r="AA200">
        <v>99.619450317124731</v>
      </c>
      <c r="AB200" t="str">
        <v>failed</v>
      </c>
      <c r="AC200">
        <v>6080</v>
      </c>
      <c r="AD200" t="str">
        <v>CA</v>
      </c>
      <c r="AE200" t="str">
        <v>CAD</v>
      </c>
      <c r="AF200">
        <v>1454652000</v>
      </c>
      <c r="AG200">
        <v>1457762400</v>
      </c>
      <c r="AH200" t="b">
        <v>0</v>
      </c>
      <c r="AI200" t="b">
        <v>0</v>
      </c>
      <c r="AJ200" t="str">
        <v>film &amp; video/animation</v>
      </c>
      <c r="AK200">
        <v>31</v>
      </c>
      <c r="AL200" t="str">
        <v>film &amp; video</v>
      </c>
      <c r="AM200" t="str">
        <v>animation</v>
      </c>
      <c r="AN200">
        <v>42405.25</v>
      </c>
      <c r="AO200">
        <v>42441.25</v>
      </c>
    </row>
    <row r="201" spans="1:41" x14ac:dyDescent="0.25">
      <c r="A201">
        <v>338</v>
      </c>
      <c r="B201" t="str">
        <v>Gonzalez-Burton</v>
      </c>
      <c r="C201" t="str">
        <v>Decentralized intangible encoding</v>
      </c>
      <c r="D201">
        <v>69800</v>
      </c>
      <c r="E201">
        <v>125042</v>
      </c>
      <c r="F201">
        <v>179.14326647564468</v>
      </c>
      <c r="G201" t="str">
        <v>successful</v>
      </c>
      <c r="H201">
        <v>1690</v>
      </c>
      <c r="I201" t="str">
        <v>US</v>
      </c>
      <c r="J201" t="str">
        <v>USD</v>
      </c>
      <c r="K201">
        <v>1317790800</v>
      </c>
      <c r="L201">
        <v>1320382800</v>
      </c>
      <c r="M201" t="b">
        <v>0</v>
      </c>
      <c r="N201" t="b">
        <v>0</v>
      </c>
      <c r="O201" t="str">
        <v>theater/plays</v>
      </c>
      <c r="P201">
        <v>73.989349112426041</v>
      </c>
      <c r="Q201" t="str">
        <v>theater</v>
      </c>
      <c r="R201" t="str">
        <v>plays</v>
      </c>
      <c r="S201">
        <v>40821.208333333336</v>
      </c>
      <c r="T201">
        <v>40851.208333333336</v>
      </c>
      <c r="V201">
        <v>528</v>
      </c>
      <c r="W201" t="str">
        <v>Avila, Ford and Welch</v>
      </c>
      <c r="X201" t="str">
        <v>Focused leadingedge matrix</v>
      </c>
      <c r="Y201">
        <v>9000</v>
      </c>
      <c r="Z201">
        <v>7227</v>
      </c>
      <c r="AA201">
        <v>80.300000000000011</v>
      </c>
      <c r="AB201" t="str">
        <v>failed</v>
      </c>
      <c r="AC201">
        <v>80</v>
      </c>
      <c r="AD201" t="str">
        <v>GB</v>
      </c>
      <c r="AE201" t="str">
        <v>GBP</v>
      </c>
      <c r="AF201">
        <v>1385186400</v>
      </c>
      <c r="AG201">
        <v>1389074400</v>
      </c>
      <c r="AH201" t="b">
        <v>0</v>
      </c>
      <c r="AI201" t="b">
        <v>0</v>
      </c>
      <c r="AJ201" t="str">
        <v>music/indie rock</v>
      </c>
      <c r="AK201">
        <v>90.337500000000006</v>
      </c>
      <c r="AL201" t="str">
        <v>music</v>
      </c>
      <c r="AM201" t="str">
        <v>indie rock</v>
      </c>
      <c r="AN201">
        <v>41601.25</v>
      </c>
      <c r="AO201">
        <v>41646.25</v>
      </c>
    </row>
    <row r="202" spans="1:41" x14ac:dyDescent="0.25">
      <c r="A202">
        <v>347</v>
      </c>
      <c r="B202" t="str">
        <v>Petersen and Sons</v>
      </c>
      <c r="C202" t="str">
        <v>Open-source full-range portal</v>
      </c>
      <c r="D202">
        <v>900</v>
      </c>
      <c r="E202">
        <v>12607</v>
      </c>
      <c r="F202">
        <v>1400.7777777777778</v>
      </c>
      <c r="G202" t="str">
        <v>successful</v>
      </c>
      <c r="H202">
        <v>191</v>
      </c>
      <c r="I202" t="str">
        <v>US</v>
      </c>
      <c r="J202" t="str">
        <v>USD</v>
      </c>
      <c r="K202">
        <v>1423634400</v>
      </c>
      <c r="L202">
        <v>1425708000</v>
      </c>
      <c r="M202" t="b">
        <v>0</v>
      </c>
      <c r="N202" t="b">
        <v>0</v>
      </c>
      <c r="O202" t="str">
        <v>technology/web</v>
      </c>
      <c r="P202">
        <v>66.005235602094245</v>
      </c>
      <c r="Q202" t="str">
        <v>technology</v>
      </c>
      <c r="R202" t="str">
        <v>web</v>
      </c>
      <c r="S202">
        <v>42046.25</v>
      </c>
      <c r="T202">
        <v>42070.25</v>
      </c>
      <c r="V202">
        <v>529</v>
      </c>
      <c r="W202" t="str">
        <v>Gallegos Inc</v>
      </c>
      <c r="X202" t="str">
        <v>Seamless logistical encryption</v>
      </c>
      <c r="Y202">
        <v>5100</v>
      </c>
      <c r="Z202">
        <v>574</v>
      </c>
      <c r="AA202">
        <v>11.254901960784313</v>
      </c>
      <c r="AB202" t="str">
        <v>failed</v>
      </c>
      <c r="AC202">
        <v>9</v>
      </c>
      <c r="AD202" t="str">
        <v>US</v>
      </c>
      <c r="AE202" t="str">
        <v>USD</v>
      </c>
      <c r="AF202">
        <v>1399698000</v>
      </c>
      <c r="AG202">
        <v>1402117200</v>
      </c>
      <c r="AH202" t="b">
        <v>0</v>
      </c>
      <c r="AI202" t="b">
        <v>0</v>
      </c>
      <c r="AJ202" t="str">
        <v>games/video games</v>
      </c>
      <c r="AK202">
        <v>63.777777777777779</v>
      </c>
      <c r="AL202" t="str">
        <v>games</v>
      </c>
      <c r="AM202" t="str">
        <v>video games</v>
      </c>
      <c r="AN202">
        <v>41769.208333333336</v>
      </c>
      <c r="AO202">
        <v>41797.208333333336</v>
      </c>
    </row>
    <row r="203" spans="1:41" x14ac:dyDescent="0.25">
      <c r="A203">
        <v>351</v>
      </c>
      <c r="B203" t="str">
        <v>Young LLC</v>
      </c>
      <c r="C203" t="str">
        <v>Universal maximized methodology</v>
      </c>
      <c r="D203">
        <v>74100</v>
      </c>
      <c r="E203">
        <v>94631</v>
      </c>
      <c r="F203">
        <v>127.70715249662618</v>
      </c>
      <c r="G203" t="str">
        <v>successful</v>
      </c>
      <c r="H203">
        <v>2013</v>
      </c>
      <c r="I203" t="str">
        <v>US</v>
      </c>
      <c r="J203" t="str">
        <v>USD</v>
      </c>
      <c r="K203">
        <v>1440392400</v>
      </c>
      <c r="L203">
        <v>1441602000</v>
      </c>
      <c r="M203" t="b">
        <v>0</v>
      </c>
      <c r="N203" t="b">
        <v>0</v>
      </c>
      <c r="O203" t="str">
        <v>music/rock</v>
      </c>
      <c r="P203">
        <v>47.009935419771487</v>
      </c>
      <c r="Q203" t="str">
        <v>music</v>
      </c>
      <c r="R203" t="str">
        <v>rock</v>
      </c>
      <c r="S203">
        <v>42240.208333333328</v>
      </c>
      <c r="T203">
        <v>42254.208333333328</v>
      </c>
      <c r="V203">
        <v>530</v>
      </c>
      <c r="W203" t="str">
        <v>Morrow, Santiago and Soto</v>
      </c>
      <c r="X203" t="str">
        <v>Stand-alone human-resource workforce</v>
      </c>
      <c r="Y203">
        <v>105000</v>
      </c>
      <c r="Z203">
        <v>96328</v>
      </c>
      <c r="AA203">
        <v>91.740952380952379</v>
      </c>
      <c r="AB203" t="str">
        <v>failed</v>
      </c>
      <c r="AC203">
        <v>1784</v>
      </c>
      <c r="AD203" t="str">
        <v>US</v>
      </c>
      <c r="AE203" t="str">
        <v>USD</v>
      </c>
      <c r="AF203">
        <v>1283230800</v>
      </c>
      <c r="AG203">
        <v>1284440400</v>
      </c>
      <c r="AH203" t="b">
        <v>0</v>
      </c>
      <c r="AI203" t="b">
        <v>1</v>
      </c>
      <c r="AJ203" t="str">
        <v>publishing/fiction</v>
      </c>
      <c r="AK203">
        <v>53.995515695067262</v>
      </c>
      <c r="AL203" t="str">
        <v>publishing</v>
      </c>
      <c r="AM203" t="str">
        <v>fiction</v>
      </c>
      <c r="AN203">
        <v>40421.208333333336</v>
      </c>
      <c r="AO203">
        <v>40435.208333333336</v>
      </c>
    </row>
    <row r="204" spans="1:41" x14ac:dyDescent="0.25">
      <c r="A204">
        <v>353</v>
      </c>
      <c r="B204" t="str">
        <v>Mills-Roy</v>
      </c>
      <c r="C204" t="str">
        <v>Profit-focused multi-tasking access</v>
      </c>
      <c r="D204">
        <v>33600</v>
      </c>
      <c r="E204">
        <v>137961</v>
      </c>
      <c r="F204">
        <v>410.59821428571428</v>
      </c>
      <c r="G204" t="str">
        <v>successful</v>
      </c>
      <c r="H204">
        <v>1703</v>
      </c>
      <c r="I204" t="str">
        <v>US</v>
      </c>
      <c r="J204" t="str">
        <v>USD</v>
      </c>
      <c r="K204">
        <v>1562302800</v>
      </c>
      <c r="L204">
        <v>1562389200</v>
      </c>
      <c r="M204" t="b">
        <v>0</v>
      </c>
      <c r="N204" t="b">
        <v>0</v>
      </c>
      <c r="O204" t="str">
        <v>theater/plays</v>
      </c>
      <c r="P204">
        <v>81.010569583088667</v>
      </c>
      <c r="Q204" t="str">
        <v>theater</v>
      </c>
      <c r="R204" t="str">
        <v>plays</v>
      </c>
      <c r="S204">
        <v>43651.208333333328</v>
      </c>
      <c r="T204">
        <v>43652.208333333328</v>
      </c>
      <c r="V204">
        <v>534</v>
      </c>
      <c r="W204" t="str">
        <v>Clark, Mccormick and Mendoza</v>
      </c>
      <c r="X204" t="str">
        <v>Self-enabling didactic orchestration</v>
      </c>
      <c r="Y204">
        <v>89100</v>
      </c>
      <c r="Z204">
        <v>13385</v>
      </c>
      <c r="AA204">
        <v>15.022446689113355</v>
      </c>
      <c r="AB204" t="str">
        <v>failed</v>
      </c>
      <c r="AC204">
        <v>243</v>
      </c>
      <c r="AD204" t="str">
        <v>US</v>
      </c>
      <c r="AE204" t="str">
        <v>USD</v>
      </c>
      <c r="AF204">
        <v>1534482000</v>
      </c>
      <c r="AG204">
        <v>1534568400</v>
      </c>
      <c r="AH204" t="b">
        <v>0</v>
      </c>
      <c r="AI204" t="b">
        <v>1</v>
      </c>
      <c r="AJ204" t="str">
        <v>film &amp; video/drama</v>
      </c>
      <c r="AK204">
        <v>55.08230452674897</v>
      </c>
      <c r="AL204" t="str">
        <v>film &amp; video</v>
      </c>
      <c r="AM204" t="str">
        <v>drama</v>
      </c>
      <c r="AN204">
        <v>43329.208333333328</v>
      </c>
      <c r="AO204">
        <v>43330.208333333328</v>
      </c>
    </row>
    <row r="205" spans="1:41" x14ac:dyDescent="0.25">
      <c r="A205">
        <v>354</v>
      </c>
      <c r="B205" t="str">
        <v>Brown Group</v>
      </c>
      <c r="C205" t="str">
        <v>Profit-focused transitional capability</v>
      </c>
      <c r="D205">
        <v>6100</v>
      </c>
      <c r="E205">
        <v>7548</v>
      </c>
      <c r="F205">
        <v>123.73770491803278</v>
      </c>
      <c r="G205" t="str">
        <v>successful</v>
      </c>
      <c r="H205">
        <v>80</v>
      </c>
      <c r="I205" t="str">
        <v>DK</v>
      </c>
      <c r="J205" t="str">
        <v>DKK</v>
      </c>
      <c r="K205">
        <v>1378184400</v>
      </c>
      <c r="L205">
        <v>1378789200</v>
      </c>
      <c r="M205" t="b">
        <v>0</v>
      </c>
      <c r="N205" t="b">
        <v>0</v>
      </c>
      <c r="O205" t="str">
        <v>film &amp; video/documentary</v>
      </c>
      <c r="P205">
        <v>94.35</v>
      </c>
      <c r="Q205" t="str">
        <v>film &amp; video</v>
      </c>
      <c r="R205" t="str">
        <v>documentary</v>
      </c>
      <c r="S205">
        <v>41520.208333333336</v>
      </c>
      <c r="T205">
        <v>41527.208333333336</v>
      </c>
      <c r="V205">
        <v>538</v>
      </c>
      <c r="W205" t="str">
        <v>Young, Gilbert and Escobar</v>
      </c>
      <c r="X205" t="str">
        <v>Networked didactic time-frame</v>
      </c>
      <c r="Y205">
        <v>151300</v>
      </c>
      <c r="Z205">
        <v>57034</v>
      </c>
      <c r="AA205">
        <v>37.695968274950431</v>
      </c>
      <c r="AB205" t="str">
        <v>failed</v>
      </c>
      <c r="AC205">
        <v>1296</v>
      </c>
      <c r="AD205" t="str">
        <v>US</v>
      </c>
      <c r="AE205" t="str">
        <v>USD</v>
      </c>
      <c r="AF205">
        <v>1379826000</v>
      </c>
      <c r="AG205">
        <v>1381208400</v>
      </c>
      <c r="AH205" t="b">
        <v>0</v>
      </c>
      <c r="AI205" t="b">
        <v>0</v>
      </c>
      <c r="AJ205" t="str">
        <v>games/mobile games</v>
      </c>
      <c r="AK205">
        <v>44.007716049382715</v>
      </c>
      <c r="AL205" t="str">
        <v>games</v>
      </c>
      <c r="AM205" t="str">
        <v>mobile games</v>
      </c>
      <c r="AN205">
        <v>41539.208333333336</v>
      </c>
      <c r="AO205">
        <v>41555.208333333336</v>
      </c>
    </row>
    <row r="206" spans="1:41" x14ac:dyDescent="0.25">
      <c r="A206">
        <v>357</v>
      </c>
      <c r="B206" t="str">
        <v>Perez, Davis and Wilson</v>
      </c>
      <c r="C206" t="str">
        <v>Implemented tangible algorithm</v>
      </c>
      <c r="D206">
        <v>2300</v>
      </c>
      <c r="E206">
        <v>4253</v>
      </c>
      <c r="F206">
        <v>184.91304347826087</v>
      </c>
      <c r="G206" t="str">
        <v>successful</v>
      </c>
      <c r="H206">
        <v>41</v>
      </c>
      <c r="I206" t="str">
        <v>US</v>
      </c>
      <c r="J206" t="str">
        <v>USD</v>
      </c>
      <c r="K206">
        <v>1441256400</v>
      </c>
      <c r="L206">
        <v>1443416400</v>
      </c>
      <c r="M206" t="b">
        <v>0</v>
      </c>
      <c r="N206" t="b">
        <v>0</v>
      </c>
      <c r="O206" t="str">
        <v>games/video games</v>
      </c>
      <c r="P206">
        <v>103.73170731707317</v>
      </c>
      <c r="Q206" t="str">
        <v>games</v>
      </c>
      <c r="R206" t="str">
        <v>video games</v>
      </c>
      <c r="S206">
        <v>42250.208333333328</v>
      </c>
      <c r="T206">
        <v>42275.208333333328</v>
      </c>
      <c r="V206">
        <v>539</v>
      </c>
      <c r="W206" t="str">
        <v>Thomas, Welch and Santana</v>
      </c>
      <c r="X206" t="str">
        <v>Assimilated exuding toolset</v>
      </c>
      <c r="Y206">
        <v>9800</v>
      </c>
      <c r="Z206">
        <v>7120</v>
      </c>
      <c r="AA206">
        <v>72.653061224489804</v>
      </c>
      <c r="AB206" t="str">
        <v>failed</v>
      </c>
      <c r="AC206">
        <v>77</v>
      </c>
      <c r="AD206" t="str">
        <v>US</v>
      </c>
      <c r="AE206" t="str">
        <v>USD</v>
      </c>
      <c r="AF206">
        <v>1561957200</v>
      </c>
      <c r="AG206">
        <v>1562475600</v>
      </c>
      <c r="AH206" t="b">
        <v>0</v>
      </c>
      <c r="AI206" t="b">
        <v>1</v>
      </c>
      <c r="AJ206" t="str">
        <v>food/food trucks</v>
      </c>
      <c r="AK206">
        <v>92.467532467532465</v>
      </c>
      <c r="AL206" t="str">
        <v>food</v>
      </c>
      <c r="AM206" t="str">
        <v>food trucks</v>
      </c>
      <c r="AN206">
        <v>43647.208333333328</v>
      </c>
      <c r="AO206">
        <v>43653.208333333328</v>
      </c>
    </row>
    <row r="207" spans="1:41" x14ac:dyDescent="0.25">
      <c r="A207">
        <v>359</v>
      </c>
      <c r="B207" t="str">
        <v>Salazar-Moon</v>
      </c>
      <c r="C207" t="str">
        <v>Compatible needs-based architecture</v>
      </c>
      <c r="D207">
        <v>4000</v>
      </c>
      <c r="E207">
        <v>11948</v>
      </c>
      <c r="F207">
        <v>298.7</v>
      </c>
      <c r="G207" t="str">
        <v>successful</v>
      </c>
      <c r="H207">
        <v>187</v>
      </c>
      <c r="I207" t="str">
        <v>US</v>
      </c>
      <c r="J207" t="str">
        <v>USD</v>
      </c>
      <c r="K207">
        <v>1314421200</v>
      </c>
      <c r="L207">
        <v>1315026000</v>
      </c>
      <c r="M207" t="b">
        <v>0</v>
      </c>
      <c r="N207" t="b">
        <v>0</v>
      </c>
      <c r="O207" t="str">
        <v>film &amp; video/animation</v>
      </c>
      <c r="P207">
        <v>63.893048128342244</v>
      </c>
      <c r="Q207" t="str">
        <v>film &amp; video</v>
      </c>
      <c r="R207" t="str">
        <v>animation</v>
      </c>
      <c r="S207">
        <v>40782.208333333336</v>
      </c>
      <c r="T207">
        <v>40789.208333333336</v>
      </c>
      <c r="V207">
        <v>541</v>
      </c>
      <c r="W207" t="str">
        <v>Holder, Caldwell and Vance</v>
      </c>
      <c r="X207" t="str">
        <v>Polarized systemic Internet solution</v>
      </c>
      <c r="Y207">
        <v>178000</v>
      </c>
      <c r="Z207">
        <v>43086</v>
      </c>
      <c r="AA207">
        <v>24.205617977528089</v>
      </c>
      <c r="AB207" t="str">
        <v>failed</v>
      </c>
      <c r="AC207">
        <v>395</v>
      </c>
      <c r="AD207" t="str">
        <v>IT</v>
      </c>
      <c r="AE207" t="str">
        <v>EUR</v>
      </c>
      <c r="AF207">
        <v>1433912400</v>
      </c>
      <c r="AG207">
        <v>1436158800</v>
      </c>
      <c r="AH207" t="b">
        <v>0</v>
      </c>
      <c r="AI207" t="b">
        <v>0</v>
      </c>
      <c r="AJ207" t="str">
        <v>games/mobile games</v>
      </c>
      <c r="AK207">
        <v>109.07848101265823</v>
      </c>
      <c r="AL207" t="str">
        <v>games</v>
      </c>
      <c r="AM207" t="str">
        <v>mobile games</v>
      </c>
      <c r="AN207">
        <v>42165.208333333328</v>
      </c>
      <c r="AO207">
        <v>42191.208333333328</v>
      </c>
    </row>
    <row r="208" spans="1:41" x14ac:dyDescent="0.25">
      <c r="A208">
        <v>360</v>
      </c>
      <c r="B208" t="str">
        <v>Larsen-Chung</v>
      </c>
      <c r="C208" t="str">
        <v>Right-sized zero tolerance migration</v>
      </c>
      <c r="D208">
        <v>59700</v>
      </c>
      <c r="E208">
        <v>135132</v>
      </c>
      <c r="F208">
        <v>226.35175879396985</v>
      </c>
      <c r="G208" t="str">
        <v>successful</v>
      </c>
      <c r="H208">
        <v>2875</v>
      </c>
      <c r="I208" t="str">
        <v>GB</v>
      </c>
      <c r="J208" t="str">
        <v>GBP</v>
      </c>
      <c r="K208">
        <v>1293861600</v>
      </c>
      <c r="L208">
        <v>1295071200</v>
      </c>
      <c r="M208" t="b">
        <v>0</v>
      </c>
      <c r="N208" t="b">
        <v>1</v>
      </c>
      <c r="O208" t="str">
        <v>theater/plays</v>
      </c>
      <c r="P208">
        <v>47.002434782608695</v>
      </c>
      <c r="Q208" t="str">
        <v>theater</v>
      </c>
      <c r="R208" t="str">
        <v>plays</v>
      </c>
      <c r="S208">
        <v>40544.25</v>
      </c>
      <c r="T208">
        <v>40558.25</v>
      </c>
      <c r="V208">
        <v>542</v>
      </c>
      <c r="W208" t="str">
        <v>Harrison-Bridges</v>
      </c>
      <c r="X208" t="str">
        <v>Profit-focused exuding moderator</v>
      </c>
      <c r="Y208">
        <v>77000</v>
      </c>
      <c r="Z208">
        <v>1930</v>
      </c>
      <c r="AA208">
        <v>2.5064935064935066</v>
      </c>
      <c r="AB208" t="str">
        <v>failed</v>
      </c>
      <c r="AC208">
        <v>49</v>
      </c>
      <c r="AD208" t="str">
        <v>GB</v>
      </c>
      <c r="AE208" t="str">
        <v>GBP</v>
      </c>
      <c r="AF208">
        <v>1453442400</v>
      </c>
      <c r="AG208">
        <v>1456034400</v>
      </c>
      <c r="AH208" t="b">
        <v>0</v>
      </c>
      <c r="AI208" t="b">
        <v>0</v>
      </c>
      <c r="AJ208" t="str">
        <v>music/indie rock</v>
      </c>
      <c r="AK208">
        <v>39.387755102040813</v>
      </c>
      <c r="AL208" t="str">
        <v>music</v>
      </c>
      <c r="AM208" t="str">
        <v>indie rock</v>
      </c>
      <c r="AN208">
        <v>42391.25</v>
      </c>
      <c r="AO208">
        <v>42421.25</v>
      </c>
    </row>
    <row r="209" spans="1:41" x14ac:dyDescent="0.25">
      <c r="A209">
        <v>361</v>
      </c>
      <c r="B209" t="str">
        <v>Anderson and Sons</v>
      </c>
      <c r="C209" t="str">
        <v>Quality-focused reciprocal structure</v>
      </c>
      <c r="D209">
        <v>5500</v>
      </c>
      <c r="E209">
        <v>9546</v>
      </c>
      <c r="F209">
        <v>173.56363636363636</v>
      </c>
      <c r="G209" t="str">
        <v>successful</v>
      </c>
      <c r="H209">
        <v>88</v>
      </c>
      <c r="I209" t="str">
        <v>US</v>
      </c>
      <c r="J209" t="str">
        <v>USD</v>
      </c>
      <c r="K209">
        <v>1507352400</v>
      </c>
      <c r="L209">
        <v>1509426000</v>
      </c>
      <c r="M209" t="b">
        <v>0</v>
      </c>
      <c r="N209" t="b">
        <v>0</v>
      </c>
      <c r="O209" t="str">
        <v>theater/plays</v>
      </c>
      <c r="P209">
        <v>108.47727272727273</v>
      </c>
      <c r="Q209" t="str">
        <v>theater</v>
      </c>
      <c r="R209" t="str">
        <v>plays</v>
      </c>
      <c r="S209">
        <v>43015.208333333328</v>
      </c>
      <c r="T209">
        <v>43039.208333333328</v>
      </c>
      <c r="V209">
        <v>543</v>
      </c>
      <c r="W209" t="str">
        <v>Johnson, Murphy and Peterson</v>
      </c>
      <c r="X209" t="str">
        <v>Cross-group high-level moderator</v>
      </c>
      <c r="Y209">
        <v>84900</v>
      </c>
      <c r="Z209">
        <v>13864</v>
      </c>
      <c r="AA209">
        <v>16.329799764428738</v>
      </c>
      <c r="AB209" t="str">
        <v>failed</v>
      </c>
      <c r="AC209">
        <v>180</v>
      </c>
      <c r="AD209" t="str">
        <v>US</v>
      </c>
      <c r="AE209" t="str">
        <v>USD</v>
      </c>
      <c r="AF209">
        <v>1378875600</v>
      </c>
      <c r="AG209">
        <v>1380171600</v>
      </c>
      <c r="AH209" t="b">
        <v>0</v>
      </c>
      <c r="AI209" t="b">
        <v>0</v>
      </c>
      <c r="AJ209" t="str">
        <v>games/video games</v>
      </c>
      <c r="AK209">
        <v>77.022222222222226</v>
      </c>
      <c r="AL209" t="str">
        <v>games</v>
      </c>
      <c r="AM209" t="str">
        <v>video games</v>
      </c>
      <c r="AN209">
        <v>41528.208333333336</v>
      </c>
      <c r="AO209">
        <v>41543.208333333336</v>
      </c>
    </row>
    <row r="210" spans="1:41" x14ac:dyDescent="0.25">
      <c r="A210">
        <v>362</v>
      </c>
      <c r="B210" t="str">
        <v>Lawrence Group</v>
      </c>
      <c r="C210" t="str">
        <v>Automated actuating conglomeration</v>
      </c>
      <c r="D210">
        <v>3700</v>
      </c>
      <c r="E210">
        <v>13755</v>
      </c>
      <c r="F210">
        <v>371.75675675675677</v>
      </c>
      <c r="G210" t="str">
        <v>successful</v>
      </c>
      <c r="H210">
        <v>191</v>
      </c>
      <c r="I210" t="str">
        <v>US</v>
      </c>
      <c r="J210" t="str">
        <v>USD</v>
      </c>
      <c r="K210">
        <v>1296108000</v>
      </c>
      <c r="L210">
        <v>1299391200</v>
      </c>
      <c r="M210" t="b">
        <v>0</v>
      </c>
      <c r="N210" t="b">
        <v>0</v>
      </c>
      <c r="O210" t="str">
        <v>music/rock</v>
      </c>
      <c r="P210">
        <v>72.015706806282722</v>
      </c>
      <c r="Q210" t="str">
        <v>music</v>
      </c>
      <c r="R210" t="str">
        <v>rock</v>
      </c>
      <c r="S210">
        <v>40570.25</v>
      </c>
      <c r="T210">
        <v>40608.25</v>
      </c>
      <c r="V210">
        <v>545</v>
      </c>
      <c r="W210" t="str">
        <v>Deleon and Sons</v>
      </c>
      <c r="X210" t="str">
        <v>Organized value-added access</v>
      </c>
      <c r="Y210">
        <v>184800</v>
      </c>
      <c r="Z210">
        <v>164109</v>
      </c>
      <c r="AA210">
        <v>88.803571428571431</v>
      </c>
      <c r="AB210" t="str">
        <v>failed</v>
      </c>
      <c r="AC210">
        <v>2690</v>
      </c>
      <c r="AD210" t="str">
        <v>US</v>
      </c>
      <c r="AE210" t="str">
        <v>USD</v>
      </c>
      <c r="AF210">
        <v>1577253600</v>
      </c>
      <c r="AG210">
        <v>1578981600</v>
      </c>
      <c r="AH210" t="b">
        <v>0</v>
      </c>
      <c r="AI210" t="b">
        <v>0</v>
      </c>
      <c r="AJ210" t="str">
        <v>theater/plays</v>
      </c>
      <c r="AK210">
        <v>61.007063197026021</v>
      </c>
      <c r="AL210" t="str">
        <v>theater</v>
      </c>
      <c r="AM210" t="str">
        <v>plays</v>
      </c>
      <c r="AN210">
        <v>43824.25</v>
      </c>
      <c r="AO210">
        <v>43844.25</v>
      </c>
    </row>
    <row r="211" spans="1:41" x14ac:dyDescent="0.25">
      <c r="A211">
        <v>363</v>
      </c>
      <c r="B211" t="str">
        <v>Gray-Davis</v>
      </c>
      <c r="C211" t="str">
        <v>Re-contextualized local initiative</v>
      </c>
      <c r="D211">
        <v>5200</v>
      </c>
      <c r="E211">
        <v>8330</v>
      </c>
      <c r="F211">
        <v>160.19230769230771</v>
      </c>
      <c r="G211" t="str">
        <v>successful</v>
      </c>
      <c r="H211">
        <v>139</v>
      </c>
      <c r="I211" t="str">
        <v>US</v>
      </c>
      <c r="J211" t="str">
        <v>USD</v>
      </c>
      <c r="K211">
        <v>1324965600</v>
      </c>
      <c r="L211">
        <v>1325052000</v>
      </c>
      <c r="M211" t="b">
        <v>0</v>
      </c>
      <c r="N211" t="b">
        <v>0</v>
      </c>
      <c r="O211" t="str">
        <v>music/rock</v>
      </c>
      <c r="P211">
        <v>59.928057553956833</v>
      </c>
      <c r="Q211" t="str">
        <v>music</v>
      </c>
      <c r="R211" t="str">
        <v>rock</v>
      </c>
      <c r="S211">
        <v>40904.25</v>
      </c>
      <c r="T211">
        <v>40905.25</v>
      </c>
      <c r="V211">
        <v>551</v>
      </c>
      <c r="W211" t="str">
        <v>Martin-James</v>
      </c>
      <c r="X211" t="str">
        <v>Streamlined upward-trending analyzer</v>
      </c>
      <c r="Y211">
        <v>180100</v>
      </c>
      <c r="Z211">
        <v>105598</v>
      </c>
      <c r="AA211">
        <v>58.6329816768462</v>
      </c>
      <c r="AB211" t="str">
        <v>failed</v>
      </c>
      <c r="AC211">
        <v>2779</v>
      </c>
      <c r="AD211" t="str">
        <v>AU</v>
      </c>
      <c r="AE211" t="str">
        <v>AUD</v>
      </c>
      <c r="AF211">
        <v>1419055200</v>
      </c>
      <c r="AG211">
        <v>1422511200</v>
      </c>
      <c r="AH211" t="b">
        <v>0</v>
      </c>
      <c r="AI211" t="b">
        <v>1</v>
      </c>
      <c r="AJ211" t="str">
        <v>technology/web</v>
      </c>
      <c r="AK211">
        <v>37.99856063332134</v>
      </c>
      <c r="AL211" t="str">
        <v>technology</v>
      </c>
      <c r="AM211" t="str">
        <v>web</v>
      </c>
      <c r="AN211">
        <v>41993.25</v>
      </c>
      <c r="AO211">
        <v>42033.25</v>
      </c>
    </row>
    <row r="212" spans="1:41" x14ac:dyDescent="0.25">
      <c r="A212">
        <v>364</v>
      </c>
      <c r="B212" t="str">
        <v>Ramirez-Myers</v>
      </c>
      <c r="C212" t="str">
        <v>Switchable intangible definition</v>
      </c>
      <c r="D212">
        <v>900</v>
      </c>
      <c r="E212">
        <v>14547</v>
      </c>
      <c r="F212">
        <v>1616.3333333333335</v>
      </c>
      <c r="G212" t="str">
        <v>successful</v>
      </c>
      <c r="H212">
        <v>186</v>
      </c>
      <c r="I212" t="str">
        <v>US</v>
      </c>
      <c r="J212" t="str">
        <v>USD</v>
      </c>
      <c r="K212">
        <v>1520229600</v>
      </c>
      <c r="L212">
        <v>1522818000</v>
      </c>
      <c r="M212" t="b">
        <v>0</v>
      </c>
      <c r="N212" t="b">
        <v>0</v>
      </c>
      <c r="O212" t="str">
        <v>music/indie rock</v>
      </c>
      <c r="P212">
        <v>78.209677419354833</v>
      </c>
      <c r="Q212" t="str">
        <v>music</v>
      </c>
      <c r="R212" t="str">
        <v>indie rock</v>
      </c>
      <c r="S212">
        <v>43164.25</v>
      </c>
      <c r="T212">
        <v>43194.208333333328</v>
      </c>
      <c r="V212">
        <v>552</v>
      </c>
      <c r="W212" t="str">
        <v>Mercer, Solomon and Singleton</v>
      </c>
      <c r="X212" t="str">
        <v>Distributed human-resource policy</v>
      </c>
      <c r="Y212">
        <v>9000</v>
      </c>
      <c r="Z212">
        <v>8866</v>
      </c>
      <c r="AA212">
        <v>98.51111111111112</v>
      </c>
      <c r="AB212" t="str">
        <v>failed</v>
      </c>
      <c r="AC212">
        <v>92</v>
      </c>
      <c r="AD212" t="str">
        <v>US</v>
      </c>
      <c r="AE212" t="str">
        <v>USD</v>
      </c>
      <c r="AF212">
        <v>1480140000</v>
      </c>
      <c r="AG212">
        <v>1480312800</v>
      </c>
      <c r="AH212" t="b">
        <v>0</v>
      </c>
      <c r="AI212" t="b">
        <v>0</v>
      </c>
      <c r="AJ212" t="str">
        <v>theater/plays</v>
      </c>
      <c r="AK212">
        <v>96.369565217391298</v>
      </c>
      <c r="AL212" t="str">
        <v>theater</v>
      </c>
      <c r="AM212" t="str">
        <v>plays</v>
      </c>
      <c r="AN212">
        <v>42700.25</v>
      </c>
      <c r="AO212">
        <v>42702.25</v>
      </c>
    </row>
    <row r="213" spans="1:41" x14ac:dyDescent="0.25">
      <c r="A213">
        <v>365</v>
      </c>
      <c r="B213" t="str">
        <v>Lucas, Hall and Bonilla</v>
      </c>
      <c r="C213" t="str">
        <v>Networked bottom-line initiative</v>
      </c>
      <c r="D213">
        <v>1600</v>
      </c>
      <c r="E213">
        <v>11735</v>
      </c>
      <c r="F213">
        <v>733.4375</v>
      </c>
      <c r="G213" t="str">
        <v>successful</v>
      </c>
      <c r="H213">
        <v>112</v>
      </c>
      <c r="I213" t="str">
        <v>AU</v>
      </c>
      <c r="J213" t="str">
        <v>AUD</v>
      </c>
      <c r="K213">
        <v>1482991200</v>
      </c>
      <c r="L213">
        <v>1485324000</v>
      </c>
      <c r="M213" t="b">
        <v>0</v>
      </c>
      <c r="N213" t="b">
        <v>0</v>
      </c>
      <c r="O213" t="str">
        <v>theater/plays</v>
      </c>
      <c r="P213">
        <v>104.77678571428571</v>
      </c>
      <c r="Q213" t="str">
        <v>theater</v>
      </c>
      <c r="R213" t="str">
        <v>plays</v>
      </c>
      <c r="S213">
        <v>42733.25</v>
      </c>
      <c r="T213">
        <v>42760.25</v>
      </c>
      <c r="V213">
        <v>553</v>
      </c>
      <c r="W213" t="str">
        <v>Dougherty, Austin and Mills</v>
      </c>
      <c r="X213" t="str">
        <v>De-engineered 5thgeneration contingency</v>
      </c>
      <c r="Y213">
        <v>170600</v>
      </c>
      <c r="Z213">
        <v>75022</v>
      </c>
      <c r="AA213">
        <v>43.975381008206334</v>
      </c>
      <c r="AB213" t="str">
        <v>failed</v>
      </c>
      <c r="AC213">
        <v>1028</v>
      </c>
      <c r="AD213" t="str">
        <v>US</v>
      </c>
      <c r="AE213" t="str">
        <v>USD</v>
      </c>
      <c r="AF213">
        <v>1293948000</v>
      </c>
      <c r="AG213">
        <v>1294034400</v>
      </c>
      <c r="AH213" t="b">
        <v>0</v>
      </c>
      <c r="AI213" t="b">
        <v>0</v>
      </c>
      <c r="AJ213" t="str">
        <v>music/rock</v>
      </c>
      <c r="AK213">
        <v>72.978599221789878</v>
      </c>
      <c r="AL213" t="str">
        <v>music</v>
      </c>
      <c r="AM213" t="str">
        <v>rock</v>
      </c>
      <c r="AN213">
        <v>40545.25</v>
      </c>
      <c r="AO213">
        <v>40546.25</v>
      </c>
    </row>
    <row r="214" spans="1:41" x14ac:dyDescent="0.25">
      <c r="A214">
        <v>366</v>
      </c>
      <c r="B214" t="str">
        <v>Williams, Perez and Villegas</v>
      </c>
      <c r="C214" t="str">
        <v>Robust directional system engine</v>
      </c>
      <c r="D214">
        <v>1800</v>
      </c>
      <c r="E214">
        <v>10658</v>
      </c>
      <c r="F214">
        <v>592.11111111111109</v>
      </c>
      <c r="G214" t="str">
        <v>successful</v>
      </c>
      <c r="H214">
        <v>101</v>
      </c>
      <c r="I214" t="str">
        <v>US</v>
      </c>
      <c r="J214" t="str">
        <v>USD</v>
      </c>
      <c r="K214">
        <v>1294034400</v>
      </c>
      <c r="L214">
        <v>1294120800</v>
      </c>
      <c r="M214" t="b">
        <v>0</v>
      </c>
      <c r="N214" t="b">
        <v>1</v>
      </c>
      <c r="O214" t="str">
        <v>theater/plays</v>
      </c>
      <c r="P214">
        <v>105.52475247524752</v>
      </c>
      <c r="Q214" t="str">
        <v>theater</v>
      </c>
      <c r="R214" t="str">
        <v>plays</v>
      </c>
      <c r="S214">
        <v>40546.25</v>
      </c>
      <c r="T214">
        <v>40547.25</v>
      </c>
      <c r="V214">
        <v>562</v>
      </c>
      <c r="W214" t="str">
        <v>Blair Inc</v>
      </c>
      <c r="X214" t="str">
        <v>Configurable bandwidth-monitored throughput</v>
      </c>
      <c r="Y214">
        <v>9900</v>
      </c>
      <c r="Z214">
        <v>1269</v>
      </c>
      <c r="AA214">
        <v>12.818181818181817</v>
      </c>
      <c r="AB214" t="str">
        <v>failed</v>
      </c>
      <c r="AC214">
        <v>26</v>
      </c>
      <c r="AD214" t="str">
        <v>CH</v>
      </c>
      <c r="AE214" t="str">
        <v>CHF</v>
      </c>
      <c r="AF214">
        <v>1552366800</v>
      </c>
      <c r="AG214">
        <v>1552539600</v>
      </c>
      <c r="AH214" t="b">
        <v>0</v>
      </c>
      <c r="AI214" t="b">
        <v>0</v>
      </c>
      <c r="AJ214" t="str">
        <v>music/rock</v>
      </c>
      <c r="AK214">
        <v>48.807692307692307</v>
      </c>
      <c r="AL214" t="str">
        <v>music</v>
      </c>
      <c r="AM214" t="str">
        <v>rock</v>
      </c>
      <c r="AN214">
        <v>43536.208333333328</v>
      </c>
      <c r="AO214">
        <v>43538.208333333328</v>
      </c>
    </row>
    <row r="215" spans="1:41" x14ac:dyDescent="0.25">
      <c r="A215">
        <v>368</v>
      </c>
      <c r="B215" t="str">
        <v>Whitaker, Wallace and Daniels</v>
      </c>
      <c r="C215" t="str">
        <v>Reactive directional capacity</v>
      </c>
      <c r="D215">
        <v>5200</v>
      </c>
      <c r="E215">
        <v>14394</v>
      </c>
      <c r="F215">
        <v>276.80769230769232</v>
      </c>
      <c r="G215" t="str">
        <v>successful</v>
      </c>
      <c r="H215">
        <v>206</v>
      </c>
      <c r="I215" t="str">
        <v>GB</v>
      </c>
      <c r="J215" t="str">
        <v>GBP</v>
      </c>
      <c r="K215">
        <v>1286946000</v>
      </c>
      <c r="L215">
        <v>1288933200</v>
      </c>
      <c r="M215" t="b">
        <v>0</v>
      </c>
      <c r="N215" t="b">
        <v>1</v>
      </c>
      <c r="O215" t="str">
        <v>film &amp; video/documentary</v>
      </c>
      <c r="P215">
        <v>69.873786407766985</v>
      </c>
      <c r="Q215" t="str">
        <v>film &amp; video</v>
      </c>
      <c r="R215" t="str">
        <v>documentary</v>
      </c>
      <c r="S215">
        <v>40464.208333333336</v>
      </c>
      <c r="T215">
        <v>40487.208333333336</v>
      </c>
      <c r="V215">
        <v>564</v>
      </c>
      <c r="W215" t="str">
        <v>Hernandez-Macdonald</v>
      </c>
      <c r="X215" t="str">
        <v>Organic high-level implementation</v>
      </c>
      <c r="Y215">
        <v>168700</v>
      </c>
      <c r="Z215">
        <v>141393</v>
      </c>
      <c r="AA215">
        <v>83.813278008298752</v>
      </c>
      <c r="AB215" t="str">
        <v>failed</v>
      </c>
      <c r="AC215">
        <v>1790</v>
      </c>
      <c r="AD215" t="str">
        <v>US</v>
      </c>
      <c r="AE215" t="str">
        <v>USD</v>
      </c>
      <c r="AF215">
        <v>1426395600</v>
      </c>
      <c r="AG215">
        <v>1427086800</v>
      </c>
      <c r="AH215" t="b">
        <v>0</v>
      </c>
      <c r="AI215" t="b">
        <v>0</v>
      </c>
      <c r="AJ215" t="str">
        <v>theater/plays</v>
      </c>
      <c r="AK215">
        <v>78.990502793296088</v>
      </c>
      <c r="AL215" t="str">
        <v>theater</v>
      </c>
      <c r="AM215" t="str">
        <v>plays</v>
      </c>
      <c r="AN215">
        <v>42078.208333333328</v>
      </c>
      <c r="AO215">
        <v>42086.208333333328</v>
      </c>
    </row>
    <row r="216" spans="1:41" x14ac:dyDescent="0.25">
      <c r="A216">
        <v>369</v>
      </c>
      <c r="B216" t="str">
        <v>Smith-Gonzalez</v>
      </c>
      <c r="C216" t="str">
        <v>Polarized needs-based approach</v>
      </c>
      <c r="D216">
        <v>5400</v>
      </c>
      <c r="E216">
        <v>14743</v>
      </c>
      <c r="F216">
        <v>273.01851851851848</v>
      </c>
      <c r="G216" t="str">
        <v>successful</v>
      </c>
      <c r="H216">
        <v>154</v>
      </c>
      <c r="I216" t="str">
        <v>US</v>
      </c>
      <c r="J216" t="str">
        <v>USD</v>
      </c>
      <c r="K216">
        <v>1359871200</v>
      </c>
      <c r="L216">
        <v>1363237200</v>
      </c>
      <c r="M216" t="b">
        <v>0</v>
      </c>
      <c r="N216" t="b">
        <v>1</v>
      </c>
      <c r="O216" t="str">
        <v>film &amp; video/television</v>
      </c>
      <c r="P216">
        <v>95.733766233766232</v>
      </c>
      <c r="Q216" t="str">
        <v>film &amp; video</v>
      </c>
      <c r="R216" t="str">
        <v>television</v>
      </c>
      <c r="S216">
        <v>41308.25</v>
      </c>
      <c r="T216">
        <v>41347.208333333336</v>
      </c>
      <c r="V216">
        <v>566</v>
      </c>
      <c r="W216" t="str">
        <v>Webb-Smith</v>
      </c>
      <c r="X216" t="str">
        <v>Advanced content-based installation</v>
      </c>
      <c r="Y216">
        <v>9300</v>
      </c>
      <c r="Z216">
        <v>4124</v>
      </c>
      <c r="AA216">
        <v>44.344086021505376</v>
      </c>
      <c r="AB216" t="str">
        <v>failed</v>
      </c>
      <c r="AC216">
        <v>37</v>
      </c>
      <c r="AD216" t="str">
        <v>US</v>
      </c>
      <c r="AE216" t="str">
        <v>USD</v>
      </c>
      <c r="AF216">
        <v>1456293600</v>
      </c>
      <c r="AG216">
        <v>1458277200</v>
      </c>
      <c r="AH216" t="b">
        <v>0</v>
      </c>
      <c r="AI216" t="b">
        <v>1</v>
      </c>
      <c r="AJ216" t="str">
        <v>music/electric music</v>
      </c>
      <c r="AK216">
        <v>111.45945945945945</v>
      </c>
      <c r="AL216" t="str">
        <v>music</v>
      </c>
      <c r="AM216" t="str">
        <v>electric music</v>
      </c>
      <c r="AN216">
        <v>42424.25</v>
      </c>
      <c r="AO216">
        <v>42447.208333333328</v>
      </c>
    </row>
    <row r="217" spans="1:41" x14ac:dyDescent="0.25">
      <c r="A217">
        <v>370</v>
      </c>
      <c r="B217" t="str">
        <v>Skinner PLC</v>
      </c>
      <c r="C217" t="str">
        <v>Intuitive well-modulated middleware</v>
      </c>
      <c r="D217">
        <v>112300</v>
      </c>
      <c r="E217">
        <v>178965</v>
      </c>
      <c r="F217">
        <v>159.36331255565449</v>
      </c>
      <c r="G217" t="str">
        <v>successful</v>
      </c>
      <c r="H217">
        <v>5966</v>
      </c>
      <c r="I217" t="str">
        <v>US</v>
      </c>
      <c r="J217" t="str">
        <v>USD</v>
      </c>
      <c r="K217">
        <v>1555304400</v>
      </c>
      <c r="L217">
        <v>1555822800</v>
      </c>
      <c r="M217" t="b">
        <v>0</v>
      </c>
      <c r="N217" t="b">
        <v>0</v>
      </c>
      <c r="O217" t="str">
        <v>theater/plays</v>
      </c>
      <c r="P217">
        <v>29.997485752598056</v>
      </c>
      <c r="Q217" t="str">
        <v>theater</v>
      </c>
      <c r="R217" t="str">
        <v>plays</v>
      </c>
      <c r="S217">
        <v>43570.208333333328</v>
      </c>
      <c r="T217">
        <v>43576.208333333328</v>
      </c>
      <c r="V217">
        <v>571</v>
      </c>
      <c r="W217" t="str">
        <v>Wilson and Sons</v>
      </c>
      <c r="X217" t="str">
        <v>Monitored grid-enabled model</v>
      </c>
      <c r="Y217">
        <v>3500</v>
      </c>
      <c r="Z217">
        <v>3295</v>
      </c>
      <c r="AA217">
        <v>94.142857142857139</v>
      </c>
      <c r="AB217" t="str">
        <v>failed</v>
      </c>
      <c r="AC217">
        <v>35</v>
      </c>
      <c r="AD217" t="str">
        <v>IT</v>
      </c>
      <c r="AE217" t="str">
        <v>EUR</v>
      </c>
      <c r="AF217">
        <v>1434690000</v>
      </c>
      <c r="AG217">
        <v>1438750800</v>
      </c>
      <c r="AH217" t="b">
        <v>0</v>
      </c>
      <c r="AI217" t="b">
        <v>0</v>
      </c>
      <c r="AJ217" t="str">
        <v>film &amp; video/shorts</v>
      </c>
      <c r="AK217">
        <v>94.142857142857139</v>
      </c>
      <c r="AL217" t="str">
        <v>film &amp; video</v>
      </c>
      <c r="AM217" t="str">
        <v>shorts</v>
      </c>
      <c r="AN217">
        <v>42174.208333333328</v>
      </c>
      <c r="AO217">
        <v>42221.208333333328</v>
      </c>
    </row>
    <row r="218" spans="1:41" x14ac:dyDescent="0.25">
      <c r="A218">
        <v>372</v>
      </c>
      <c r="B218" t="str">
        <v>Green-Carr</v>
      </c>
      <c r="C218" t="str">
        <v>Pre-emptive bifurcated artificial intelligence</v>
      </c>
      <c r="D218">
        <v>900</v>
      </c>
      <c r="E218">
        <v>14324</v>
      </c>
      <c r="F218">
        <v>1591.5555555555554</v>
      </c>
      <c r="G218" t="str">
        <v>successful</v>
      </c>
      <c r="H218">
        <v>169</v>
      </c>
      <c r="I218" t="str">
        <v>US</v>
      </c>
      <c r="J218" t="str">
        <v>USD</v>
      </c>
      <c r="K218">
        <v>1420696800</v>
      </c>
      <c r="L218">
        <v>1422424800</v>
      </c>
      <c r="M218" t="b">
        <v>0</v>
      </c>
      <c r="N218" t="b">
        <v>1</v>
      </c>
      <c r="O218" t="str">
        <v>film &amp; video/documentary</v>
      </c>
      <c r="P218">
        <v>84.757396449704146</v>
      </c>
      <c r="Q218" t="str">
        <v>film &amp; video</v>
      </c>
      <c r="R218" t="str">
        <v>documentary</v>
      </c>
      <c r="S218">
        <v>42012.25</v>
      </c>
      <c r="T218">
        <v>42032.25</v>
      </c>
      <c r="V218">
        <v>575</v>
      </c>
      <c r="W218" t="str">
        <v>Fuentes LLC</v>
      </c>
      <c r="X218" t="str">
        <v>Universal zero-defect concept</v>
      </c>
      <c r="Y218">
        <v>83300</v>
      </c>
      <c r="Z218">
        <v>52421</v>
      </c>
      <c r="AA218">
        <v>62.930372148859547</v>
      </c>
      <c r="AB218" t="str">
        <v>failed</v>
      </c>
      <c r="AC218">
        <v>558</v>
      </c>
      <c r="AD218" t="str">
        <v>US</v>
      </c>
      <c r="AE218" t="str">
        <v>USD</v>
      </c>
      <c r="AF218">
        <v>1400562000</v>
      </c>
      <c r="AG218">
        <v>1400821200</v>
      </c>
      <c r="AH218" t="b">
        <v>0</v>
      </c>
      <c r="AI218" t="b">
        <v>1</v>
      </c>
      <c r="AJ218" t="str">
        <v>theater/plays</v>
      </c>
      <c r="AK218">
        <v>93.944444444444443</v>
      </c>
      <c r="AL218" t="str">
        <v>theater</v>
      </c>
      <c r="AM218" t="str">
        <v>plays</v>
      </c>
      <c r="AN218">
        <v>41779.208333333336</v>
      </c>
      <c r="AO218">
        <v>41782.208333333336</v>
      </c>
    </row>
    <row r="219" spans="1:41" x14ac:dyDescent="0.25">
      <c r="A219">
        <v>373</v>
      </c>
      <c r="B219" t="str">
        <v>Brown-Parker</v>
      </c>
      <c r="C219" t="str">
        <v>Down-sized coherent toolset</v>
      </c>
      <c r="D219">
        <v>22500</v>
      </c>
      <c r="E219">
        <v>164291</v>
      </c>
      <c r="F219">
        <v>730.18222222222221</v>
      </c>
      <c r="G219" t="str">
        <v>successful</v>
      </c>
      <c r="H219">
        <v>2106</v>
      </c>
      <c r="I219" t="str">
        <v>US</v>
      </c>
      <c r="J219" t="str">
        <v>USD</v>
      </c>
      <c r="K219">
        <v>1502946000</v>
      </c>
      <c r="L219">
        <v>1503637200</v>
      </c>
      <c r="M219" t="b">
        <v>0</v>
      </c>
      <c r="N219" t="b">
        <v>0</v>
      </c>
      <c r="O219" t="str">
        <v>theater/plays</v>
      </c>
      <c r="P219">
        <v>78.010921177587846</v>
      </c>
      <c r="Q219" t="str">
        <v>theater</v>
      </c>
      <c r="R219" t="str">
        <v>plays</v>
      </c>
      <c r="S219">
        <v>42964.208333333328</v>
      </c>
      <c r="T219">
        <v>42972.208333333328</v>
      </c>
      <c r="V219">
        <v>576</v>
      </c>
      <c r="W219" t="str">
        <v>Moran and Sons</v>
      </c>
      <c r="X219" t="str">
        <v>Object-based bottom-line superstructure</v>
      </c>
      <c r="Y219">
        <v>9700</v>
      </c>
      <c r="Z219">
        <v>6298</v>
      </c>
      <c r="AA219">
        <v>64.927835051546396</v>
      </c>
      <c r="AB219" t="str">
        <v>failed</v>
      </c>
      <c r="AC219">
        <v>64</v>
      </c>
      <c r="AD219" t="str">
        <v>US</v>
      </c>
      <c r="AE219" t="str">
        <v>USD</v>
      </c>
      <c r="AF219">
        <v>1509512400</v>
      </c>
      <c r="AG219">
        <v>1510984800</v>
      </c>
      <c r="AH219" t="b">
        <v>0</v>
      </c>
      <c r="AI219" t="b">
        <v>0</v>
      </c>
      <c r="AJ219" t="str">
        <v>theater/plays</v>
      </c>
      <c r="AK219">
        <v>98.40625</v>
      </c>
      <c r="AL219" t="str">
        <v>theater</v>
      </c>
      <c r="AM219" t="str">
        <v>plays</v>
      </c>
      <c r="AN219">
        <v>43040.208333333328</v>
      </c>
      <c r="AO219">
        <v>43057.25</v>
      </c>
    </row>
    <row r="220" spans="1:41" x14ac:dyDescent="0.25">
      <c r="A220">
        <v>376</v>
      </c>
      <c r="B220" t="str">
        <v>Perry PLC</v>
      </c>
      <c r="C220" t="str">
        <v>Mandatory uniform matrix</v>
      </c>
      <c r="D220">
        <v>3400</v>
      </c>
      <c r="E220">
        <v>12275</v>
      </c>
      <c r="F220">
        <v>361.02941176470591</v>
      </c>
      <c r="G220" t="str">
        <v>successful</v>
      </c>
      <c r="H220">
        <v>131</v>
      </c>
      <c r="I220" t="str">
        <v>US</v>
      </c>
      <c r="J220" t="str">
        <v>USD</v>
      </c>
      <c r="K220">
        <v>1404622800</v>
      </c>
      <c r="L220">
        <v>1405141200</v>
      </c>
      <c r="M220" t="b">
        <v>0</v>
      </c>
      <c r="N220" t="b">
        <v>0</v>
      </c>
      <c r="O220" t="str">
        <v>music/rock</v>
      </c>
      <c r="P220">
        <v>93.702290076335885</v>
      </c>
      <c r="Q220" t="str">
        <v>music</v>
      </c>
      <c r="R220" t="str">
        <v>rock</v>
      </c>
      <c r="S220">
        <v>41826.208333333336</v>
      </c>
      <c r="T220">
        <v>41832.208333333336</v>
      </c>
      <c r="V220">
        <v>578</v>
      </c>
      <c r="W220" t="str">
        <v>Martinez-Johnson</v>
      </c>
      <c r="X220" t="str">
        <v>Sharable radical toolset</v>
      </c>
      <c r="Y220">
        <v>96500</v>
      </c>
      <c r="Z220">
        <v>16168</v>
      </c>
      <c r="AA220">
        <v>16.754404145077721</v>
      </c>
      <c r="AB220" t="str">
        <v>failed</v>
      </c>
      <c r="AC220">
        <v>245</v>
      </c>
      <c r="AD220" t="str">
        <v>US</v>
      </c>
      <c r="AE220" t="str">
        <v>USD</v>
      </c>
      <c r="AF220">
        <v>1322719200</v>
      </c>
      <c r="AG220">
        <v>1322978400</v>
      </c>
      <c r="AH220" t="b">
        <v>0</v>
      </c>
      <c r="AI220" t="b">
        <v>0</v>
      </c>
      <c r="AJ220" t="str">
        <v>film &amp; video/science fiction</v>
      </c>
      <c r="AK220">
        <v>65.991836734693877</v>
      </c>
      <c r="AL220" t="str">
        <v>film &amp; video</v>
      </c>
      <c r="AM220" t="str">
        <v>science fiction</v>
      </c>
      <c r="AN220">
        <v>40878.25</v>
      </c>
      <c r="AO220">
        <v>40881.25</v>
      </c>
    </row>
    <row r="221" spans="1:41" x14ac:dyDescent="0.25">
      <c r="A221">
        <v>380</v>
      </c>
      <c r="B221" t="str">
        <v>Davidson, Wilcox and Lewis</v>
      </c>
      <c r="C221" t="str">
        <v>Optional clear-thinking process improvement</v>
      </c>
      <c r="D221">
        <v>2500</v>
      </c>
      <c r="E221">
        <v>4008</v>
      </c>
      <c r="F221">
        <v>160.32</v>
      </c>
      <c r="G221" t="str">
        <v>successful</v>
      </c>
      <c r="H221">
        <v>84</v>
      </c>
      <c r="I221" t="str">
        <v>US</v>
      </c>
      <c r="J221" t="str">
        <v>USD</v>
      </c>
      <c r="K221">
        <v>1371963600</v>
      </c>
      <c r="L221">
        <v>1372395600</v>
      </c>
      <c r="M221" t="b">
        <v>0</v>
      </c>
      <c r="N221" t="b">
        <v>0</v>
      </c>
      <c r="O221" t="str">
        <v>theater/plays</v>
      </c>
      <c r="P221">
        <v>47.714285714285715</v>
      </c>
      <c r="Q221" t="str">
        <v>theater</v>
      </c>
      <c r="R221" t="str">
        <v>plays</v>
      </c>
      <c r="S221">
        <v>41448.208333333336</v>
      </c>
      <c r="T221">
        <v>41453.208333333336</v>
      </c>
      <c r="V221">
        <v>581</v>
      </c>
      <c r="W221" t="str">
        <v>Sanchez, Cross and Savage</v>
      </c>
      <c r="X221" t="str">
        <v>Sharable mobile knowledgebase</v>
      </c>
      <c r="Y221">
        <v>6000</v>
      </c>
      <c r="Z221">
        <v>3841</v>
      </c>
      <c r="AA221">
        <v>64.016666666666666</v>
      </c>
      <c r="AB221" t="str">
        <v>failed</v>
      </c>
      <c r="AC221">
        <v>71</v>
      </c>
      <c r="AD221" t="str">
        <v>US</v>
      </c>
      <c r="AE221" t="str">
        <v>USD</v>
      </c>
      <c r="AF221">
        <v>1304053200</v>
      </c>
      <c r="AG221">
        <v>1305349200</v>
      </c>
      <c r="AH221" t="b">
        <v>0</v>
      </c>
      <c r="AI221" t="b">
        <v>0</v>
      </c>
      <c r="AJ221" t="str">
        <v>technology/web</v>
      </c>
      <c r="AK221">
        <v>54.098591549295776</v>
      </c>
      <c r="AL221" t="str">
        <v>technology</v>
      </c>
      <c r="AM221" t="str">
        <v>web</v>
      </c>
      <c r="AN221">
        <v>40662.208333333336</v>
      </c>
      <c r="AO221">
        <v>40677.208333333336</v>
      </c>
    </row>
    <row r="222" spans="1:41" x14ac:dyDescent="0.25">
      <c r="A222">
        <v>381</v>
      </c>
      <c r="B222" t="str">
        <v>Michael, Anderson and Vincent</v>
      </c>
      <c r="C222" t="str">
        <v>Cross-group global moratorium</v>
      </c>
      <c r="D222">
        <v>5300</v>
      </c>
      <c r="E222">
        <v>9749</v>
      </c>
      <c r="F222">
        <v>183.9433962264151</v>
      </c>
      <c r="G222" t="str">
        <v>successful</v>
      </c>
      <c r="H222">
        <v>155</v>
      </c>
      <c r="I222" t="str">
        <v>US</v>
      </c>
      <c r="J222" t="str">
        <v>USD</v>
      </c>
      <c r="K222">
        <v>1433739600</v>
      </c>
      <c r="L222">
        <v>1437714000</v>
      </c>
      <c r="M222" t="b">
        <v>0</v>
      </c>
      <c r="N222" t="b">
        <v>0</v>
      </c>
      <c r="O222" t="str">
        <v>theater/plays</v>
      </c>
      <c r="P222">
        <v>62.896774193548389</v>
      </c>
      <c r="Q222" t="str">
        <v>theater</v>
      </c>
      <c r="R222" t="str">
        <v>plays</v>
      </c>
      <c r="S222">
        <v>42163.208333333328</v>
      </c>
      <c r="T222">
        <v>42209.208333333328</v>
      </c>
      <c r="V222">
        <v>582</v>
      </c>
      <c r="W222" t="str">
        <v>Pineda Ltd</v>
      </c>
      <c r="X222" t="str">
        <v>Cross-group global system engine</v>
      </c>
      <c r="Y222">
        <v>8700</v>
      </c>
      <c r="Z222">
        <v>4531</v>
      </c>
      <c r="AA222">
        <v>52.080459770114942</v>
      </c>
      <c r="AB222" t="str">
        <v>failed</v>
      </c>
      <c r="AC222">
        <v>42</v>
      </c>
      <c r="AD222" t="str">
        <v>US</v>
      </c>
      <c r="AE222" t="str">
        <v>USD</v>
      </c>
      <c r="AF222">
        <v>1433912400</v>
      </c>
      <c r="AG222">
        <v>1434344400</v>
      </c>
      <c r="AH222" t="b">
        <v>0</v>
      </c>
      <c r="AI222" t="b">
        <v>1</v>
      </c>
      <c r="AJ222" t="str">
        <v>games/video games</v>
      </c>
      <c r="AK222">
        <v>107.88095238095238</v>
      </c>
      <c r="AL222" t="str">
        <v>games</v>
      </c>
      <c r="AM222" t="str">
        <v>video games</v>
      </c>
      <c r="AN222">
        <v>42165.208333333328</v>
      </c>
      <c r="AO222">
        <v>42170.208333333328</v>
      </c>
    </row>
    <row r="223" spans="1:41" x14ac:dyDescent="0.25">
      <c r="A223">
        <v>383</v>
      </c>
      <c r="B223" t="str">
        <v>Baker Ltd</v>
      </c>
      <c r="C223" t="str">
        <v>Progressive intangible flexibility</v>
      </c>
      <c r="D223">
        <v>6300</v>
      </c>
      <c r="E223">
        <v>14199</v>
      </c>
      <c r="F223">
        <v>225.38095238095238</v>
      </c>
      <c r="G223" t="str">
        <v>successful</v>
      </c>
      <c r="H223">
        <v>189</v>
      </c>
      <c r="I223" t="str">
        <v>US</v>
      </c>
      <c r="J223" t="str">
        <v>USD</v>
      </c>
      <c r="K223">
        <v>1550037600</v>
      </c>
      <c r="L223">
        <v>1550556000</v>
      </c>
      <c r="M223" t="b">
        <v>0</v>
      </c>
      <c r="N223" t="b">
        <v>1</v>
      </c>
      <c r="O223" t="str">
        <v>food/food trucks</v>
      </c>
      <c r="P223">
        <v>75.126984126984127</v>
      </c>
      <c r="Q223" t="str">
        <v>food</v>
      </c>
      <c r="R223" t="str">
        <v>food trucks</v>
      </c>
      <c r="S223">
        <v>43509.25</v>
      </c>
      <c r="T223">
        <v>43515.25</v>
      </c>
      <c r="V223">
        <v>587</v>
      </c>
      <c r="W223" t="str">
        <v>Williams-Santos</v>
      </c>
      <c r="X223" t="str">
        <v>Open-source analyzing monitoring</v>
      </c>
      <c r="Y223">
        <v>9400</v>
      </c>
      <c r="Z223">
        <v>6852</v>
      </c>
      <c r="AA223">
        <v>72.893617021276597</v>
      </c>
      <c r="AB223" t="str">
        <v>failed</v>
      </c>
      <c r="AC223">
        <v>156</v>
      </c>
      <c r="AD223" t="str">
        <v>CA</v>
      </c>
      <c r="AE223" t="str">
        <v>CAD</v>
      </c>
      <c r="AF223">
        <v>1547877600</v>
      </c>
      <c r="AG223">
        <v>1552366800</v>
      </c>
      <c r="AH223" t="b">
        <v>0</v>
      </c>
      <c r="AI223" t="b">
        <v>1</v>
      </c>
      <c r="AJ223" t="str">
        <v>food/food trucks</v>
      </c>
      <c r="AK223">
        <v>43.92307692307692</v>
      </c>
      <c r="AL223" t="str">
        <v>food</v>
      </c>
      <c r="AM223" t="str">
        <v>food trucks</v>
      </c>
      <c r="AN223">
        <v>43484.25</v>
      </c>
      <c r="AO223">
        <v>43536.208333333328</v>
      </c>
    </row>
    <row r="224" spans="1:41" x14ac:dyDescent="0.25">
      <c r="A224">
        <v>384</v>
      </c>
      <c r="B224" t="str">
        <v>Baker, Collins and Smith</v>
      </c>
      <c r="C224" t="str">
        <v>Reactive real-time software</v>
      </c>
      <c r="D224">
        <v>114400</v>
      </c>
      <c r="E224">
        <v>196779</v>
      </c>
      <c r="F224">
        <v>172.00961538461539</v>
      </c>
      <c r="G224" t="str">
        <v>successful</v>
      </c>
      <c r="H224">
        <v>4799</v>
      </c>
      <c r="I224" t="str">
        <v>US</v>
      </c>
      <c r="J224" t="str">
        <v>USD</v>
      </c>
      <c r="K224">
        <v>1486706400</v>
      </c>
      <c r="L224">
        <v>1489039200</v>
      </c>
      <c r="M224" t="b">
        <v>1</v>
      </c>
      <c r="N224" t="b">
        <v>1</v>
      </c>
      <c r="O224" t="str">
        <v>film &amp; video/documentary</v>
      </c>
      <c r="P224">
        <v>41.004167534903104</v>
      </c>
      <c r="Q224" t="str">
        <v>film &amp; video</v>
      </c>
      <c r="R224" t="str">
        <v>documentary</v>
      </c>
      <c r="S224">
        <v>42776.25</v>
      </c>
      <c r="T224">
        <v>42803.25</v>
      </c>
      <c r="V224">
        <v>588</v>
      </c>
      <c r="W224" t="str">
        <v>Weber Inc</v>
      </c>
      <c r="X224" t="str">
        <v>Up-sized discrete firmware</v>
      </c>
      <c r="Y224">
        <v>157600</v>
      </c>
      <c r="Z224">
        <v>124517</v>
      </c>
      <c r="AA224">
        <v>79.008248730964468</v>
      </c>
      <c r="AB224" t="str">
        <v>failed</v>
      </c>
      <c r="AC224">
        <v>1368</v>
      </c>
      <c r="AD224" t="str">
        <v>GB</v>
      </c>
      <c r="AE224" t="str">
        <v>GBP</v>
      </c>
      <c r="AF224">
        <v>1269493200</v>
      </c>
      <c r="AG224">
        <v>1272171600</v>
      </c>
      <c r="AH224" t="b">
        <v>0</v>
      </c>
      <c r="AI224" t="b">
        <v>0</v>
      </c>
      <c r="AJ224" t="str">
        <v>theater/plays</v>
      </c>
      <c r="AK224">
        <v>91.021198830409361</v>
      </c>
      <c r="AL224" t="str">
        <v>theater</v>
      </c>
      <c r="AM224" t="str">
        <v>plays</v>
      </c>
      <c r="AN224">
        <v>40262.208333333336</v>
      </c>
      <c r="AO224">
        <v>40293.208333333336</v>
      </c>
    </row>
    <row r="225" spans="1:41" x14ac:dyDescent="0.25">
      <c r="A225">
        <v>385</v>
      </c>
      <c r="B225" t="str">
        <v>Warren-Harrison</v>
      </c>
      <c r="C225" t="str">
        <v>Programmable incremental knowledge user</v>
      </c>
      <c r="D225">
        <v>38900</v>
      </c>
      <c r="E225">
        <v>56859</v>
      </c>
      <c r="F225">
        <v>146.16709511568124</v>
      </c>
      <c r="G225" t="str">
        <v>successful</v>
      </c>
      <c r="H225">
        <v>1137</v>
      </c>
      <c r="I225" t="str">
        <v>US</v>
      </c>
      <c r="J225" t="str">
        <v>USD</v>
      </c>
      <c r="K225">
        <v>1553835600</v>
      </c>
      <c r="L225">
        <v>1556600400</v>
      </c>
      <c r="M225" t="b">
        <v>0</v>
      </c>
      <c r="N225" t="b">
        <v>0</v>
      </c>
      <c r="O225" t="str">
        <v>publishing/nonfiction</v>
      </c>
      <c r="P225">
        <v>50.007915567282325</v>
      </c>
      <c r="Q225" t="str">
        <v>publishing</v>
      </c>
      <c r="R225" t="str">
        <v>nonfiction</v>
      </c>
      <c r="S225">
        <v>43553.208333333328</v>
      </c>
      <c r="T225">
        <v>43585.208333333328</v>
      </c>
      <c r="V225">
        <v>589</v>
      </c>
      <c r="W225" t="str">
        <v>Avery, Brown and Parker</v>
      </c>
      <c r="X225" t="str">
        <v>Exclusive intangible extranet</v>
      </c>
      <c r="Y225">
        <v>7900</v>
      </c>
      <c r="Z225">
        <v>5113</v>
      </c>
      <c r="AA225">
        <v>64.721518987341781</v>
      </c>
      <c r="AB225" t="str">
        <v>failed</v>
      </c>
      <c r="AC225">
        <v>102</v>
      </c>
      <c r="AD225" t="str">
        <v>US</v>
      </c>
      <c r="AE225" t="str">
        <v>USD</v>
      </c>
      <c r="AF225">
        <v>1436072400</v>
      </c>
      <c r="AG225">
        <v>1436677200</v>
      </c>
      <c r="AH225" t="b">
        <v>0</v>
      </c>
      <c r="AI225" t="b">
        <v>0</v>
      </c>
      <c r="AJ225" t="str">
        <v>film &amp; video/documentary</v>
      </c>
      <c r="AK225">
        <v>50.127450980392155</v>
      </c>
      <c r="AL225" t="str">
        <v>film &amp; video</v>
      </c>
      <c r="AM225" t="str">
        <v>documentary</v>
      </c>
      <c r="AN225">
        <v>42190.208333333328</v>
      </c>
      <c r="AO225">
        <v>42197.208333333328</v>
      </c>
    </row>
    <row r="226" spans="1:41" x14ac:dyDescent="0.25">
      <c r="A226">
        <v>389</v>
      </c>
      <c r="B226" t="str">
        <v>Knox-Garner</v>
      </c>
      <c r="C226" t="str">
        <v>Automated systemic hierarchy</v>
      </c>
      <c r="D226">
        <v>83000</v>
      </c>
      <c r="E226">
        <v>101352</v>
      </c>
      <c r="F226">
        <v>122.11084337349398</v>
      </c>
      <c r="G226" t="str">
        <v>successful</v>
      </c>
      <c r="H226">
        <v>1152</v>
      </c>
      <c r="I226" t="str">
        <v>US</v>
      </c>
      <c r="J226" t="str">
        <v>USD</v>
      </c>
      <c r="K226">
        <v>1288242000</v>
      </c>
      <c r="L226">
        <v>1290578400</v>
      </c>
      <c r="M226" t="b">
        <v>0</v>
      </c>
      <c r="N226" t="b">
        <v>0</v>
      </c>
      <c r="O226" t="str">
        <v>theater/plays</v>
      </c>
      <c r="P226">
        <v>87.979166666666671</v>
      </c>
      <c r="Q226" t="str">
        <v>theater</v>
      </c>
      <c r="R226" t="str">
        <v>plays</v>
      </c>
      <c r="S226">
        <v>40479.208333333336</v>
      </c>
      <c r="T226">
        <v>40506.25</v>
      </c>
      <c r="V226">
        <v>590</v>
      </c>
      <c r="W226" t="str">
        <v>Cox Group</v>
      </c>
      <c r="X226" t="str">
        <v>Synergized analyzing process improvement</v>
      </c>
      <c r="Y226">
        <v>7100</v>
      </c>
      <c r="Z226">
        <v>5824</v>
      </c>
      <c r="AA226">
        <v>82.028169014084511</v>
      </c>
      <c r="AB226" t="str">
        <v>failed</v>
      </c>
      <c r="AC226">
        <v>86</v>
      </c>
      <c r="AD226" t="str">
        <v>AU</v>
      </c>
      <c r="AE226" t="str">
        <v>AUD</v>
      </c>
      <c r="AF226">
        <v>1419141600</v>
      </c>
      <c r="AG226">
        <v>1420092000</v>
      </c>
      <c r="AH226" t="b">
        <v>0</v>
      </c>
      <c r="AI226" t="b">
        <v>0</v>
      </c>
      <c r="AJ226" t="str">
        <v>publishing/radio &amp; podcasts</v>
      </c>
      <c r="AK226">
        <v>67.720930232558146</v>
      </c>
      <c r="AL226" t="str">
        <v>publishing</v>
      </c>
      <c r="AM226" t="str">
        <v>radio &amp; podcasts</v>
      </c>
      <c r="AN226">
        <v>41994.25</v>
      </c>
      <c r="AO226">
        <v>42005.25</v>
      </c>
    </row>
    <row r="227" spans="1:41" x14ac:dyDescent="0.25">
      <c r="A227">
        <v>390</v>
      </c>
      <c r="B227" t="str">
        <v>Davis-Allen</v>
      </c>
      <c r="C227" t="str">
        <v>Digitized eco-centric core</v>
      </c>
      <c r="D227">
        <v>2400</v>
      </c>
      <c r="E227">
        <v>4477</v>
      </c>
      <c r="F227">
        <v>186.54166666666669</v>
      </c>
      <c r="G227" t="str">
        <v>successful</v>
      </c>
      <c r="H227">
        <v>50</v>
      </c>
      <c r="I227" t="str">
        <v>US</v>
      </c>
      <c r="J227" t="str">
        <v>USD</v>
      </c>
      <c r="K227">
        <v>1379048400</v>
      </c>
      <c r="L227">
        <v>1380344400</v>
      </c>
      <c r="M227" t="b">
        <v>0</v>
      </c>
      <c r="N227" t="b">
        <v>0</v>
      </c>
      <c r="O227" t="str">
        <v>photography/photography books</v>
      </c>
      <c r="P227">
        <v>89.54</v>
      </c>
      <c r="Q227" t="str">
        <v>photography</v>
      </c>
      <c r="R227" t="str">
        <v>photography books</v>
      </c>
      <c r="S227">
        <v>41530.208333333336</v>
      </c>
      <c r="T227">
        <v>41545.208333333336</v>
      </c>
      <c r="V227">
        <v>592</v>
      </c>
      <c r="W227" t="str">
        <v>Brown Inc</v>
      </c>
      <c r="X227" t="str">
        <v>Object-based bandwidth-monitored concept</v>
      </c>
      <c r="Y227">
        <v>156800</v>
      </c>
      <c r="Z227">
        <v>20243</v>
      </c>
      <c r="AA227">
        <v>12.910076530612244</v>
      </c>
      <c r="AB227" t="str">
        <v>failed</v>
      </c>
      <c r="AC227">
        <v>253</v>
      </c>
      <c r="AD227" t="str">
        <v>US</v>
      </c>
      <c r="AE227" t="str">
        <v>USD</v>
      </c>
      <c r="AF227">
        <v>1401426000</v>
      </c>
      <c r="AG227">
        <v>1402203600</v>
      </c>
      <c r="AH227" t="b">
        <v>0</v>
      </c>
      <c r="AI227" t="b">
        <v>0</v>
      </c>
      <c r="AJ227" t="str">
        <v>theater/plays</v>
      </c>
      <c r="AK227">
        <v>80.011857707509876</v>
      </c>
      <c r="AL227" t="str">
        <v>theater</v>
      </c>
      <c r="AM227" t="str">
        <v>plays</v>
      </c>
      <c r="AN227">
        <v>41789.208333333336</v>
      </c>
      <c r="AO227">
        <v>41798.208333333336</v>
      </c>
    </row>
    <row r="228" spans="1:41" x14ac:dyDescent="0.25">
      <c r="A228">
        <v>393</v>
      </c>
      <c r="B228" t="str">
        <v>Owens, Hall and Gonzalez</v>
      </c>
      <c r="C228" t="str">
        <v>De-engineered static orchestration</v>
      </c>
      <c r="D228">
        <v>62800</v>
      </c>
      <c r="E228">
        <v>143788</v>
      </c>
      <c r="F228">
        <v>228.96178343949046</v>
      </c>
      <c r="G228" t="str">
        <v>successful</v>
      </c>
      <c r="H228">
        <v>3059</v>
      </c>
      <c r="I228" t="str">
        <v>CA</v>
      </c>
      <c r="J228" t="str">
        <v>CAD</v>
      </c>
      <c r="K228">
        <v>1500267600</v>
      </c>
      <c r="L228">
        <v>1500354000</v>
      </c>
      <c r="M228" t="b">
        <v>0</v>
      </c>
      <c r="N228" t="b">
        <v>0</v>
      </c>
      <c r="O228" t="str">
        <v>music/jazz</v>
      </c>
      <c r="P228">
        <v>47.004903563255965</v>
      </c>
      <c r="Q228" t="str">
        <v>music</v>
      </c>
      <c r="R228" t="str">
        <v>jazz</v>
      </c>
      <c r="S228">
        <v>42933.208333333328</v>
      </c>
      <c r="T228">
        <v>42934.208333333328</v>
      </c>
      <c r="V228">
        <v>594</v>
      </c>
      <c r="W228" t="str">
        <v>Mcbride PLC</v>
      </c>
      <c r="X228" t="str">
        <v>Upgradable leadingedge Local Area Network</v>
      </c>
      <c r="Y228">
        <v>157300</v>
      </c>
      <c r="Z228">
        <v>11167</v>
      </c>
      <c r="AA228">
        <v>7.0991735537190088</v>
      </c>
      <c r="AB228" t="str">
        <v>failed</v>
      </c>
      <c r="AC228">
        <v>157</v>
      </c>
      <c r="AD228" t="str">
        <v>US</v>
      </c>
      <c r="AE228" t="str">
        <v>USD</v>
      </c>
      <c r="AF228">
        <v>1467003600</v>
      </c>
      <c r="AG228">
        <v>1467262800</v>
      </c>
      <c r="AH228" t="b">
        <v>0</v>
      </c>
      <c r="AI228" t="b">
        <v>1</v>
      </c>
      <c r="AJ228" t="str">
        <v>theater/plays</v>
      </c>
      <c r="AK228">
        <v>71.127388535031841</v>
      </c>
      <c r="AL228" t="str">
        <v>theater</v>
      </c>
      <c r="AM228" t="str">
        <v>plays</v>
      </c>
      <c r="AN228">
        <v>42548.208333333328</v>
      </c>
      <c r="AO228">
        <v>42551.208333333328</v>
      </c>
    </row>
    <row r="229" spans="1:41" x14ac:dyDescent="0.25">
      <c r="A229">
        <v>394</v>
      </c>
      <c r="B229" t="str">
        <v>Noble-Bailey</v>
      </c>
      <c r="C229" t="str">
        <v>Customizable dynamic info-mediaries</v>
      </c>
      <c r="D229">
        <v>800</v>
      </c>
      <c r="E229">
        <v>3755</v>
      </c>
      <c r="F229">
        <v>469.37499999999994</v>
      </c>
      <c r="G229" t="str">
        <v>successful</v>
      </c>
      <c r="H229">
        <v>34</v>
      </c>
      <c r="I229" t="str">
        <v>US</v>
      </c>
      <c r="J229" t="str">
        <v>USD</v>
      </c>
      <c r="K229">
        <v>1375074000</v>
      </c>
      <c r="L229">
        <v>1375938000</v>
      </c>
      <c r="M229" t="b">
        <v>0</v>
      </c>
      <c r="N229" t="b">
        <v>1</v>
      </c>
      <c r="O229" t="str">
        <v>film &amp; video/documentary</v>
      </c>
      <c r="P229">
        <v>110.44117647058823</v>
      </c>
      <c r="Q229" t="str">
        <v>film &amp; video</v>
      </c>
      <c r="R229" t="str">
        <v>documentary</v>
      </c>
      <c r="S229">
        <v>41484.208333333336</v>
      </c>
      <c r="T229">
        <v>41494.208333333336</v>
      </c>
      <c r="V229">
        <v>596</v>
      </c>
      <c r="W229" t="str">
        <v>Becker-Scott</v>
      </c>
      <c r="X229" t="str">
        <v>Managed optimizing archive</v>
      </c>
      <c r="Y229">
        <v>7900</v>
      </c>
      <c r="Z229">
        <v>7875</v>
      </c>
      <c r="AA229">
        <v>99.683544303797461</v>
      </c>
      <c r="AB229" t="str">
        <v>failed</v>
      </c>
      <c r="AC229">
        <v>183</v>
      </c>
      <c r="AD229" t="str">
        <v>US</v>
      </c>
      <c r="AE229" t="str">
        <v>USD</v>
      </c>
      <c r="AF229">
        <v>1457157600</v>
      </c>
      <c r="AG229">
        <v>1457762400</v>
      </c>
      <c r="AH229" t="b">
        <v>0</v>
      </c>
      <c r="AI229" t="b">
        <v>1</v>
      </c>
      <c r="AJ229" t="str">
        <v>film &amp; video/drama</v>
      </c>
      <c r="AK229">
        <v>43.032786885245905</v>
      </c>
      <c r="AL229" t="str">
        <v>film &amp; video</v>
      </c>
      <c r="AM229" t="str">
        <v>drama</v>
      </c>
      <c r="AN229">
        <v>42434.25</v>
      </c>
      <c r="AO229">
        <v>42441.25</v>
      </c>
    </row>
    <row r="230" spans="1:41" x14ac:dyDescent="0.25">
      <c r="A230">
        <v>395</v>
      </c>
      <c r="B230" t="str">
        <v>Taylor PLC</v>
      </c>
      <c r="C230" t="str">
        <v>Enhanced incremental budgetary management</v>
      </c>
      <c r="D230">
        <v>7100</v>
      </c>
      <c r="E230">
        <v>9238</v>
      </c>
      <c r="F230">
        <v>130.11267605633802</v>
      </c>
      <c r="G230" t="str">
        <v>successful</v>
      </c>
      <c r="H230">
        <v>220</v>
      </c>
      <c r="I230" t="str">
        <v>US</v>
      </c>
      <c r="J230" t="str">
        <v>USD</v>
      </c>
      <c r="K230">
        <v>1323324000</v>
      </c>
      <c r="L230">
        <v>1323410400</v>
      </c>
      <c r="M230" t="b">
        <v>1</v>
      </c>
      <c r="N230" t="b">
        <v>0</v>
      </c>
      <c r="O230" t="str">
        <v>theater/plays</v>
      </c>
      <c r="P230">
        <v>41.990909090909092</v>
      </c>
      <c r="Q230" t="str">
        <v>theater</v>
      </c>
      <c r="R230" t="str">
        <v>plays</v>
      </c>
      <c r="S230">
        <v>40885.25</v>
      </c>
      <c r="T230">
        <v>40886.25</v>
      </c>
      <c r="V230">
        <v>599</v>
      </c>
      <c r="W230" t="str">
        <v>Smith-Ramos</v>
      </c>
      <c r="X230" t="str">
        <v>Persevering optimizing Graphical User Interface</v>
      </c>
      <c r="Y230">
        <v>140300</v>
      </c>
      <c r="Z230">
        <v>5112</v>
      </c>
      <c r="AA230">
        <v>3.6436208125445471</v>
      </c>
      <c r="AB230" t="str">
        <v>failed</v>
      </c>
      <c r="AC230">
        <v>82</v>
      </c>
      <c r="AD230" t="str">
        <v>DK</v>
      </c>
      <c r="AE230" t="str">
        <v>DKK</v>
      </c>
      <c r="AF230">
        <v>1423720800</v>
      </c>
      <c r="AG230">
        <v>1424412000</v>
      </c>
      <c r="AH230" t="b">
        <v>0</v>
      </c>
      <c r="AI230" t="b">
        <v>0</v>
      </c>
      <c r="AJ230" t="str">
        <v>film &amp; video/documentary</v>
      </c>
      <c r="AK230">
        <v>62.341463414634148</v>
      </c>
      <c r="AL230" t="str">
        <v>film &amp; video</v>
      </c>
      <c r="AM230" t="str">
        <v>documentary</v>
      </c>
      <c r="AN230">
        <v>42047.25</v>
      </c>
      <c r="AO230">
        <v>42055.25</v>
      </c>
    </row>
    <row r="231" spans="1:41" x14ac:dyDescent="0.25">
      <c r="A231">
        <v>396</v>
      </c>
      <c r="B231" t="str">
        <v>Holmes PLC</v>
      </c>
      <c r="C231" t="str">
        <v>Digitized local info-mediaries</v>
      </c>
      <c r="D231">
        <v>46100</v>
      </c>
      <c r="E231">
        <v>77012</v>
      </c>
      <c r="F231">
        <v>167.05422993492408</v>
      </c>
      <c r="G231" t="str">
        <v>successful</v>
      </c>
      <c r="H231">
        <v>1604</v>
      </c>
      <c r="I231" t="str">
        <v>AU</v>
      </c>
      <c r="J231" t="str">
        <v>AUD</v>
      </c>
      <c r="K231">
        <v>1538715600</v>
      </c>
      <c r="L231">
        <v>1539406800</v>
      </c>
      <c r="M231" t="b">
        <v>0</v>
      </c>
      <c r="N231" t="b">
        <v>0</v>
      </c>
      <c r="O231" t="str">
        <v>film &amp; video/drama</v>
      </c>
      <c r="P231">
        <v>48.012468827930178</v>
      </c>
      <c r="Q231" t="str">
        <v>film &amp; video</v>
      </c>
      <c r="R231" t="str">
        <v>drama</v>
      </c>
      <c r="S231">
        <v>43378.208333333328</v>
      </c>
      <c r="T231">
        <v>43386.208333333328</v>
      </c>
      <c r="V231">
        <v>600</v>
      </c>
      <c r="W231" t="str">
        <v>Brown-George</v>
      </c>
      <c r="X231" t="str">
        <v>Cross-platform tertiary array</v>
      </c>
      <c r="Y231">
        <v>100</v>
      </c>
      <c r="Z231">
        <v>5</v>
      </c>
      <c r="AA231">
        <v>5</v>
      </c>
      <c r="AB231" t="str">
        <v>failed</v>
      </c>
      <c r="AC231">
        <v>1</v>
      </c>
      <c r="AD231" t="str">
        <v>GB</v>
      </c>
      <c r="AE231" t="str">
        <v>GBP</v>
      </c>
      <c r="AF231">
        <v>1375160400</v>
      </c>
      <c r="AG231">
        <v>1376197200</v>
      </c>
      <c r="AH231" t="b">
        <v>0</v>
      </c>
      <c r="AI231" t="b">
        <v>0</v>
      </c>
      <c r="AJ231" t="str">
        <v>food/food trucks</v>
      </c>
      <c r="AK231">
        <v>5</v>
      </c>
      <c r="AL231" t="str">
        <v>food</v>
      </c>
      <c r="AM231" t="str">
        <v>food trucks</v>
      </c>
      <c r="AN231">
        <v>41485.208333333336</v>
      </c>
      <c r="AO231">
        <v>41497.208333333336</v>
      </c>
    </row>
    <row r="232" spans="1:41" x14ac:dyDescent="0.25">
      <c r="A232">
        <v>397</v>
      </c>
      <c r="B232" t="str">
        <v>Jones-Martin</v>
      </c>
      <c r="C232" t="str">
        <v>Virtual systematic monitoring</v>
      </c>
      <c r="D232">
        <v>8100</v>
      </c>
      <c r="E232">
        <v>14083</v>
      </c>
      <c r="F232">
        <v>173.8641975308642</v>
      </c>
      <c r="G232" t="str">
        <v>successful</v>
      </c>
      <c r="H232">
        <v>454</v>
      </c>
      <c r="I232" t="str">
        <v>US</v>
      </c>
      <c r="J232" t="str">
        <v>USD</v>
      </c>
      <c r="K232">
        <v>1369285200</v>
      </c>
      <c r="L232">
        <v>1369803600</v>
      </c>
      <c r="M232" t="b">
        <v>0</v>
      </c>
      <c r="N232" t="b">
        <v>0</v>
      </c>
      <c r="O232" t="str">
        <v>music/rock</v>
      </c>
      <c r="P232">
        <v>31.019823788546255</v>
      </c>
      <c r="Q232" t="str">
        <v>music</v>
      </c>
      <c r="R232" t="str">
        <v>rock</v>
      </c>
      <c r="S232">
        <v>41417.208333333336</v>
      </c>
      <c r="T232">
        <v>41423.208333333336</v>
      </c>
      <c r="V232">
        <v>618</v>
      </c>
      <c r="W232" t="str">
        <v>Miller Ltd</v>
      </c>
      <c r="X232" t="str">
        <v>Open-architected mobile emulation</v>
      </c>
      <c r="Y232">
        <v>198600</v>
      </c>
      <c r="Z232">
        <v>97037</v>
      </c>
      <c r="AA232">
        <v>48.860523665659613</v>
      </c>
      <c r="AB232" t="str">
        <v>failed</v>
      </c>
      <c r="AC232">
        <v>1198</v>
      </c>
      <c r="AD232" t="str">
        <v>US</v>
      </c>
      <c r="AE232" t="str">
        <v>USD</v>
      </c>
      <c r="AF232">
        <v>1367470800</v>
      </c>
      <c r="AG232">
        <v>1369285200</v>
      </c>
      <c r="AH232" t="b">
        <v>0</v>
      </c>
      <c r="AI232" t="b">
        <v>0</v>
      </c>
      <c r="AJ232" t="str">
        <v>publishing/nonfiction</v>
      </c>
      <c r="AK232">
        <v>80.999165275459092</v>
      </c>
      <c r="AL232" t="str">
        <v>publishing</v>
      </c>
      <c r="AM232" t="str">
        <v>nonfiction</v>
      </c>
      <c r="AN232">
        <v>41396.208333333336</v>
      </c>
      <c r="AO232">
        <v>41417.208333333336</v>
      </c>
    </row>
    <row r="233" spans="1:41" x14ac:dyDescent="0.25">
      <c r="A233">
        <v>398</v>
      </c>
      <c r="B233" t="str">
        <v>Myers LLC</v>
      </c>
      <c r="C233" t="str">
        <v>Reactive bottom-line open architecture</v>
      </c>
      <c r="D233">
        <v>1700</v>
      </c>
      <c r="E233">
        <v>12202</v>
      </c>
      <c r="F233">
        <v>717.76470588235293</v>
      </c>
      <c r="G233" t="str">
        <v>successful</v>
      </c>
      <c r="H233">
        <v>123</v>
      </c>
      <c r="I233" t="str">
        <v>IT</v>
      </c>
      <c r="J233" t="str">
        <v>EUR</v>
      </c>
      <c r="K233">
        <v>1525755600</v>
      </c>
      <c r="L233">
        <v>1525928400</v>
      </c>
      <c r="M233" t="b">
        <v>0</v>
      </c>
      <c r="N233" t="b">
        <v>1</v>
      </c>
      <c r="O233" t="str">
        <v>film &amp; video/animation</v>
      </c>
      <c r="P233">
        <v>99.203252032520325</v>
      </c>
      <c r="Q233" t="str">
        <v>film &amp; video</v>
      </c>
      <c r="R233" t="str">
        <v>animation</v>
      </c>
      <c r="S233">
        <v>43228.208333333328</v>
      </c>
      <c r="T233">
        <v>43230.208333333328</v>
      </c>
      <c r="V233">
        <v>619</v>
      </c>
      <c r="W233" t="str">
        <v>Case LLC</v>
      </c>
      <c r="X233" t="str">
        <v>Ameliorated foreground methodology</v>
      </c>
      <c r="Y233">
        <v>195900</v>
      </c>
      <c r="Z233">
        <v>55757</v>
      </c>
      <c r="AA233">
        <v>28.461970393057683</v>
      </c>
      <c r="AB233" t="str">
        <v>failed</v>
      </c>
      <c r="AC233">
        <v>648</v>
      </c>
      <c r="AD233" t="str">
        <v>US</v>
      </c>
      <c r="AE233" t="str">
        <v>USD</v>
      </c>
      <c r="AF233">
        <v>1304658000</v>
      </c>
      <c r="AG233">
        <v>1304744400</v>
      </c>
      <c r="AH233" t="b">
        <v>1</v>
      </c>
      <c r="AI233" t="b">
        <v>1</v>
      </c>
      <c r="AJ233" t="str">
        <v>theater/plays</v>
      </c>
      <c r="AK233">
        <v>86.044753086419746</v>
      </c>
      <c r="AL233" t="str">
        <v>theater</v>
      </c>
      <c r="AM233" t="str">
        <v>plays</v>
      </c>
      <c r="AN233">
        <v>40669.208333333336</v>
      </c>
      <c r="AO233">
        <v>40670.208333333336</v>
      </c>
    </row>
    <row r="234" spans="1:41" x14ac:dyDescent="0.25">
      <c r="A234">
        <v>401</v>
      </c>
      <c r="B234" t="str">
        <v>Smith-Schmidt</v>
      </c>
      <c r="C234" t="str">
        <v>Inverse radical hierarchy</v>
      </c>
      <c r="D234">
        <v>900</v>
      </c>
      <c r="E234">
        <v>13772</v>
      </c>
      <c r="F234">
        <v>1530.2222222222222</v>
      </c>
      <c r="G234" t="str">
        <v>successful</v>
      </c>
      <c r="H234">
        <v>299</v>
      </c>
      <c r="I234" t="str">
        <v>US</v>
      </c>
      <c r="J234" t="str">
        <v>USD</v>
      </c>
      <c r="K234">
        <v>1572152400</v>
      </c>
      <c r="L234">
        <v>1572152400</v>
      </c>
      <c r="M234" t="b">
        <v>0</v>
      </c>
      <c r="N234" t="b">
        <v>0</v>
      </c>
      <c r="O234" t="str">
        <v>theater/plays</v>
      </c>
      <c r="P234">
        <v>46.060200668896321</v>
      </c>
      <c r="Q234" t="str">
        <v>theater</v>
      </c>
      <c r="R234" t="str">
        <v>plays</v>
      </c>
      <c r="S234">
        <v>43765.208333333328</v>
      </c>
      <c r="T234">
        <v>43765.208333333328</v>
      </c>
      <c r="V234">
        <v>622</v>
      </c>
      <c r="W234" t="str">
        <v>Smith-Smith</v>
      </c>
      <c r="X234" t="str">
        <v>Total leadingedge neural-net</v>
      </c>
      <c r="Y234">
        <v>189000</v>
      </c>
      <c r="Z234">
        <v>5916</v>
      </c>
      <c r="AA234">
        <v>3.1301587301587301</v>
      </c>
      <c r="AB234" t="str">
        <v>failed</v>
      </c>
      <c r="AC234">
        <v>64</v>
      </c>
      <c r="AD234" t="str">
        <v>US</v>
      </c>
      <c r="AE234" t="str">
        <v>USD</v>
      </c>
      <c r="AF234">
        <v>1523768400</v>
      </c>
      <c r="AG234">
        <v>1526014800</v>
      </c>
      <c r="AH234" t="b">
        <v>0</v>
      </c>
      <c r="AI234" t="b">
        <v>0</v>
      </c>
      <c r="AJ234" t="str">
        <v>music/indie rock</v>
      </c>
      <c r="AK234">
        <v>92.4375</v>
      </c>
      <c r="AL234" t="str">
        <v>music</v>
      </c>
      <c r="AM234" t="str">
        <v>indie rock</v>
      </c>
      <c r="AN234">
        <v>43205.208333333328</v>
      </c>
      <c r="AO234">
        <v>43231.208333333328</v>
      </c>
    </row>
    <row r="235" spans="1:41" x14ac:dyDescent="0.25">
      <c r="A235">
        <v>404</v>
      </c>
      <c r="B235" t="str">
        <v>Bailey-Boyer</v>
      </c>
      <c r="C235" t="str">
        <v>Visionary exuding Internet solution</v>
      </c>
      <c r="D235">
        <v>48900</v>
      </c>
      <c r="E235">
        <v>154321</v>
      </c>
      <c r="F235">
        <v>315.58486707566465</v>
      </c>
      <c r="G235" t="str">
        <v>successful</v>
      </c>
      <c r="H235">
        <v>2237</v>
      </c>
      <c r="I235" t="str">
        <v>US</v>
      </c>
      <c r="J235" t="str">
        <v>USD</v>
      </c>
      <c r="K235">
        <v>1510639200</v>
      </c>
      <c r="L235">
        <v>1510898400</v>
      </c>
      <c r="M235" t="b">
        <v>0</v>
      </c>
      <c r="N235" t="b">
        <v>0</v>
      </c>
      <c r="O235" t="str">
        <v>theater/plays</v>
      </c>
      <c r="P235">
        <v>68.985695127402778</v>
      </c>
      <c r="Q235" t="str">
        <v>theater</v>
      </c>
      <c r="R235" t="str">
        <v>plays</v>
      </c>
      <c r="S235">
        <v>43053.25</v>
      </c>
      <c r="T235">
        <v>43056.25</v>
      </c>
      <c r="V235">
        <v>625</v>
      </c>
      <c r="W235" t="str">
        <v>Martinez Inc</v>
      </c>
      <c r="X235" t="str">
        <v>Organic upward-trending Graphical User Interface</v>
      </c>
      <c r="Y235">
        <v>7500</v>
      </c>
      <c r="Z235">
        <v>5803</v>
      </c>
      <c r="AA235">
        <v>77.373333333333335</v>
      </c>
      <c r="AB235" t="str">
        <v>failed</v>
      </c>
      <c r="AC235">
        <v>62</v>
      </c>
      <c r="AD235" t="str">
        <v>US</v>
      </c>
      <c r="AE235" t="str">
        <v>USD</v>
      </c>
      <c r="AF235">
        <v>1580104800</v>
      </c>
      <c r="AG235">
        <v>1581314400</v>
      </c>
      <c r="AH235" t="b">
        <v>0</v>
      </c>
      <c r="AI235" t="b">
        <v>0</v>
      </c>
      <c r="AJ235" t="str">
        <v>theater/plays</v>
      </c>
      <c r="AK235">
        <v>93.596774193548384</v>
      </c>
      <c r="AL235" t="str">
        <v>theater</v>
      </c>
      <c r="AM235" t="str">
        <v>plays</v>
      </c>
      <c r="AN235">
        <v>43857.25</v>
      </c>
      <c r="AO235">
        <v>43871.25</v>
      </c>
    </row>
    <row r="236" spans="1:41" x14ac:dyDescent="0.25">
      <c r="A236">
        <v>406</v>
      </c>
      <c r="B236" t="str">
        <v>Lyons Inc</v>
      </c>
      <c r="C236" t="str">
        <v>Balanced attitude-oriented parallelism</v>
      </c>
      <c r="D236">
        <v>39300</v>
      </c>
      <c r="E236">
        <v>71583</v>
      </c>
      <c r="F236">
        <v>182.14503816793894</v>
      </c>
      <c r="G236" t="str">
        <v>successful</v>
      </c>
      <c r="H236">
        <v>645</v>
      </c>
      <c r="I236" t="str">
        <v>US</v>
      </c>
      <c r="J236" t="str">
        <v>USD</v>
      </c>
      <c r="K236">
        <v>1359525600</v>
      </c>
      <c r="L236">
        <v>1360562400</v>
      </c>
      <c r="M236" t="b">
        <v>1</v>
      </c>
      <c r="N236" t="b">
        <v>0</v>
      </c>
      <c r="O236" t="str">
        <v>film &amp; video/documentary</v>
      </c>
      <c r="P236">
        <v>110.98139534883721</v>
      </c>
      <c r="Q236" t="str">
        <v>film &amp; video</v>
      </c>
      <c r="R236" t="str">
        <v>documentary</v>
      </c>
      <c r="S236">
        <v>41304.25</v>
      </c>
      <c r="T236">
        <v>41316.25</v>
      </c>
      <c r="V236">
        <v>629</v>
      </c>
      <c r="W236" t="str">
        <v>Jackson, Martinez and Ray</v>
      </c>
      <c r="X236" t="str">
        <v>Multi-tiered executive toolset</v>
      </c>
      <c r="Y236">
        <v>85900</v>
      </c>
      <c r="Z236">
        <v>55476</v>
      </c>
      <c r="AA236">
        <v>64.58207217694995</v>
      </c>
      <c r="AB236" t="str">
        <v>failed</v>
      </c>
      <c r="AC236">
        <v>750</v>
      </c>
      <c r="AD236" t="str">
        <v>US</v>
      </c>
      <c r="AE236" t="str">
        <v>USD</v>
      </c>
      <c r="AF236">
        <v>1467781200</v>
      </c>
      <c r="AG236">
        <v>1467954000</v>
      </c>
      <c r="AH236" t="b">
        <v>0</v>
      </c>
      <c r="AI236" t="b">
        <v>1</v>
      </c>
      <c r="AJ236" t="str">
        <v>theater/plays</v>
      </c>
      <c r="AK236">
        <v>73.968000000000004</v>
      </c>
      <c r="AL236" t="str">
        <v>theater</v>
      </c>
      <c r="AM236" t="str">
        <v>plays</v>
      </c>
      <c r="AN236">
        <v>42557.208333333328</v>
      </c>
      <c r="AO236">
        <v>42559.208333333328</v>
      </c>
    </row>
    <row r="237" spans="1:41" x14ac:dyDescent="0.25">
      <c r="A237">
        <v>407</v>
      </c>
      <c r="B237" t="str">
        <v>Herrera-Wilson</v>
      </c>
      <c r="C237" t="str">
        <v>Organized bandwidth-monitored core</v>
      </c>
      <c r="D237">
        <v>3400</v>
      </c>
      <c r="E237">
        <v>12100</v>
      </c>
      <c r="F237">
        <v>355.88235294117646</v>
      </c>
      <c r="G237" t="str">
        <v>successful</v>
      </c>
      <c r="H237">
        <v>484</v>
      </c>
      <c r="I237" t="str">
        <v>DK</v>
      </c>
      <c r="J237" t="str">
        <v>DKK</v>
      </c>
      <c r="K237">
        <v>1570942800</v>
      </c>
      <c r="L237">
        <v>1571547600</v>
      </c>
      <c r="M237" t="b">
        <v>0</v>
      </c>
      <c r="N237" t="b">
        <v>0</v>
      </c>
      <c r="O237" t="str">
        <v>theater/plays</v>
      </c>
      <c r="P237">
        <v>25</v>
      </c>
      <c r="Q237" t="str">
        <v>theater</v>
      </c>
      <c r="R237" t="str">
        <v>plays</v>
      </c>
      <c r="S237">
        <v>43751.208333333328</v>
      </c>
      <c r="T237">
        <v>43758.208333333328</v>
      </c>
      <c r="V237">
        <v>633</v>
      </c>
      <c r="W237" t="str">
        <v>Yu and Sons</v>
      </c>
      <c r="X237" t="str">
        <v>Adaptive context-sensitive architecture</v>
      </c>
      <c r="Y237">
        <v>6700</v>
      </c>
      <c r="Z237">
        <v>5569</v>
      </c>
      <c r="AA237">
        <v>83.119402985074629</v>
      </c>
      <c r="AB237" t="str">
        <v>failed</v>
      </c>
      <c r="AC237">
        <v>105</v>
      </c>
      <c r="AD237" t="str">
        <v>US</v>
      </c>
      <c r="AE237" t="str">
        <v>USD</v>
      </c>
      <c r="AF237">
        <v>1446876000</v>
      </c>
      <c r="AG237">
        <v>1447221600</v>
      </c>
      <c r="AH237" t="b">
        <v>0</v>
      </c>
      <c r="AI237" t="b">
        <v>0</v>
      </c>
      <c r="AJ237" t="str">
        <v>film &amp; video/animation</v>
      </c>
      <c r="AK237">
        <v>53.038095238095238</v>
      </c>
      <c r="AL237" t="str">
        <v>film &amp; video</v>
      </c>
      <c r="AM237" t="str">
        <v>animation</v>
      </c>
      <c r="AN237">
        <v>42315.25</v>
      </c>
      <c r="AO237">
        <v>42319.25</v>
      </c>
    </row>
    <row r="238" spans="1:41" x14ac:dyDescent="0.25">
      <c r="A238">
        <v>408</v>
      </c>
      <c r="B238" t="str">
        <v>Mahoney, Adams and Lucas</v>
      </c>
      <c r="C238" t="str">
        <v>Cloned leadingedge utilization</v>
      </c>
      <c r="D238">
        <v>9200</v>
      </c>
      <c r="E238">
        <v>12129</v>
      </c>
      <c r="F238">
        <v>131.83695652173913</v>
      </c>
      <c r="G238" t="str">
        <v>successful</v>
      </c>
      <c r="H238">
        <v>154</v>
      </c>
      <c r="I238" t="str">
        <v>CA</v>
      </c>
      <c r="J238" t="str">
        <v>CAD</v>
      </c>
      <c r="K238">
        <v>1466398800</v>
      </c>
      <c r="L238">
        <v>1468126800</v>
      </c>
      <c r="M238" t="b">
        <v>0</v>
      </c>
      <c r="N238" t="b">
        <v>0</v>
      </c>
      <c r="O238" t="str">
        <v>film &amp; video/documentary</v>
      </c>
      <c r="P238">
        <v>78.759740259740255</v>
      </c>
      <c r="Q238" t="str">
        <v>film &amp; video</v>
      </c>
      <c r="R238" t="str">
        <v>documentary</v>
      </c>
      <c r="S238">
        <v>42541.208333333328</v>
      </c>
      <c r="T238">
        <v>42561.208333333328</v>
      </c>
      <c r="V238">
        <v>636</v>
      </c>
      <c r="W238" t="str">
        <v>Lamb-Sanders</v>
      </c>
      <c r="X238" t="str">
        <v>Stand-alone reciprocal frame</v>
      </c>
      <c r="Y238">
        <v>197700</v>
      </c>
      <c r="Z238">
        <v>127591</v>
      </c>
      <c r="AA238">
        <v>64.537683358624179</v>
      </c>
      <c r="AB238" t="str">
        <v>failed</v>
      </c>
      <c r="AC238">
        <v>2604</v>
      </c>
      <c r="AD238" t="str">
        <v>DK</v>
      </c>
      <c r="AE238" t="str">
        <v>DKK</v>
      </c>
      <c r="AF238">
        <v>1326866400</v>
      </c>
      <c r="AG238">
        <v>1330754400</v>
      </c>
      <c r="AH238" t="b">
        <v>0</v>
      </c>
      <c r="AI238" t="b">
        <v>1</v>
      </c>
      <c r="AJ238" t="str">
        <v>film &amp; video/animation</v>
      </c>
      <c r="AK238">
        <v>48.998079877112133</v>
      </c>
      <c r="AL238" t="str">
        <v>film &amp; video</v>
      </c>
      <c r="AM238" t="str">
        <v>animation</v>
      </c>
      <c r="AN238">
        <v>40926.25</v>
      </c>
      <c r="AO238">
        <v>40971.25</v>
      </c>
    </row>
    <row r="239" spans="1:41" x14ac:dyDescent="0.25">
      <c r="A239">
        <v>411</v>
      </c>
      <c r="B239" t="str">
        <v>Beck, Thompson and Martinez</v>
      </c>
      <c r="C239" t="str">
        <v>Down-sized maximized function</v>
      </c>
      <c r="D239">
        <v>7800</v>
      </c>
      <c r="E239">
        <v>8161</v>
      </c>
      <c r="F239">
        <v>104.62820512820512</v>
      </c>
      <c r="G239" t="str">
        <v>successful</v>
      </c>
      <c r="H239">
        <v>82</v>
      </c>
      <c r="I239" t="str">
        <v>US</v>
      </c>
      <c r="J239" t="str">
        <v>USD</v>
      </c>
      <c r="K239">
        <v>1496034000</v>
      </c>
      <c r="L239">
        <v>1496206800</v>
      </c>
      <c r="M239" t="b">
        <v>0</v>
      </c>
      <c r="N239" t="b">
        <v>0</v>
      </c>
      <c r="O239" t="str">
        <v>theater/plays</v>
      </c>
      <c r="P239">
        <v>99.524390243902445</v>
      </c>
      <c r="Q239" t="str">
        <v>theater</v>
      </c>
      <c r="R239" t="str">
        <v>plays</v>
      </c>
      <c r="S239">
        <v>42884.208333333328</v>
      </c>
      <c r="T239">
        <v>42886.208333333328</v>
      </c>
      <c r="V239">
        <v>637</v>
      </c>
      <c r="W239" t="str">
        <v>Williams-Ramirez</v>
      </c>
      <c r="X239" t="str">
        <v>Open-architected 24/7 throughput</v>
      </c>
      <c r="Y239">
        <v>8500</v>
      </c>
      <c r="Z239">
        <v>6750</v>
      </c>
      <c r="AA239">
        <v>79.411764705882348</v>
      </c>
      <c r="AB239" t="str">
        <v>failed</v>
      </c>
      <c r="AC239">
        <v>65</v>
      </c>
      <c r="AD239" t="str">
        <v>US</v>
      </c>
      <c r="AE239" t="str">
        <v>USD</v>
      </c>
      <c r="AF239">
        <v>1479103200</v>
      </c>
      <c r="AG239">
        <v>1479794400</v>
      </c>
      <c r="AH239" t="b">
        <v>0</v>
      </c>
      <c r="AI239" t="b">
        <v>0</v>
      </c>
      <c r="AJ239" t="str">
        <v>theater/plays</v>
      </c>
      <c r="AK239">
        <v>103.84615384615384</v>
      </c>
      <c r="AL239" t="str">
        <v>theater</v>
      </c>
      <c r="AM239" t="str">
        <v>plays</v>
      </c>
      <c r="AN239">
        <v>42688.25</v>
      </c>
      <c r="AO239">
        <v>42696.25</v>
      </c>
    </row>
    <row r="240" spans="1:41" x14ac:dyDescent="0.25">
      <c r="A240">
        <v>412</v>
      </c>
      <c r="B240" t="str">
        <v>Rodriguez-Scott</v>
      </c>
      <c r="C240" t="str">
        <v>Realigned zero tolerance software</v>
      </c>
      <c r="D240">
        <v>2100</v>
      </c>
      <c r="E240">
        <v>14046</v>
      </c>
      <c r="F240">
        <v>668.85714285714289</v>
      </c>
      <c r="G240" t="str">
        <v>successful</v>
      </c>
      <c r="H240">
        <v>134</v>
      </c>
      <c r="I240" t="str">
        <v>US</v>
      </c>
      <c r="J240" t="str">
        <v>USD</v>
      </c>
      <c r="K240">
        <v>1388728800</v>
      </c>
      <c r="L240">
        <v>1389592800</v>
      </c>
      <c r="M240" t="b">
        <v>0</v>
      </c>
      <c r="N240" t="b">
        <v>0</v>
      </c>
      <c r="O240" t="str">
        <v>publishing/fiction</v>
      </c>
      <c r="P240">
        <v>104.82089552238806</v>
      </c>
      <c r="Q240" t="str">
        <v>publishing</v>
      </c>
      <c r="R240" t="str">
        <v>fiction</v>
      </c>
      <c r="S240">
        <v>41642.25</v>
      </c>
      <c r="T240">
        <v>41652.25</v>
      </c>
      <c r="V240">
        <v>638</v>
      </c>
      <c r="W240" t="str">
        <v>Weaver Ltd</v>
      </c>
      <c r="X240" t="str">
        <v>Monitored 24/7 approach</v>
      </c>
      <c r="Y240">
        <v>81600</v>
      </c>
      <c r="Z240">
        <v>9318</v>
      </c>
      <c r="AA240">
        <v>11.419117647058824</v>
      </c>
      <c r="AB240" t="str">
        <v>failed</v>
      </c>
      <c r="AC240">
        <v>94</v>
      </c>
      <c r="AD240" t="str">
        <v>US</v>
      </c>
      <c r="AE240" t="str">
        <v>USD</v>
      </c>
      <c r="AF240">
        <v>1280206800</v>
      </c>
      <c r="AG240">
        <v>1281243600</v>
      </c>
      <c r="AH240" t="b">
        <v>0</v>
      </c>
      <c r="AI240" t="b">
        <v>1</v>
      </c>
      <c r="AJ240" t="str">
        <v>theater/plays</v>
      </c>
      <c r="AK240">
        <v>99.127659574468083</v>
      </c>
      <c r="AL240" t="str">
        <v>theater</v>
      </c>
      <c r="AM240" t="str">
        <v>plays</v>
      </c>
      <c r="AN240">
        <v>40386.208333333336</v>
      </c>
      <c r="AO240">
        <v>40398.208333333336</v>
      </c>
    </row>
    <row r="241" spans="1:41" x14ac:dyDescent="0.25">
      <c r="A241">
        <v>419</v>
      </c>
      <c r="B241" t="str">
        <v>Ware-Arias</v>
      </c>
      <c r="C241" t="str">
        <v>Upgradable maximized protocol</v>
      </c>
      <c r="D241">
        <v>113800</v>
      </c>
      <c r="E241">
        <v>140469</v>
      </c>
      <c r="F241">
        <v>123.43497363796135</v>
      </c>
      <c r="G241" t="str">
        <v>successful</v>
      </c>
      <c r="H241">
        <v>5203</v>
      </c>
      <c r="I241" t="str">
        <v>US</v>
      </c>
      <c r="J241" t="str">
        <v>USD</v>
      </c>
      <c r="K241">
        <v>1324533600</v>
      </c>
      <c r="L241">
        <v>1325052000</v>
      </c>
      <c r="M241" t="b">
        <v>0</v>
      </c>
      <c r="N241" t="b">
        <v>0</v>
      </c>
      <c r="O241" t="str">
        <v>technology/web</v>
      </c>
      <c r="P241">
        <v>26.997693638285604</v>
      </c>
      <c r="Q241" t="str">
        <v>technology</v>
      </c>
      <c r="R241" t="str">
        <v>web</v>
      </c>
      <c r="S241">
        <v>40899.25</v>
      </c>
      <c r="T241">
        <v>40905.25</v>
      </c>
      <c r="V241">
        <v>640</v>
      </c>
      <c r="W241" t="str">
        <v>Richardson, Woodward and Hansen</v>
      </c>
      <c r="X241" t="str">
        <v>Pre-emptive context-sensitive support</v>
      </c>
      <c r="Y241">
        <v>119800</v>
      </c>
      <c r="Z241">
        <v>19769</v>
      </c>
      <c r="AA241">
        <v>16.501669449081803</v>
      </c>
      <c r="AB241" t="str">
        <v>failed</v>
      </c>
      <c r="AC241">
        <v>257</v>
      </c>
      <c r="AD241" t="str">
        <v>US</v>
      </c>
      <c r="AE241" t="str">
        <v>USD</v>
      </c>
      <c r="AF241">
        <v>1453096800</v>
      </c>
      <c r="AG241">
        <v>1453356000</v>
      </c>
      <c r="AH241" t="b">
        <v>0</v>
      </c>
      <c r="AI241" t="b">
        <v>0</v>
      </c>
      <c r="AJ241" t="str">
        <v>theater/plays</v>
      </c>
      <c r="AK241">
        <v>76.922178988326849</v>
      </c>
      <c r="AL241" t="str">
        <v>theater</v>
      </c>
      <c r="AM241" t="str">
        <v>plays</v>
      </c>
      <c r="AN241">
        <v>42387.25</v>
      </c>
      <c r="AO241">
        <v>42390.25</v>
      </c>
    </row>
    <row r="242" spans="1:41" x14ac:dyDescent="0.25">
      <c r="A242">
        <v>420</v>
      </c>
      <c r="B242" t="str">
        <v>Blair, Reyes and Woods</v>
      </c>
      <c r="C242" t="str">
        <v>Cross-platform interactive synergy</v>
      </c>
      <c r="D242">
        <v>5000</v>
      </c>
      <c r="E242">
        <v>6423</v>
      </c>
      <c r="F242">
        <v>128.46</v>
      </c>
      <c r="G242" t="str">
        <v>successful</v>
      </c>
      <c r="H242">
        <v>94</v>
      </c>
      <c r="I242" t="str">
        <v>US</v>
      </c>
      <c r="J242" t="str">
        <v>USD</v>
      </c>
      <c r="K242">
        <v>1498366800</v>
      </c>
      <c r="L242">
        <v>1499576400</v>
      </c>
      <c r="M242" t="b">
        <v>0</v>
      </c>
      <c r="N242" t="b">
        <v>0</v>
      </c>
      <c r="O242" t="str">
        <v>theater/plays</v>
      </c>
      <c r="P242">
        <v>68.329787234042556</v>
      </c>
      <c r="Q242" t="str">
        <v>theater</v>
      </c>
      <c r="R242" t="str">
        <v>plays</v>
      </c>
      <c r="S242">
        <v>42911.208333333328</v>
      </c>
      <c r="T242">
        <v>42925.208333333328</v>
      </c>
      <c r="V242">
        <v>644</v>
      </c>
      <c r="W242" t="str">
        <v>Peters-Nelson</v>
      </c>
      <c r="X242" t="str">
        <v>Distributed real-time algorithm</v>
      </c>
      <c r="Y242">
        <v>169400</v>
      </c>
      <c r="Z242">
        <v>81984</v>
      </c>
      <c r="AA242">
        <v>48.396694214876035</v>
      </c>
      <c r="AB242" t="str">
        <v>failed</v>
      </c>
      <c r="AC242">
        <v>2928</v>
      </c>
      <c r="AD242" t="str">
        <v>CA</v>
      </c>
      <c r="AE242" t="str">
        <v>CAD</v>
      </c>
      <c r="AF242">
        <v>1545112800</v>
      </c>
      <c r="AG242">
        <v>1546495200</v>
      </c>
      <c r="AH242" t="b">
        <v>0</v>
      </c>
      <c r="AI242" t="b">
        <v>0</v>
      </c>
      <c r="AJ242" t="str">
        <v>theater/plays</v>
      </c>
      <c r="AK242">
        <v>28</v>
      </c>
      <c r="AL242" t="str">
        <v>theater</v>
      </c>
      <c r="AM242" t="str">
        <v>plays</v>
      </c>
      <c r="AN242">
        <v>43452.25</v>
      </c>
      <c r="AO242">
        <v>43468.25</v>
      </c>
    </row>
    <row r="243" spans="1:41" x14ac:dyDescent="0.25">
      <c r="A243">
        <v>422</v>
      </c>
      <c r="B243" t="str">
        <v>Brown, Davies and Pacheco</v>
      </c>
      <c r="C243" t="str">
        <v>Reverse-engineered regional knowledge user</v>
      </c>
      <c r="D243">
        <v>8700</v>
      </c>
      <c r="E243">
        <v>11075</v>
      </c>
      <c r="F243">
        <v>127.29885057471265</v>
      </c>
      <c r="G243" t="str">
        <v>successful</v>
      </c>
      <c r="H243">
        <v>205</v>
      </c>
      <c r="I243" t="str">
        <v>US</v>
      </c>
      <c r="J243" t="str">
        <v>USD</v>
      </c>
      <c r="K243">
        <v>1271480400</v>
      </c>
      <c r="L243">
        <v>1273208400</v>
      </c>
      <c r="M243" t="b">
        <v>0</v>
      </c>
      <c r="N243" t="b">
        <v>1</v>
      </c>
      <c r="O243" t="str">
        <v>theater/plays</v>
      </c>
      <c r="P243">
        <v>54.024390243902438</v>
      </c>
      <c r="Q243" t="str">
        <v>theater</v>
      </c>
      <c r="R243" t="str">
        <v>plays</v>
      </c>
      <c r="S243">
        <v>40285.208333333336</v>
      </c>
      <c r="T243">
        <v>40305.208333333336</v>
      </c>
      <c r="V243">
        <v>645</v>
      </c>
      <c r="W243" t="str">
        <v>Ferguson, Murphy and Bright</v>
      </c>
      <c r="X243" t="str">
        <v>Multi-lateral heuristic throughput</v>
      </c>
      <c r="Y243">
        <v>192100</v>
      </c>
      <c r="Z243">
        <v>178483</v>
      </c>
      <c r="AA243">
        <v>92.911504424778755</v>
      </c>
      <c r="AB243" t="str">
        <v>failed</v>
      </c>
      <c r="AC243">
        <v>4697</v>
      </c>
      <c r="AD243" t="str">
        <v>US</v>
      </c>
      <c r="AE243" t="str">
        <v>USD</v>
      </c>
      <c r="AF243">
        <v>1537938000</v>
      </c>
      <c r="AG243">
        <v>1539752400</v>
      </c>
      <c r="AH243" t="b">
        <v>0</v>
      </c>
      <c r="AI243" t="b">
        <v>1</v>
      </c>
      <c r="AJ243" t="str">
        <v>music/rock</v>
      </c>
      <c r="AK243">
        <v>37.999361294443261</v>
      </c>
      <c r="AL243" t="str">
        <v>music</v>
      </c>
      <c r="AM243" t="str">
        <v>rock</v>
      </c>
      <c r="AN243">
        <v>43369.208333333328</v>
      </c>
      <c r="AO243">
        <v>43390.208333333328</v>
      </c>
    </row>
    <row r="244" spans="1:41" x14ac:dyDescent="0.25">
      <c r="A244">
        <v>425</v>
      </c>
      <c r="B244" t="str">
        <v>Sullivan, Davis and Booth</v>
      </c>
      <c r="C244" t="str">
        <v>Vision-oriented actuating hardware</v>
      </c>
      <c r="D244">
        <v>2700</v>
      </c>
      <c r="E244">
        <v>7767</v>
      </c>
      <c r="F244">
        <v>287.66666666666663</v>
      </c>
      <c r="G244" t="str">
        <v>successful</v>
      </c>
      <c r="H244">
        <v>92</v>
      </c>
      <c r="I244" t="str">
        <v>US</v>
      </c>
      <c r="J244" t="str">
        <v>USD</v>
      </c>
      <c r="K244">
        <v>1438059600</v>
      </c>
      <c r="L244">
        <v>1438578000</v>
      </c>
      <c r="M244" t="b">
        <v>0</v>
      </c>
      <c r="N244" t="b">
        <v>0</v>
      </c>
      <c r="O244" t="str">
        <v>photography/photography books</v>
      </c>
      <c r="P244">
        <v>84.423913043478265</v>
      </c>
      <c r="Q244" t="str">
        <v>photography</v>
      </c>
      <c r="R244" t="str">
        <v>photography books</v>
      </c>
      <c r="S244">
        <v>42213.208333333328</v>
      </c>
      <c r="T244">
        <v>42219.208333333328</v>
      </c>
      <c r="V244">
        <v>646</v>
      </c>
      <c r="W244" t="str">
        <v>Robinson Group</v>
      </c>
      <c r="X244" t="str">
        <v>Switchable reciprocal middleware</v>
      </c>
      <c r="Y244">
        <v>98700</v>
      </c>
      <c r="Z244">
        <v>87448</v>
      </c>
      <c r="AA244">
        <v>88.599797365754824</v>
      </c>
      <c r="AB244" t="str">
        <v>failed</v>
      </c>
      <c r="AC244">
        <v>2915</v>
      </c>
      <c r="AD244" t="str">
        <v>US</v>
      </c>
      <c r="AE244" t="str">
        <v>USD</v>
      </c>
      <c r="AF244">
        <v>1363150800</v>
      </c>
      <c r="AG244">
        <v>1364101200</v>
      </c>
      <c r="AH244" t="b">
        <v>0</v>
      </c>
      <c r="AI244" t="b">
        <v>0</v>
      </c>
      <c r="AJ244" t="str">
        <v>games/video games</v>
      </c>
      <c r="AK244">
        <v>29.999313893653515</v>
      </c>
      <c r="AL244" t="str">
        <v>games</v>
      </c>
      <c r="AM244" t="str">
        <v>video games</v>
      </c>
      <c r="AN244">
        <v>41346.208333333336</v>
      </c>
      <c r="AO244">
        <v>41357.208333333336</v>
      </c>
    </row>
    <row r="245" spans="1:41" x14ac:dyDescent="0.25">
      <c r="A245">
        <v>426</v>
      </c>
      <c r="B245" t="str">
        <v>Edwards-Kane</v>
      </c>
      <c r="C245" t="str">
        <v>Virtual leadingedge framework</v>
      </c>
      <c r="D245">
        <v>1800</v>
      </c>
      <c r="E245">
        <v>10313</v>
      </c>
      <c r="F245">
        <v>572.94444444444446</v>
      </c>
      <c r="G245" t="str">
        <v>successful</v>
      </c>
      <c r="H245">
        <v>219</v>
      </c>
      <c r="I245" t="str">
        <v>US</v>
      </c>
      <c r="J245" t="str">
        <v>USD</v>
      </c>
      <c r="K245">
        <v>1361944800</v>
      </c>
      <c r="L245">
        <v>1362549600</v>
      </c>
      <c r="M245" t="b">
        <v>0</v>
      </c>
      <c r="N245" t="b">
        <v>0</v>
      </c>
      <c r="O245" t="str">
        <v>theater/plays</v>
      </c>
      <c r="P245">
        <v>47.091324200913242</v>
      </c>
      <c r="Q245" t="str">
        <v>theater</v>
      </c>
      <c r="R245" t="str">
        <v>plays</v>
      </c>
      <c r="S245">
        <v>41332.25</v>
      </c>
      <c r="T245">
        <v>41339.25</v>
      </c>
      <c r="V245">
        <v>647</v>
      </c>
      <c r="W245" t="str">
        <v>Jordan-Wolfe</v>
      </c>
      <c r="X245" t="str">
        <v>Inverse multimedia Graphic Interface</v>
      </c>
      <c r="Y245">
        <v>4500</v>
      </c>
      <c r="Z245">
        <v>1863</v>
      </c>
      <c r="AA245">
        <v>41.4</v>
      </c>
      <c r="AB245" t="str">
        <v>failed</v>
      </c>
      <c r="AC245">
        <v>18</v>
      </c>
      <c r="AD245" t="str">
        <v>US</v>
      </c>
      <c r="AE245" t="str">
        <v>USD</v>
      </c>
      <c r="AF245">
        <v>1523250000</v>
      </c>
      <c r="AG245">
        <v>1525323600</v>
      </c>
      <c r="AH245" t="b">
        <v>0</v>
      </c>
      <c r="AI245" t="b">
        <v>0</v>
      </c>
      <c r="AJ245" t="str">
        <v>publishing/translations</v>
      </c>
      <c r="AK245">
        <v>103.5</v>
      </c>
      <c r="AL245" t="str">
        <v>publishing</v>
      </c>
      <c r="AM245" t="str">
        <v>translations</v>
      </c>
      <c r="AN245">
        <v>43199.208333333328</v>
      </c>
      <c r="AO245">
        <v>43223.208333333328</v>
      </c>
    </row>
    <row r="246" spans="1:41" x14ac:dyDescent="0.25">
      <c r="A246">
        <v>427</v>
      </c>
      <c r="B246" t="str">
        <v>Hicks, Wall and Webb</v>
      </c>
      <c r="C246" t="str">
        <v>Managed discrete framework</v>
      </c>
      <c r="D246">
        <v>174500</v>
      </c>
      <c r="E246">
        <v>197018</v>
      </c>
      <c r="F246">
        <v>112.90429799426933</v>
      </c>
      <c r="G246" t="str">
        <v>successful</v>
      </c>
      <c r="H246">
        <v>2526</v>
      </c>
      <c r="I246" t="str">
        <v>US</v>
      </c>
      <c r="J246" t="str">
        <v>USD</v>
      </c>
      <c r="K246">
        <v>1410584400</v>
      </c>
      <c r="L246">
        <v>1413349200</v>
      </c>
      <c r="M246" t="b">
        <v>0</v>
      </c>
      <c r="N246" t="b">
        <v>1</v>
      </c>
      <c r="O246" t="str">
        <v>theater/plays</v>
      </c>
      <c r="P246">
        <v>77.996041171813147</v>
      </c>
      <c r="Q246" t="str">
        <v>theater</v>
      </c>
      <c r="R246" t="str">
        <v>plays</v>
      </c>
      <c r="S246">
        <v>41895.208333333336</v>
      </c>
      <c r="T246">
        <v>41927.208333333336</v>
      </c>
      <c r="V246">
        <v>649</v>
      </c>
      <c r="W246" t="str">
        <v>Yang and Sons</v>
      </c>
      <c r="X246" t="str">
        <v>Reactive 6thgeneration hub</v>
      </c>
      <c r="Y246">
        <v>121700</v>
      </c>
      <c r="Z246">
        <v>59003</v>
      </c>
      <c r="AA246">
        <v>48.482333607230892</v>
      </c>
      <c r="AB246" t="str">
        <v>failed</v>
      </c>
      <c r="AC246">
        <v>602</v>
      </c>
      <c r="AD246" t="str">
        <v>CH</v>
      </c>
      <c r="AE246" t="str">
        <v>CHF</v>
      </c>
      <c r="AF246">
        <v>1287550800</v>
      </c>
      <c r="AG246">
        <v>1288501200</v>
      </c>
      <c r="AH246" t="b">
        <v>1</v>
      </c>
      <c r="AI246" t="b">
        <v>1</v>
      </c>
      <c r="AJ246" t="str">
        <v>theater/plays</v>
      </c>
      <c r="AK246">
        <v>98.011627906976742</v>
      </c>
      <c r="AL246" t="str">
        <v>theater</v>
      </c>
      <c r="AM246" t="str">
        <v>plays</v>
      </c>
      <c r="AN246">
        <v>40471.208333333336</v>
      </c>
      <c r="AO246">
        <v>40482.208333333336</v>
      </c>
    </row>
    <row r="247" spans="1:41" x14ac:dyDescent="0.25">
      <c r="A247">
        <v>431</v>
      </c>
      <c r="B247" t="str">
        <v>Rosales LLC</v>
      </c>
      <c r="C247" t="str">
        <v>Compatible multimedia utilization</v>
      </c>
      <c r="D247">
        <v>5100</v>
      </c>
      <c r="E247">
        <v>9817</v>
      </c>
      <c r="F247">
        <v>192.49019607843135</v>
      </c>
      <c r="G247" t="str">
        <v>successful</v>
      </c>
      <c r="H247">
        <v>94</v>
      </c>
      <c r="I247" t="str">
        <v>US</v>
      </c>
      <c r="J247" t="str">
        <v>USD</v>
      </c>
      <c r="K247">
        <v>1529643600</v>
      </c>
      <c r="L247">
        <v>1531112400</v>
      </c>
      <c r="M247" t="b">
        <v>1</v>
      </c>
      <c r="N247" t="b">
        <v>0</v>
      </c>
      <c r="O247" t="str">
        <v>theater/plays</v>
      </c>
      <c r="P247">
        <v>104.43617021276596</v>
      </c>
      <c r="Q247" t="str">
        <v>theater</v>
      </c>
      <c r="R247" t="str">
        <v>plays</v>
      </c>
      <c r="S247">
        <v>43273.208333333328</v>
      </c>
      <c r="T247">
        <v>43290.208333333328</v>
      </c>
      <c r="V247">
        <v>650</v>
      </c>
      <c r="W247" t="str">
        <v>Wilson, Wilson and Mathis</v>
      </c>
      <c r="X247" t="str">
        <v>Optional asymmetric success</v>
      </c>
      <c r="Y247">
        <v>100</v>
      </c>
      <c r="Z247">
        <v>2</v>
      </c>
      <c r="AA247">
        <v>2</v>
      </c>
      <c r="AB247" t="str">
        <v>failed</v>
      </c>
      <c r="AC247">
        <v>1</v>
      </c>
      <c r="AD247" t="str">
        <v>US</v>
      </c>
      <c r="AE247" t="str">
        <v>USD</v>
      </c>
      <c r="AF247">
        <v>1404795600</v>
      </c>
      <c r="AG247">
        <v>1407128400</v>
      </c>
      <c r="AH247" t="b">
        <v>0</v>
      </c>
      <c r="AI247" t="b">
        <v>0</v>
      </c>
      <c r="AJ247" t="str">
        <v>music/jazz</v>
      </c>
      <c r="AK247">
        <v>2</v>
      </c>
      <c r="AL247" t="str">
        <v>music</v>
      </c>
      <c r="AM247" t="str">
        <v>jazz</v>
      </c>
      <c r="AN247">
        <v>41828.208333333336</v>
      </c>
      <c r="AO247">
        <v>41855.208333333336</v>
      </c>
    </row>
    <row r="248" spans="1:41" x14ac:dyDescent="0.25">
      <c r="A248">
        <v>435</v>
      </c>
      <c r="B248" t="str">
        <v>Spence, Jackson and Kelly</v>
      </c>
      <c r="C248" t="str">
        <v>Advanced discrete leverage</v>
      </c>
      <c r="D248">
        <v>152400</v>
      </c>
      <c r="E248">
        <v>178120</v>
      </c>
      <c r="F248">
        <v>116.87664041994749</v>
      </c>
      <c r="G248" t="str">
        <v>successful</v>
      </c>
      <c r="H248">
        <v>1713</v>
      </c>
      <c r="I248" t="str">
        <v>IT</v>
      </c>
      <c r="J248" t="str">
        <v>EUR</v>
      </c>
      <c r="K248">
        <v>1418623200</v>
      </c>
      <c r="L248">
        <v>1419660000</v>
      </c>
      <c r="M248" t="b">
        <v>0</v>
      </c>
      <c r="N248" t="b">
        <v>1</v>
      </c>
      <c r="O248" t="str">
        <v>theater/plays</v>
      </c>
      <c r="P248">
        <v>103.98131932282546</v>
      </c>
      <c r="Q248" t="str">
        <v>theater</v>
      </c>
      <c r="R248" t="str">
        <v>plays</v>
      </c>
      <c r="S248">
        <v>41988.25</v>
      </c>
      <c r="T248">
        <v>42000.25</v>
      </c>
      <c r="V248">
        <v>651</v>
      </c>
      <c r="W248" t="str">
        <v>Wang, Koch and Weaver</v>
      </c>
      <c r="X248" t="str">
        <v>Digitized analyzing capacity</v>
      </c>
      <c r="Y248">
        <v>196700</v>
      </c>
      <c r="Z248">
        <v>174039</v>
      </c>
      <c r="AA248">
        <v>88.47941026944585</v>
      </c>
      <c r="AB248" t="str">
        <v>failed</v>
      </c>
      <c r="AC248">
        <v>3868</v>
      </c>
      <c r="AD248" t="str">
        <v>IT</v>
      </c>
      <c r="AE248" t="str">
        <v>EUR</v>
      </c>
      <c r="AF248">
        <v>1393048800</v>
      </c>
      <c r="AG248">
        <v>1394344800</v>
      </c>
      <c r="AH248" t="b">
        <v>0</v>
      </c>
      <c r="AI248" t="b">
        <v>0</v>
      </c>
      <c r="AJ248" t="str">
        <v>film &amp; video/shorts</v>
      </c>
      <c r="AK248">
        <v>44.994570837642193</v>
      </c>
      <c r="AL248" t="str">
        <v>film &amp; video</v>
      </c>
      <c r="AM248" t="str">
        <v>shorts</v>
      </c>
      <c r="AN248">
        <v>41692.25</v>
      </c>
      <c r="AO248">
        <v>41707.25</v>
      </c>
    </row>
    <row r="249" spans="1:41" x14ac:dyDescent="0.25">
      <c r="A249">
        <v>436</v>
      </c>
      <c r="B249" t="str">
        <v>King-Nguyen</v>
      </c>
      <c r="C249" t="str">
        <v>Open-source incremental throughput</v>
      </c>
      <c r="D249">
        <v>1300</v>
      </c>
      <c r="E249">
        <v>13678</v>
      </c>
      <c r="F249">
        <v>1052.1538461538462</v>
      </c>
      <c r="G249" t="str">
        <v>successful</v>
      </c>
      <c r="H249">
        <v>249</v>
      </c>
      <c r="I249" t="str">
        <v>US</v>
      </c>
      <c r="J249" t="str">
        <v>USD</v>
      </c>
      <c r="K249">
        <v>1555736400</v>
      </c>
      <c r="L249">
        <v>1555822800</v>
      </c>
      <c r="M249" t="b">
        <v>0</v>
      </c>
      <c r="N249" t="b">
        <v>0</v>
      </c>
      <c r="O249" t="str">
        <v>music/jazz</v>
      </c>
      <c r="P249">
        <v>54.931726907630519</v>
      </c>
      <c r="Q249" t="str">
        <v>music</v>
      </c>
      <c r="R249" t="str">
        <v>jazz</v>
      </c>
      <c r="S249">
        <v>43575.208333333328</v>
      </c>
      <c r="T249">
        <v>43576.208333333328</v>
      </c>
      <c r="V249">
        <v>656</v>
      </c>
      <c r="W249" t="str">
        <v>Hobbs, Brown and Lee</v>
      </c>
      <c r="X249" t="str">
        <v>Vision-oriented systematic Graphical User Interface</v>
      </c>
      <c r="Y249">
        <v>118400</v>
      </c>
      <c r="Z249">
        <v>49879</v>
      </c>
      <c r="AA249">
        <v>42.127533783783782</v>
      </c>
      <c r="AB249" t="str">
        <v>failed</v>
      </c>
      <c r="AC249">
        <v>504</v>
      </c>
      <c r="AD249" t="str">
        <v>AU</v>
      </c>
      <c r="AE249" t="str">
        <v>AUD</v>
      </c>
      <c r="AF249">
        <v>1514440800</v>
      </c>
      <c r="AG249">
        <v>1514872800</v>
      </c>
      <c r="AH249" t="b">
        <v>0</v>
      </c>
      <c r="AI249" t="b">
        <v>0</v>
      </c>
      <c r="AJ249" t="str">
        <v>food/food trucks</v>
      </c>
      <c r="AK249">
        <v>98.966269841269835</v>
      </c>
      <c r="AL249" t="str">
        <v>food</v>
      </c>
      <c r="AM249" t="str">
        <v>food trucks</v>
      </c>
      <c r="AN249">
        <v>43097.25</v>
      </c>
      <c r="AO249">
        <v>43102.25</v>
      </c>
    </row>
    <row r="250" spans="1:41" x14ac:dyDescent="0.25">
      <c r="A250">
        <v>437</v>
      </c>
      <c r="B250" t="str">
        <v>Hansen Group</v>
      </c>
      <c r="C250" t="str">
        <v>Centralized regional interface</v>
      </c>
      <c r="D250">
        <v>8100</v>
      </c>
      <c r="E250">
        <v>9969</v>
      </c>
      <c r="F250">
        <v>123.07407407407408</v>
      </c>
      <c r="G250" t="str">
        <v>successful</v>
      </c>
      <c r="H250">
        <v>192</v>
      </c>
      <c r="I250" t="str">
        <v>US</v>
      </c>
      <c r="J250" t="str">
        <v>USD</v>
      </c>
      <c r="K250">
        <v>1442120400</v>
      </c>
      <c r="L250">
        <v>1442379600</v>
      </c>
      <c r="M250" t="b">
        <v>0</v>
      </c>
      <c r="N250" t="b">
        <v>1</v>
      </c>
      <c r="O250" t="str">
        <v>film &amp; video/animation</v>
      </c>
      <c r="P250">
        <v>51.921875</v>
      </c>
      <c r="Q250" t="str">
        <v>film &amp; video</v>
      </c>
      <c r="R250" t="str">
        <v>animation</v>
      </c>
      <c r="S250">
        <v>42260.208333333328</v>
      </c>
      <c r="T250">
        <v>42263.208333333328</v>
      </c>
      <c r="V250">
        <v>657</v>
      </c>
      <c r="W250" t="str">
        <v>Russo, Kim and Mccoy</v>
      </c>
      <c r="X250" t="str">
        <v>Balanced optimal hardware</v>
      </c>
      <c r="Y250">
        <v>10000</v>
      </c>
      <c r="Z250">
        <v>824</v>
      </c>
      <c r="AA250">
        <v>8.24</v>
      </c>
      <c r="AB250" t="str">
        <v>failed</v>
      </c>
      <c r="AC250">
        <v>14</v>
      </c>
      <c r="AD250" t="str">
        <v>US</v>
      </c>
      <c r="AE250" t="str">
        <v>USD</v>
      </c>
      <c r="AF250">
        <v>1514354400</v>
      </c>
      <c r="AG250">
        <v>1515736800</v>
      </c>
      <c r="AH250" t="b">
        <v>0</v>
      </c>
      <c r="AI250" t="b">
        <v>0</v>
      </c>
      <c r="AJ250" t="str">
        <v>film &amp; video/science fiction</v>
      </c>
      <c r="AK250">
        <v>58.857142857142854</v>
      </c>
      <c r="AL250" t="str">
        <v>film &amp; video</v>
      </c>
      <c r="AM250" t="str">
        <v>science fiction</v>
      </c>
      <c r="AN250">
        <v>43096.25</v>
      </c>
      <c r="AO250">
        <v>43112.25</v>
      </c>
    </row>
    <row r="251" spans="1:41" x14ac:dyDescent="0.25">
      <c r="A251">
        <v>438</v>
      </c>
      <c r="B251" t="str">
        <v>Mathis, Hall and Hansen</v>
      </c>
      <c r="C251" t="str">
        <v>Streamlined web-enabled knowledgebase</v>
      </c>
      <c r="D251">
        <v>8300</v>
      </c>
      <c r="E251">
        <v>14827</v>
      </c>
      <c r="F251">
        <v>178.63855421686748</v>
      </c>
      <c r="G251" t="str">
        <v>successful</v>
      </c>
      <c r="H251">
        <v>247</v>
      </c>
      <c r="I251" t="str">
        <v>US</v>
      </c>
      <c r="J251" t="str">
        <v>USD</v>
      </c>
      <c r="K251">
        <v>1362376800</v>
      </c>
      <c r="L251">
        <v>1364965200</v>
      </c>
      <c r="M251" t="b">
        <v>0</v>
      </c>
      <c r="N251" t="b">
        <v>0</v>
      </c>
      <c r="O251" t="str">
        <v>theater/plays</v>
      </c>
      <c r="P251">
        <v>60.02834008097166</v>
      </c>
      <c r="Q251" t="str">
        <v>theater</v>
      </c>
      <c r="R251" t="str">
        <v>plays</v>
      </c>
      <c r="S251">
        <v>41337.25</v>
      </c>
      <c r="T251">
        <v>41367.208333333336</v>
      </c>
      <c r="V251">
        <v>659</v>
      </c>
      <c r="W251" t="str">
        <v>Bailey and Sons</v>
      </c>
      <c r="X251" t="str">
        <v>Grass-roots dynamic emulation</v>
      </c>
      <c r="Y251">
        <v>120700</v>
      </c>
      <c r="Z251">
        <v>57010</v>
      </c>
      <c r="AA251">
        <v>47.232808616404313</v>
      </c>
      <c r="AB251" t="str">
        <v>failed</v>
      </c>
      <c r="AC251">
        <v>750</v>
      </c>
      <c r="AD251" t="str">
        <v>GB</v>
      </c>
      <c r="AE251" t="str">
        <v>GBP</v>
      </c>
      <c r="AF251">
        <v>1296108000</v>
      </c>
      <c r="AG251">
        <v>1296194400</v>
      </c>
      <c r="AH251" t="b">
        <v>0</v>
      </c>
      <c r="AI251" t="b">
        <v>0</v>
      </c>
      <c r="AJ251" t="str">
        <v>film &amp; video/documentary</v>
      </c>
      <c r="AK251">
        <v>76.013333333333335</v>
      </c>
      <c r="AL251" t="str">
        <v>film &amp; video</v>
      </c>
      <c r="AM251" t="str">
        <v>documentary</v>
      </c>
      <c r="AN251">
        <v>40570.25</v>
      </c>
      <c r="AO251">
        <v>40571.25</v>
      </c>
    </row>
    <row r="252" spans="1:41" x14ac:dyDescent="0.25">
      <c r="A252">
        <v>439</v>
      </c>
      <c r="B252" t="str">
        <v>Cummings Inc</v>
      </c>
      <c r="C252" t="str">
        <v>Digitized transitional monitoring</v>
      </c>
      <c r="D252">
        <v>28400</v>
      </c>
      <c r="E252">
        <v>100900</v>
      </c>
      <c r="F252">
        <v>355.28169014084506</v>
      </c>
      <c r="G252" t="str">
        <v>successful</v>
      </c>
      <c r="H252">
        <v>2293</v>
      </c>
      <c r="I252" t="str">
        <v>US</v>
      </c>
      <c r="J252" t="str">
        <v>USD</v>
      </c>
      <c r="K252">
        <v>1478408400</v>
      </c>
      <c r="L252">
        <v>1479016800</v>
      </c>
      <c r="M252" t="b">
        <v>0</v>
      </c>
      <c r="N252" t="b">
        <v>0</v>
      </c>
      <c r="O252" t="str">
        <v>film &amp; video/science fiction</v>
      </c>
      <c r="P252">
        <v>44.003488879197555</v>
      </c>
      <c r="Q252" t="str">
        <v>film &amp; video</v>
      </c>
      <c r="R252" t="str">
        <v>science fiction</v>
      </c>
      <c r="S252">
        <v>42680.208333333328</v>
      </c>
      <c r="T252">
        <v>42687.25</v>
      </c>
      <c r="V252">
        <v>660</v>
      </c>
      <c r="W252" t="str">
        <v>Jensen-Brown</v>
      </c>
      <c r="X252" t="str">
        <v>Fundamental disintermediate matrix</v>
      </c>
      <c r="Y252">
        <v>9100</v>
      </c>
      <c r="Z252">
        <v>7438</v>
      </c>
      <c r="AA252">
        <v>81.736263736263737</v>
      </c>
      <c r="AB252" t="str">
        <v>failed</v>
      </c>
      <c r="AC252">
        <v>77</v>
      </c>
      <c r="AD252" t="str">
        <v>US</v>
      </c>
      <c r="AE252" t="str">
        <v>USD</v>
      </c>
      <c r="AF252">
        <v>1440133200</v>
      </c>
      <c r="AG252">
        <v>1440910800</v>
      </c>
      <c r="AH252" t="b">
        <v>1</v>
      </c>
      <c r="AI252" t="b">
        <v>0</v>
      </c>
      <c r="AJ252" t="str">
        <v>theater/plays</v>
      </c>
      <c r="AK252">
        <v>96.597402597402592</v>
      </c>
      <c r="AL252" t="str">
        <v>theater</v>
      </c>
      <c r="AM252" t="str">
        <v>plays</v>
      </c>
      <c r="AN252">
        <v>42237.208333333328</v>
      </c>
      <c r="AO252">
        <v>42246.208333333328</v>
      </c>
    </row>
    <row r="253" spans="1:41" x14ac:dyDescent="0.25">
      <c r="A253">
        <v>440</v>
      </c>
      <c r="B253" t="str">
        <v>Miller-Poole</v>
      </c>
      <c r="C253" t="str">
        <v>Networked optimal adapter</v>
      </c>
      <c r="D253">
        <v>102500</v>
      </c>
      <c r="E253">
        <v>165954</v>
      </c>
      <c r="F253">
        <v>161.90634146341463</v>
      </c>
      <c r="G253" t="str">
        <v>successful</v>
      </c>
      <c r="H253">
        <v>3131</v>
      </c>
      <c r="I253" t="str">
        <v>US</v>
      </c>
      <c r="J253" t="str">
        <v>USD</v>
      </c>
      <c r="K253">
        <v>1498798800</v>
      </c>
      <c r="L253">
        <v>1499662800</v>
      </c>
      <c r="M253" t="b">
        <v>0</v>
      </c>
      <c r="N253" t="b">
        <v>0</v>
      </c>
      <c r="O253" t="str">
        <v>film &amp; video/television</v>
      </c>
      <c r="P253">
        <v>53.003513254551258</v>
      </c>
      <c r="Q253" t="str">
        <v>film &amp; video</v>
      </c>
      <c r="R253" t="str">
        <v>television</v>
      </c>
      <c r="S253">
        <v>42916.208333333328</v>
      </c>
      <c r="T253">
        <v>42926.208333333328</v>
      </c>
      <c r="V253">
        <v>661</v>
      </c>
      <c r="W253" t="str">
        <v>Smith Group</v>
      </c>
      <c r="X253" t="str">
        <v>Right-sized secondary challenge</v>
      </c>
      <c r="Y253">
        <v>106800</v>
      </c>
      <c r="Z253">
        <v>57872</v>
      </c>
      <c r="AA253">
        <v>54.187265917603</v>
      </c>
      <c r="AB253" t="str">
        <v>failed</v>
      </c>
      <c r="AC253">
        <v>752</v>
      </c>
      <c r="AD253" t="str">
        <v>DK</v>
      </c>
      <c r="AE253" t="str">
        <v>DKK</v>
      </c>
      <c r="AF253">
        <v>1332910800</v>
      </c>
      <c r="AG253">
        <v>1335502800</v>
      </c>
      <c r="AH253" t="b">
        <v>0</v>
      </c>
      <c r="AI253" t="b">
        <v>0</v>
      </c>
      <c r="AJ253" t="str">
        <v>music/jazz</v>
      </c>
      <c r="AK253">
        <v>76.957446808510639</v>
      </c>
      <c r="AL253" t="str">
        <v>music</v>
      </c>
      <c r="AM253" t="str">
        <v>jazz</v>
      </c>
      <c r="AN253">
        <v>40996.208333333336</v>
      </c>
      <c r="AO253">
        <v>41026.208333333336</v>
      </c>
    </row>
    <row r="254" spans="1:41" x14ac:dyDescent="0.25">
      <c r="A254">
        <v>442</v>
      </c>
      <c r="B254" t="str">
        <v>Calderon, Bradford and Dean</v>
      </c>
      <c r="C254" t="str">
        <v>Devolved system-worthy framework</v>
      </c>
      <c r="D254">
        <v>5400</v>
      </c>
      <c r="E254">
        <v>10731</v>
      </c>
      <c r="F254">
        <v>198.72222222222223</v>
      </c>
      <c r="G254" t="str">
        <v>successful</v>
      </c>
      <c r="H254">
        <v>143</v>
      </c>
      <c r="I254" t="str">
        <v>IT</v>
      </c>
      <c r="J254" t="str">
        <v>EUR</v>
      </c>
      <c r="K254">
        <v>1504328400</v>
      </c>
      <c r="L254">
        <v>1505710800</v>
      </c>
      <c r="M254" t="b">
        <v>0</v>
      </c>
      <c r="N254" t="b">
        <v>0</v>
      </c>
      <c r="O254" t="str">
        <v>theater/plays</v>
      </c>
      <c r="P254">
        <v>75.04195804195804</v>
      </c>
      <c r="Q254" t="str">
        <v>theater</v>
      </c>
      <c r="R254" t="str">
        <v>plays</v>
      </c>
      <c r="S254">
        <v>42980.208333333328</v>
      </c>
      <c r="T254">
        <v>42996.208333333328</v>
      </c>
      <c r="V254">
        <v>662</v>
      </c>
      <c r="W254" t="str">
        <v>Murphy-Farrell</v>
      </c>
      <c r="X254" t="str">
        <v>Implemented exuding software</v>
      </c>
      <c r="Y254">
        <v>9100</v>
      </c>
      <c r="Z254">
        <v>8906</v>
      </c>
      <c r="AA254">
        <v>97.868131868131869</v>
      </c>
      <c r="AB254" t="str">
        <v>failed</v>
      </c>
      <c r="AC254">
        <v>131</v>
      </c>
      <c r="AD254" t="str">
        <v>US</v>
      </c>
      <c r="AE254" t="str">
        <v>USD</v>
      </c>
      <c r="AF254">
        <v>1544335200</v>
      </c>
      <c r="AG254">
        <v>1544680800</v>
      </c>
      <c r="AH254" t="b">
        <v>0</v>
      </c>
      <c r="AI254" t="b">
        <v>0</v>
      </c>
      <c r="AJ254" t="str">
        <v>theater/plays</v>
      </c>
      <c r="AK254">
        <v>67.984732824427482</v>
      </c>
      <c r="AL254" t="str">
        <v>theater</v>
      </c>
      <c r="AM254" t="str">
        <v>plays</v>
      </c>
      <c r="AN254">
        <v>43443.25</v>
      </c>
      <c r="AO254">
        <v>43447.25</v>
      </c>
    </row>
    <row r="255" spans="1:41" x14ac:dyDescent="0.25">
      <c r="A255">
        <v>444</v>
      </c>
      <c r="B255" t="str">
        <v>Hensley Ltd</v>
      </c>
      <c r="C255" t="str">
        <v>Versatile global attitude</v>
      </c>
      <c r="D255">
        <v>6200</v>
      </c>
      <c r="E255">
        <v>10938</v>
      </c>
      <c r="F255">
        <v>176.41935483870967</v>
      </c>
      <c r="G255" t="str">
        <v>successful</v>
      </c>
      <c r="H255">
        <v>296</v>
      </c>
      <c r="I255" t="str">
        <v>US</v>
      </c>
      <c r="J255" t="str">
        <v>USD</v>
      </c>
      <c r="K255">
        <v>1311483600</v>
      </c>
      <c r="L255">
        <v>1311656400</v>
      </c>
      <c r="M255" t="b">
        <v>0</v>
      </c>
      <c r="N255" t="b">
        <v>1</v>
      </c>
      <c r="O255" t="str">
        <v>music/indie rock</v>
      </c>
      <c r="P255">
        <v>36.952702702702702</v>
      </c>
      <c r="Q255" t="str">
        <v>music</v>
      </c>
      <c r="R255" t="str">
        <v>indie rock</v>
      </c>
      <c r="S255">
        <v>40748.208333333336</v>
      </c>
      <c r="T255">
        <v>40750.208333333336</v>
      </c>
      <c r="V255">
        <v>663</v>
      </c>
      <c r="W255" t="str">
        <v>Everett-Wolfe</v>
      </c>
      <c r="X255" t="str">
        <v>Total optimizing software</v>
      </c>
      <c r="Y255">
        <v>10000</v>
      </c>
      <c r="Z255">
        <v>7724</v>
      </c>
      <c r="AA255">
        <v>77.239999999999995</v>
      </c>
      <c r="AB255" t="str">
        <v>failed</v>
      </c>
      <c r="AC255">
        <v>87</v>
      </c>
      <c r="AD255" t="str">
        <v>US</v>
      </c>
      <c r="AE255" t="str">
        <v>USD</v>
      </c>
      <c r="AF255">
        <v>1286427600</v>
      </c>
      <c r="AG255">
        <v>1288414800</v>
      </c>
      <c r="AH255" t="b">
        <v>0</v>
      </c>
      <c r="AI255" t="b">
        <v>0</v>
      </c>
      <c r="AJ255" t="str">
        <v>theater/plays</v>
      </c>
      <c r="AK255">
        <v>88.781609195402297</v>
      </c>
      <c r="AL255" t="str">
        <v>theater</v>
      </c>
      <c r="AM255" t="str">
        <v>plays</v>
      </c>
      <c r="AN255">
        <v>40458.208333333336</v>
      </c>
      <c r="AO255">
        <v>40481.208333333336</v>
      </c>
    </row>
    <row r="256" spans="1:41" x14ac:dyDescent="0.25">
      <c r="A256">
        <v>445</v>
      </c>
      <c r="B256" t="str">
        <v>Anderson-Pearson</v>
      </c>
      <c r="C256" t="str">
        <v>Intuitive demand-driven Local Area Network</v>
      </c>
      <c r="D256">
        <v>2100</v>
      </c>
      <c r="E256">
        <v>10739</v>
      </c>
      <c r="F256">
        <v>511.38095238095235</v>
      </c>
      <c r="G256" t="str">
        <v>successful</v>
      </c>
      <c r="H256">
        <v>170</v>
      </c>
      <c r="I256" t="str">
        <v>US</v>
      </c>
      <c r="J256" t="str">
        <v>USD</v>
      </c>
      <c r="K256">
        <v>1291356000</v>
      </c>
      <c r="L256">
        <v>1293170400</v>
      </c>
      <c r="M256" t="b">
        <v>0</v>
      </c>
      <c r="N256" t="b">
        <v>1</v>
      </c>
      <c r="O256" t="str">
        <v>theater/plays</v>
      </c>
      <c r="P256">
        <v>63.170588235294119</v>
      </c>
      <c r="Q256" t="str">
        <v>theater</v>
      </c>
      <c r="R256" t="str">
        <v>plays</v>
      </c>
      <c r="S256">
        <v>40515.25</v>
      </c>
      <c r="T256">
        <v>40536.25</v>
      </c>
      <c r="V256">
        <v>664</v>
      </c>
      <c r="W256" t="str">
        <v>Young PLC</v>
      </c>
      <c r="X256" t="str">
        <v>Optional maximized attitude</v>
      </c>
      <c r="Y256">
        <v>79400</v>
      </c>
      <c r="Z256">
        <v>26571</v>
      </c>
      <c r="AA256">
        <v>33.464735516372798</v>
      </c>
      <c r="AB256" t="str">
        <v>failed</v>
      </c>
      <c r="AC256">
        <v>1063</v>
      </c>
      <c r="AD256" t="str">
        <v>US</v>
      </c>
      <c r="AE256" t="str">
        <v>USD</v>
      </c>
      <c r="AF256">
        <v>1329717600</v>
      </c>
      <c r="AG256">
        <v>1330581600</v>
      </c>
      <c r="AH256" t="b">
        <v>0</v>
      </c>
      <c r="AI256" t="b">
        <v>0</v>
      </c>
      <c r="AJ256" t="str">
        <v>music/jazz</v>
      </c>
      <c r="AK256">
        <v>24.99623706491063</v>
      </c>
      <c r="AL256" t="str">
        <v>music</v>
      </c>
      <c r="AM256" t="str">
        <v>jazz</v>
      </c>
      <c r="AN256">
        <v>40959.25</v>
      </c>
      <c r="AO256">
        <v>40969.25</v>
      </c>
    </row>
    <row r="257" spans="1:41" x14ac:dyDescent="0.25">
      <c r="A257">
        <v>449</v>
      </c>
      <c r="B257" t="str">
        <v>Cuevas-Morales</v>
      </c>
      <c r="C257" t="str">
        <v>Public-key coherent ability</v>
      </c>
      <c r="D257">
        <v>900</v>
      </c>
      <c r="E257">
        <v>8703</v>
      </c>
      <c r="F257">
        <v>967</v>
      </c>
      <c r="G257" t="str">
        <v>successful</v>
      </c>
      <c r="H257">
        <v>86</v>
      </c>
      <c r="I257" t="str">
        <v>DK</v>
      </c>
      <c r="J257" t="str">
        <v>DKK</v>
      </c>
      <c r="K257">
        <v>1551852000</v>
      </c>
      <c r="L257">
        <v>1553317200</v>
      </c>
      <c r="M257" t="b">
        <v>0</v>
      </c>
      <c r="N257" t="b">
        <v>0</v>
      </c>
      <c r="O257" t="str">
        <v>games/video games</v>
      </c>
      <c r="P257">
        <v>101.19767441860465</v>
      </c>
      <c r="Q257" t="str">
        <v>games</v>
      </c>
      <c r="R257" t="str">
        <v>video games</v>
      </c>
      <c r="S257">
        <v>43530.25</v>
      </c>
      <c r="T257">
        <v>43547.208333333328</v>
      </c>
      <c r="V257">
        <v>668</v>
      </c>
      <c r="W257" t="str">
        <v>Brown and Sons</v>
      </c>
      <c r="X257" t="str">
        <v>Programmable leadingedge budgetary management</v>
      </c>
      <c r="Y257">
        <v>27500</v>
      </c>
      <c r="Z257">
        <v>5593</v>
      </c>
      <c r="AA257">
        <v>20.33818181818182</v>
      </c>
      <c r="AB257" t="str">
        <v>failed</v>
      </c>
      <c r="AC257">
        <v>76</v>
      </c>
      <c r="AD257" t="str">
        <v>US</v>
      </c>
      <c r="AE257" t="str">
        <v>USD</v>
      </c>
      <c r="AF257">
        <v>1343797200</v>
      </c>
      <c r="AG257">
        <v>1344834000</v>
      </c>
      <c r="AH257" t="b">
        <v>0</v>
      </c>
      <c r="AI257" t="b">
        <v>0</v>
      </c>
      <c r="AJ257" t="str">
        <v>theater/plays</v>
      </c>
      <c r="AK257">
        <v>73.59210526315789</v>
      </c>
      <c r="AL257" t="str">
        <v>theater</v>
      </c>
      <c r="AM257" t="str">
        <v>plays</v>
      </c>
      <c r="AN257">
        <v>41122.208333333336</v>
      </c>
      <c r="AO257">
        <v>41134.208333333336</v>
      </c>
    </row>
    <row r="258" spans="1:41" x14ac:dyDescent="0.25">
      <c r="A258">
        <v>451</v>
      </c>
      <c r="B258" t="str">
        <v>Padilla-Porter</v>
      </c>
      <c r="C258" t="str">
        <v>Innovative exuding matrix</v>
      </c>
      <c r="D258">
        <v>148400</v>
      </c>
      <c r="E258">
        <v>182302</v>
      </c>
      <c r="F258">
        <v>122.84501347708894</v>
      </c>
      <c r="G258" t="str">
        <v>successful</v>
      </c>
      <c r="H258">
        <v>6286</v>
      </c>
      <c r="I258" t="str">
        <v>US</v>
      </c>
      <c r="J258" t="str">
        <v>USD</v>
      </c>
      <c r="K258">
        <v>1500440400</v>
      </c>
      <c r="L258">
        <v>1503118800</v>
      </c>
      <c r="M258" t="b">
        <v>0</v>
      </c>
      <c r="N258" t="b">
        <v>0</v>
      </c>
      <c r="O258" t="str">
        <v>music/rock</v>
      </c>
      <c r="P258">
        <v>29.001272669424118</v>
      </c>
      <c r="Q258" t="str">
        <v>music</v>
      </c>
      <c r="R258" t="str">
        <v>rock</v>
      </c>
      <c r="S258">
        <v>42935.208333333328</v>
      </c>
      <c r="T258">
        <v>42966.208333333328</v>
      </c>
      <c r="V258">
        <v>672</v>
      </c>
      <c r="W258" t="str">
        <v>Kelly-Colon</v>
      </c>
      <c r="X258" t="str">
        <v>Stand-alone grid-enabled leverage</v>
      </c>
      <c r="Y258">
        <v>197900</v>
      </c>
      <c r="Z258">
        <v>110689</v>
      </c>
      <c r="AA258">
        <v>55.931783729156137</v>
      </c>
      <c r="AB258" t="str">
        <v>failed</v>
      </c>
      <c r="AC258">
        <v>4428</v>
      </c>
      <c r="AD258" t="str">
        <v>AU</v>
      </c>
      <c r="AE258" t="str">
        <v>AUD</v>
      </c>
      <c r="AF258">
        <v>1521608400</v>
      </c>
      <c r="AG258">
        <v>1522472400</v>
      </c>
      <c r="AH258" t="b">
        <v>0</v>
      </c>
      <c r="AI258" t="b">
        <v>0</v>
      </c>
      <c r="AJ258" t="str">
        <v>theater/plays</v>
      </c>
      <c r="AK258">
        <v>24.997515808491418</v>
      </c>
      <c r="AL258" t="str">
        <v>theater</v>
      </c>
      <c r="AM258" t="str">
        <v>plays</v>
      </c>
      <c r="AN258">
        <v>43180.208333333328</v>
      </c>
      <c r="AO258">
        <v>43190.208333333328</v>
      </c>
    </row>
    <row r="259" spans="1:41" x14ac:dyDescent="0.25">
      <c r="A259">
        <v>455</v>
      </c>
      <c r="B259" t="str">
        <v>Villanueva, Wright and Richardson</v>
      </c>
      <c r="C259" t="str">
        <v>Profit-focused global product</v>
      </c>
      <c r="D259">
        <v>116500</v>
      </c>
      <c r="E259">
        <v>137904</v>
      </c>
      <c r="F259">
        <v>118.37253218884121</v>
      </c>
      <c r="G259" t="str">
        <v>successful</v>
      </c>
      <c r="H259">
        <v>3727</v>
      </c>
      <c r="I259" t="str">
        <v>US</v>
      </c>
      <c r="J259" t="str">
        <v>USD</v>
      </c>
      <c r="K259">
        <v>1316754000</v>
      </c>
      <c r="L259">
        <v>1318741200</v>
      </c>
      <c r="M259" t="b">
        <v>0</v>
      </c>
      <c r="N259" t="b">
        <v>0</v>
      </c>
      <c r="O259" t="str">
        <v>theater/plays</v>
      </c>
      <c r="P259">
        <v>37.001341561577675</v>
      </c>
      <c r="Q259" t="str">
        <v>theater</v>
      </c>
      <c r="R259" t="str">
        <v>plays</v>
      </c>
      <c r="S259">
        <v>40809.208333333336</v>
      </c>
      <c r="T259">
        <v>40832.208333333336</v>
      </c>
      <c r="V259">
        <v>673</v>
      </c>
      <c r="W259" t="str">
        <v>Turner, Scott and Gentry</v>
      </c>
      <c r="X259" t="str">
        <v>Assimilated regional groupware</v>
      </c>
      <c r="Y259">
        <v>5600</v>
      </c>
      <c r="Z259">
        <v>2445</v>
      </c>
      <c r="AA259">
        <v>43.660714285714285</v>
      </c>
      <c r="AB259" t="str">
        <v>failed</v>
      </c>
      <c r="AC259">
        <v>58</v>
      </c>
      <c r="AD259" t="str">
        <v>IT</v>
      </c>
      <c r="AE259" t="str">
        <v>EUR</v>
      </c>
      <c r="AF259">
        <v>1460696400</v>
      </c>
      <c r="AG259">
        <v>1462510800</v>
      </c>
      <c r="AH259" t="b">
        <v>0</v>
      </c>
      <c r="AI259" t="b">
        <v>0</v>
      </c>
      <c r="AJ259" t="str">
        <v>music/indie rock</v>
      </c>
      <c r="AK259">
        <v>42.155172413793103</v>
      </c>
      <c r="AL259" t="str">
        <v>music</v>
      </c>
      <c r="AM259" t="str">
        <v>indie rock</v>
      </c>
      <c r="AN259">
        <v>42475.208333333328</v>
      </c>
      <c r="AO259">
        <v>42496.208333333328</v>
      </c>
    </row>
    <row r="260" spans="1:41" x14ac:dyDescent="0.25">
      <c r="A260">
        <v>456</v>
      </c>
      <c r="B260" t="str">
        <v>Wilson, Brooks and Clark</v>
      </c>
      <c r="C260" t="str">
        <v>Operative well-modulated data-warehouse</v>
      </c>
      <c r="D260">
        <v>146400</v>
      </c>
      <c r="E260">
        <v>152438</v>
      </c>
      <c r="F260">
        <v>104.1243169398907</v>
      </c>
      <c r="G260" t="str">
        <v>successful</v>
      </c>
      <c r="H260">
        <v>1605</v>
      </c>
      <c r="I260" t="str">
        <v>US</v>
      </c>
      <c r="J260" t="str">
        <v>USD</v>
      </c>
      <c r="K260">
        <v>1518242400</v>
      </c>
      <c r="L260">
        <v>1518242400</v>
      </c>
      <c r="M260" t="b">
        <v>0</v>
      </c>
      <c r="N260" t="b">
        <v>1</v>
      </c>
      <c r="O260" t="str">
        <v>music/indie rock</v>
      </c>
      <c r="P260">
        <v>94.976947040498445</v>
      </c>
      <c r="Q260" t="str">
        <v>music</v>
      </c>
      <c r="R260" t="str">
        <v>indie rock</v>
      </c>
      <c r="S260">
        <v>43141.25</v>
      </c>
      <c r="T260">
        <v>43141.25</v>
      </c>
      <c r="V260">
        <v>677</v>
      </c>
      <c r="W260" t="str">
        <v>Murphy-Fox</v>
      </c>
      <c r="X260" t="str">
        <v>Organic system-worthy orchestration</v>
      </c>
      <c r="Y260">
        <v>5300</v>
      </c>
      <c r="Z260">
        <v>4432</v>
      </c>
      <c r="AA260">
        <v>83.622641509433961</v>
      </c>
      <c r="AB260" t="str">
        <v>failed</v>
      </c>
      <c r="AC260">
        <v>111</v>
      </c>
      <c r="AD260" t="str">
        <v>US</v>
      </c>
      <c r="AE260" t="str">
        <v>USD</v>
      </c>
      <c r="AF260">
        <v>1468126800</v>
      </c>
      <c r="AG260">
        <v>1472446800</v>
      </c>
      <c r="AH260" t="b">
        <v>0</v>
      </c>
      <c r="AI260" t="b">
        <v>0</v>
      </c>
      <c r="AJ260" t="str">
        <v>publishing/fiction</v>
      </c>
      <c r="AK260">
        <v>39.927927927927925</v>
      </c>
      <c r="AL260" t="str">
        <v>publishing</v>
      </c>
      <c r="AM260" t="str">
        <v>fiction</v>
      </c>
      <c r="AN260">
        <v>42561.208333333328</v>
      </c>
      <c r="AO260">
        <v>42611.208333333328</v>
      </c>
    </row>
    <row r="261" spans="1:41" x14ac:dyDescent="0.25">
      <c r="A261">
        <v>458</v>
      </c>
      <c r="B261" t="str">
        <v>Wise, Thompson and Allen</v>
      </c>
      <c r="C261" t="str">
        <v>Pre-emptive neutral portal</v>
      </c>
      <c r="D261">
        <v>33800</v>
      </c>
      <c r="E261">
        <v>118706</v>
      </c>
      <c r="F261">
        <v>351.20118343195264</v>
      </c>
      <c r="G261" t="str">
        <v>successful</v>
      </c>
      <c r="H261">
        <v>2120</v>
      </c>
      <c r="I261" t="str">
        <v>US</v>
      </c>
      <c r="J261" t="str">
        <v>USD</v>
      </c>
      <c r="K261">
        <v>1269752400</v>
      </c>
      <c r="L261">
        <v>1273554000</v>
      </c>
      <c r="M261" t="b">
        <v>0</v>
      </c>
      <c r="N261" t="b">
        <v>0</v>
      </c>
      <c r="O261" t="str">
        <v>theater/plays</v>
      </c>
      <c r="P261">
        <v>55.993396226415094</v>
      </c>
      <c r="Q261" t="str">
        <v>theater</v>
      </c>
      <c r="R261" t="str">
        <v>plays</v>
      </c>
      <c r="S261">
        <v>40265.208333333336</v>
      </c>
      <c r="T261">
        <v>40309.208333333336</v>
      </c>
      <c r="V261">
        <v>680</v>
      </c>
      <c r="W261" t="str">
        <v>Nelson-Valdez</v>
      </c>
      <c r="X261" t="str">
        <v>Open-source 4thgeneration open system</v>
      </c>
      <c r="Y261">
        <v>145600</v>
      </c>
      <c r="Z261">
        <v>141822</v>
      </c>
      <c r="AA261">
        <v>97.405219780219781</v>
      </c>
      <c r="AB261" t="str">
        <v>failed</v>
      </c>
      <c r="AC261">
        <v>2955</v>
      </c>
      <c r="AD261" t="str">
        <v>US</v>
      </c>
      <c r="AE261" t="str">
        <v>USD</v>
      </c>
      <c r="AF261">
        <v>1576303200</v>
      </c>
      <c r="AG261">
        <v>1576476000</v>
      </c>
      <c r="AH261" t="b">
        <v>0</v>
      </c>
      <c r="AI261" t="b">
        <v>1</v>
      </c>
      <c r="AJ261" t="str">
        <v>games/mobile games</v>
      </c>
      <c r="AK261">
        <v>47.993908629441627</v>
      </c>
      <c r="AL261" t="str">
        <v>games</v>
      </c>
      <c r="AM261" t="str">
        <v>mobile games</v>
      </c>
      <c r="AN261">
        <v>43813.25</v>
      </c>
      <c r="AO261">
        <v>43815.25</v>
      </c>
    </row>
    <row r="262" spans="1:41" x14ac:dyDescent="0.25">
      <c r="A262">
        <v>460</v>
      </c>
      <c r="B262" t="str">
        <v>Rich, Alvarez and King</v>
      </c>
      <c r="C262" t="str">
        <v>Business-focused static ability</v>
      </c>
      <c r="D262">
        <v>2400</v>
      </c>
      <c r="E262">
        <v>4119</v>
      </c>
      <c r="F262">
        <v>171.625</v>
      </c>
      <c r="G262" t="str">
        <v>successful</v>
      </c>
      <c r="H262">
        <v>50</v>
      </c>
      <c r="I262" t="str">
        <v>US</v>
      </c>
      <c r="J262" t="str">
        <v>USD</v>
      </c>
      <c r="K262">
        <v>1281330000</v>
      </c>
      <c r="L262">
        <v>1281589200</v>
      </c>
      <c r="M262" t="b">
        <v>0</v>
      </c>
      <c r="N262" t="b">
        <v>0</v>
      </c>
      <c r="O262" t="str">
        <v>theater/plays</v>
      </c>
      <c r="P262">
        <v>82.38</v>
      </c>
      <c r="Q262" t="str">
        <v>theater</v>
      </c>
      <c r="R262" t="str">
        <v>plays</v>
      </c>
      <c r="S262">
        <v>40399.208333333336</v>
      </c>
      <c r="T262">
        <v>40402.208333333336</v>
      </c>
      <c r="V262">
        <v>681</v>
      </c>
      <c r="W262" t="str">
        <v>Kelly PLC</v>
      </c>
      <c r="X262" t="str">
        <v>Decentralized context-sensitive superstructure</v>
      </c>
      <c r="Y262">
        <v>184100</v>
      </c>
      <c r="Z262">
        <v>159037</v>
      </c>
      <c r="AA262">
        <v>86.386203150461711</v>
      </c>
      <c r="AB262" t="str">
        <v>failed</v>
      </c>
      <c r="AC262">
        <v>1657</v>
      </c>
      <c r="AD262" t="str">
        <v>US</v>
      </c>
      <c r="AE262" t="str">
        <v>USD</v>
      </c>
      <c r="AF262">
        <v>1324447200</v>
      </c>
      <c r="AG262">
        <v>1324965600</v>
      </c>
      <c r="AH262" t="b">
        <v>0</v>
      </c>
      <c r="AI262" t="b">
        <v>0</v>
      </c>
      <c r="AJ262" t="str">
        <v>theater/plays</v>
      </c>
      <c r="AK262">
        <v>95.978877489438744</v>
      </c>
      <c r="AL262" t="str">
        <v>theater</v>
      </c>
      <c r="AM262" t="str">
        <v>plays</v>
      </c>
      <c r="AN262">
        <v>40898.25</v>
      </c>
      <c r="AO262">
        <v>40904.25</v>
      </c>
    </row>
    <row r="263" spans="1:41" x14ac:dyDescent="0.25">
      <c r="A263">
        <v>461</v>
      </c>
      <c r="B263" t="str">
        <v>Terry-Salinas</v>
      </c>
      <c r="C263" t="str">
        <v>Networked secondary structure</v>
      </c>
      <c r="D263">
        <v>98800</v>
      </c>
      <c r="E263">
        <v>139354</v>
      </c>
      <c r="F263">
        <v>141.04655870445345</v>
      </c>
      <c r="G263" t="str">
        <v>successful</v>
      </c>
      <c r="H263">
        <v>2080</v>
      </c>
      <c r="I263" t="str">
        <v>US</v>
      </c>
      <c r="J263" t="str">
        <v>USD</v>
      </c>
      <c r="K263">
        <v>1398661200</v>
      </c>
      <c r="L263">
        <v>1400389200</v>
      </c>
      <c r="M263" t="b">
        <v>0</v>
      </c>
      <c r="N263" t="b">
        <v>0</v>
      </c>
      <c r="O263" t="str">
        <v>film &amp; video/drama</v>
      </c>
      <c r="P263">
        <v>66.997115384615384</v>
      </c>
      <c r="Q263" t="str">
        <v>film &amp; video</v>
      </c>
      <c r="R263" t="str">
        <v>drama</v>
      </c>
      <c r="S263">
        <v>41757.208333333336</v>
      </c>
      <c r="T263">
        <v>41777.208333333336</v>
      </c>
      <c r="V263">
        <v>685</v>
      </c>
      <c r="W263" t="str">
        <v>Lee-Cobb</v>
      </c>
      <c r="X263" t="str">
        <v>Customizable homogeneous firmware</v>
      </c>
      <c r="Y263">
        <v>140000</v>
      </c>
      <c r="Z263">
        <v>94501</v>
      </c>
      <c r="AA263">
        <v>67.500714285714281</v>
      </c>
      <c r="AB263" t="str">
        <v>failed</v>
      </c>
      <c r="AC263">
        <v>926</v>
      </c>
      <c r="AD263" t="str">
        <v>CA</v>
      </c>
      <c r="AE263" t="str">
        <v>CAD</v>
      </c>
      <c r="AF263">
        <v>1440306000</v>
      </c>
      <c r="AG263">
        <v>1442379600</v>
      </c>
      <c r="AH263" t="b">
        <v>0</v>
      </c>
      <c r="AI263" t="b">
        <v>0</v>
      </c>
      <c r="AJ263" t="str">
        <v>theater/plays</v>
      </c>
      <c r="AK263">
        <v>102.05291576673866</v>
      </c>
      <c r="AL263" t="str">
        <v>theater</v>
      </c>
      <c r="AM263" t="str">
        <v>plays</v>
      </c>
      <c r="AN263">
        <v>42239.208333333328</v>
      </c>
      <c r="AO263">
        <v>42263.208333333328</v>
      </c>
    </row>
    <row r="264" spans="1:41" x14ac:dyDescent="0.25">
      <c r="A264">
        <v>463</v>
      </c>
      <c r="B264" t="str">
        <v>Mckee-Hill</v>
      </c>
      <c r="C264" t="str">
        <v>Cross-platform upward-trending parallelism</v>
      </c>
      <c r="D264">
        <v>134300</v>
      </c>
      <c r="E264">
        <v>145265</v>
      </c>
      <c r="F264">
        <v>108.16455696202532</v>
      </c>
      <c r="G264" t="str">
        <v>successful</v>
      </c>
      <c r="H264">
        <v>2105</v>
      </c>
      <c r="I264" t="str">
        <v>US</v>
      </c>
      <c r="J264" t="str">
        <v>USD</v>
      </c>
      <c r="K264">
        <v>1388469600</v>
      </c>
      <c r="L264">
        <v>1388815200</v>
      </c>
      <c r="M264" t="b">
        <v>0</v>
      </c>
      <c r="N264" t="b">
        <v>0</v>
      </c>
      <c r="O264" t="str">
        <v>film &amp; video/animation</v>
      </c>
      <c r="P264">
        <v>69.009501187648453</v>
      </c>
      <c r="Q264" t="str">
        <v>film &amp; video</v>
      </c>
      <c r="R264" t="str">
        <v>animation</v>
      </c>
      <c r="S264">
        <v>41639.25</v>
      </c>
      <c r="T264">
        <v>41643.25</v>
      </c>
      <c r="V264">
        <v>692</v>
      </c>
      <c r="W264" t="str">
        <v>Murray Ltd</v>
      </c>
      <c r="X264" t="str">
        <v>Decentralized 4thgeneration challenge</v>
      </c>
      <c r="Y264">
        <v>6000</v>
      </c>
      <c r="Z264">
        <v>5438</v>
      </c>
      <c r="AA264">
        <v>90.633333333333326</v>
      </c>
      <c r="AB264" t="str">
        <v>failed</v>
      </c>
      <c r="AC264">
        <v>77</v>
      </c>
      <c r="AD264" t="str">
        <v>GB</v>
      </c>
      <c r="AE264" t="str">
        <v>GBP</v>
      </c>
      <c r="AF264">
        <v>1562648400</v>
      </c>
      <c r="AG264">
        <v>1564203600</v>
      </c>
      <c r="AH264" t="b">
        <v>0</v>
      </c>
      <c r="AI264" t="b">
        <v>0</v>
      </c>
      <c r="AJ264" t="str">
        <v>music/rock</v>
      </c>
      <c r="AK264">
        <v>70.623376623376629</v>
      </c>
      <c r="AL264" t="str">
        <v>music</v>
      </c>
      <c r="AM264" t="str">
        <v>rock</v>
      </c>
      <c r="AN264">
        <v>43655.208333333328</v>
      </c>
      <c r="AO264">
        <v>43673.208333333328</v>
      </c>
    </row>
    <row r="265" spans="1:41" x14ac:dyDescent="0.25">
      <c r="A265">
        <v>464</v>
      </c>
      <c r="B265" t="str">
        <v>Gomez LLC</v>
      </c>
      <c r="C265" t="str">
        <v>Pre-emptive mission-critical hardware</v>
      </c>
      <c r="D265">
        <v>71200</v>
      </c>
      <c r="E265">
        <v>95020</v>
      </c>
      <c r="F265">
        <v>133.45505617977528</v>
      </c>
      <c r="G265" t="str">
        <v>successful</v>
      </c>
      <c r="H265">
        <v>2436</v>
      </c>
      <c r="I265" t="str">
        <v>US</v>
      </c>
      <c r="J265" t="str">
        <v>USD</v>
      </c>
      <c r="K265">
        <v>1518328800</v>
      </c>
      <c r="L265">
        <v>1519538400</v>
      </c>
      <c r="M265" t="b">
        <v>0</v>
      </c>
      <c r="N265" t="b">
        <v>0</v>
      </c>
      <c r="O265" t="str">
        <v>theater/plays</v>
      </c>
      <c r="P265">
        <v>39.006568144499177</v>
      </c>
      <c r="Q265" t="str">
        <v>theater</v>
      </c>
      <c r="R265" t="str">
        <v>plays</v>
      </c>
      <c r="S265">
        <v>43142.25</v>
      </c>
      <c r="T265">
        <v>43156.25</v>
      </c>
      <c r="V265">
        <v>693</v>
      </c>
      <c r="W265" t="str">
        <v>Bradford-Silva</v>
      </c>
      <c r="X265" t="str">
        <v>Reverse-engineered composite hierarchy</v>
      </c>
      <c r="Y265">
        <v>180400</v>
      </c>
      <c r="Z265">
        <v>115396</v>
      </c>
      <c r="AA265">
        <v>63.966740576496676</v>
      </c>
      <c r="AB265" t="str">
        <v>failed</v>
      </c>
      <c r="AC265">
        <v>1748</v>
      </c>
      <c r="AD265" t="str">
        <v>US</v>
      </c>
      <c r="AE265" t="str">
        <v>USD</v>
      </c>
      <c r="AF265">
        <v>1508216400</v>
      </c>
      <c r="AG265">
        <v>1509685200</v>
      </c>
      <c r="AH265" t="b">
        <v>0</v>
      </c>
      <c r="AI265" t="b">
        <v>0</v>
      </c>
      <c r="AJ265" t="str">
        <v>theater/plays</v>
      </c>
      <c r="AK265">
        <v>66.016018306636155</v>
      </c>
      <c r="AL265" t="str">
        <v>theater</v>
      </c>
      <c r="AM265" t="str">
        <v>plays</v>
      </c>
      <c r="AN265">
        <v>43025.208333333328</v>
      </c>
      <c r="AO265">
        <v>43042.208333333328</v>
      </c>
    </row>
    <row r="266" spans="1:41" x14ac:dyDescent="0.25">
      <c r="A266">
        <v>465</v>
      </c>
      <c r="B266" t="str">
        <v>Gonzalez-Robbins</v>
      </c>
      <c r="C266" t="str">
        <v>Up-sized responsive protocol</v>
      </c>
      <c r="D266">
        <v>4700</v>
      </c>
      <c r="E266">
        <v>8829</v>
      </c>
      <c r="F266">
        <v>187.85106382978722</v>
      </c>
      <c r="G266" t="str">
        <v>successful</v>
      </c>
      <c r="H266">
        <v>80</v>
      </c>
      <c r="I266" t="str">
        <v>US</v>
      </c>
      <c r="J266" t="str">
        <v>USD</v>
      </c>
      <c r="K266">
        <v>1517032800</v>
      </c>
      <c r="L266">
        <v>1517810400</v>
      </c>
      <c r="M266" t="b">
        <v>0</v>
      </c>
      <c r="N266" t="b">
        <v>0</v>
      </c>
      <c r="O266" t="str">
        <v>publishing/translations</v>
      </c>
      <c r="P266">
        <v>110.3625</v>
      </c>
      <c r="Q266" t="str">
        <v>publishing</v>
      </c>
      <c r="R266" t="str">
        <v>translations</v>
      </c>
      <c r="S266">
        <v>43127.25</v>
      </c>
      <c r="T266">
        <v>43136.25</v>
      </c>
      <c r="V266">
        <v>694</v>
      </c>
      <c r="W266" t="str">
        <v>Mora-Bradley</v>
      </c>
      <c r="X266" t="str">
        <v>Programmable tangible ability</v>
      </c>
      <c r="Y266">
        <v>9100</v>
      </c>
      <c r="Z266">
        <v>7656</v>
      </c>
      <c r="AA266">
        <v>84.131868131868131</v>
      </c>
      <c r="AB266" t="str">
        <v>failed</v>
      </c>
      <c r="AC266">
        <v>79</v>
      </c>
      <c r="AD266" t="str">
        <v>US</v>
      </c>
      <c r="AE266" t="str">
        <v>USD</v>
      </c>
      <c r="AF266">
        <v>1511762400</v>
      </c>
      <c r="AG266">
        <v>1514959200</v>
      </c>
      <c r="AH266" t="b">
        <v>0</v>
      </c>
      <c r="AI266" t="b">
        <v>0</v>
      </c>
      <c r="AJ266" t="str">
        <v>theater/plays</v>
      </c>
      <c r="AK266">
        <v>96.911392405063296</v>
      </c>
      <c r="AL266" t="str">
        <v>theater</v>
      </c>
      <c r="AM266" t="str">
        <v>plays</v>
      </c>
      <c r="AN266">
        <v>43066.25</v>
      </c>
      <c r="AO266">
        <v>43103.25</v>
      </c>
    </row>
    <row r="267" spans="1:41" x14ac:dyDescent="0.25">
      <c r="A267">
        <v>466</v>
      </c>
      <c r="B267" t="str">
        <v>Obrien and Sons</v>
      </c>
      <c r="C267" t="str">
        <v>Pre-emptive transitional frame</v>
      </c>
      <c r="D267">
        <v>1200</v>
      </c>
      <c r="E267">
        <v>3984</v>
      </c>
      <c r="F267">
        <v>332</v>
      </c>
      <c r="G267" t="str">
        <v>successful</v>
      </c>
      <c r="H267">
        <v>42</v>
      </c>
      <c r="I267" t="str">
        <v>US</v>
      </c>
      <c r="J267" t="str">
        <v>USD</v>
      </c>
      <c r="K267">
        <v>1368594000</v>
      </c>
      <c r="L267">
        <v>1370581200</v>
      </c>
      <c r="M267" t="b">
        <v>0</v>
      </c>
      <c r="N267" t="b">
        <v>1</v>
      </c>
      <c r="O267" t="str">
        <v>technology/wearables</v>
      </c>
      <c r="P267">
        <v>94.857142857142861</v>
      </c>
      <c r="Q267" t="str">
        <v>technology</v>
      </c>
      <c r="R267" t="str">
        <v>wearables</v>
      </c>
      <c r="S267">
        <v>41409.208333333336</v>
      </c>
      <c r="T267">
        <v>41432.208333333336</v>
      </c>
      <c r="V267">
        <v>696</v>
      </c>
      <c r="W267" t="str">
        <v>Lopez, Reid and Johnson</v>
      </c>
      <c r="X267" t="str">
        <v>Total real-time hardware</v>
      </c>
      <c r="Y267">
        <v>164100</v>
      </c>
      <c r="Z267">
        <v>96888</v>
      </c>
      <c r="AA267">
        <v>59.042047531992694</v>
      </c>
      <c r="AB267" t="str">
        <v>failed</v>
      </c>
      <c r="AC267">
        <v>889</v>
      </c>
      <c r="AD267" t="str">
        <v>US</v>
      </c>
      <c r="AE267" t="str">
        <v>USD</v>
      </c>
      <c r="AF267">
        <v>1429506000</v>
      </c>
      <c r="AG267">
        <v>1429592400</v>
      </c>
      <c r="AH267" t="b">
        <v>0</v>
      </c>
      <c r="AI267" t="b">
        <v>1</v>
      </c>
      <c r="AJ267" t="str">
        <v>theater/plays</v>
      </c>
      <c r="AK267">
        <v>108.98537682789652</v>
      </c>
      <c r="AL267" t="str">
        <v>theater</v>
      </c>
      <c r="AM267" t="str">
        <v>plays</v>
      </c>
      <c r="AN267">
        <v>42114.208333333328</v>
      </c>
      <c r="AO267">
        <v>42115.208333333328</v>
      </c>
    </row>
    <row r="268" spans="1:41" x14ac:dyDescent="0.25">
      <c r="A268">
        <v>467</v>
      </c>
      <c r="B268" t="str">
        <v>Shaw Ltd</v>
      </c>
      <c r="C268" t="str">
        <v>Profit-focused content-based application</v>
      </c>
      <c r="D268">
        <v>1400</v>
      </c>
      <c r="E268">
        <v>8053</v>
      </c>
      <c r="F268">
        <v>575.21428571428578</v>
      </c>
      <c r="G268" t="str">
        <v>successful</v>
      </c>
      <c r="H268">
        <v>139</v>
      </c>
      <c r="I268" t="str">
        <v>CA</v>
      </c>
      <c r="J268" t="str">
        <v>CAD</v>
      </c>
      <c r="K268">
        <v>1448258400</v>
      </c>
      <c r="L268">
        <v>1448863200</v>
      </c>
      <c r="M268" t="b">
        <v>0</v>
      </c>
      <c r="N268" t="b">
        <v>1</v>
      </c>
      <c r="O268" t="str">
        <v>technology/web</v>
      </c>
      <c r="P268">
        <v>57.935251798561154</v>
      </c>
      <c r="Q268" t="str">
        <v>technology</v>
      </c>
      <c r="R268" t="str">
        <v>web</v>
      </c>
      <c r="S268">
        <v>42331.25</v>
      </c>
      <c r="T268">
        <v>42338.25</v>
      </c>
      <c r="V268">
        <v>699</v>
      </c>
      <c r="W268" t="str">
        <v>King Inc</v>
      </c>
      <c r="X268" t="str">
        <v>Ergonomic dedicated focus group</v>
      </c>
      <c r="Y268">
        <v>7400</v>
      </c>
      <c r="Z268">
        <v>6245</v>
      </c>
      <c r="AA268">
        <v>84.391891891891888</v>
      </c>
      <c r="AB268" t="str">
        <v>failed</v>
      </c>
      <c r="AC268">
        <v>56</v>
      </c>
      <c r="AD268" t="str">
        <v>US</v>
      </c>
      <c r="AE268" t="str">
        <v>USD</v>
      </c>
      <c r="AF268">
        <v>1561438800</v>
      </c>
      <c r="AG268">
        <v>1561525200</v>
      </c>
      <c r="AH268" t="b">
        <v>0</v>
      </c>
      <c r="AI268" t="b">
        <v>0</v>
      </c>
      <c r="AJ268" t="str">
        <v>film &amp; video/drama</v>
      </c>
      <c r="AK268">
        <v>111.51785714285714</v>
      </c>
      <c r="AL268" t="str">
        <v>film &amp; video</v>
      </c>
      <c r="AM268" t="str">
        <v>drama</v>
      </c>
      <c r="AN268">
        <v>43641.208333333328</v>
      </c>
      <c r="AO268">
        <v>43642.208333333328</v>
      </c>
    </row>
    <row r="269" spans="1:41" x14ac:dyDescent="0.25">
      <c r="A269">
        <v>469</v>
      </c>
      <c r="B269" t="str">
        <v>Olsen-Ryan</v>
      </c>
      <c r="C269" t="str">
        <v>Assimilated neutral utilization</v>
      </c>
      <c r="D269">
        <v>5600</v>
      </c>
      <c r="E269">
        <v>10328</v>
      </c>
      <c r="F269">
        <v>184.42857142857144</v>
      </c>
      <c r="G269" t="str">
        <v>successful</v>
      </c>
      <c r="H269">
        <v>159</v>
      </c>
      <c r="I269" t="str">
        <v>US</v>
      </c>
      <c r="J269" t="str">
        <v>USD</v>
      </c>
      <c r="K269">
        <v>1431925200</v>
      </c>
      <c r="L269">
        <v>1432098000</v>
      </c>
      <c r="M269" t="b">
        <v>0</v>
      </c>
      <c r="N269" t="b">
        <v>0</v>
      </c>
      <c r="O269" t="str">
        <v>film &amp; video/drama</v>
      </c>
      <c r="P269">
        <v>64.95597484276729</v>
      </c>
      <c r="Q269" t="str">
        <v>film &amp; video</v>
      </c>
      <c r="R269" t="str">
        <v>drama</v>
      </c>
      <c r="S269">
        <v>42142.208333333328</v>
      </c>
      <c r="T269">
        <v>42144.208333333328</v>
      </c>
      <c r="V269">
        <v>700</v>
      </c>
      <c r="W269" t="str">
        <v>Cole, Petty and Cameron</v>
      </c>
      <c r="X269" t="str">
        <v>Realigned zero administration paradigm</v>
      </c>
      <c r="Y269">
        <v>100</v>
      </c>
      <c r="Z269">
        <v>3</v>
      </c>
      <c r="AA269">
        <v>3</v>
      </c>
      <c r="AB269" t="str">
        <v>failed</v>
      </c>
      <c r="AC269">
        <v>1</v>
      </c>
      <c r="AD269" t="str">
        <v>US</v>
      </c>
      <c r="AE269" t="str">
        <v>USD</v>
      </c>
      <c r="AF269">
        <v>1264399200</v>
      </c>
      <c r="AG269">
        <v>1265695200</v>
      </c>
      <c r="AH269" t="b">
        <v>0</v>
      </c>
      <c r="AI269" t="b">
        <v>0</v>
      </c>
      <c r="AJ269" t="str">
        <v>technology/wearables</v>
      </c>
      <c r="AK269">
        <v>3</v>
      </c>
      <c r="AL269" t="str">
        <v>technology</v>
      </c>
      <c r="AM269" t="str">
        <v>wearables</v>
      </c>
      <c r="AN269">
        <v>40203.25</v>
      </c>
      <c r="AO269">
        <v>40218.25</v>
      </c>
    </row>
    <row r="270" spans="1:41" x14ac:dyDescent="0.25">
      <c r="A270">
        <v>470</v>
      </c>
      <c r="B270" t="str">
        <v>Grimes, Holland and Sloan</v>
      </c>
      <c r="C270" t="str">
        <v>Extended dedicated archive</v>
      </c>
      <c r="D270">
        <v>3600</v>
      </c>
      <c r="E270">
        <v>10289</v>
      </c>
      <c r="F270">
        <v>285.80555555555554</v>
      </c>
      <c r="G270" t="str">
        <v>successful</v>
      </c>
      <c r="H270">
        <v>381</v>
      </c>
      <c r="I270" t="str">
        <v>US</v>
      </c>
      <c r="J270" t="str">
        <v>USD</v>
      </c>
      <c r="K270">
        <v>1481522400</v>
      </c>
      <c r="L270">
        <v>1482127200</v>
      </c>
      <c r="M270" t="b">
        <v>0</v>
      </c>
      <c r="N270" t="b">
        <v>0</v>
      </c>
      <c r="O270" t="str">
        <v>technology/wearables</v>
      </c>
      <c r="P270">
        <v>27.00524934383202</v>
      </c>
      <c r="Q270" t="str">
        <v>technology</v>
      </c>
      <c r="R270" t="str">
        <v>wearables</v>
      </c>
      <c r="S270">
        <v>42716.25</v>
      </c>
      <c r="T270">
        <v>42723.25</v>
      </c>
      <c r="V270">
        <v>702</v>
      </c>
      <c r="W270" t="str">
        <v>Sims-Gross</v>
      </c>
      <c r="X270" t="str">
        <v>Object-based attitude-oriented analyzer</v>
      </c>
      <c r="Y270">
        <v>8700</v>
      </c>
      <c r="Z270">
        <v>4710</v>
      </c>
      <c r="AA270">
        <v>54.137931034482754</v>
      </c>
      <c r="AB270" t="str">
        <v>failed</v>
      </c>
      <c r="AC270">
        <v>83</v>
      </c>
      <c r="AD270" t="str">
        <v>US</v>
      </c>
      <c r="AE270" t="str">
        <v>USD</v>
      </c>
      <c r="AF270">
        <v>1374469200</v>
      </c>
      <c r="AG270">
        <v>1374901200</v>
      </c>
      <c r="AH270" t="b">
        <v>0</v>
      </c>
      <c r="AI270" t="b">
        <v>0</v>
      </c>
      <c r="AJ270" t="str">
        <v>technology/wearables</v>
      </c>
      <c r="AK270">
        <v>56.746987951807228</v>
      </c>
      <c r="AL270" t="str">
        <v>technology</v>
      </c>
      <c r="AM270" t="str">
        <v>wearables</v>
      </c>
      <c r="AN270">
        <v>41477.208333333336</v>
      </c>
      <c r="AO270">
        <v>41482.208333333336</v>
      </c>
    </row>
    <row r="271" spans="1:41" x14ac:dyDescent="0.25">
      <c r="A271">
        <v>471</v>
      </c>
      <c r="B271" t="str">
        <v>Perry and Sons</v>
      </c>
      <c r="C271" t="str">
        <v>Configurable static help-desk</v>
      </c>
      <c r="D271">
        <v>3100</v>
      </c>
      <c r="E271">
        <v>9889</v>
      </c>
      <c r="F271">
        <v>319</v>
      </c>
      <c r="G271" t="str">
        <v>successful</v>
      </c>
      <c r="H271">
        <v>194</v>
      </c>
      <c r="I271" t="str">
        <v>GB</v>
      </c>
      <c r="J271" t="str">
        <v>GBP</v>
      </c>
      <c r="K271">
        <v>1335934800</v>
      </c>
      <c r="L271">
        <v>1335934800</v>
      </c>
      <c r="M271" t="b">
        <v>0</v>
      </c>
      <c r="N271" t="b">
        <v>1</v>
      </c>
      <c r="O271" t="str">
        <v>food/food trucks</v>
      </c>
      <c r="P271">
        <v>50.97422680412371</v>
      </c>
      <c r="Q271" t="str">
        <v>food</v>
      </c>
      <c r="R271" t="str">
        <v>food trucks</v>
      </c>
      <c r="S271">
        <v>41031.208333333336</v>
      </c>
      <c r="T271">
        <v>41031.208333333336</v>
      </c>
      <c r="V271">
        <v>705</v>
      </c>
      <c r="W271" t="str">
        <v>Ford LLC</v>
      </c>
      <c r="X271" t="str">
        <v>Centralized tangible success</v>
      </c>
      <c r="Y271">
        <v>169700</v>
      </c>
      <c r="Z271">
        <v>168048</v>
      </c>
      <c r="AA271">
        <v>99.026517383618156</v>
      </c>
      <c r="AB271" t="str">
        <v>failed</v>
      </c>
      <c r="AC271">
        <v>2025</v>
      </c>
      <c r="AD271" t="str">
        <v>GB</v>
      </c>
      <c r="AE271" t="str">
        <v>GBP</v>
      </c>
      <c r="AF271">
        <v>1386741600</v>
      </c>
      <c r="AG271">
        <v>1387087200</v>
      </c>
      <c r="AH271" t="b">
        <v>0</v>
      </c>
      <c r="AI271" t="b">
        <v>0</v>
      </c>
      <c r="AJ271" t="str">
        <v>publishing/nonfiction</v>
      </c>
      <c r="AK271">
        <v>82.986666666666665</v>
      </c>
      <c r="AL271" t="str">
        <v>publishing</v>
      </c>
      <c r="AM271" t="str">
        <v>nonfiction</v>
      </c>
      <c r="AN271">
        <v>41619.25</v>
      </c>
      <c r="AO271">
        <v>41623.25</v>
      </c>
    </row>
    <row r="272" spans="1:41" x14ac:dyDescent="0.25">
      <c r="A272">
        <v>473</v>
      </c>
      <c r="B272" t="str">
        <v>Richardson Inc</v>
      </c>
      <c r="C272" t="str">
        <v>Assimilated fault-tolerant capacity</v>
      </c>
      <c r="D272">
        <v>5000</v>
      </c>
      <c r="E272">
        <v>8907</v>
      </c>
      <c r="F272">
        <v>178.14000000000001</v>
      </c>
      <c r="G272" t="str">
        <v>successful</v>
      </c>
      <c r="H272">
        <v>106</v>
      </c>
      <c r="I272" t="str">
        <v>US</v>
      </c>
      <c r="J272" t="str">
        <v>USD</v>
      </c>
      <c r="K272">
        <v>1529989200</v>
      </c>
      <c r="L272">
        <v>1530075600</v>
      </c>
      <c r="M272" t="b">
        <v>0</v>
      </c>
      <c r="N272" t="b">
        <v>0</v>
      </c>
      <c r="O272" t="str">
        <v>music/electric music</v>
      </c>
      <c r="P272">
        <v>84.028301886792448</v>
      </c>
      <c r="Q272" t="str">
        <v>music</v>
      </c>
      <c r="R272" t="str">
        <v>electric music</v>
      </c>
      <c r="S272">
        <v>43277.208333333328</v>
      </c>
      <c r="T272">
        <v>43278.208333333328</v>
      </c>
      <c r="V272">
        <v>711</v>
      </c>
      <c r="W272" t="str">
        <v>Anderson LLC</v>
      </c>
      <c r="X272" t="str">
        <v>Customizable full-range artificial intelligence</v>
      </c>
      <c r="Y272">
        <v>6200</v>
      </c>
      <c r="Z272">
        <v>1260</v>
      </c>
      <c r="AA272">
        <v>20.322580645161288</v>
      </c>
      <c r="AB272" t="str">
        <v>failed</v>
      </c>
      <c r="AC272">
        <v>14</v>
      </c>
      <c r="AD272" t="str">
        <v>IT</v>
      </c>
      <c r="AE272" t="str">
        <v>EUR</v>
      </c>
      <c r="AF272">
        <v>1453615200</v>
      </c>
      <c r="AG272">
        <v>1453788000</v>
      </c>
      <c r="AH272" t="b">
        <v>1</v>
      </c>
      <c r="AI272" t="b">
        <v>1</v>
      </c>
      <c r="AJ272" t="str">
        <v>theater/plays</v>
      </c>
      <c r="AK272">
        <v>90</v>
      </c>
      <c r="AL272" t="str">
        <v>theater</v>
      </c>
      <c r="AM272" t="str">
        <v>plays</v>
      </c>
      <c r="AN272">
        <v>42393.25</v>
      </c>
      <c r="AO272">
        <v>42395.25</v>
      </c>
    </row>
    <row r="273" spans="1:41" x14ac:dyDescent="0.25">
      <c r="A273">
        <v>474</v>
      </c>
      <c r="B273" t="str">
        <v>Santos-Young</v>
      </c>
      <c r="C273" t="str">
        <v>Enhanced neutral ability</v>
      </c>
      <c r="D273">
        <v>4000</v>
      </c>
      <c r="E273">
        <v>14606</v>
      </c>
      <c r="F273">
        <v>365.15</v>
      </c>
      <c r="G273" t="str">
        <v>successful</v>
      </c>
      <c r="H273">
        <v>142</v>
      </c>
      <c r="I273" t="str">
        <v>US</v>
      </c>
      <c r="J273" t="str">
        <v>USD</v>
      </c>
      <c r="K273">
        <v>1418709600</v>
      </c>
      <c r="L273">
        <v>1418796000</v>
      </c>
      <c r="M273" t="b">
        <v>0</v>
      </c>
      <c r="N273" t="b">
        <v>0</v>
      </c>
      <c r="O273" t="str">
        <v>film &amp; video/television</v>
      </c>
      <c r="P273">
        <v>102.85915492957747</v>
      </c>
      <c r="Q273" t="str">
        <v>film &amp; video</v>
      </c>
      <c r="R273" t="str">
        <v>television</v>
      </c>
      <c r="S273">
        <v>41989.25</v>
      </c>
      <c r="T273">
        <v>41990.25</v>
      </c>
      <c r="V273">
        <v>715</v>
      </c>
      <c r="W273" t="str">
        <v>Fischer, Torres and Walker</v>
      </c>
      <c r="X273" t="str">
        <v>Expanded even-keeled portal</v>
      </c>
      <c r="Y273">
        <v>118000</v>
      </c>
      <c r="Z273">
        <v>28870</v>
      </c>
      <c r="AA273">
        <v>24.466101694915253</v>
      </c>
      <c r="AB273" t="str">
        <v>failed</v>
      </c>
      <c r="AC273">
        <v>656</v>
      </c>
      <c r="AD273" t="str">
        <v>US</v>
      </c>
      <c r="AE273" t="str">
        <v>USD</v>
      </c>
      <c r="AF273">
        <v>1281157200</v>
      </c>
      <c r="AG273">
        <v>1281589200</v>
      </c>
      <c r="AH273" t="b">
        <v>0</v>
      </c>
      <c r="AI273" t="b">
        <v>0</v>
      </c>
      <c r="AJ273" t="str">
        <v>games/mobile games</v>
      </c>
      <c r="AK273">
        <v>44.009146341463413</v>
      </c>
      <c r="AL273" t="str">
        <v>games</v>
      </c>
      <c r="AM273" t="str">
        <v>mobile games</v>
      </c>
      <c r="AN273">
        <v>40397.208333333336</v>
      </c>
      <c r="AO273">
        <v>40402.208333333336</v>
      </c>
    </row>
    <row r="274" spans="1:41" x14ac:dyDescent="0.25">
      <c r="A274">
        <v>475</v>
      </c>
      <c r="B274" t="str">
        <v>Nichols Ltd</v>
      </c>
      <c r="C274" t="str">
        <v>Function-based attitude-oriented groupware</v>
      </c>
      <c r="D274">
        <v>7400</v>
      </c>
      <c r="E274">
        <v>8432</v>
      </c>
      <c r="F274">
        <v>113.94594594594594</v>
      </c>
      <c r="G274" t="str">
        <v>successful</v>
      </c>
      <c r="H274">
        <v>211</v>
      </c>
      <c r="I274" t="str">
        <v>US</v>
      </c>
      <c r="J274" t="str">
        <v>USD</v>
      </c>
      <c r="K274">
        <v>1372136400</v>
      </c>
      <c r="L274">
        <v>1372482000</v>
      </c>
      <c r="M274" t="b">
        <v>0</v>
      </c>
      <c r="N274" t="b">
        <v>1</v>
      </c>
      <c r="O274" t="str">
        <v>publishing/translations</v>
      </c>
      <c r="P274">
        <v>39.962085308056871</v>
      </c>
      <c r="Q274" t="str">
        <v>publishing</v>
      </c>
      <c r="R274" t="str">
        <v>translations</v>
      </c>
      <c r="S274">
        <v>41450.208333333336</v>
      </c>
      <c r="T274">
        <v>41454.208333333336</v>
      </c>
      <c r="V274">
        <v>725</v>
      </c>
      <c r="W274" t="str">
        <v>Dawson-Tyler</v>
      </c>
      <c r="X274" t="str">
        <v>Optional 6thgeneration access</v>
      </c>
      <c r="Y274">
        <v>193200</v>
      </c>
      <c r="Z274">
        <v>97369</v>
      </c>
      <c r="AA274">
        <v>50.398033126293996</v>
      </c>
      <c r="AB274" t="str">
        <v>failed</v>
      </c>
      <c r="AC274">
        <v>1596</v>
      </c>
      <c r="AD274" t="str">
        <v>US</v>
      </c>
      <c r="AE274" t="str">
        <v>USD</v>
      </c>
      <c r="AF274">
        <v>1416031200</v>
      </c>
      <c r="AG274">
        <v>1416204000</v>
      </c>
      <c r="AH274" t="b">
        <v>0</v>
      </c>
      <c r="AI274" t="b">
        <v>0</v>
      </c>
      <c r="AJ274" t="str">
        <v>games/mobile games</v>
      </c>
      <c r="AK274">
        <v>61.008145363408524</v>
      </c>
      <c r="AL274" t="str">
        <v>games</v>
      </c>
      <c r="AM274" t="str">
        <v>mobile games</v>
      </c>
      <c r="AN274">
        <v>41958.25</v>
      </c>
      <c r="AO274">
        <v>41960.25</v>
      </c>
    </row>
    <row r="275" spans="1:41" x14ac:dyDescent="0.25">
      <c r="A275">
        <v>478</v>
      </c>
      <c r="B275" t="str">
        <v>Lyons LLC</v>
      </c>
      <c r="C275" t="str">
        <v>Balanced impactful circuit</v>
      </c>
      <c r="D275">
        <v>68800</v>
      </c>
      <c r="E275">
        <v>162603</v>
      </c>
      <c r="F275">
        <v>236.34156976744185</v>
      </c>
      <c r="G275" t="str">
        <v>successful</v>
      </c>
      <c r="H275">
        <v>2756</v>
      </c>
      <c r="I275" t="str">
        <v>US</v>
      </c>
      <c r="J275" t="str">
        <v>USD</v>
      </c>
      <c r="K275">
        <v>1425877200</v>
      </c>
      <c r="L275">
        <v>1426914000</v>
      </c>
      <c r="M275" t="b">
        <v>0</v>
      </c>
      <c r="N275" t="b">
        <v>0</v>
      </c>
      <c r="O275" t="str">
        <v>technology/wearables</v>
      </c>
      <c r="P275">
        <v>58.999637155297535</v>
      </c>
      <c r="Q275" t="str">
        <v>technology</v>
      </c>
      <c r="R275" t="str">
        <v>wearables</v>
      </c>
      <c r="S275">
        <v>42072.208333333328</v>
      </c>
      <c r="T275">
        <v>42084.208333333328</v>
      </c>
      <c r="V275">
        <v>728</v>
      </c>
      <c r="W275" t="str">
        <v>Stewart Inc</v>
      </c>
      <c r="X275" t="str">
        <v>Versatile mission-critical knowledgebase</v>
      </c>
      <c r="Y275">
        <v>4200</v>
      </c>
      <c r="Z275">
        <v>735</v>
      </c>
      <c r="AA275">
        <v>17.5</v>
      </c>
      <c r="AB275" t="str">
        <v>failed</v>
      </c>
      <c r="AC275">
        <v>10</v>
      </c>
      <c r="AD275" t="str">
        <v>US</v>
      </c>
      <c r="AE275" t="str">
        <v>USD</v>
      </c>
      <c r="AF275">
        <v>1464152400</v>
      </c>
      <c r="AG275">
        <v>1465102800</v>
      </c>
      <c r="AH275" t="b">
        <v>0</v>
      </c>
      <c r="AI275" t="b">
        <v>0</v>
      </c>
      <c r="AJ275" t="str">
        <v>theater/plays</v>
      </c>
      <c r="AK275">
        <v>73.5</v>
      </c>
      <c r="AL275" t="str">
        <v>theater</v>
      </c>
      <c r="AM275" t="str">
        <v>plays</v>
      </c>
      <c r="AN275">
        <v>42515.208333333328</v>
      </c>
      <c r="AO275">
        <v>42526.208333333328</v>
      </c>
    </row>
    <row r="276" spans="1:41" x14ac:dyDescent="0.25">
      <c r="A276">
        <v>479</v>
      </c>
      <c r="B276" t="str">
        <v>Long-Greene</v>
      </c>
      <c r="C276" t="str">
        <v>Future-proofed heuristic encryption</v>
      </c>
      <c r="D276">
        <v>2400</v>
      </c>
      <c r="E276">
        <v>12310</v>
      </c>
      <c r="F276">
        <v>512.91666666666663</v>
      </c>
      <c r="G276" t="str">
        <v>successful</v>
      </c>
      <c r="H276">
        <v>173</v>
      </c>
      <c r="I276" t="str">
        <v>GB</v>
      </c>
      <c r="J276" t="str">
        <v>GBP</v>
      </c>
      <c r="K276">
        <v>1501304400</v>
      </c>
      <c r="L276">
        <v>1501477200</v>
      </c>
      <c r="M276" t="b">
        <v>0</v>
      </c>
      <c r="N276" t="b">
        <v>0</v>
      </c>
      <c r="O276" t="str">
        <v>food/food trucks</v>
      </c>
      <c r="P276">
        <v>71.156069364161851</v>
      </c>
      <c r="Q276" t="str">
        <v>food</v>
      </c>
      <c r="R276" t="str">
        <v>food trucks</v>
      </c>
      <c r="S276">
        <v>42945.208333333328</v>
      </c>
      <c r="T276">
        <v>42947.208333333328</v>
      </c>
      <c r="V276">
        <v>732</v>
      </c>
      <c r="W276" t="str">
        <v>Glass, Baker and Jones</v>
      </c>
      <c r="X276" t="str">
        <v>Business-focused 24hour access</v>
      </c>
      <c r="Y276">
        <v>117000</v>
      </c>
      <c r="Z276">
        <v>107622</v>
      </c>
      <c r="AA276">
        <v>91.984615384615381</v>
      </c>
      <c r="AB276" t="str">
        <v>failed</v>
      </c>
      <c r="AC276">
        <v>1121</v>
      </c>
      <c r="AD276" t="str">
        <v>US</v>
      </c>
      <c r="AE276" t="str">
        <v>USD</v>
      </c>
      <c r="AF276">
        <v>1490158800</v>
      </c>
      <c r="AG276">
        <v>1492146000</v>
      </c>
      <c r="AH276" t="b">
        <v>0</v>
      </c>
      <c r="AI276" t="b">
        <v>1</v>
      </c>
      <c r="AJ276" t="str">
        <v>music/rock</v>
      </c>
      <c r="AK276">
        <v>96.005352363960753</v>
      </c>
      <c r="AL276" t="str">
        <v>music</v>
      </c>
      <c r="AM276" t="str">
        <v>rock</v>
      </c>
      <c r="AN276">
        <v>42816.208333333328</v>
      </c>
      <c r="AO276">
        <v>42839.208333333328</v>
      </c>
    </row>
    <row r="277" spans="1:41" x14ac:dyDescent="0.25">
      <c r="A277">
        <v>480</v>
      </c>
      <c r="B277" t="str">
        <v>Robles-Hudson</v>
      </c>
      <c r="C277" t="str">
        <v>Balanced bifurcated leverage</v>
      </c>
      <c r="D277">
        <v>8600</v>
      </c>
      <c r="E277">
        <v>8656</v>
      </c>
      <c r="F277">
        <v>100.65116279069768</v>
      </c>
      <c r="G277" t="str">
        <v>successful</v>
      </c>
      <c r="H277">
        <v>87</v>
      </c>
      <c r="I277" t="str">
        <v>US</v>
      </c>
      <c r="J277" t="str">
        <v>USD</v>
      </c>
      <c r="K277">
        <v>1268287200</v>
      </c>
      <c r="L277">
        <v>1269061200</v>
      </c>
      <c r="M277" t="b">
        <v>0</v>
      </c>
      <c r="N277" t="b">
        <v>1</v>
      </c>
      <c r="O277" t="str">
        <v>photography/photography books</v>
      </c>
      <c r="P277">
        <v>99.494252873563212</v>
      </c>
      <c r="Q277" t="str">
        <v>photography</v>
      </c>
      <c r="R277" t="str">
        <v>photography books</v>
      </c>
      <c r="S277">
        <v>40248.25</v>
      </c>
      <c r="T277">
        <v>40257.208333333336</v>
      </c>
      <c r="V277">
        <v>738</v>
      </c>
      <c r="W277" t="str">
        <v>Garcia Group</v>
      </c>
      <c r="X277" t="str">
        <v>Extended zero administration software</v>
      </c>
      <c r="Y277">
        <v>74700</v>
      </c>
      <c r="Z277">
        <v>1557</v>
      </c>
      <c r="AA277">
        <v>2.0843373493975905</v>
      </c>
      <c r="AB277" t="str">
        <v>failed</v>
      </c>
      <c r="AC277">
        <v>15</v>
      </c>
      <c r="AD277" t="str">
        <v>US</v>
      </c>
      <c r="AE277" t="str">
        <v>USD</v>
      </c>
      <c r="AF277">
        <v>1416117600</v>
      </c>
      <c r="AG277">
        <v>1418018400</v>
      </c>
      <c r="AH277" t="b">
        <v>0</v>
      </c>
      <c r="AI277" t="b">
        <v>1</v>
      </c>
      <c r="AJ277" t="str">
        <v>theater/plays</v>
      </c>
      <c r="AK277">
        <v>103.8</v>
      </c>
      <c r="AL277" t="str">
        <v>theater</v>
      </c>
      <c r="AM277" t="str">
        <v>plays</v>
      </c>
      <c r="AN277">
        <v>41959.25</v>
      </c>
      <c r="AO277">
        <v>41981.25</v>
      </c>
    </row>
    <row r="278" spans="1:41" x14ac:dyDescent="0.25">
      <c r="A278">
        <v>484</v>
      </c>
      <c r="B278" t="str">
        <v>Landry Inc</v>
      </c>
      <c r="C278" t="str">
        <v>Synergistic cohesive adapter</v>
      </c>
      <c r="D278">
        <v>29600</v>
      </c>
      <c r="E278">
        <v>77021</v>
      </c>
      <c r="F278">
        <v>260.20608108108109</v>
      </c>
      <c r="G278" t="str">
        <v>successful</v>
      </c>
      <c r="H278">
        <v>1572</v>
      </c>
      <c r="I278" t="str">
        <v>GB</v>
      </c>
      <c r="J278" t="str">
        <v>GBP</v>
      </c>
      <c r="K278">
        <v>1407128400</v>
      </c>
      <c r="L278">
        <v>1411362000</v>
      </c>
      <c r="M278" t="b">
        <v>0</v>
      </c>
      <c r="N278" t="b">
        <v>1</v>
      </c>
      <c r="O278" t="str">
        <v>food/food trucks</v>
      </c>
      <c r="P278">
        <v>48.99554707379135</v>
      </c>
      <c r="Q278" t="str">
        <v>food</v>
      </c>
      <c r="R278" t="str">
        <v>food trucks</v>
      </c>
      <c r="S278">
        <v>41855.208333333336</v>
      </c>
      <c r="T278">
        <v>41904.208333333336</v>
      </c>
      <c r="V278">
        <v>739</v>
      </c>
      <c r="W278" t="str">
        <v>Meyer-Avila</v>
      </c>
      <c r="X278" t="str">
        <v>Multi-tiered discrete support</v>
      </c>
      <c r="Y278">
        <v>10000</v>
      </c>
      <c r="Z278">
        <v>6100</v>
      </c>
      <c r="AA278">
        <v>61</v>
      </c>
      <c r="AB278" t="str">
        <v>failed</v>
      </c>
      <c r="AC278">
        <v>191</v>
      </c>
      <c r="AD278" t="str">
        <v>US</v>
      </c>
      <c r="AE278" t="str">
        <v>USD</v>
      </c>
      <c r="AF278">
        <v>1340946000</v>
      </c>
      <c r="AG278">
        <v>1341032400</v>
      </c>
      <c r="AH278" t="b">
        <v>0</v>
      </c>
      <c r="AI278" t="b">
        <v>0</v>
      </c>
      <c r="AJ278" t="str">
        <v>music/indie rock</v>
      </c>
      <c r="AK278">
        <v>31.937172774869111</v>
      </c>
      <c r="AL278" t="str">
        <v>music</v>
      </c>
      <c r="AM278" t="str">
        <v>indie rock</v>
      </c>
      <c r="AN278">
        <v>41089.208333333336</v>
      </c>
      <c r="AO278">
        <v>41090.208333333336</v>
      </c>
    </row>
    <row r="279" spans="1:41" x14ac:dyDescent="0.25">
      <c r="A279">
        <v>487</v>
      </c>
      <c r="B279" t="str">
        <v>Smith-Wallace</v>
      </c>
      <c r="C279" t="str">
        <v>Monitored 24/7 time-frame</v>
      </c>
      <c r="D279">
        <v>110300</v>
      </c>
      <c r="E279">
        <v>197024</v>
      </c>
      <c r="F279">
        <v>178.62556663644605</v>
      </c>
      <c r="G279" t="str">
        <v>successful</v>
      </c>
      <c r="H279">
        <v>2346</v>
      </c>
      <c r="I279" t="str">
        <v>US</v>
      </c>
      <c r="J279" t="str">
        <v>USD</v>
      </c>
      <c r="K279">
        <v>1492664400</v>
      </c>
      <c r="L279">
        <v>1495515600</v>
      </c>
      <c r="M279" t="b">
        <v>0</v>
      </c>
      <c r="N279" t="b">
        <v>0</v>
      </c>
      <c r="O279" t="str">
        <v>theater/plays</v>
      </c>
      <c r="P279">
        <v>83.982949701619773</v>
      </c>
      <c r="Q279" t="str">
        <v>theater</v>
      </c>
      <c r="R279" t="str">
        <v>plays</v>
      </c>
      <c r="S279">
        <v>42845.208333333328</v>
      </c>
      <c r="T279">
        <v>42878.208333333328</v>
      </c>
      <c r="V279">
        <v>740</v>
      </c>
      <c r="W279" t="str">
        <v>Nelson, Smith and Graham</v>
      </c>
      <c r="X279" t="str">
        <v>Phased system-worthy conglomeration</v>
      </c>
      <c r="Y279">
        <v>5300</v>
      </c>
      <c r="Z279">
        <v>1592</v>
      </c>
      <c r="AA279">
        <v>30.037735849056602</v>
      </c>
      <c r="AB279" t="str">
        <v>failed</v>
      </c>
      <c r="AC279">
        <v>16</v>
      </c>
      <c r="AD279" t="str">
        <v>US</v>
      </c>
      <c r="AE279" t="str">
        <v>USD</v>
      </c>
      <c r="AF279">
        <v>1486101600</v>
      </c>
      <c r="AG279">
        <v>1486360800</v>
      </c>
      <c r="AH279" t="b">
        <v>0</v>
      </c>
      <c r="AI279" t="b">
        <v>0</v>
      </c>
      <c r="AJ279" t="str">
        <v>theater/plays</v>
      </c>
      <c r="AK279">
        <v>99.5</v>
      </c>
      <c r="AL279" t="str">
        <v>theater</v>
      </c>
      <c r="AM279" t="str">
        <v>plays</v>
      </c>
      <c r="AN279">
        <v>42769.25</v>
      </c>
      <c r="AO279">
        <v>42772.25</v>
      </c>
    </row>
    <row r="280" spans="1:41" x14ac:dyDescent="0.25">
      <c r="A280">
        <v>488</v>
      </c>
      <c r="B280" t="str">
        <v>Cordova, Shaw and Wang</v>
      </c>
      <c r="C280" t="str">
        <v>Virtual secondary open architecture</v>
      </c>
      <c r="D280">
        <v>5300</v>
      </c>
      <c r="E280">
        <v>11663</v>
      </c>
      <c r="F280">
        <v>220.0566037735849</v>
      </c>
      <c r="G280" t="str">
        <v>successful</v>
      </c>
      <c r="H280">
        <v>115</v>
      </c>
      <c r="I280" t="str">
        <v>US</v>
      </c>
      <c r="J280" t="str">
        <v>USD</v>
      </c>
      <c r="K280">
        <v>1454479200</v>
      </c>
      <c r="L280">
        <v>1455948000</v>
      </c>
      <c r="M280" t="b">
        <v>0</v>
      </c>
      <c r="N280" t="b">
        <v>0</v>
      </c>
      <c r="O280" t="str">
        <v>theater/plays</v>
      </c>
      <c r="P280">
        <v>101.41739130434783</v>
      </c>
      <c r="Q280" t="str">
        <v>theater</v>
      </c>
      <c r="R280" t="str">
        <v>plays</v>
      </c>
      <c r="S280">
        <v>42403.25</v>
      </c>
      <c r="T280">
        <v>42420.25</v>
      </c>
      <c r="V280">
        <v>743</v>
      </c>
      <c r="W280" t="str">
        <v>Clark-Conrad</v>
      </c>
      <c r="X280" t="str">
        <v>Exclusive bandwidth-monitored orchestration</v>
      </c>
      <c r="Y280">
        <v>3900</v>
      </c>
      <c r="Z280">
        <v>504</v>
      </c>
      <c r="AA280">
        <v>12.923076923076923</v>
      </c>
      <c r="AB280" t="str">
        <v>failed</v>
      </c>
      <c r="AC280">
        <v>17</v>
      </c>
      <c r="AD280" t="str">
        <v>US</v>
      </c>
      <c r="AE280" t="str">
        <v>USD</v>
      </c>
      <c r="AF280">
        <v>1445403600</v>
      </c>
      <c r="AG280">
        <v>1445922000</v>
      </c>
      <c r="AH280" t="b">
        <v>0</v>
      </c>
      <c r="AI280" t="b">
        <v>1</v>
      </c>
      <c r="AJ280" t="str">
        <v>theater/plays</v>
      </c>
      <c r="AK280">
        <v>29.647058823529413</v>
      </c>
      <c r="AL280" t="str">
        <v>theater</v>
      </c>
      <c r="AM280" t="str">
        <v>plays</v>
      </c>
      <c r="AN280">
        <v>42298.208333333328</v>
      </c>
      <c r="AO280">
        <v>42304.208333333328</v>
      </c>
    </row>
    <row r="281" spans="1:41" x14ac:dyDescent="0.25">
      <c r="A281">
        <v>489</v>
      </c>
      <c r="B281" t="str">
        <v>Clark Inc</v>
      </c>
      <c r="C281" t="str">
        <v>Down-sized mobile time-frame</v>
      </c>
      <c r="D281">
        <v>9200</v>
      </c>
      <c r="E281">
        <v>9339</v>
      </c>
      <c r="F281">
        <v>101.5108695652174</v>
      </c>
      <c r="G281" t="str">
        <v>successful</v>
      </c>
      <c r="H281">
        <v>85</v>
      </c>
      <c r="I281" t="str">
        <v>IT</v>
      </c>
      <c r="J281" t="str">
        <v>EUR</v>
      </c>
      <c r="K281">
        <v>1281934800</v>
      </c>
      <c r="L281">
        <v>1282366800</v>
      </c>
      <c r="M281" t="b">
        <v>0</v>
      </c>
      <c r="N281" t="b">
        <v>0</v>
      </c>
      <c r="O281" t="str">
        <v>technology/wearables</v>
      </c>
      <c r="P281">
        <v>109.87058823529412</v>
      </c>
      <c r="Q281" t="str">
        <v>technology</v>
      </c>
      <c r="R281" t="str">
        <v>wearables</v>
      </c>
      <c r="S281">
        <v>40406.208333333336</v>
      </c>
      <c r="T281">
        <v>40411.208333333336</v>
      </c>
      <c r="V281">
        <v>745</v>
      </c>
      <c r="W281" t="str">
        <v>Hill, Mccann and Moore</v>
      </c>
      <c r="X281" t="str">
        <v>Streamlined needs-based knowledge user</v>
      </c>
      <c r="Y281">
        <v>6900</v>
      </c>
      <c r="Z281">
        <v>2091</v>
      </c>
      <c r="AA281">
        <v>30.304347826086957</v>
      </c>
      <c r="AB281" t="str">
        <v>failed</v>
      </c>
      <c r="AC281">
        <v>34</v>
      </c>
      <c r="AD281" t="str">
        <v>US</v>
      </c>
      <c r="AE281" t="str">
        <v>USD</v>
      </c>
      <c r="AF281">
        <v>1275195600</v>
      </c>
      <c r="AG281">
        <v>1277528400</v>
      </c>
      <c r="AH281" t="b">
        <v>0</v>
      </c>
      <c r="AI281" t="b">
        <v>0</v>
      </c>
      <c r="AJ281" t="str">
        <v>technology/wearables</v>
      </c>
      <c r="AK281">
        <v>61.5</v>
      </c>
      <c r="AL281" t="str">
        <v>technology</v>
      </c>
      <c r="AM281" t="str">
        <v>wearables</v>
      </c>
      <c r="AN281">
        <v>40328.208333333336</v>
      </c>
      <c r="AO281">
        <v>40355.208333333336</v>
      </c>
    </row>
    <row r="282" spans="1:41" x14ac:dyDescent="0.25">
      <c r="A282">
        <v>490</v>
      </c>
      <c r="B282" t="str">
        <v>Young and Sons</v>
      </c>
      <c r="C282" t="str">
        <v>Innovative disintermediate encryption</v>
      </c>
      <c r="D282">
        <v>2400</v>
      </c>
      <c r="E282">
        <v>4596</v>
      </c>
      <c r="F282">
        <v>191.5</v>
      </c>
      <c r="G282" t="str">
        <v>successful</v>
      </c>
      <c r="H282">
        <v>144</v>
      </c>
      <c r="I282" t="str">
        <v>US</v>
      </c>
      <c r="J282" t="str">
        <v>USD</v>
      </c>
      <c r="K282">
        <v>1573970400</v>
      </c>
      <c r="L282">
        <v>1574575200</v>
      </c>
      <c r="M282" t="b">
        <v>0</v>
      </c>
      <c r="N282" t="b">
        <v>0</v>
      </c>
      <c r="O282" t="str">
        <v>journalism/audio</v>
      </c>
      <c r="P282">
        <v>31.916666666666668</v>
      </c>
      <c r="Q282" t="str">
        <v>journalism</v>
      </c>
      <c r="R282" t="str">
        <v>audio</v>
      </c>
      <c r="S282">
        <v>43786.25</v>
      </c>
      <c r="T282">
        <v>43793.25</v>
      </c>
      <c r="V282">
        <v>750</v>
      </c>
      <c r="W282" t="str">
        <v>Ramos and Sons</v>
      </c>
      <c r="X282" t="str">
        <v>Extended responsive Internet solution</v>
      </c>
      <c r="Y282">
        <v>100</v>
      </c>
      <c r="Z282">
        <v>1</v>
      </c>
      <c r="AA282">
        <v>1</v>
      </c>
      <c r="AB282" t="str">
        <v>failed</v>
      </c>
      <c r="AC282">
        <v>1</v>
      </c>
      <c r="AD282" t="str">
        <v>GB</v>
      </c>
      <c r="AE282" t="str">
        <v>GBP</v>
      </c>
      <c r="AF282">
        <v>1277960400</v>
      </c>
      <c r="AG282">
        <v>1280120400</v>
      </c>
      <c r="AH282" t="b">
        <v>0</v>
      </c>
      <c r="AI282" t="b">
        <v>0</v>
      </c>
      <c r="AJ282" t="str">
        <v>music/electric music</v>
      </c>
      <c r="AK282">
        <v>1</v>
      </c>
      <c r="AL282" t="str">
        <v>music</v>
      </c>
      <c r="AM282" t="str">
        <v>electric music</v>
      </c>
      <c r="AN282">
        <v>40360.208333333336</v>
      </c>
      <c r="AO282">
        <v>40385.208333333336</v>
      </c>
    </row>
    <row r="283" spans="1:41" x14ac:dyDescent="0.25">
      <c r="A283">
        <v>491</v>
      </c>
      <c r="B283" t="str">
        <v>Henson PLC</v>
      </c>
      <c r="C283" t="str">
        <v>Universal contextually-based knowledgebase</v>
      </c>
      <c r="D283">
        <v>56800</v>
      </c>
      <c r="E283">
        <v>173437</v>
      </c>
      <c r="F283">
        <v>305.34683098591546</v>
      </c>
      <c r="G283" t="str">
        <v>successful</v>
      </c>
      <c r="H283">
        <v>2443</v>
      </c>
      <c r="I283" t="str">
        <v>US</v>
      </c>
      <c r="J283" t="str">
        <v>USD</v>
      </c>
      <c r="K283">
        <v>1372654800</v>
      </c>
      <c r="L283">
        <v>1374901200</v>
      </c>
      <c r="M283" t="b">
        <v>0</v>
      </c>
      <c r="N283" t="b">
        <v>1</v>
      </c>
      <c r="O283" t="str">
        <v>food/food trucks</v>
      </c>
      <c r="P283">
        <v>70.993450675399103</v>
      </c>
      <c r="Q283" t="str">
        <v>food</v>
      </c>
      <c r="R283" t="str">
        <v>food trucks</v>
      </c>
      <c r="S283">
        <v>41456.208333333336</v>
      </c>
      <c r="T283">
        <v>41482.208333333336</v>
      </c>
      <c r="V283">
        <v>759</v>
      </c>
      <c r="W283" t="str">
        <v>Rodriguez PLC</v>
      </c>
      <c r="X283" t="str">
        <v>Grass-roots upward-trending installation</v>
      </c>
      <c r="Y283">
        <v>167500</v>
      </c>
      <c r="Z283">
        <v>114615</v>
      </c>
      <c r="AA283">
        <v>68.426865671641792</v>
      </c>
      <c r="AB283" t="str">
        <v>failed</v>
      </c>
      <c r="AC283">
        <v>1274</v>
      </c>
      <c r="AD283" t="str">
        <v>US</v>
      </c>
      <c r="AE283" t="str">
        <v>USD</v>
      </c>
      <c r="AF283">
        <v>1517810400</v>
      </c>
      <c r="AG283">
        <v>1520402400</v>
      </c>
      <c r="AH283" t="b">
        <v>0</v>
      </c>
      <c r="AI283" t="b">
        <v>0</v>
      </c>
      <c r="AJ283" t="str">
        <v>music/electric music</v>
      </c>
      <c r="AK283">
        <v>89.964678178963894</v>
      </c>
      <c r="AL283" t="str">
        <v>music</v>
      </c>
      <c r="AM283" t="str">
        <v>electric music</v>
      </c>
      <c r="AN283">
        <v>43136.25</v>
      </c>
      <c r="AO283">
        <v>43166.25</v>
      </c>
    </row>
    <row r="284" spans="1:41" x14ac:dyDescent="0.25">
      <c r="A284">
        <v>493</v>
      </c>
      <c r="B284" t="str">
        <v>Adams, Walker and Wong</v>
      </c>
      <c r="C284" t="str">
        <v>Seamless background framework</v>
      </c>
      <c r="D284">
        <v>900</v>
      </c>
      <c r="E284">
        <v>6514</v>
      </c>
      <c r="F284">
        <v>723.77777777777771</v>
      </c>
      <c r="G284" t="str">
        <v>successful</v>
      </c>
      <c r="H284">
        <v>64</v>
      </c>
      <c r="I284" t="str">
        <v>US</v>
      </c>
      <c r="J284" t="str">
        <v>USD</v>
      </c>
      <c r="K284">
        <v>1561784400</v>
      </c>
      <c r="L284">
        <v>1562907600</v>
      </c>
      <c r="M284" t="b">
        <v>0</v>
      </c>
      <c r="N284" t="b">
        <v>0</v>
      </c>
      <c r="O284" t="str">
        <v>photography/photography books</v>
      </c>
      <c r="P284">
        <v>101.78125</v>
      </c>
      <c r="Q284" t="str">
        <v>photography</v>
      </c>
      <c r="R284" t="str">
        <v>photography books</v>
      </c>
      <c r="S284">
        <v>43645.208333333328</v>
      </c>
      <c r="T284">
        <v>43658.208333333328</v>
      </c>
      <c r="V284">
        <v>760</v>
      </c>
      <c r="W284" t="str">
        <v>Smith-Kennedy</v>
      </c>
      <c r="X284" t="str">
        <v>Virtual heuristic hub</v>
      </c>
      <c r="Y284">
        <v>48300</v>
      </c>
      <c r="Z284">
        <v>16592</v>
      </c>
      <c r="AA284">
        <v>34.351966873706004</v>
      </c>
      <c r="AB284" t="str">
        <v>failed</v>
      </c>
      <c r="AC284">
        <v>210</v>
      </c>
      <c r="AD284" t="str">
        <v>IT</v>
      </c>
      <c r="AE284" t="str">
        <v>EUR</v>
      </c>
      <c r="AF284">
        <v>1564635600</v>
      </c>
      <c r="AG284">
        <v>1567141200</v>
      </c>
      <c r="AH284" t="b">
        <v>0</v>
      </c>
      <c r="AI284" t="b">
        <v>1</v>
      </c>
      <c r="AJ284" t="str">
        <v>games/video games</v>
      </c>
      <c r="AK284">
        <v>79.009523809523813</v>
      </c>
      <c r="AL284" t="str">
        <v>games</v>
      </c>
      <c r="AM284" t="str">
        <v>video games</v>
      </c>
      <c r="AN284">
        <v>43678.208333333328</v>
      </c>
      <c r="AO284">
        <v>43707.208333333328</v>
      </c>
    </row>
    <row r="285" spans="1:41" x14ac:dyDescent="0.25">
      <c r="A285">
        <v>494</v>
      </c>
      <c r="B285" t="str">
        <v>Hopkins-Browning</v>
      </c>
      <c r="C285" t="str">
        <v>Balanced upward-trending productivity</v>
      </c>
      <c r="D285">
        <v>2500</v>
      </c>
      <c r="E285">
        <v>13684</v>
      </c>
      <c r="F285">
        <v>547.36</v>
      </c>
      <c r="G285" t="str">
        <v>successful</v>
      </c>
      <c r="H285">
        <v>268</v>
      </c>
      <c r="I285" t="str">
        <v>US</v>
      </c>
      <c r="J285" t="str">
        <v>USD</v>
      </c>
      <c r="K285">
        <v>1332392400</v>
      </c>
      <c r="L285">
        <v>1332478800</v>
      </c>
      <c r="M285" t="b">
        <v>0</v>
      </c>
      <c r="N285" t="b">
        <v>0</v>
      </c>
      <c r="O285" t="str">
        <v>technology/wearables</v>
      </c>
      <c r="P285">
        <v>51.059701492537314</v>
      </c>
      <c r="Q285" t="str">
        <v>technology</v>
      </c>
      <c r="R285" t="str">
        <v>wearables</v>
      </c>
      <c r="S285">
        <v>40990.208333333336</v>
      </c>
      <c r="T285">
        <v>40991.208333333336</v>
      </c>
      <c r="V285">
        <v>766</v>
      </c>
      <c r="W285" t="str">
        <v>Montgomery-Castro</v>
      </c>
      <c r="X285" t="str">
        <v>De-engineered disintermediate encryption</v>
      </c>
      <c r="Y285">
        <v>43800</v>
      </c>
      <c r="Z285">
        <v>13653</v>
      </c>
      <c r="AA285">
        <v>31.171232876712331</v>
      </c>
      <c r="AB285" t="str">
        <v>failed</v>
      </c>
      <c r="AC285">
        <v>248</v>
      </c>
      <c r="AD285" t="str">
        <v>AU</v>
      </c>
      <c r="AE285" t="str">
        <v>AUD</v>
      </c>
      <c r="AF285">
        <v>1537333200</v>
      </c>
      <c r="AG285">
        <v>1537419600</v>
      </c>
      <c r="AH285" t="b">
        <v>0</v>
      </c>
      <c r="AI285" t="b">
        <v>0</v>
      </c>
      <c r="AJ285" t="str">
        <v>film &amp; video/science fiction</v>
      </c>
      <c r="AK285">
        <v>55.052419354838712</v>
      </c>
      <c r="AL285" t="str">
        <v>film &amp; video</v>
      </c>
      <c r="AM285" t="str">
        <v>science fiction</v>
      </c>
      <c r="AN285">
        <v>43362.208333333328</v>
      </c>
      <c r="AO285">
        <v>43363.208333333328</v>
      </c>
    </row>
    <row r="286" spans="1:41" x14ac:dyDescent="0.25">
      <c r="A286">
        <v>495</v>
      </c>
      <c r="B286" t="str">
        <v>Bell, Edwards and Andersen</v>
      </c>
      <c r="C286" t="str">
        <v>Centralized clear-thinking solution</v>
      </c>
      <c r="D286">
        <v>3200</v>
      </c>
      <c r="E286">
        <v>13264</v>
      </c>
      <c r="F286">
        <v>414.49999999999994</v>
      </c>
      <c r="G286" t="str">
        <v>successful</v>
      </c>
      <c r="H286">
        <v>195</v>
      </c>
      <c r="I286" t="str">
        <v>DK</v>
      </c>
      <c r="J286" t="str">
        <v>DKK</v>
      </c>
      <c r="K286">
        <v>1402376400</v>
      </c>
      <c r="L286">
        <v>1402722000</v>
      </c>
      <c r="M286" t="b">
        <v>0</v>
      </c>
      <c r="N286" t="b">
        <v>0</v>
      </c>
      <c r="O286" t="str">
        <v>theater/plays</v>
      </c>
      <c r="P286">
        <v>68.02051282051282</v>
      </c>
      <c r="Q286" t="str">
        <v>theater</v>
      </c>
      <c r="R286" t="str">
        <v>plays</v>
      </c>
      <c r="S286">
        <v>41800.208333333336</v>
      </c>
      <c r="T286">
        <v>41804.208333333336</v>
      </c>
      <c r="V286">
        <v>767</v>
      </c>
      <c r="W286" t="str">
        <v>Hale, Pearson and Jenkins</v>
      </c>
      <c r="X286" t="str">
        <v>Upgradable attitude-oriented project</v>
      </c>
      <c r="Y286">
        <v>97200</v>
      </c>
      <c r="Z286">
        <v>55372</v>
      </c>
      <c r="AA286">
        <v>56.967078189300416</v>
      </c>
      <c r="AB286" t="str">
        <v>failed</v>
      </c>
      <c r="AC286">
        <v>513</v>
      </c>
      <c r="AD286" t="str">
        <v>US</v>
      </c>
      <c r="AE286" t="str">
        <v>USD</v>
      </c>
      <c r="AF286">
        <v>1444107600</v>
      </c>
      <c r="AG286">
        <v>1447999200</v>
      </c>
      <c r="AH286" t="b">
        <v>0</v>
      </c>
      <c r="AI286" t="b">
        <v>0</v>
      </c>
      <c r="AJ286" t="str">
        <v>publishing/translations</v>
      </c>
      <c r="AK286">
        <v>107.93762183235867</v>
      </c>
      <c r="AL286" t="str">
        <v>publishing</v>
      </c>
      <c r="AM286" t="str">
        <v>translations</v>
      </c>
      <c r="AN286">
        <v>42283.208333333328</v>
      </c>
      <c r="AO286">
        <v>42328.25</v>
      </c>
    </row>
    <row r="287" spans="1:41" x14ac:dyDescent="0.25">
      <c r="A287">
        <v>502</v>
      </c>
      <c r="B287" t="str">
        <v>Johnson Inc</v>
      </c>
      <c r="C287" t="str">
        <v>Reduced context-sensitive complexity</v>
      </c>
      <c r="D287">
        <v>1300</v>
      </c>
      <c r="E287">
        <v>6889</v>
      </c>
      <c r="F287">
        <v>529.92307692307691</v>
      </c>
      <c r="G287" t="str">
        <v>successful</v>
      </c>
      <c r="H287">
        <v>186</v>
      </c>
      <c r="I287" t="str">
        <v>AU</v>
      </c>
      <c r="J287" t="str">
        <v>AUD</v>
      </c>
      <c r="K287">
        <v>1343365200</v>
      </c>
      <c r="L287">
        <v>1345870800</v>
      </c>
      <c r="M287" t="b">
        <v>0</v>
      </c>
      <c r="N287" t="b">
        <v>1</v>
      </c>
      <c r="O287" t="str">
        <v>games/video games</v>
      </c>
      <c r="P287">
        <v>37.037634408602152</v>
      </c>
      <c r="Q287" t="str">
        <v>games</v>
      </c>
      <c r="R287" t="str">
        <v>video games</v>
      </c>
      <c r="S287">
        <v>41117.208333333336</v>
      </c>
      <c r="T287">
        <v>41146.208333333336</v>
      </c>
      <c r="V287">
        <v>769</v>
      </c>
      <c r="W287" t="str">
        <v>Johnson-Morales</v>
      </c>
      <c r="X287" t="str">
        <v>Devolved 24hour forecast</v>
      </c>
      <c r="Y287">
        <v>125600</v>
      </c>
      <c r="Z287">
        <v>109106</v>
      </c>
      <c r="AA287">
        <v>86.867834394904463</v>
      </c>
      <c r="AB287" t="str">
        <v>failed</v>
      </c>
      <c r="AC287">
        <v>3410</v>
      </c>
      <c r="AD287" t="str">
        <v>US</v>
      </c>
      <c r="AE287" t="str">
        <v>USD</v>
      </c>
      <c r="AF287">
        <v>1376542800</v>
      </c>
      <c r="AG287">
        <v>1378789200</v>
      </c>
      <c r="AH287" t="b">
        <v>0</v>
      </c>
      <c r="AI287" t="b">
        <v>0</v>
      </c>
      <c r="AJ287" t="str">
        <v>games/video games</v>
      </c>
      <c r="AK287">
        <v>31.995894428152493</v>
      </c>
      <c r="AL287" t="str">
        <v>games</v>
      </c>
      <c r="AM287" t="str">
        <v>video games</v>
      </c>
      <c r="AN287">
        <v>41501.208333333336</v>
      </c>
      <c r="AO287">
        <v>41527.208333333336</v>
      </c>
    </row>
    <row r="288" spans="1:41" x14ac:dyDescent="0.25">
      <c r="A288">
        <v>503</v>
      </c>
      <c r="B288" t="str">
        <v>Collins LLC</v>
      </c>
      <c r="C288" t="str">
        <v>Decentralized 4thgeneration time-frame</v>
      </c>
      <c r="D288">
        <v>25500</v>
      </c>
      <c r="E288">
        <v>45983</v>
      </c>
      <c r="F288">
        <v>180.32549019607845</v>
      </c>
      <c r="G288" t="str">
        <v>successful</v>
      </c>
      <c r="H288">
        <v>460</v>
      </c>
      <c r="I288" t="str">
        <v>US</v>
      </c>
      <c r="J288" t="str">
        <v>USD</v>
      </c>
      <c r="K288">
        <v>1435726800</v>
      </c>
      <c r="L288">
        <v>1437454800</v>
      </c>
      <c r="M288" t="b">
        <v>0</v>
      </c>
      <c r="N288" t="b">
        <v>0</v>
      </c>
      <c r="O288" t="str">
        <v>film &amp; video/drama</v>
      </c>
      <c r="P288">
        <v>99.963043478260872</v>
      </c>
      <c r="Q288" t="str">
        <v>film &amp; video</v>
      </c>
      <c r="R288" t="str">
        <v>drama</v>
      </c>
      <c r="S288">
        <v>42186.208333333328</v>
      </c>
      <c r="T288">
        <v>42206.208333333328</v>
      </c>
      <c r="V288">
        <v>775</v>
      </c>
      <c r="W288" t="str">
        <v>Murphy LLC</v>
      </c>
      <c r="X288" t="str">
        <v>Customer-focused non-volatile framework</v>
      </c>
      <c r="Y288">
        <v>9400</v>
      </c>
      <c r="Z288">
        <v>968</v>
      </c>
      <c r="AA288">
        <v>10.297872340425531</v>
      </c>
      <c r="AB288" t="str">
        <v>failed</v>
      </c>
      <c r="AC288">
        <v>10</v>
      </c>
      <c r="AD288" t="str">
        <v>US</v>
      </c>
      <c r="AE288" t="str">
        <v>USD</v>
      </c>
      <c r="AF288">
        <v>1415253600</v>
      </c>
      <c r="AG288">
        <v>1416117600</v>
      </c>
      <c r="AH288" t="b">
        <v>0</v>
      </c>
      <c r="AI288" t="b">
        <v>0</v>
      </c>
      <c r="AJ288" t="str">
        <v>music/rock</v>
      </c>
      <c r="AK288">
        <v>96.8</v>
      </c>
      <c r="AL288" t="str">
        <v>music</v>
      </c>
      <c r="AM288" t="str">
        <v>rock</v>
      </c>
      <c r="AN288">
        <v>41949.25</v>
      </c>
      <c r="AO288">
        <v>41959.25</v>
      </c>
    </row>
    <row r="289" spans="1:41" x14ac:dyDescent="0.25">
      <c r="A289">
        <v>506</v>
      </c>
      <c r="B289" t="str">
        <v>Robles, Bell and Gonzalez</v>
      </c>
      <c r="C289" t="str">
        <v>Customizable background monitoring</v>
      </c>
      <c r="D289">
        <v>18000</v>
      </c>
      <c r="E289">
        <v>166874</v>
      </c>
      <c r="F289">
        <v>927.07777777777767</v>
      </c>
      <c r="G289" t="str">
        <v>successful</v>
      </c>
      <c r="H289">
        <v>2528</v>
      </c>
      <c r="I289" t="str">
        <v>US</v>
      </c>
      <c r="J289" t="str">
        <v>USD</v>
      </c>
      <c r="K289">
        <v>1511416800</v>
      </c>
      <c r="L289">
        <v>1512885600</v>
      </c>
      <c r="M289" t="b">
        <v>0</v>
      </c>
      <c r="N289" t="b">
        <v>1</v>
      </c>
      <c r="O289" t="str">
        <v>theater/plays</v>
      </c>
      <c r="P289">
        <v>66.010284810126578</v>
      </c>
      <c r="Q289" t="str">
        <v>theater</v>
      </c>
      <c r="R289" t="str">
        <v>plays</v>
      </c>
      <c r="S289">
        <v>43062.25</v>
      </c>
      <c r="T289">
        <v>43079.25</v>
      </c>
      <c r="V289">
        <v>776</v>
      </c>
      <c r="W289" t="str">
        <v>Taylor-Rowe</v>
      </c>
      <c r="X289" t="str">
        <v>Synchronized multimedia frame</v>
      </c>
      <c r="Y289">
        <v>110800</v>
      </c>
      <c r="Z289">
        <v>72623</v>
      </c>
      <c r="AA289">
        <v>65.544223826714799</v>
      </c>
      <c r="AB289" t="str">
        <v>failed</v>
      </c>
      <c r="AC289">
        <v>2201</v>
      </c>
      <c r="AD289" t="str">
        <v>US</v>
      </c>
      <c r="AE289" t="str">
        <v>USD</v>
      </c>
      <c r="AF289">
        <v>1562216400</v>
      </c>
      <c r="AG289">
        <v>1563771600</v>
      </c>
      <c r="AH289" t="b">
        <v>0</v>
      </c>
      <c r="AI289" t="b">
        <v>0</v>
      </c>
      <c r="AJ289" t="str">
        <v>theater/plays</v>
      </c>
      <c r="AK289">
        <v>32.995456610631528</v>
      </c>
      <c r="AL289" t="str">
        <v>theater</v>
      </c>
      <c r="AM289" t="str">
        <v>plays</v>
      </c>
      <c r="AN289">
        <v>43650.208333333328</v>
      </c>
      <c r="AO289">
        <v>43668.208333333328</v>
      </c>
    </row>
    <row r="290" spans="1:41" x14ac:dyDescent="0.25">
      <c r="A290">
        <v>508</v>
      </c>
      <c r="B290" t="str">
        <v>Roberts Group</v>
      </c>
      <c r="C290" t="str">
        <v>Up-sized radical pricing structure</v>
      </c>
      <c r="D290">
        <v>172700</v>
      </c>
      <c r="E290">
        <v>193820</v>
      </c>
      <c r="F290">
        <v>112.22929936305732</v>
      </c>
      <c r="G290" t="str">
        <v>successful</v>
      </c>
      <c r="H290">
        <v>3657</v>
      </c>
      <c r="I290" t="str">
        <v>US</v>
      </c>
      <c r="J290" t="str">
        <v>USD</v>
      </c>
      <c r="K290">
        <v>1532840400</v>
      </c>
      <c r="L290">
        <v>1534654800</v>
      </c>
      <c r="M290" t="b">
        <v>0</v>
      </c>
      <c r="N290" t="b">
        <v>0</v>
      </c>
      <c r="O290" t="str">
        <v>theater/plays</v>
      </c>
      <c r="P290">
        <v>52.999726551818434</v>
      </c>
      <c r="Q290" t="str">
        <v>theater</v>
      </c>
      <c r="R290" t="str">
        <v>plays</v>
      </c>
      <c r="S290">
        <v>43310.208333333328</v>
      </c>
      <c r="T290">
        <v>43331.208333333328</v>
      </c>
      <c r="V290">
        <v>777</v>
      </c>
      <c r="W290" t="str">
        <v>Henderson Ltd</v>
      </c>
      <c r="X290" t="str">
        <v>Open-architected stable algorithm</v>
      </c>
      <c r="Y290">
        <v>93800</v>
      </c>
      <c r="Z290">
        <v>45987</v>
      </c>
      <c r="AA290">
        <v>49.026652452025587</v>
      </c>
      <c r="AB290" t="str">
        <v>failed</v>
      </c>
      <c r="AC290">
        <v>676</v>
      </c>
      <c r="AD290" t="str">
        <v>US</v>
      </c>
      <c r="AE290" t="str">
        <v>USD</v>
      </c>
      <c r="AF290">
        <v>1316754000</v>
      </c>
      <c r="AG290">
        <v>1319259600</v>
      </c>
      <c r="AH290" t="b">
        <v>0</v>
      </c>
      <c r="AI290" t="b">
        <v>0</v>
      </c>
      <c r="AJ290" t="str">
        <v>theater/plays</v>
      </c>
      <c r="AK290">
        <v>68.028106508875737</v>
      </c>
      <c r="AL290" t="str">
        <v>theater</v>
      </c>
      <c r="AM290" t="str">
        <v>plays</v>
      </c>
      <c r="AN290">
        <v>40809.208333333336</v>
      </c>
      <c r="AO290">
        <v>40838.208333333336</v>
      </c>
    </row>
    <row r="291" spans="1:41" x14ac:dyDescent="0.25">
      <c r="A291">
        <v>510</v>
      </c>
      <c r="B291" t="str">
        <v>Best, Miller and Thomas</v>
      </c>
      <c r="C291" t="str">
        <v>Re-engineered mobile task-force</v>
      </c>
      <c r="D291">
        <v>7800</v>
      </c>
      <c r="E291">
        <v>9289</v>
      </c>
      <c r="F291">
        <v>119.08974358974358</v>
      </c>
      <c r="G291" t="str">
        <v>successful</v>
      </c>
      <c r="H291">
        <v>131</v>
      </c>
      <c r="I291" t="str">
        <v>AU</v>
      </c>
      <c r="J291" t="str">
        <v>AUD</v>
      </c>
      <c r="K291">
        <v>1527742800</v>
      </c>
      <c r="L291">
        <v>1529816400</v>
      </c>
      <c r="M291" t="b">
        <v>0</v>
      </c>
      <c r="N291" t="b">
        <v>0</v>
      </c>
      <c r="O291" t="str">
        <v>film &amp; video/drama</v>
      </c>
      <c r="P291">
        <v>70.908396946564892</v>
      </c>
      <c r="Q291" t="str">
        <v>film &amp; video</v>
      </c>
      <c r="R291" t="str">
        <v>drama</v>
      </c>
      <c r="S291">
        <v>43251.208333333328</v>
      </c>
      <c r="T291">
        <v>43275.208333333328</v>
      </c>
      <c r="V291">
        <v>779</v>
      </c>
      <c r="W291" t="str">
        <v>Webb Group</v>
      </c>
      <c r="X291" t="str">
        <v>Public-key actuating projection</v>
      </c>
      <c r="Y291">
        <v>108700</v>
      </c>
      <c r="Z291">
        <v>87293</v>
      </c>
      <c r="AA291">
        <v>80.306347746090154</v>
      </c>
      <c r="AB291" t="str">
        <v>failed</v>
      </c>
      <c r="AC291">
        <v>831</v>
      </c>
      <c r="AD291" t="str">
        <v>US</v>
      </c>
      <c r="AE291" t="str">
        <v>USD</v>
      </c>
      <c r="AF291">
        <v>1439528400</v>
      </c>
      <c r="AG291">
        <v>1440306000</v>
      </c>
      <c r="AH291" t="b">
        <v>0</v>
      </c>
      <c r="AI291" t="b">
        <v>1</v>
      </c>
      <c r="AJ291" t="str">
        <v>theater/plays</v>
      </c>
      <c r="AK291">
        <v>105.04572803850782</v>
      </c>
      <c r="AL291" t="str">
        <v>theater</v>
      </c>
      <c r="AM291" t="str">
        <v>plays</v>
      </c>
      <c r="AN291">
        <v>42230.208333333328</v>
      </c>
      <c r="AO291">
        <v>42239.208333333328</v>
      </c>
    </row>
    <row r="292" spans="1:41" x14ac:dyDescent="0.25">
      <c r="A292">
        <v>512</v>
      </c>
      <c r="B292" t="str">
        <v>Williams-Walsh</v>
      </c>
      <c r="C292" t="str">
        <v>Organized explicit core</v>
      </c>
      <c r="D292">
        <v>9100</v>
      </c>
      <c r="E292">
        <v>12678</v>
      </c>
      <c r="F292">
        <v>139.31868131868131</v>
      </c>
      <c r="G292" t="str">
        <v>successful</v>
      </c>
      <c r="H292">
        <v>239</v>
      </c>
      <c r="I292" t="str">
        <v>US</v>
      </c>
      <c r="J292" t="str">
        <v>USD</v>
      </c>
      <c r="K292">
        <v>1404536400</v>
      </c>
      <c r="L292">
        <v>1404622800</v>
      </c>
      <c r="M292" t="b">
        <v>0</v>
      </c>
      <c r="N292" t="b">
        <v>1</v>
      </c>
      <c r="O292" t="str">
        <v>games/video games</v>
      </c>
      <c r="P292">
        <v>53.046025104602514</v>
      </c>
      <c r="Q292" t="str">
        <v>games</v>
      </c>
      <c r="R292" t="str">
        <v>video games</v>
      </c>
      <c r="S292">
        <v>41825.208333333336</v>
      </c>
      <c r="T292">
        <v>41826.208333333336</v>
      </c>
      <c r="V292">
        <v>787</v>
      </c>
      <c r="W292" t="str">
        <v>Vance-Glover</v>
      </c>
      <c r="X292" t="str">
        <v>Progressive coherent secured line</v>
      </c>
      <c r="Y292">
        <v>61200</v>
      </c>
      <c r="Z292">
        <v>60994</v>
      </c>
      <c r="AA292">
        <v>99.66339869281046</v>
      </c>
      <c r="AB292" t="str">
        <v>failed</v>
      </c>
      <c r="AC292">
        <v>859</v>
      </c>
      <c r="AD292" t="str">
        <v>CA</v>
      </c>
      <c r="AE292" t="str">
        <v>CAD</v>
      </c>
      <c r="AF292">
        <v>1305954000</v>
      </c>
      <c r="AG292">
        <v>1306731600</v>
      </c>
      <c r="AH292" t="b">
        <v>0</v>
      </c>
      <c r="AI292" t="b">
        <v>0</v>
      </c>
      <c r="AJ292" t="str">
        <v>music/rock</v>
      </c>
      <c r="AK292">
        <v>71.005820721769496</v>
      </c>
      <c r="AL292" t="str">
        <v>music</v>
      </c>
      <c r="AM292" t="str">
        <v>rock</v>
      </c>
      <c r="AN292">
        <v>40684.208333333336</v>
      </c>
      <c r="AO292">
        <v>40693.208333333336</v>
      </c>
    </row>
    <row r="293" spans="1:41" x14ac:dyDescent="0.25">
      <c r="A293">
        <v>517</v>
      </c>
      <c r="B293" t="str">
        <v>Ramirez LLC</v>
      </c>
      <c r="C293" t="str">
        <v>Multi-tiered maximized orchestration</v>
      </c>
      <c r="D293">
        <v>5900</v>
      </c>
      <c r="E293">
        <v>6608</v>
      </c>
      <c r="F293">
        <v>112.00000000000001</v>
      </c>
      <c r="G293" t="str">
        <v>successful</v>
      </c>
      <c r="H293">
        <v>78</v>
      </c>
      <c r="I293" t="str">
        <v>US</v>
      </c>
      <c r="J293" t="str">
        <v>USD</v>
      </c>
      <c r="K293">
        <v>1493960400</v>
      </c>
      <c r="L293">
        <v>1494392400</v>
      </c>
      <c r="M293" t="b">
        <v>0</v>
      </c>
      <c r="N293" t="b">
        <v>0</v>
      </c>
      <c r="O293" t="str">
        <v>food/food trucks</v>
      </c>
      <c r="P293">
        <v>84.717948717948715</v>
      </c>
      <c r="Q293" t="str">
        <v>food</v>
      </c>
      <c r="R293" t="str">
        <v>food trucks</v>
      </c>
      <c r="S293">
        <v>42860.208333333328</v>
      </c>
      <c r="T293">
        <v>42865.208333333328</v>
      </c>
      <c r="V293">
        <v>789</v>
      </c>
      <c r="W293" t="str">
        <v>Kennedy-Miller</v>
      </c>
      <c r="X293" t="str">
        <v>Cross-platform composite migration</v>
      </c>
      <c r="Y293">
        <v>9000</v>
      </c>
      <c r="Z293">
        <v>3351</v>
      </c>
      <c r="AA293">
        <v>37.233333333333334</v>
      </c>
      <c r="AB293" t="str">
        <v>failed</v>
      </c>
      <c r="AC293">
        <v>45</v>
      </c>
      <c r="AD293" t="str">
        <v>US</v>
      </c>
      <c r="AE293" t="str">
        <v>USD</v>
      </c>
      <c r="AF293">
        <v>1401166800</v>
      </c>
      <c r="AG293">
        <v>1404363600</v>
      </c>
      <c r="AH293" t="b">
        <v>0</v>
      </c>
      <c r="AI293" t="b">
        <v>0</v>
      </c>
      <c r="AJ293" t="str">
        <v>theater/plays</v>
      </c>
      <c r="AK293">
        <v>74.466666666666669</v>
      </c>
      <c r="AL293" t="str">
        <v>theater</v>
      </c>
      <c r="AM293" t="str">
        <v>plays</v>
      </c>
      <c r="AN293">
        <v>41786.208333333336</v>
      </c>
      <c r="AO293">
        <v>41823.208333333336</v>
      </c>
    </row>
    <row r="294" spans="1:41" x14ac:dyDescent="0.25">
      <c r="A294">
        <v>519</v>
      </c>
      <c r="B294" t="str">
        <v>Marsh-Coleman</v>
      </c>
      <c r="C294" t="str">
        <v>Exclusive asymmetric analyzer</v>
      </c>
      <c r="D294">
        <v>177700</v>
      </c>
      <c r="E294">
        <v>180802</v>
      </c>
      <c r="F294">
        <v>101.74563871693867</v>
      </c>
      <c r="G294" t="str">
        <v>successful</v>
      </c>
      <c r="H294">
        <v>1773</v>
      </c>
      <c r="I294" t="str">
        <v>US</v>
      </c>
      <c r="J294" t="str">
        <v>USD</v>
      </c>
      <c r="K294">
        <v>1420696800</v>
      </c>
      <c r="L294">
        <v>1421906400</v>
      </c>
      <c r="M294" t="b">
        <v>0</v>
      </c>
      <c r="N294" t="b">
        <v>1</v>
      </c>
      <c r="O294" t="str">
        <v>music/rock</v>
      </c>
      <c r="P294">
        <v>101.97518330513255</v>
      </c>
      <c r="Q294" t="str">
        <v>music</v>
      </c>
      <c r="R294" t="str">
        <v>rock</v>
      </c>
      <c r="S294">
        <v>42012.25</v>
      </c>
      <c r="T294">
        <v>42026.25</v>
      </c>
      <c r="V294">
        <v>791</v>
      </c>
      <c r="W294" t="str">
        <v>Stafford, Hess and Raymond</v>
      </c>
      <c r="X294" t="str">
        <v>Optional web-enabled extranet</v>
      </c>
      <c r="Y294">
        <v>2100</v>
      </c>
      <c r="Z294">
        <v>540</v>
      </c>
      <c r="AA294">
        <v>25.714285714285712</v>
      </c>
      <c r="AB294" t="str">
        <v>failed</v>
      </c>
      <c r="AC294">
        <v>6</v>
      </c>
      <c r="AD294" t="str">
        <v>US</v>
      </c>
      <c r="AE294" t="str">
        <v>USD</v>
      </c>
      <c r="AF294">
        <v>1481436000</v>
      </c>
      <c r="AG294">
        <v>1482818400</v>
      </c>
      <c r="AH294" t="b">
        <v>0</v>
      </c>
      <c r="AI294" t="b">
        <v>0</v>
      </c>
      <c r="AJ294" t="str">
        <v>food/food trucks</v>
      </c>
      <c r="AK294">
        <v>90</v>
      </c>
      <c r="AL294" t="str">
        <v>food</v>
      </c>
      <c r="AM294" t="str">
        <v>food trucks</v>
      </c>
      <c r="AN294">
        <v>42715.25</v>
      </c>
      <c r="AO294">
        <v>42731.25</v>
      </c>
    </row>
    <row r="295" spans="1:41" x14ac:dyDescent="0.25">
      <c r="A295">
        <v>520</v>
      </c>
      <c r="B295" t="str">
        <v>Frederick, Jenkins and Collins</v>
      </c>
      <c r="C295" t="str">
        <v>Organic radical collaboration</v>
      </c>
      <c r="D295">
        <v>800</v>
      </c>
      <c r="E295">
        <v>3406</v>
      </c>
      <c r="F295">
        <v>425.75</v>
      </c>
      <c r="G295" t="str">
        <v>successful</v>
      </c>
      <c r="H295">
        <v>32</v>
      </c>
      <c r="I295" t="str">
        <v>US</v>
      </c>
      <c r="J295" t="str">
        <v>USD</v>
      </c>
      <c r="K295">
        <v>1555650000</v>
      </c>
      <c r="L295">
        <v>1555909200</v>
      </c>
      <c r="M295" t="b">
        <v>0</v>
      </c>
      <c r="N295" t="b">
        <v>0</v>
      </c>
      <c r="O295" t="str">
        <v>theater/plays</v>
      </c>
      <c r="P295">
        <v>106.4375</v>
      </c>
      <c r="Q295" t="str">
        <v>theater</v>
      </c>
      <c r="R295" t="str">
        <v>plays</v>
      </c>
      <c r="S295">
        <v>43574.208333333328</v>
      </c>
      <c r="T295">
        <v>43577.208333333328</v>
      </c>
      <c r="V295">
        <v>792</v>
      </c>
      <c r="W295" t="str">
        <v>Jordan, Schneider and Hall</v>
      </c>
      <c r="X295" t="str">
        <v>Reduced 6thgeneration intranet</v>
      </c>
      <c r="Y295">
        <v>2000</v>
      </c>
      <c r="Z295">
        <v>680</v>
      </c>
      <c r="AA295">
        <v>34</v>
      </c>
      <c r="AB295" t="str">
        <v>failed</v>
      </c>
      <c r="AC295">
        <v>7</v>
      </c>
      <c r="AD295" t="str">
        <v>US</v>
      </c>
      <c r="AE295" t="str">
        <v>USD</v>
      </c>
      <c r="AF295">
        <v>1372222800</v>
      </c>
      <c r="AG295">
        <v>1374642000</v>
      </c>
      <c r="AH295" t="b">
        <v>0</v>
      </c>
      <c r="AI295" t="b">
        <v>1</v>
      </c>
      <c r="AJ295" t="str">
        <v>theater/plays</v>
      </c>
      <c r="AK295">
        <v>97.142857142857139</v>
      </c>
      <c r="AL295" t="str">
        <v>theater</v>
      </c>
      <c r="AM295" t="str">
        <v>plays</v>
      </c>
      <c r="AN295">
        <v>41451.208333333336</v>
      </c>
      <c r="AO295">
        <v>41479.208333333336</v>
      </c>
    </row>
    <row r="296" spans="1:41" x14ac:dyDescent="0.25">
      <c r="A296">
        <v>521</v>
      </c>
      <c r="B296" t="str">
        <v>Wilson Ltd</v>
      </c>
      <c r="C296" t="str">
        <v>Function-based multi-state software</v>
      </c>
      <c r="D296">
        <v>7600</v>
      </c>
      <c r="E296">
        <v>11061</v>
      </c>
      <c r="F296">
        <v>145.53947368421052</v>
      </c>
      <c r="G296" t="str">
        <v>successful</v>
      </c>
      <c r="H296">
        <v>369</v>
      </c>
      <c r="I296" t="str">
        <v>US</v>
      </c>
      <c r="J296" t="str">
        <v>USD</v>
      </c>
      <c r="K296">
        <v>1471928400</v>
      </c>
      <c r="L296">
        <v>1472446800</v>
      </c>
      <c r="M296" t="b">
        <v>0</v>
      </c>
      <c r="N296" t="b">
        <v>1</v>
      </c>
      <c r="O296" t="str">
        <v>film &amp; video/drama</v>
      </c>
      <c r="P296">
        <v>29.975609756097562</v>
      </c>
      <c r="Q296" t="str">
        <v>film &amp; video</v>
      </c>
      <c r="R296" t="str">
        <v>drama</v>
      </c>
      <c r="S296">
        <v>42605.208333333328</v>
      </c>
      <c r="T296">
        <v>42611.208333333328</v>
      </c>
      <c r="V296">
        <v>795</v>
      </c>
      <c r="W296" t="str">
        <v>Vasquez Inc</v>
      </c>
      <c r="X296" t="str">
        <v>Stand-alone asynchronous functionalities</v>
      </c>
      <c r="Y296">
        <v>7100</v>
      </c>
      <c r="Z296">
        <v>1022</v>
      </c>
      <c r="AA296">
        <v>14.394366197183098</v>
      </c>
      <c r="AB296" t="str">
        <v>failed</v>
      </c>
      <c r="AC296">
        <v>31</v>
      </c>
      <c r="AD296" t="str">
        <v>US</v>
      </c>
      <c r="AE296" t="str">
        <v>USD</v>
      </c>
      <c r="AF296">
        <v>1477976400</v>
      </c>
      <c r="AG296">
        <v>1478235600</v>
      </c>
      <c r="AH296" t="b">
        <v>0</v>
      </c>
      <c r="AI296" t="b">
        <v>0</v>
      </c>
      <c r="AJ296" t="str">
        <v>film &amp; video/drama</v>
      </c>
      <c r="AK296">
        <v>32.967741935483872</v>
      </c>
      <c r="AL296" t="str">
        <v>film &amp; video</v>
      </c>
      <c r="AM296" t="str">
        <v>drama</v>
      </c>
      <c r="AN296">
        <v>42675.208333333328</v>
      </c>
      <c r="AO296">
        <v>42678.208333333328</v>
      </c>
    </row>
    <row r="297" spans="1:41" x14ac:dyDescent="0.25">
      <c r="A297">
        <v>523</v>
      </c>
      <c r="B297" t="str">
        <v>Underwood, James and Jones</v>
      </c>
      <c r="C297" t="str">
        <v>Triple-buffered holistic ability</v>
      </c>
      <c r="D297">
        <v>900</v>
      </c>
      <c r="E297">
        <v>6303</v>
      </c>
      <c r="F297">
        <v>700.33333333333326</v>
      </c>
      <c r="G297" t="str">
        <v>successful</v>
      </c>
      <c r="H297">
        <v>89</v>
      </c>
      <c r="I297" t="str">
        <v>US</v>
      </c>
      <c r="J297" t="str">
        <v>USD</v>
      </c>
      <c r="K297">
        <v>1267682400</v>
      </c>
      <c r="L297">
        <v>1268114400</v>
      </c>
      <c r="M297" t="b">
        <v>0</v>
      </c>
      <c r="N297" t="b">
        <v>0</v>
      </c>
      <c r="O297" t="str">
        <v>film &amp; video/shorts</v>
      </c>
      <c r="P297">
        <v>70.82022471910112</v>
      </c>
      <c r="Q297" t="str">
        <v>film &amp; video</v>
      </c>
      <c r="R297" t="str">
        <v>shorts</v>
      </c>
      <c r="S297">
        <v>40241.25</v>
      </c>
      <c r="T297">
        <v>40246.25</v>
      </c>
      <c r="V297">
        <v>796</v>
      </c>
      <c r="W297" t="str">
        <v>Freeman-Ferguson</v>
      </c>
      <c r="X297" t="str">
        <v>Profound full-range open system</v>
      </c>
      <c r="Y297">
        <v>7800</v>
      </c>
      <c r="Z297">
        <v>4275</v>
      </c>
      <c r="AA297">
        <v>54.807692307692314</v>
      </c>
      <c r="AB297" t="str">
        <v>failed</v>
      </c>
      <c r="AC297">
        <v>78</v>
      </c>
      <c r="AD297" t="str">
        <v>US</v>
      </c>
      <c r="AE297" t="str">
        <v>USD</v>
      </c>
      <c r="AF297">
        <v>1407474000</v>
      </c>
      <c r="AG297">
        <v>1408078800</v>
      </c>
      <c r="AH297" t="b">
        <v>0</v>
      </c>
      <c r="AI297" t="b">
        <v>1</v>
      </c>
      <c r="AJ297" t="str">
        <v>games/mobile games</v>
      </c>
      <c r="AK297">
        <v>54.807692307692307</v>
      </c>
      <c r="AL297" t="str">
        <v>games</v>
      </c>
      <c r="AM297" t="str">
        <v>mobile games</v>
      </c>
      <c r="AN297">
        <v>41859.208333333336</v>
      </c>
      <c r="AO297">
        <v>41866.208333333336</v>
      </c>
    </row>
    <row r="298" spans="1:41" x14ac:dyDescent="0.25">
      <c r="A298">
        <v>526</v>
      </c>
      <c r="B298" t="str">
        <v>Smith-Sparks</v>
      </c>
      <c r="C298" t="str">
        <v>Digitized bandwidth-monitored open architecture</v>
      </c>
      <c r="D298">
        <v>8300</v>
      </c>
      <c r="E298">
        <v>12944</v>
      </c>
      <c r="F298">
        <v>155.95180722891567</v>
      </c>
      <c r="G298" t="str">
        <v>successful</v>
      </c>
      <c r="H298">
        <v>147</v>
      </c>
      <c r="I298" t="str">
        <v>US</v>
      </c>
      <c r="J298" t="str">
        <v>USD</v>
      </c>
      <c r="K298">
        <v>1451109600</v>
      </c>
      <c r="L298">
        <v>1454306400</v>
      </c>
      <c r="M298" t="b">
        <v>0</v>
      </c>
      <c r="N298" t="b">
        <v>1</v>
      </c>
      <c r="O298" t="str">
        <v>theater/plays</v>
      </c>
      <c r="P298">
        <v>88.054421768707485</v>
      </c>
      <c r="Q298" t="str">
        <v>theater</v>
      </c>
      <c r="R298" t="str">
        <v>plays</v>
      </c>
      <c r="S298">
        <v>42364.25</v>
      </c>
      <c r="T298">
        <v>42401.25</v>
      </c>
      <c r="V298">
        <v>799</v>
      </c>
      <c r="W298" t="str">
        <v>Reid-Day</v>
      </c>
      <c r="X298" t="str">
        <v>Devolved tertiary time-frame</v>
      </c>
      <c r="Y298">
        <v>84500</v>
      </c>
      <c r="Z298">
        <v>73522</v>
      </c>
      <c r="AA298">
        <v>87.008284023668637</v>
      </c>
      <c r="AB298" t="str">
        <v>failed</v>
      </c>
      <c r="AC298">
        <v>1225</v>
      </c>
      <c r="AD298" t="str">
        <v>GB</v>
      </c>
      <c r="AE298" t="str">
        <v>GBP</v>
      </c>
      <c r="AF298">
        <v>1454133600</v>
      </c>
      <c r="AG298">
        <v>1454479200</v>
      </c>
      <c r="AH298" t="b">
        <v>0</v>
      </c>
      <c r="AI298" t="b">
        <v>0</v>
      </c>
      <c r="AJ298" t="str">
        <v>theater/plays</v>
      </c>
      <c r="AK298">
        <v>60.017959183673469</v>
      </c>
      <c r="AL298" t="str">
        <v>theater</v>
      </c>
      <c r="AM298" t="str">
        <v>plays</v>
      </c>
      <c r="AN298">
        <v>42399.25</v>
      </c>
      <c r="AO298">
        <v>42403.25</v>
      </c>
    </row>
    <row r="299" spans="1:41" x14ac:dyDescent="0.25">
      <c r="A299">
        <v>532</v>
      </c>
      <c r="B299" t="str">
        <v>Cordova-Torres</v>
      </c>
      <c r="C299" t="str">
        <v>Pre-emptive grid-enabled contingency</v>
      </c>
      <c r="D299">
        <v>1600</v>
      </c>
      <c r="E299">
        <v>8046</v>
      </c>
      <c r="F299">
        <v>502.87499999999994</v>
      </c>
      <c r="G299" t="str">
        <v>successful</v>
      </c>
      <c r="H299">
        <v>126</v>
      </c>
      <c r="I299" t="str">
        <v>CA</v>
      </c>
      <c r="J299" t="str">
        <v>CAD</v>
      </c>
      <c r="K299">
        <v>1516860000</v>
      </c>
      <c r="L299">
        <v>1516946400</v>
      </c>
      <c r="M299" t="b">
        <v>0</v>
      </c>
      <c r="N299" t="b">
        <v>0</v>
      </c>
      <c r="O299" t="str">
        <v>theater/plays</v>
      </c>
      <c r="P299">
        <v>63.857142857142854</v>
      </c>
      <c r="Q299" t="str">
        <v>theater</v>
      </c>
      <c r="R299" t="str">
        <v>plays</v>
      </c>
      <c r="S299">
        <v>43125.25</v>
      </c>
      <c r="T299">
        <v>43126.25</v>
      </c>
      <c r="V299">
        <v>800</v>
      </c>
      <c r="W299" t="str">
        <v>Wallace LLC</v>
      </c>
      <c r="X299" t="str">
        <v>Centralized regional function</v>
      </c>
      <c r="Y299">
        <v>100</v>
      </c>
      <c r="Z299">
        <v>1</v>
      </c>
      <c r="AA299">
        <v>1</v>
      </c>
      <c r="AB299" t="str">
        <v>failed</v>
      </c>
      <c r="AC299">
        <v>1</v>
      </c>
      <c r="AD299" t="str">
        <v>CH</v>
      </c>
      <c r="AE299" t="str">
        <v>CHF</v>
      </c>
      <c r="AF299">
        <v>1434085200</v>
      </c>
      <c r="AG299">
        <v>1434430800</v>
      </c>
      <c r="AH299" t="b">
        <v>0</v>
      </c>
      <c r="AI299" t="b">
        <v>0</v>
      </c>
      <c r="AJ299" t="str">
        <v>music/rock</v>
      </c>
      <c r="AK299">
        <v>1</v>
      </c>
      <c r="AL299" t="str">
        <v>music</v>
      </c>
      <c r="AM299" t="str">
        <v>rock</v>
      </c>
      <c r="AN299">
        <v>42167.208333333328</v>
      </c>
      <c r="AO299">
        <v>42171.208333333328</v>
      </c>
    </row>
    <row r="300" spans="1:41" x14ac:dyDescent="0.25">
      <c r="A300">
        <v>533</v>
      </c>
      <c r="B300" t="str">
        <v>Holt, Bernard and Johnson</v>
      </c>
      <c r="C300" t="str">
        <v>Multi-lateral didactic encoding</v>
      </c>
      <c r="D300">
        <v>115600</v>
      </c>
      <c r="E300">
        <v>184086</v>
      </c>
      <c r="F300">
        <v>159.24394463667818</v>
      </c>
      <c r="G300" t="str">
        <v>successful</v>
      </c>
      <c r="H300">
        <v>2218</v>
      </c>
      <c r="I300" t="str">
        <v>GB</v>
      </c>
      <c r="J300" t="str">
        <v>GBP</v>
      </c>
      <c r="K300">
        <v>1374642000</v>
      </c>
      <c r="L300">
        <v>1377752400</v>
      </c>
      <c r="M300" t="b">
        <v>0</v>
      </c>
      <c r="N300" t="b">
        <v>0</v>
      </c>
      <c r="O300" t="str">
        <v>music/indie rock</v>
      </c>
      <c r="P300">
        <v>82.996393146979258</v>
      </c>
      <c r="Q300" t="str">
        <v>music</v>
      </c>
      <c r="R300" t="str">
        <v>indie rock</v>
      </c>
      <c r="S300">
        <v>41479.208333333336</v>
      </c>
      <c r="T300">
        <v>41515.208333333336</v>
      </c>
      <c r="V300">
        <v>805</v>
      </c>
      <c r="W300" t="str">
        <v>Smith-Nguyen</v>
      </c>
      <c r="X300" t="str">
        <v>Advanced intermediate Graphic Interface</v>
      </c>
      <c r="Y300">
        <v>9700</v>
      </c>
      <c r="Z300">
        <v>4932</v>
      </c>
      <c r="AA300">
        <v>50.845360824742272</v>
      </c>
      <c r="AB300" t="str">
        <v>failed</v>
      </c>
      <c r="AC300">
        <v>67</v>
      </c>
      <c r="AD300" t="str">
        <v>AU</v>
      </c>
      <c r="AE300" t="str">
        <v>AUD</v>
      </c>
      <c r="AF300">
        <v>1416031200</v>
      </c>
      <c r="AG300">
        <v>1420437600</v>
      </c>
      <c r="AH300" t="b">
        <v>0</v>
      </c>
      <c r="AI300" t="b">
        <v>0</v>
      </c>
      <c r="AJ300" t="str">
        <v>film &amp; video/documentary</v>
      </c>
      <c r="AK300">
        <v>73.611940298507463</v>
      </c>
      <c r="AL300" t="str">
        <v>film &amp; video</v>
      </c>
      <c r="AM300" t="str">
        <v>documentary</v>
      </c>
      <c r="AN300">
        <v>41958.25</v>
      </c>
      <c r="AO300">
        <v>42009.25</v>
      </c>
    </row>
    <row r="301" spans="1:41" x14ac:dyDescent="0.25">
      <c r="A301">
        <v>535</v>
      </c>
      <c r="B301" t="str">
        <v>Garrison LLC</v>
      </c>
      <c r="C301" t="str">
        <v>Profit-focused 24/7 data-warehouse</v>
      </c>
      <c r="D301">
        <v>2600</v>
      </c>
      <c r="E301">
        <v>12533</v>
      </c>
      <c r="F301">
        <v>482.03846153846149</v>
      </c>
      <c r="G301" t="str">
        <v>successful</v>
      </c>
      <c r="H301">
        <v>202</v>
      </c>
      <c r="I301" t="str">
        <v>IT</v>
      </c>
      <c r="J301" t="str">
        <v>EUR</v>
      </c>
      <c r="K301">
        <v>1528434000</v>
      </c>
      <c r="L301">
        <v>1528606800</v>
      </c>
      <c r="M301" t="b">
        <v>0</v>
      </c>
      <c r="N301" t="b">
        <v>1</v>
      </c>
      <c r="O301" t="str">
        <v>theater/plays</v>
      </c>
      <c r="P301">
        <v>62.044554455445542</v>
      </c>
      <c r="Q301" t="str">
        <v>theater</v>
      </c>
      <c r="R301" t="str">
        <v>plays</v>
      </c>
      <c r="S301">
        <v>43259.208333333328</v>
      </c>
      <c r="T301">
        <v>43261.208333333328</v>
      </c>
      <c r="V301">
        <v>808</v>
      </c>
      <c r="W301" t="str">
        <v>Harris, Medina and Mitchell</v>
      </c>
      <c r="X301" t="str">
        <v>Enhanced regional flexibility</v>
      </c>
      <c r="Y301">
        <v>5200</v>
      </c>
      <c r="Z301">
        <v>1583</v>
      </c>
      <c r="AA301">
        <v>30.44230769230769</v>
      </c>
      <c r="AB301" t="str">
        <v>failed</v>
      </c>
      <c r="AC301">
        <v>19</v>
      </c>
      <c r="AD301" t="str">
        <v>US</v>
      </c>
      <c r="AE301" t="str">
        <v>USD</v>
      </c>
      <c r="AF301">
        <v>1463461200</v>
      </c>
      <c r="AG301">
        <v>1464930000</v>
      </c>
      <c r="AH301" t="b">
        <v>0</v>
      </c>
      <c r="AI301" t="b">
        <v>0</v>
      </c>
      <c r="AJ301" t="str">
        <v>food/food trucks</v>
      </c>
      <c r="AK301">
        <v>83.315789473684205</v>
      </c>
      <c r="AL301" t="str">
        <v>food</v>
      </c>
      <c r="AM301" t="str">
        <v>food trucks</v>
      </c>
      <c r="AN301">
        <v>42507.208333333328</v>
      </c>
      <c r="AO301">
        <v>42524.208333333328</v>
      </c>
    </row>
    <row r="302" spans="1:41" x14ac:dyDescent="0.25">
      <c r="A302">
        <v>536</v>
      </c>
      <c r="B302" t="str">
        <v>Shannon-Olson</v>
      </c>
      <c r="C302" t="str">
        <v>Enhanced methodical middleware</v>
      </c>
      <c r="D302">
        <v>9800</v>
      </c>
      <c r="E302">
        <v>14697</v>
      </c>
      <c r="F302">
        <v>149.96938775510205</v>
      </c>
      <c r="G302" t="str">
        <v>successful</v>
      </c>
      <c r="H302">
        <v>140</v>
      </c>
      <c r="I302" t="str">
        <v>IT</v>
      </c>
      <c r="J302" t="str">
        <v>EUR</v>
      </c>
      <c r="K302">
        <v>1282626000</v>
      </c>
      <c r="L302">
        <v>1284872400</v>
      </c>
      <c r="M302" t="b">
        <v>0</v>
      </c>
      <c r="N302" t="b">
        <v>0</v>
      </c>
      <c r="O302" t="str">
        <v>publishing/fiction</v>
      </c>
      <c r="P302">
        <v>104.97857142857143</v>
      </c>
      <c r="Q302" t="str">
        <v>publishing</v>
      </c>
      <c r="R302" t="str">
        <v>fiction</v>
      </c>
      <c r="S302">
        <v>40414.208333333336</v>
      </c>
      <c r="T302">
        <v>40440.208333333336</v>
      </c>
      <c r="V302">
        <v>809</v>
      </c>
      <c r="W302" t="str">
        <v>Williams and Sons</v>
      </c>
      <c r="X302" t="str">
        <v>Public-key bottom-line algorithm</v>
      </c>
      <c r="Y302">
        <v>140800</v>
      </c>
      <c r="Z302">
        <v>88536</v>
      </c>
      <c r="AA302">
        <v>62.880681818181813</v>
      </c>
      <c r="AB302" t="str">
        <v>failed</v>
      </c>
      <c r="AC302">
        <v>2108</v>
      </c>
      <c r="AD302" t="str">
        <v>CH</v>
      </c>
      <c r="AE302" t="str">
        <v>CHF</v>
      </c>
      <c r="AF302">
        <v>1344920400</v>
      </c>
      <c r="AG302">
        <v>1345006800</v>
      </c>
      <c r="AH302" t="b">
        <v>0</v>
      </c>
      <c r="AI302" t="b">
        <v>0</v>
      </c>
      <c r="AJ302" t="str">
        <v>film &amp; video/documentary</v>
      </c>
      <c r="AK302">
        <v>42</v>
      </c>
      <c r="AL302" t="str">
        <v>film &amp; video</v>
      </c>
      <c r="AM302" t="str">
        <v>documentary</v>
      </c>
      <c r="AN302">
        <v>41135.208333333336</v>
      </c>
      <c r="AO302">
        <v>41136.208333333336</v>
      </c>
    </row>
    <row r="303" spans="1:41" x14ac:dyDescent="0.25">
      <c r="A303">
        <v>537</v>
      </c>
      <c r="B303" t="str">
        <v>Murillo-Mcfarland</v>
      </c>
      <c r="C303" t="str">
        <v>Synchronized client-driven projection</v>
      </c>
      <c r="D303">
        <v>84400</v>
      </c>
      <c r="E303">
        <v>98935</v>
      </c>
      <c r="F303">
        <v>117.22156398104266</v>
      </c>
      <c r="G303" t="str">
        <v>successful</v>
      </c>
      <c r="H303">
        <v>1052</v>
      </c>
      <c r="I303" t="str">
        <v>DK</v>
      </c>
      <c r="J303" t="str">
        <v>DKK</v>
      </c>
      <c r="K303">
        <v>1535605200</v>
      </c>
      <c r="L303">
        <v>1537592400</v>
      </c>
      <c r="M303" t="b">
        <v>1</v>
      </c>
      <c r="N303" t="b">
        <v>1</v>
      </c>
      <c r="O303" t="str">
        <v>film &amp; video/documentary</v>
      </c>
      <c r="P303">
        <v>94.044676806083643</v>
      </c>
      <c r="Q303" t="str">
        <v>film &amp; video</v>
      </c>
      <c r="R303" t="str">
        <v>documentary</v>
      </c>
      <c r="S303">
        <v>43342.208333333328</v>
      </c>
      <c r="T303">
        <v>43365.208333333328</v>
      </c>
      <c r="V303">
        <v>811</v>
      </c>
      <c r="W303" t="str">
        <v>Page, Holt and Mack</v>
      </c>
      <c r="X303" t="str">
        <v>Fundamental methodical emulation</v>
      </c>
      <c r="Y303">
        <v>92500</v>
      </c>
      <c r="Z303">
        <v>71320</v>
      </c>
      <c r="AA303">
        <v>77.102702702702715</v>
      </c>
      <c r="AB303" t="str">
        <v>failed</v>
      </c>
      <c r="AC303">
        <v>679</v>
      </c>
      <c r="AD303" t="str">
        <v>US</v>
      </c>
      <c r="AE303" t="str">
        <v>USD</v>
      </c>
      <c r="AF303">
        <v>1452319200</v>
      </c>
      <c r="AG303">
        <v>1452492000</v>
      </c>
      <c r="AH303" t="b">
        <v>0</v>
      </c>
      <c r="AI303" t="b">
        <v>1</v>
      </c>
      <c r="AJ303" t="str">
        <v>games/video games</v>
      </c>
      <c r="AK303">
        <v>105.03681885125184</v>
      </c>
      <c r="AL303" t="str">
        <v>games</v>
      </c>
      <c r="AM303" t="str">
        <v>video games</v>
      </c>
      <c r="AN303">
        <v>42378.25</v>
      </c>
      <c r="AO303">
        <v>42380.25</v>
      </c>
    </row>
    <row r="304" spans="1:41" x14ac:dyDescent="0.25">
      <c r="A304">
        <v>540</v>
      </c>
      <c r="B304" t="str">
        <v>Brown-Pena</v>
      </c>
      <c r="C304" t="str">
        <v>Front-line client-server secured line</v>
      </c>
      <c r="D304">
        <v>5300</v>
      </c>
      <c r="E304">
        <v>14097</v>
      </c>
      <c r="F304">
        <v>265.98113207547169</v>
      </c>
      <c r="G304" t="str">
        <v>successful</v>
      </c>
      <c r="H304">
        <v>247</v>
      </c>
      <c r="I304" t="str">
        <v>US</v>
      </c>
      <c r="J304" t="str">
        <v>USD</v>
      </c>
      <c r="K304">
        <v>1525496400</v>
      </c>
      <c r="L304">
        <v>1527397200</v>
      </c>
      <c r="M304" t="b">
        <v>0</v>
      </c>
      <c r="N304" t="b">
        <v>0</v>
      </c>
      <c r="O304" t="str">
        <v>photography/photography books</v>
      </c>
      <c r="P304">
        <v>57.072874493927124</v>
      </c>
      <c r="Q304" t="str">
        <v>photography</v>
      </c>
      <c r="R304" t="str">
        <v>photography books</v>
      </c>
      <c r="S304">
        <v>43225.208333333328</v>
      </c>
      <c r="T304">
        <v>43247.208333333328</v>
      </c>
      <c r="V304">
        <v>814</v>
      </c>
      <c r="W304" t="str">
        <v>Vincent PLC</v>
      </c>
      <c r="X304" t="str">
        <v>Visionary 24hour analyzer</v>
      </c>
      <c r="Y304">
        <v>3200</v>
      </c>
      <c r="Z304">
        <v>2950</v>
      </c>
      <c r="AA304">
        <v>92.1875</v>
      </c>
      <c r="AB304" t="str">
        <v>failed</v>
      </c>
      <c r="AC304">
        <v>36</v>
      </c>
      <c r="AD304" t="str">
        <v>DK</v>
      </c>
      <c r="AE304" t="str">
        <v>DKK</v>
      </c>
      <c r="AF304">
        <v>1464325200</v>
      </c>
      <c r="AG304">
        <v>1464498000</v>
      </c>
      <c r="AH304" t="b">
        <v>0</v>
      </c>
      <c r="AI304" t="b">
        <v>1</v>
      </c>
      <c r="AJ304" t="str">
        <v>music/rock</v>
      </c>
      <c r="AK304">
        <v>81.944444444444443</v>
      </c>
      <c r="AL304" t="str">
        <v>music</v>
      </c>
      <c r="AM304" t="str">
        <v>rock</v>
      </c>
      <c r="AN304">
        <v>42517.208333333328</v>
      </c>
      <c r="AO304">
        <v>42519.208333333328</v>
      </c>
    </row>
    <row r="305" spans="1:41" x14ac:dyDescent="0.25">
      <c r="A305">
        <v>544</v>
      </c>
      <c r="B305" t="str">
        <v>Taylor Inc</v>
      </c>
      <c r="C305" t="str">
        <v>Public-key 3rdgeneration system engine</v>
      </c>
      <c r="D305">
        <v>2800</v>
      </c>
      <c r="E305">
        <v>7742</v>
      </c>
      <c r="F305">
        <v>276.5</v>
      </c>
      <c r="G305" t="str">
        <v>successful</v>
      </c>
      <c r="H305">
        <v>84</v>
      </c>
      <c r="I305" t="str">
        <v>US</v>
      </c>
      <c r="J305" t="str">
        <v>USD</v>
      </c>
      <c r="K305">
        <v>1452232800</v>
      </c>
      <c r="L305">
        <v>1453356000</v>
      </c>
      <c r="M305" t="b">
        <v>0</v>
      </c>
      <c r="N305" t="b">
        <v>0</v>
      </c>
      <c r="O305" t="str">
        <v>music/rock</v>
      </c>
      <c r="P305">
        <v>92.166666666666671</v>
      </c>
      <c r="Q305" t="str">
        <v>music</v>
      </c>
      <c r="R305" t="str">
        <v>rock</v>
      </c>
      <c r="S305">
        <v>42377.25</v>
      </c>
      <c r="T305">
        <v>42390.25</v>
      </c>
      <c r="V305">
        <v>819</v>
      </c>
      <c r="W305" t="str">
        <v>Buck-Khan</v>
      </c>
      <c r="X305" t="str">
        <v>Integrated bandwidth-monitored alliance</v>
      </c>
      <c r="Y305">
        <v>8900</v>
      </c>
      <c r="Z305">
        <v>4509</v>
      </c>
      <c r="AA305">
        <v>50.662921348314605</v>
      </c>
      <c r="AB305" t="str">
        <v>failed</v>
      </c>
      <c r="AC305">
        <v>47</v>
      </c>
      <c r="AD305" t="str">
        <v>US</v>
      </c>
      <c r="AE305" t="str">
        <v>USD</v>
      </c>
      <c r="AF305">
        <v>1353736800</v>
      </c>
      <c r="AG305">
        <v>1355032800</v>
      </c>
      <c r="AH305" t="b">
        <v>1</v>
      </c>
      <c r="AI305" t="b">
        <v>0</v>
      </c>
      <c r="AJ305" t="str">
        <v>games/video games</v>
      </c>
      <c r="AK305">
        <v>95.936170212765958</v>
      </c>
      <c r="AL305" t="str">
        <v>games</v>
      </c>
      <c r="AM305" t="str">
        <v>video games</v>
      </c>
      <c r="AN305">
        <v>41237.25</v>
      </c>
      <c r="AO305">
        <v>41252.25</v>
      </c>
    </row>
    <row r="306" spans="1:41" x14ac:dyDescent="0.25">
      <c r="A306">
        <v>546</v>
      </c>
      <c r="B306" t="str">
        <v>Benjamin, Paul and Ferguson</v>
      </c>
      <c r="C306" t="str">
        <v>Cloned global Graphical User Interface</v>
      </c>
      <c r="D306">
        <v>4200</v>
      </c>
      <c r="E306">
        <v>6870</v>
      </c>
      <c r="F306">
        <v>163.57142857142856</v>
      </c>
      <c r="G306" t="str">
        <v>successful</v>
      </c>
      <c r="H306">
        <v>88</v>
      </c>
      <c r="I306" t="str">
        <v>US</v>
      </c>
      <c r="J306" t="str">
        <v>USD</v>
      </c>
      <c r="K306">
        <v>1537160400</v>
      </c>
      <c r="L306">
        <v>1537419600</v>
      </c>
      <c r="M306" t="b">
        <v>0</v>
      </c>
      <c r="N306" t="b">
        <v>1</v>
      </c>
      <c r="O306" t="str">
        <v>theater/plays</v>
      </c>
      <c r="P306">
        <v>78.068181818181813</v>
      </c>
      <c r="Q306" t="str">
        <v>theater</v>
      </c>
      <c r="R306" t="str">
        <v>plays</v>
      </c>
      <c r="S306">
        <v>43360.208333333328</v>
      </c>
      <c r="T306">
        <v>43363.208333333328</v>
      </c>
      <c r="V306">
        <v>828</v>
      </c>
      <c r="W306" t="str">
        <v>Munoz, Cherry and Bell</v>
      </c>
      <c r="X306" t="str">
        <v>Cross-platform reciprocal budgetary management</v>
      </c>
      <c r="Y306">
        <v>7100</v>
      </c>
      <c r="Z306">
        <v>4899</v>
      </c>
      <c r="AA306">
        <v>69</v>
      </c>
      <c r="AB306" t="str">
        <v>failed</v>
      </c>
      <c r="AC306">
        <v>70</v>
      </c>
      <c r="AD306" t="str">
        <v>US</v>
      </c>
      <c r="AE306" t="str">
        <v>USD</v>
      </c>
      <c r="AF306">
        <v>1535432400</v>
      </c>
      <c r="AG306">
        <v>1537592400</v>
      </c>
      <c r="AH306" t="b">
        <v>0</v>
      </c>
      <c r="AI306" t="b">
        <v>0</v>
      </c>
      <c r="AJ306" t="str">
        <v>theater/plays</v>
      </c>
      <c r="AK306">
        <v>69.98571428571428</v>
      </c>
      <c r="AL306" t="str">
        <v>theater</v>
      </c>
      <c r="AM306" t="str">
        <v>plays</v>
      </c>
      <c r="AN306">
        <v>43340.208333333328</v>
      </c>
      <c r="AO306">
        <v>43365.208333333328</v>
      </c>
    </row>
    <row r="307" spans="1:41" x14ac:dyDescent="0.25">
      <c r="A307">
        <v>547</v>
      </c>
      <c r="B307" t="str">
        <v>Hardin-Dixon</v>
      </c>
      <c r="C307" t="str">
        <v>Focused solution-oriented matrix</v>
      </c>
      <c r="D307">
        <v>1300</v>
      </c>
      <c r="E307">
        <v>12597</v>
      </c>
      <c r="F307">
        <v>969</v>
      </c>
      <c r="G307" t="str">
        <v>successful</v>
      </c>
      <c r="H307">
        <v>156</v>
      </c>
      <c r="I307" t="str">
        <v>US</v>
      </c>
      <c r="J307" t="str">
        <v>USD</v>
      </c>
      <c r="K307">
        <v>1422165600</v>
      </c>
      <c r="L307">
        <v>1423202400</v>
      </c>
      <c r="M307" t="b">
        <v>0</v>
      </c>
      <c r="N307" t="b">
        <v>0</v>
      </c>
      <c r="O307" t="str">
        <v>film &amp; video/drama</v>
      </c>
      <c r="P307">
        <v>80.75</v>
      </c>
      <c r="Q307" t="str">
        <v>film &amp; video</v>
      </c>
      <c r="R307" t="str">
        <v>drama</v>
      </c>
      <c r="S307">
        <v>42029.25</v>
      </c>
      <c r="T307">
        <v>42041.25</v>
      </c>
      <c r="V307">
        <v>829</v>
      </c>
      <c r="W307" t="str">
        <v>Baker-Higgins</v>
      </c>
      <c r="X307" t="str">
        <v>Vision-oriented scalable portal</v>
      </c>
      <c r="Y307">
        <v>9600</v>
      </c>
      <c r="Z307">
        <v>4929</v>
      </c>
      <c r="AA307">
        <v>51.34375</v>
      </c>
      <c r="AB307" t="str">
        <v>failed</v>
      </c>
      <c r="AC307">
        <v>154</v>
      </c>
      <c r="AD307" t="str">
        <v>US</v>
      </c>
      <c r="AE307" t="str">
        <v>USD</v>
      </c>
      <c r="AF307">
        <v>1433826000</v>
      </c>
      <c r="AG307">
        <v>1435122000</v>
      </c>
      <c r="AH307" t="b">
        <v>0</v>
      </c>
      <c r="AI307" t="b">
        <v>0</v>
      </c>
      <c r="AJ307" t="str">
        <v>theater/plays</v>
      </c>
      <c r="AK307">
        <v>32.006493506493506</v>
      </c>
      <c r="AL307" t="str">
        <v>theater</v>
      </c>
      <c r="AM307" t="str">
        <v>plays</v>
      </c>
      <c r="AN307">
        <v>42164.208333333328</v>
      </c>
      <c r="AO307">
        <v>42179.208333333328</v>
      </c>
    </row>
    <row r="308" spans="1:41" x14ac:dyDescent="0.25">
      <c r="A308">
        <v>548</v>
      </c>
      <c r="B308" t="str">
        <v>York-Pitts</v>
      </c>
      <c r="C308" t="str">
        <v>Monitored discrete toolset</v>
      </c>
      <c r="D308">
        <v>66100</v>
      </c>
      <c r="E308">
        <v>179074</v>
      </c>
      <c r="F308">
        <v>270.91376701966715</v>
      </c>
      <c r="G308" t="str">
        <v>successful</v>
      </c>
      <c r="H308">
        <v>2985</v>
      </c>
      <c r="I308" t="str">
        <v>US</v>
      </c>
      <c r="J308" t="str">
        <v>USD</v>
      </c>
      <c r="K308">
        <v>1459486800</v>
      </c>
      <c r="L308">
        <v>1460610000</v>
      </c>
      <c r="M308" t="b">
        <v>0</v>
      </c>
      <c r="N308" t="b">
        <v>0</v>
      </c>
      <c r="O308" t="str">
        <v>theater/plays</v>
      </c>
      <c r="P308">
        <v>59.991289782244557</v>
      </c>
      <c r="Q308" t="str">
        <v>theater</v>
      </c>
      <c r="R308" t="str">
        <v>plays</v>
      </c>
      <c r="S308">
        <v>42461.208333333328</v>
      </c>
      <c r="T308">
        <v>42474.208333333328</v>
      </c>
      <c r="V308">
        <v>830</v>
      </c>
      <c r="W308" t="str">
        <v>Johnson, Turner and Carroll</v>
      </c>
      <c r="X308" t="str">
        <v>Persevering zero administration knowledge user</v>
      </c>
      <c r="Y308">
        <v>121600</v>
      </c>
      <c r="Z308">
        <v>1424</v>
      </c>
      <c r="AA308">
        <v>1.1710526315789473</v>
      </c>
      <c r="AB308" t="str">
        <v>failed</v>
      </c>
      <c r="AC308">
        <v>22</v>
      </c>
      <c r="AD308" t="str">
        <v>US</v>
      </c>
      <c r="AE308" t="str">
        <v>USD</v>
      </c>
      <c r="AF308">
        <v>1514959200</v>
      </c>
      <c r="AG308">
        <v>1520056800</v>
      </c>
      <c r="AH308" t="b">
        <v>0</v>
      </c>
      <c r="AI308" t="b">
        <v>0</v>
      </c>
      <c r="AJ308" t="str">
        <v>theater/plays</v>
      </c>
      <c r="AK308">
        <v>64.727272727272734</v>
      </c>
      <c r="AL308" t="str">
        <v>theater</v>
      </c>
      <c r="AM308" t="str">
        <v>plays</v>
      </c>
      <c r="AN308">
        <v>43103.25</v>
      </c>
      <c r="AO308">
        <v>43162.25</v>
      </c>
    </row>
    <row r="309" spans="1:41" x14ac:dyDescent="0.25">
      <c r="A309">
        <v>549</v>
      </c>
      <c r="B309" t="str">
        <v>Jarvis and Sons</v>
      </c>
      <c r="C309" t="str">
        <v>Business-focused intermediate system engine</v>
      </c>
      <c r="D309">
        <v>29500</v>
      </c>
      <c r="E309">
        <v>83843</v>
      </c>
      <c r="F309">
        <v>284.21355932203392</v>
      </c>
      <c r="G309" t="str">
        <v>successful</v>
      </c>
      <c r="H309">
        <v>762</v>
      </c>
      <c r="I309" t="str">
        <v>US</v>
      </c>
      <c r="J309" t="str">
        <v>USD</v>
      </c>
      <c r="K309">
        <v>1369717200</v>
      </c>
      <c r="L309">
        <v>1370494800</v>
      </c>
      <c r="M309" t="b">
        <v>0</v>
      </c>
      <c r="N309" t="b">
        <v>0</v>
      </c>
      <c r="O309" t="str">
        <v>technology/wearables</v>
      </c>
      <c r="P309">
        <v>110.03018372703411</v>
      </c>
      <c r="Q309" t="str">
        <v>technology</v>
      </c>
      <c r="R309" t="str">
        <v>wearables</v>
      </c>
      <c r="S309">
        <v>41422.208333333336</v>
      </c>
      <c r="T309">
        <v>41431.208333333336</v>
      </c>
      <c r="V309">
        <v>835</v>
      </c>
      <c r="W309" t="str">
        <v>Hodges, Smith and Kelly</v>
      </c>
      <c r="X309" t="str">
        <v>Future-proofed 24hour model</v>
      </c>
      <c r="Y309">
        <v>86200</v>
      </c>
      <c r="Z309">
        <v>77355</v>
      </c>
      <c r="AA309">
        <v>89.738979118329468</v>
      </c>
      <c r="AB309" t="str">
        <v>failed</v>
      </c>
      <c r="AC309">
        <v>1758</v>
      </c>
      <c r="AD309" t="str">
        <v>US</v>
      </c>
      <c r="AE309" t="str">
        <v>USD</v>
      </c>
      <c r="AF309">
        <v>1425103200</v>
      </c>
      <c r="AG309">
        <v>1425621600</v>
      </c>
      <c r="AH309" t="b">
        <v>0</v>
      </c>
      <c r="AI309" t="b">
        <v>0</v>
      </c>
      <c r="AJ309" t="str">
        <v>technology/web</v>
      </c>
      <c r="AK309">
        <v>44.001706484641637</v>
      </c>
      <c r="AL309" t="str">
        <v>technology</v>
      </c>
      <c r="AM309" t="str">
        <v>web</v>
      </c>
      <c r="AN309">
        <v>42063.25</v>
      </c>
      <c r="AO309">
        <v>42069.25</v>
      </c>
    </row>
    <row r="310" spans="1:41" x14ac:dyDescent="0.25">
      <c r="A310">
        <v>554</v>
      </c>
      <c r="B310" t="str">
        <v>Ritter PLC</v>
      </c>
      <c r="C310" t="str">
        <v>Multi-channeled upward-trending application</v>
      </c>
      <c r="D310">
        <v>9500</v>
      </c>
      <c r="E310">
        <v>14408</v>
      </c>
      <c r="F310">
        <v>151.66315789473683</v>
      </c>
      <c r="G310" t="str">
        <v>successful</v>
      </c>
      <c r="H310">
        <v>554</v>
      </c>
      <c r="I310" t="str">
        <v>CA</v>
      </c>
      <c r="J310" t="str">
        <v>CAD</v>
      </c>
      <c r="K310">
        <v>1482127200</v>
      </c>
      <c r="L310">
        <v>1482645600</v>
      </c>
      <c r="M310" t="b">
        <v>0</v>
      </c>
      <c r="N310" t="b">
        <v>0</v>
      </c>
      <c r="O310" t="str">
        <v>music/indie rock</v>
      </c>
      <c r="P310">
        <v>26.007220216606498</v>
      </c>
      <c r="Q310" t="str">
        <v>music</v>
      </c>
      <c r="R310" t="str">
        <v>indie rock</v>
      </c>
      <c r="S310">
        <v>42723.25</v>
      </c>
      <c r="T310">
        <v>42729.25</v>
      </c>
      <c r="V310">
        <v>836</v>
      </c>
      <c r="W310" t="str">
        <v>Macias Inc</v>
      </c>
      <c r="X310" t="str">
        <v>Optimized didactic intranet</v>
      </c>
      <c r="Y310">
        <v>8100</v>
      </c>
      <c r="Z310">
        <v>6086</v>
      </c>
      <c r="AA310">
        <v>75.135802469135797</v>
      </c>
      <c r="AB310" t="str">
        <v>failed</v>
      </c>
      <c r="AC310">
        <v>94</v>
      </c>
      <c r="AD310" t="str">
        <v>US</v>
      </c>
      <c r="AE310" t="str">
        <v>USD</v>
      </c>
      <c r="AF310">
        <v>1265349600</v>
      </c>
      <c r="AG310">
        <v>1266300000</v>
      </c>
      <c r="AH310" t="b">
        <v>0</v>
      </c>
      <c r="AI310" t="b">
        <v>0</v>
      </c>
      <c r="AJ310" t="str">
        <v>music/indie rock</v>
      </c>
      <c r="AK310">
        <v>64.744680851063833</v>
      </c>
      <c r="AL310" t="str">
        <v>music</v>
      </c>
      <c r="AM310" t="str">
        <v>indie rock</v>
      </c>
      <c r="AN310">
        <v>40214.25</v>
      </c>
      <c r="AO310">
        <v>40225.25</v>
      </c>
    </row>
    <row r="311" spans="1:41" x14ac:dyDescent="0.25">
      <c r="A311">
        <v>555</v>
      </c>
      <c r="B311" t="str">
        <v>Anderson Group</v>
      </c>
      <c r="C311" t="str">
        <v>Organic maximized database</v>
      </c>
      <c r="D311">
        <v>6300</v>
      </c>
      <c r="E311">
        <v>14089</v>
      </c>
      <c r="F311">
        <v>223.63492063492063</v>
      </c>
      <c r="G311" t="str">
        <v>successful</v>
      </c>
      <c r="H311">
        <v>135</v>
      </c>
      <c r="I311" t="str">
        <v>DK</v>
      </c>
      <c r="J311" t="str">
        <v>DKK</v>
      </c>
      <c r="K311">
        <v>1396414800</v>
      </c>
      <c r="L311">
        <v>1399093200</v>
      </c>
      <c r="M311" t="b">
        <v>0</v>
      </c>
      <c r="N311" t="b">
        <v>0</v>
      </c>
      <c r="O311" t="str">
        <v>music/rock</v>
      </c>
      <c r="P311">
        <v>104.36296296296297</v>
      </c>
      <c r="Q311" t="str">
        <v>music</v>
      </c>
      <c r="R311" t="str">
        <v>rock</v>
      </c>
      <c r="S311">
        <v>41731.208333333336</v>
      </c>
      <c r="T311">
        <v>41762.208333333336</v>
      </c>
      <c r="V311">
        <v>843</v>
      </c>
      <c r="W311" t="str">
        <v>Porter-Hicks</v>
      </c>
      <c r="X311" t="str">
        <v>De-engineered next generation parallelism</v>
      </c>
      <c r="Y311">
        <v>8800</v>
      </c>
      <c r="Z311">
        <v>2703</v>
      </c>
      <c r="AA311">
        <v>30.715909090909086</v>
      </c>
      <c r="AB311" t="str">
        <v>failed</v>
      </c>
      <c r="AC311">
        <v>33</v>
      </c>
      <c r="AD311" t="str">
        <v>US</v>
      </c>
      <c r="AE311" t="str">
        <v>USD</v>
      </c>
      <c r="AF311">
        <v>1535259600</v>
      </c>
      <c r="AG311">
        <v>1535778000</v>
      </c>
      <c r="AH311" t="b">
        <v>0</v>
      </c>
      <c r="AI311" t="b">
        <v>0</v>
      </c>
      <c r="AJ311" t="str">
        <v>photography/photography books</v>
      </c>
      <c r="AK311">
        <v>81.909090909090907</v>
      </c>
      <c r="AL311" t="str">
        <v>photography</v>
      </c>
      <c r="AM311" t="str">
        <v>photography books</v>
      </c>
      <c r="AN311">
        <v>43338.208333333328</v>
      </c>
      <c r="AO311">
        <v>43344.208333333328</v>
      </c>
    </row>
    <row r="312" spans="1:41" x14ac:dyDescent="0.25">
      <c r="A312">
        <v>556</v>
      </c>
      <c r="B312" t="str">
        <v>Smith and Sons</v>
      </c>
      <c r="C312" t="str">
        <v>Grass-roots 24/7 attitude</v>
      </c>
      <c r="D312">
        <v>5200</v>
      </c>
      <c r="E312">
        <v>12467</v>
      </c>
      <c r="F312">
        <v>239.75</v>
      </c>
      <c r="G312" t="str">
        <v>successful</v>
      </c>
      <c r="H312">
        <v>122</v>
      </c>
      <c r="I312" t="str">
        <v>US</v>
      </c>
      <c r="J312" t="str">
        <v>USD</v>
      </c>
      <c r="K312">
        <v>1315285200</v>
      </c>
      <c r="L312">
        <v>1315890000</v>
      </c>
      <c r="M312" t="b">
        <v>0</v>
      </c>
      <c r="N312" t="b">
        <v>1</v>
      </c>
      <c r="O312" t="str">
        <v>publishing/translations</v>
      </c>
      <c r="P312">
        <v>102.18852459016394</v>
      </c>
      <c r="Q312" t="str">
        <v>publishing</v>
      </c>
      <c r="R312" t="str">
        <v>translations</v>
      </c>
      <c r="S312">
        <v>40792.208333333336</v>
      </c>
      <c r="T312">
        <v>40799.208333333336</v>
      </c>
      <c r="V312">
        <v>850</v>
      </c>
      <c r="W312" t="str">
        <v>Hood, Perez and Meadows</v>
      </c>
      <c r="X312" t="str">
        <v>Cross-group upward-trending hierarchy</v>
      </c>
      <c r="Y312">
        <v>100</v>
      </c>
      <c r="Z312">
        <v>1</v>
      </c>
      <c r="AA312">
        <v>1</v>
      </c>
      <c r="AB312" t="str">
        <v>failed</v>
      </c>
      <c r="AC312">
        <v>1</v>
      </c>
      <c r="AD312" t="str">
        <v>US</v>
      </c>
      <c r="AE312" t="str">
        <v>USD</v>
      </c>
      <c r="AF312">
        <v>1321682400</v>
      </c>
      <c r="AG312">
        <v>1322978400</v>
      </c>
      <c r="AH312" t="b">
        <v>1</v>
      </c>
      <c r="AI312" t="b">
        <v>0</v>
      </c>
      <c r="AJ312" t="str">
        <v>music/rock</v>
      </c>
      <c r="AK312">
        <v>1</v>
      </c>
      <c r="AL312" t="str">
        <v>music</v>
      </c>
      <c r="AM312" t="str">
        <v>rock</v>
      </c>
      <c r="AN312">
        <v>40866.25</v>
      </c>
      <c r="AO312">
        <v>40881.25</v>
      </c>
    </row>
    <row r="313" spans="1:41" x14ac:dyDescent="0.25">
      <c r="A313">
        <v>557</v>
      </c>
      <c r="B313" t="str">
        <v>Lam-Hamilton</v>
      </c>
      <c r="C313" t="str">
        <v>Team-oriented global strategy</v>
      </c>
      <c r="D313">
        <v>6000</v>
      </c>
      <c r="E313">
        <v>11960</v>
      </c>
      <c r="F313">
        <v>199.33333333333334</v>
      </c>
      <c r="G313" t="str">
        <v>successful</v>
      </c>
      <c r="H313">
        <v>221</v>
      </c>
      <c r="I313" t="str">
        <v>US</v>
      </c>
      <c r="J313" t="str">
        <v>USD</v>
      </c>
      <c r="K313">
        <v>1443762000</v>
      </c>
      <c r="L313">
        <v>1444021200</v>
      </c>
      <c r="M313" t="b">
        <v>0</v>
      </c>
      <c r="N313" t="b">
        <v>1</v>
      </c>
      <c r="O313" t="str">
        <v>film &amp; video/science fiction</v>
      </c>
      <c r="P313">
        <v>54.117647058823529</v>
      </c>
      <c r="Q313" t="str">
        <v>film &amp; video</v>
      </c>
      <c r="R313" t="str">
        <v>science fiction</v>
      </c>
      <c r="S313">
        <v>42279.208333333328</v>
      </c>
      <c r="T313">
        <v>42282.208333333328</v>
      </c>
      <c r="V313">
        <v>852</v>
      </c>
      <c r="W313" t="str">
        <v>Brady Ltd</v>
      </c>
      <c r="X313" t="str">
        <v>Open-source reciprocal standardization</v>
      </c>
      <c r="Y313">
        <v>4900</v>
      </c>
      <c r="Z313">
        <v>2505</v>
      </c>
      <c r="AA313">
        <v>51.122448979591837</v>
      </c>
      <c r="AB313" t="str">
        <v>failed</v>
      </c>
      <c r="AC313">
        <v>31</v>
      </c>
      <c r="AD313" t="str">
        <v>US</v>
      </c>
      <c r="AE313" t="str">
        <v>USD</v>
      </c>
      <c r="AF313">
        <v>1310792400</v>
      </c>
      <c r="AG313">
        <v>1311656400</v>
      </c>
      <c r="AH313" t="b">
        <v>0</v>
      </c>
      <c r="AI313" t="b">
        <v>1</v>
      </c>
      <c r="AJ313" t="str">
        <v>games/video games</v>
      </c>
      <c r="AK313">
        <v>80.806451612903231</v>
      </c>
      <c r="AL313" t="str">
        <v>games</v>
      </c>
      <c r="AM313" t="str">
        <v>video games</v>
      </c>
      <c r="AN313">
        <v>40740.208333333336</v>
      </c>
      <c r="AO313">
        <v>40750.208333333336</v>
      </c>
    </row>
    <row r="314" spans="1:41" x14ac:dyDescent="0.25">
      <c r="A314">
        <v>558</v>
      </c>
      <c r="B314" t="str">
        <v>Ho Ltd</v>
      </c>
      <c r="C314" t="str">
        <v>Enhanced client-driven capacity</v>
      </c>
      <c r="D314">
        <v>5800</v>
      </c>
      <c r="E314">
        <v>7966</v>
      </c>
      <c r="F314">
        <v>137.34482758620689</v>
      </c>
      <c r="G314" t="str">
        <v>successful</v>
      </c>
      <c r="H314">
        <v>126</v>
      </c>
      <c r="I314" t="str">
        <v>US</v>
      </c>
      <c r="J314" t="str">
        <v>USD</v>
      </c>
      <c r="K314">
        <v>1456293600</v>
      </c>
      <c r="L314">
        <v>1460005200</v>
      </c>
      <c r="M314" t="b">
        <v>0</v>
      </c>
      <c r="N314" t="b">
        <v>0</v>
      </c>
      <c r="O314" t="str">
        <v>theater/plays</v>
      </c>
      <c r="P314">
        <v>63.222222222222221</v>
      </c>
      <c r="Q314" t="str">
        <v>theater</v>
      </c>
      <c r="R314" t="str">
        <v>plays</v>
      </c>
      <c r="S314">
        <v>42424.25</v>
      </c>
      <c r="T314">
        <v>42467.208333333328</v>
      </c>
      <c r="V314">
        <v>858</v>
      </c>
      <c r="W314" t="str">
        <v>Ayala, Crawford and Taylor</v>
      </c>
      <c r="X314" t="str">
        <v>Realigned 5thgeneration knowledge user</v>
      </c>
      <c r="Y314">
        <v>4000</v>
      </c>
      <c r="Z314">
        <v>2778</v>
      </c>
      <c r="AA314">
        <v>69.45</v>
      </c>
      <c r="AB314" t="str">
        <v>failed</v>
      </c>
      <c r="AC314">
        <v>35</v>
      </c>
      <c r="AD314" t="str">
        <v>US</v>
      </c>
      <c r="AE314" t="str">
        <v>USD</v>
      </c>
      <c r="AF314">
        <v>1524286800</v>
      </c>
      <c r="AG314">
        <v>1524891600</v>
      </c>
      <c r="AH314" t="b">
        <v>1</v>
      </c>
      <c r="AI314" t="b">
        <v>0</v>
      </c>
      <c r="AJ314" t="str">
        <v>food/food trucks</v>
      </c>
      <c r="AK314">
        <v>79.371428571428567</v>
      </c>
      <c r="AL314" t="str">
        <v>food</v>
      </c>
      <c r="AM314" t="str">
        <v>food trucks</v>
      </c>
      <c r="AN314">
        <v>43211.208333333328</v>
      </c>
      <c r="AO314">
        <v>43218.208333333328</v>
      </c>
    </row>
    <row r="315" spans="1:41" x14ac:dyDescent="0.25">
      <c r="A315">
        <v>559</v>
      </c>
      <c r="B315" t="str">
        <v>Brown, Estrada and Jensen</v>
      </c>
      <c r="C315" t="str">
        <v>Exclusive systematic productivity</v>
      </c>
      <c r="D315">
        <v>105300</v>
      </c>
      <c r="E315">
        <v>106321</v>
      </c>
      <c r="F315">
        <v>100.9696106362773</v>
      </c>
      <c r="G315" t="str">
        <v>successful</v>
      </c>
      <c r="H315">
        <v>1022</v>
      </c>
      <c r="I315" t="str">
        <v>US</v>
      </c>
      <c r="J315" t="str">
        <v>USD</v>
      </c>
      <c r="K315">
        <v>1470114000</v>
      </c>
      <c r="L315">
        <v>1470718800</v>
      </c>
      <c r="M315" t="b">
        <v>0</v>
      </c>
      <c r="N315" t="b">
        <v>0</v>
      </c>
      <c r="O315" t="str">
        <v>theater/plays</v>
      </c>
      <c r="P315">
        <v>104.03228962818004</v>
      </c>
      <c r="Q315" t="str">
        <v>theater</v>
      </c>
      <c r="R315" t="str">
        <v>plays</v>
      </c>
      <c r="S315">
        <v>42584.208333333328</v>
      </c>
      <c r="T315">
        <v>42591.208333333328</v>
      </c>
      <c r="V315">
        <v>859</v>
      </c>
      <c r="W315" t="str">
        <v>Martinez Ltd</v>
      </c>
      <c r="X315" t="str">
        <v>Multi-layered upward-trending groupware</v>
      </c>
      <c r="Y315">
        <v>7300</v>
      </c>
      <c r="Z315">
        <v>2594</v>
      </c>
      <c r="AA315">
        <v>35.534246575342465</v>
      </c>
      <c r="AB315" t="str">
        <v>failed</v>
      </c>
      <c r="AC315">
        <v>63</v>
      </c>
      <c r="AD315" t="str">
        <v>US</v>
      </c>
      <c r="AE315" t="str">
        <v>USD</v>
      </c>
      <c r="AF315">
        <v>1362117600</v>
      </c>
      <c r="AG315">
        <v>1363669200</v>
      </c>
      <c r="AH315" t="b">
        <v>0</v>
      </c>
      <c r="AI315" t="b">
        <v>1</v>
      </c>
      <c r="AJ315" t="str">
        <v>theater/plays</v>
      </c>
      <c r="AK315">
        <v>41.174603174603178</v>
      </c>
      <c r="AL315" t="str">
        <v>theater</v>
      </c>
      <c r="AM315" t="str">
        <v>plays</v>
      </c>
      <c r="AN315">
        <v>41334.25</v>
      </c>
      <c r="AO315">
        <v>41352.208333333336</v>
      </c>
    </row>
    <row r="316" spans="1:41" x14ac:dyDescent="0.25">
      <c r="A316">
        <v>560</v>
      </c>
      <c r="B316" t="str">
        <v>Hunt LLC</v>
      </c>
      <c r="C316" t="str">
        <v>Re-engineered radical policy</v>
      </c>
      <c r="D316">
        <v>20000</v>
      </c>
      <c r="E316">
        <v>158832</v>
      </c>
      <c r="F316">
        <v>794.16</v>
      </c>
      <c r="G316" t="str">
        <v>successful</v>
      </c>
      <c r="H316">
        <v>3177</v>
      </c>
      <c r="I316" t="str">
        <v>US</v>
      </c>
      <c r="J316" t="str">
        <v>USD</v>
      </c>
      <c r="K316">
        <v>1321596000</v>
      </c>
      <c r="L316">
        <v>1325052000</v>
      </c>
      <c r="M316" t="b">
        <v>0</v>
      </c>
      <c r="N316" t="b">
        <v>0</v>
      </c>
      <c r="O316" t="str">
        <v>film &amp; video/animation</v>
      </c>
      <c r="P316">
        <v>49.994334277620396</v>
      </c>
      <c r="Q316" t="str">
        <v>film &amp; video</v>
      </c>
      <c r="R316" t="str">
        <v>animation</v>
      </c>
      <c r="S316">
        <v>40865.25</v>
      </c>
      <c r="T316">
        <v>40905.25</v>
      </c>
      <c r="V316">
        <v>869</v>
      </c>
      <c r="W316" t="str">
        <v>Brown-Williams</v>
      </c>
      <c r="X316" t="str">
        <v>Multi-channeled responsive product</v>
      </c>
      <c r="Y316">
        <v>161900</v>
      </c>
      <c r="Z316">
        <v>38376</v>
      </c>
      <c r="AA316">
        <v>23.703520691785052</v>
      </c>
      <c r="AB316" t="str">
        <v>failed</v>
      </c>
      <c r="AC316">
        <v>526</v>
      </c>
      <c r="AD316" t="str">
        <v>US</v>
      </c>
      <c r="AE316" t="str">
        <v>USD</v>
      </c>
      <c r="AF316">
        <v>1277096400</v>
      </c>
      <c r="AG316">
        <v>1278306000</v>
      </c>
      <c r="AH316" t="b">
        <v>0</v>
      </c>
      <c r="AI316" t="b">
        <v>0</v>
      </c>
      <c r="AJ316" t="str">
        <v>film &amp; video/drama</v>
      </c>
      <c r="AK316">
        <v>72.958174904942965</v>
      </c>
      <c r="AL316" t="str">
        <v>film &amp; video</v>
      </c>
      <c r="AM316" t="str">
        <v>drama</v>
      </c>
      <c r="AN316">
        <v>40350.208333333336</v>
      </c>
      <c r="AO316">
        <v>40364.208333333336</v>
      </c>
    </row>
    <row r="317" spans="1:41" x14ac:dyDescent="0.25">
      <c r="A317">
        <v>561</v>
      </c>
      <c r="B317" t="str">
        <v>Fowler-Smith</v>
      </c>
      <c r="C317" t="str">
        <v>Down-sized logistical adapter</v>
      </c>
      <c r="D317">
        <v>3000</v>
      </c>
      <c r="E317">
        <v>11091</v>
      </c>
      <c r="F317">
        <v>369.7</v>
      </c>
      <c r="G317" t="str">
        <v>successful</v>
      </c>
      <c r="H317">
        <v>198</v>
      </c>
      <c r="I317" t="str">
        <v>CH</v>
      </c>
      <c r="J317" t="str">
        <v>CHF</v>
      </c>
      <c r="K317">
        <v>1318827600</v>
      </c>
      <c r="L317">
        <v>1319000400</v>
      </c>
      <c r="M317" t="b">
        <v>0</v>
      </c>
      <c r="N317" t="b">
        <v>0</v>
      </c>
      <c r="O317" t="str">
        <v>theater/plays</v>
      </c>
      <c r="P317">
        <v>56.015151515151516</v>
      </c>
      <c r="Q317" t="str">
        <v>theater</v>
      </c>
      <c r="R317" t="str">
        <v>plays</v>
      </c>
      <c r="S317">
        <v>40833.208333333336</v>
      </c>
      <c r="T317">
        <v>40835.208333333336</v>
      </c>
      <c r="V317">
        <v>870</v>
      </c>
      <c r="W317" t="str">
        <v>Hansen-Austin</v>
      </c>
      <c r="X317" t="str">
        <v>Adaptive demand-driven encryption</v>
      </c>
      <c r="Y317">
        <v>7700</v>
      </c>
      <c r="Z317">
        <v>6920</v>
      </c>
      <c r="AA317">
        <v>89.870129870129873</v>
      </c>
      <c r="AB317" t="str">
        <v>failed</v>
      </c>
      <c r="AC317">
        <v>121</v>
      </c>
      <c r="AD317" t="str">
        <v>US</v>
      </c>
      <c r="AE317" t="str">
        <v>USD</v>
      </c>
      <c r="AF317">
        <v>1440392400</v>
      </c>
      <c r="AG317">
        <v>1442552400</v>
      </c>
      <c r="AH317" t="b">
        <v>0</v>
      </c>
      <c r="AI317" t="b">
        <v>0</v>
      </c>
      <c r="AJ317" t="str">
        <v>theater/plays</v>
      </c>
      <c r="AK317">
        <v>57.190082644628099</v>
      </c>
      <c r="AL317" t="str">
        <v>theater</v>
      </c>
      <c r="AM317" t="str">
        <v>plays</v>
      </c>
      <c r="AN317">
        <v>42240.208333333328</v>
      </c>
      <c r="AO317">
        <v>42265.208333333328</v>
      </c>
    </row>
    <row r="318" spans="1:41" x14ac:dyDescent="0.25">
      <c r="A318">
        <v>563</v>
      </c>
      <c r="B318" t="str">
        <v>Kelley, Stanton and Sanchez</v>
      </c>
      <c r="C318" t="str">
        <v>Optional tangible pricing structure</v>
      </c>
      <c r="D318">
        <v>3700</v>
      </c>
      <c r="E318">
        <v>5107</v>
      </c>
      <c r="F318">
        <v>138.02702702702703</v>
      </c>
      <c r="G318" t="str">
        <v>successful</v>
      </c>
      <c r="H318">
        <v>85</v>
      </c>
      <c r="I318" t="str">
        <v>AU</v>
      </c>
      <c r="J318" t="str">
        <v>AUD</v>
      </c>
      <c r="K318">
        <v>1542088800</v>
      </c>
      <c r="L318">
        <v>1543816800</v>
      </c>
      <c r="M318" t="b">
        <v>0</v>
      </c>
      <c r="N318" t="b">
        <v>0</v>
      </c>
      <c r="O318" t="str">
        <v>film &amp; video/documentary</v>
      </c>
      <c r="P318">
        <v>60.082352941176474</v>
      </c>
      <c r="Q318" t="str">
        <v>film &amp; video</v>
      </c>
      <c r="R318" t="str">
        <v>documentary</v>
      </c>
      <c r="S318">
        <v>43417.25</v>
      </c>
      <c r="T318">
        <v>43437.25</v>
      </c>
      <c r="V318">
        <v>875</v>
      </c>
      <c r="W318" t="str">
        <v>Mueller-Harmon</v>
      </c>
      <c r="X318" t="str">
        <v>Implemented tangible approach</v>
      </c>
      <c r="Y318">
        <v>7900</v>
      </c>
      <c r="Z318">
        <v>5465</v>
      </c>
      <c r="AA318">
        <v>69.177215189873422</v>
      </c>
      <c r="AB318" t="str">
        <v>failed</v>
      </c>
      <c r="AC318">
        <v>67</v>
      </c>
      <c r="AD318" t="str">
        <v>US</v>
      </c>
      <c r="AE318" t="str">
        <v>USD</v>
      </c>
      <c r="AF318">
        <v>1294898400</v>
      </c>
      <c r="AG318">
        <v>1294984800</v>
      </c>
      <c r="AH318" t="b">
        <v>0</v>
      </c>
      <c r="AI318" t="b">
        <v>0</v>
      </c>
      <c r="AJ318" t="str">
        <v>music/rock</v>
      </c>
      <c r="AK318">
        <v>81.567164179104481</v>
      </c>
      <c r="AL318" t="str">
        <v>music</v>
      </c>
      <c r="AM318" t="str">
        <v>rock</v>
      </c>
      <c r="AN318">
        <v>40556.25</v>
      </c>
      <c r="AO318">
        <v>40557.25</v>
      </c>
    </row>
    <row r="319" spans="1:41" x14ac:dyDescent="0.25">
      <c r="A319">
        <v>565</v>
      </c>
      <c r="B319" t="str">
        <v>Joseph LLC</v>
      </c>
      <c r="C319" t="str">
        <v>Decentralized logistical collaboration</v>
      </c>
      <c r="D319">
        <v>94900</v>
      </c>
      <c r="E319">
        <v>194166</v>
      </c>
      <c r="F319">
        <v>204.60063224446787</v>
      </c>
      <c r="G319" t="str">
        <v>successful</v>
      </c>
      <c r="H319">
        <v>3596</v>
      </c>
      <c r="I319" t="str">
        <v>US</v>
      </c>
      <c r="J319" t="str">
        <v>USD</v>
      </c>
      <c r="K319">
        <v>1321336800</v>
      </c>
      <c r="L319">
        <v>1323064800</v>
      </c>
      <c r="M319" t="b">
        <v>0</v>
      </c>
      <c r="N319" t="b">
        <v>0</v>
      </c>
      <c r="O319" t="str">
        <v>theater/plays</v>
      </c>
      <c r="P319">
        <v>53.99499443826474</v>
      </c>
      <c r="Q319" t="str">
        <v>theater</v>
      </c>
      <c r="R319" t="str">
        <v>plays</v>
      </c>
      <c r="S319">
        <v>40862.25</v>
      </c>
      <c r="T319">
        <v>40882.25</v>
      </c>
      <c r="V319">
        <v>876</v>
      </c>
      <c r="W319" t="str">
        <v>Dixon, Perez and Banks</v>
      </c>
      <c r="X319" t="str">
        <v>Re-engineered encompassing definition</v>
      </c>
      <c r="Y319">
        <v>8300</v>
      </c>
      <c r="Z319">
        <v>2111</v>
      </c>
      <c r="AA319">
        <v>25.433734939759034</v>
      </c>
      <c r="AB319" t="str">
        <v>failed</v>
      </c>
      <c r="AC319">
        <v>57</v>
      </c>
      <c r="AD319" t="str">
        <v>CA</v>
      </c>
      <c r="AE319" t="str">
        <v>CAD</v>
      </c>
      <c r="AF319">
        <v>1559970000</v>
      </c>
      <c r="AG319">
        <v>1562043600</v>
      </c>
      <c r="AH319" t="b">
        <v>0</v>
      </c>
      <c r="AI319" t="b">
        <v>0</v>
      </c>
      <c r="AJ319" t="str">
        <v>photography/photography books</v>
      </c>
      <c r="AK319">
        <v>37.035087719298247</v>
      </c>
      <c r="AL319" t="str">
        <v>photography</v>
      </c>
      <c r="AM319" t="str">
        <v>photography books</v>
      </c>
      <c r="AN319">
        <v>43624.208333333328</v>
      </c>
      <c r="AO319">
        <v>43648.208333333328</v>
      </c>
    </row>
    <row r="320" spans="1:41" x14ac:dyDescent="0.25">
      <c r="A320">
        <v>567</v>
      </c>
      <c r="B320" t="str">
        <v>Johns PLC</v>
      </c>
      <c r="C320" t="str">
        <v>Distributed high-level open architecture</v>
      </c>
      <c r="D320">
        <v>6800</v>
      </c>
      <c r="E320">
        <v>14865</v>
      </c>
      <c r="F320">
        <v>218.60294117647058</v>
      </c>
      <c r="G320" t="str">
        <v>successful</v>
      </c>
      <c r="H320">
        <v>244</v>
      </c>
      <c r="I320" t="str">
        <v>US</v>
      </c>
      <c r="J320" t="str">
        <v>USD</v>
      </c>
      <c r="K320">
        <v>1404968400</v>
      </c>
      <c r="L320">
        <v>1405141200</v>
      </c>
      <c r="M320" t="b">
        <v>0</v>
      </c>
      <c r="N320" t="b">
        <v>0</v>
      </c>
      <c r="O320" t="str">
        <v>music/rock</v>
      </c>
      <c r="P320">
        <v>60.922131147540981</v>
      </c>
      <c r="Q320" t="str">
        <v>music</v>
      </c>
      <c r="R320" t="str">
        <v>rock</v>
      </c>
      <c r="S320">
        <v>41830.208333333336</v>
      </c>
      <c r="T320">
        <v>41832.208333333336</v>
      </c>
      <c r="V320">
        <v>877</v>
      </c>
      <c r="W320" t="str">
        <v>Estrada Group</v>
      </c>
      <c r="X320" t="str">
        <v>Multi-lateral uniform collaboration</v>
      </c>
      <c r="Y320">
        <v>163600</v>
      </c>
      <c r="Z320">
        <v>126628</v>
      </c>
      <c r="AA320">
        <v>77.400977995110026</v>
      </c>
      <c r="AB320" t="str">
        <v>failed</v>
      </c>
      <c r="AC320">
        <v>1229</v>
      </c>
      <c r="AD320" t="str">
        <v>US</v>
      </c>
      <c r="AE320" t="str">
        <v>USD</v>
      </c>
      <c r="AF320">
        <v>1469509200</v>
      </c>
      <c r="AG320">
        <v>1469595600</v>
      </c>
      <c r="AH320" t="b">
        <v>0</v>
      </c>
      <c r="AI320" t="b">
        <v>0</v>
      </c>
      <c r="AJ320" t="str">
        <v>food/food trucks</v>
      </c>
      <c r="AK320">
        <v>103.033360455655</v>
      </c>
      <c r="AL320" t="str">
        <v>food</v>
      </c>
      <c r="AM320" t="str">
        <v>food trucks</v>
      </c>
      <c r="AN320">
        <v>42577.208333333328</v>
      </c>
      <c r="AO320">
        <v>42578.208333333328</v>
      </c>
    </row>
    <row r="321" spans="1:41" x14ac:dyDescent="0.25">
      <c r="A321">
        <v>568</v>
      </c>
      <c r="B321" t="str">
        <v>Hardin-Foley</v>
      </c>
      <c r="C321" t="str">
        <v>Synergized zero tolerance help-desk</v>
      </c>
      <c r="D321">
        <v>72400</v>
      </c>
      <c r="E321">
        <v>134688</v>
      </c>
      <c r="F321">
        <v>186.03314917127071</v>
      </c>
      <c r="G321" t="str">
        <v>successful</v>
      </c>
      <c r="H321">
        <v>5180</v>
      </c>
      <c r="I321" t="str">
        <v>US</v>
      </c>
      <c r="J321" t="str">
        <v>USD</v>
      </c>
      <c r="K321">
        <v>1279170000</v>
      </c>
      <c r="L321">
        <v>1283058000</v>
      </c>
      <c r="M321" t="b">
        <v>0</v>
      </c>
      <c r="N321" t="b">
        <v>0</v>
      </c>
      <c r="O321" t="str">
        <v>theater/plays</v>
      </c>
      <c r="P321">
        <v>26.0015444015444</v>
      </c>
      <c r="Q321" t="str">
        <v>theater</v>
      </c>
      <c r="R321" t="str">
        <v>plays</v>
      </c>
      <c r="S321">
        <v>40374.208333333336</v>
      </c>
      <c r="T321">
        <v>40419.208333333336</v>
      </c>
      <c r="V321">
        <v>878</v>
      </c>
      <c r="W321" t="str">
        <v>Lutz Group</v>
      </c>
      <c r="X321" t="str">
        <v>Enterprise-wide foreground paradigm</v>
      </c>
      <c r="Y321">
        <v>2700</v>
      </c>
      <c r="Z321">
        <v>1012</v>
      </c>
      <c r="AA321">
        <v>37.481481481481481</v>
      </c>
      <c r="AB321" t="str">
        <v>failed</v>
      </c>
      <c r="AC321">
        <v>12</v>
      </c>
      <c r="AD321" t="str">
        <v>IT</v>
      </c>
      <c r="AE321" t="str">
        <v>EUR</v>
      </c>
      <c r="AF321">
        <v>1579068000</v>
      </c>
      <c r="AG321">
        <v>1581141600</v>
      </c>
      <c r="AH321" t="b">
        <v>0</v>
      </c>
      <c r="AI321" t="b">
        <v>0</v>
      </c>
      <c r="AJ321" t="str">
        <v>music/metal</v>
      </c>
      <c r="AK321">
        <v>84.333333333333329</v>
      </c>
      <c r="AL321" t="str">
        <v>music</v>
      </c>
      <c r="AM321" t="str">
        <v>metal</v>
      </c>
      <c r="AN321">
        <v>43845.25</v>
      </c>
      <c r="AO321">
        <v>43869.25</v>
      </c>
    </row>
    <row r="322" spans="1:41" x14ac:dyDescent="0.25">
      <c r="A322">
        <v>569</v>
      </c>
      <c r="B322" t="str">
        <v>Fischer, Fowler and Arnold</v>
      </c>
      <c r="C322" t="str">
        <v>Extended multi-tasking definition</v>
      </c>
      <c r="D322">
        <v>20100</v>
      </c>
      <c r="E322">
        <v>47705</v>
      </c>
      <c r="F322">
        <v>237.33830845771143</v>
      </c>
      <c r="G322" t="str">
        <v>successful</v>
      </c>
      <c r="H322">
        <v>589</v>
      </c>
      <c r="I322" t="str">
        <v>IT</v>
      </c>
      <c r="J322" t="str">
        <v>EUR</v>
      </c>
      <c r="K322">
        <v>1294725600</v>
      </c>
      <c r="L322">
        <v>1295762400</v>
      </c>
      <c r="M322" t="b">
        <v>0</v>
      </c>
      <c r="N322" t="b">
        <v>0</v>
      </c>
      <c r="O322" t="str">
        <v>film &amp; video/animation</v>
      </c>
      <c r="P322">
        <v>80.993208828522924</v>
      </c>
      <c r="Q322" t="str">
        <v>film &amp; video</v>
      </c>
      <c r="R322" t="str">
        <v>animation</v>
      </c>
      <c r="S322">
        <v>40554.25</v>
      </c>
      <c r="T322">
        <v>40566.25</v>
      </c>
      <c r="V322">
        <v>881</v>
      </c>
      <c r="W322" t="str">
        <v>Charles Inc</v>
      </c>
      <c r="X322" t="str">
        <v>Implemented object-oriented synergy</v>
      </c>
      <c r="Y322">
        <v>81300</v>
      </c>
      <c r="Z322">
        <v>31665</v>
      </c>
      <c r="AA322">
        <v>38.948339483394832</v>
      </c>
      <c r="AB322" t="str">
        <v>failed</v>
      </c>
      <c r="AC322">
        <v>452</v>
      </c>
      <c r="AD322" t="str">
        <v>US</v>
      </c>
      <c r="AE322" t="str">
        <v>USD</v>
      </c>
      <c r="AF322">
        <v>1436418000</v>
      </c>
      <c r="AG322">
        <v>1438923600</v>
      </c>
      <c r="AH322" t="b">
        <v>0</v>
      </c>
      <c r="AI322" t="b">
        <v>1</v>
      </c>
      <c r="AJ322" t="str">
        <v>theater/plays</v>
      </c>
      <c r="AK322">
        <v>70.055309734513273</v>
      </c>
      <c r="AL322" t="str">
        <v>theater</v>
      </c>
      <c r="AM322" t="str">
        <v>plays</v>
      </c>
      <c r="AN322">
        <v>42194.208333333328</v>
      </c>
      <c r="AO322">
        <v>42223.208333333328</v>
      </c>
    </row>
    <row r="323" spans="1:41" x14ac:dyDescent="0.25">
      <c r="A323">
        <v>570</v>
      </c>
      <c r="B323" t="str">
        <v>Martinez-Juarez</v>
      </c>
      <c r="C323" t="str">
        <v>Realigned uniform knowledge user</v>
      </c>
      <c r="D323">
        <v>31200</v>
      </c>
      <c r="E323">
        <v>95364</v>
      </c>
      <c r="F323">
        <v>305.65384615384613</v>
      </c>
      <c r="G323" t="str">
        <v>successful</v>
      </c>
      <c r="H323">
        <v>2725</v>
      </c>
      <c r="I323" t="str">
        <v>US</v>
      </c>
      <c r="J323" t="str">
        <v>USD</v>
      </c>
      <c r="K323">
        <v>1419055200</v>
      </c>
      <c r="L323">
        <v>1419573600</v>
      </c>
      <c r="M323" t="b">
        <v>0</v>
      </c>
      <c r="N323" t="b">
        <v>1</v>
      </c>
      <c r="O323" t="str">
        <v>music/rock</v>
      </c>
      <c r="P323">
        <v>34.995963302752294</v>
      </c>
      <c r="Q323" t="str">
        <v>music</v>
      </c>
      <c r="R323" t="str">
        <v>rock</v>
      </c>
      <c r="S323">
        <v>41993.25</v>
      </c>
      <c r="T323">
        <v>41999.25</v>
      </c>
      <c r="V323">
        <v>884</v>
      </c>
      <c r="W323" t="str">
        <v>Strickland Group</v>
      </c>
      <c r="X323" t="str">
        <v>Horizontal secondary interface</v>
      </c>
      <c r="Y323">
        <v>170800</v>
      </c>
      <c r="Z323">
        <v>109374</v>
      </c>
      <c r="AA323">
        <v>64.036299765807954</v>
      </c>
      <c r="AB323" t="str">
        <v>failed</v>
      </c>
      <c r="AC323">
        <v>1886</v>
      </c>
      <c r="AD323" t="str">
        <v>US</v>
      </c>
      <c r="AE323" t="str">
        <v>USD</v>
      </c>
      <c r="AF323">
        <v>1399179600</v>
      </c>
      <c r="AG323">
        <v>1399352400</v>
      </c>
      <c r="AH323" t="b">
        <v>0</v>
      </c>
      <c r="AI323" t="b">
        <v>1</v>
      </c>
      <c r="AJ323" t="str">
        <v>theater/plays</v>
      </c>
      <c r="AK323">
        <v>57.992576882290564</v>
      </c>
      <c r="AL323" t="str">
        <v>theater</v>
      </c>
      <c r="AM323" t="str">
        <v>plays</v>
      </c>
      <c r="AN323">
        <v>41763.208333333336</v>
      </c>
      <c r="AO323">
        <v>41765.208333333336</v>
      </c>
    </row>
    <row r="324" spans="1:41" x14ac:dyDescent="0.25">
      <c r="A324">
        <v>573</v>
      </c>
      <c r="B324" t="str">
        <v>Valenzuela-Cook</v>
      </c>
      <c r="C324" t="str">
        <v>Total incremental productivity</v>
      </c>
      <c r="D324">
        <v>6700</v>
      </c>
      <c r="E324">
        <v>7496</v>
      </c>
      <c r="F324">
        <v>111.88059701492537</v>
      </c>
      <c r="G324" t="str">
        <v>successful</v>
      </c>
      <c r="H324">
        <v>300</v>
      </c>
      <c r="I324" t="str">
        <v>US</v>
      </c>
      <c r="J324" t="str">
        <v>USD</v>
      </c>
      <c r="K324">
        <v>1399006800</v>
      </c>
      <c r="L324">
        <v>1399179600</v>
      </c>
      <c r="M324" t="b">
        <v>0</v>
      </c>
      <c r="N324" t="b">
        <v>0</v>
      </c>
      <c r="O324" t="str">
        <v>journalism/audio</v>
      </c>
      <c r="P324">
        <v>24.986666666666668</v>
      </c>
      <c r="Q324" t="str">
        <v>journalism</v>
      </c>
      <c r="R324" t="str">
        <v>audio</v>
      </c>
      <c r="S324">
        <v>41761.208333333336</v>
      </c>
      <c r="T324">
        <v>41763.208333333336</v>
      </c>
      <c r="V324">
        <v>886</v>
      </c>
      <c r="W324" t="str">
        <v>Sanders LLC</v>
      </c>
      <c r="X324" t="str">
        <v>Multi-tiered explicit focus group</v>
      </c>
      <c r="Y324">
        <v>150600</v>
      </c>
      <c r="Z324">
        <v>127745</v>
      </c>
      <c r="AA324">
        <v>84.824037184594957</v>
      </c>
      <c r="AB324" t="str">
        <v>failed</v>
      </c>
      <c r="AC324">
        <v>1825</v>
      </c>
      <c r="AD324" t="str">
        <v>US</v>
      </c>
      <c r="AE324" t="str">
        <v>USD</v>
      </c>
      <c r="AF324">
        <v>1282798800</v>
      </c>
      <c r="AG324">
        <v>1284354000</v>
      </c>
      <c r="AH324" t="b">
        <v>0</v>
      </c>
      <c r="AI324" t="b">
        <v>0</v>
      </c>
      <c r="AJ324" t="str">
        <v>music/indie rock</v>
      </c>
      <c r="AK324">
        <v>69.9972602739726</v>
      </c>
      <c r="AL324" t="str">
        <v>music</v>
      </c>
      <c r="AM324" t="str">
        <v>indie rock</v>
      </c>
      <c r="AN324">
        <v>40416.208333333336</v>
      </c>
      <c r="AO324">
        <v>40434.208333333336</v>
      </c>
    </row>
    <row r="325" spans="1:41" x14ac:dyDescent="0.25">
      <c r="A325">
        <v>574</v>
      </c>
      <c r="B325" t="str">
        <v>Parker, Haley and Foster</v>
      </c>
      <c r="C325" t="str">
        <v>Adaptive local task-force</v>
      </c>
      <c r="D325">
        <v>2700</v>
      </c>
      <c r="E325">
        <v>9967</v>
      </c>
      <c r="F325">
        <v>369.14814814814815</v>
      </c>
      <c r="G325" t="str">
        <v>successful</v>
      </c>
      <c r="H325">
        <v>144</v>
      </c>
      <c r="I325" t="str">
        <v>US</v>
      </c>
      <c r="J325" t="str">
        <v>USD</v>
      </c>
      <c r="K325">
        <v>1575698400</v>
      </c>
      <c r="L325">
        <v>1576562400</v>
      </c>
      <c r="M325" t="b">
        <v>0</v>
      </c>
      <c r="N325" t="b">
        <v>1</v>
      </c>
      <c r="O325" t="str">
        <v>food/food trucks</v>
      </c>
      <c r="P325">
        <v>69.215277777777771</v>
      </c>
      <c r="Q325" t="str">
        <v>food</v>
      </c>
      <c r="R325" t="str">
        <v>food trucks</v>
      </c>
      <c r="S325">
        <v>43806.25</v>
      </c>
      <c r="T325">
        <v>43816.25</v>
      </c>
      <c r="V325">
        <v>887</v>
      </c>
      <c r="W325" t="str">
        <v>Cooper LLC</v>
      </c>
      <c r="X325" t="str">
        <v>Multi-layered systematic knowledgebase</v>
      </c>
      <c r="Y325">
        <v>7800</v>
      </c>
      <c r="Z325">
        <v>2289</v>
      </c>
      <c r="AA325">
        <v>29.346153846153843</v>
      </c>
      <c r="AB325" t="str">
        <v>failed</v>
      </c>
      <c r="AC325">
        <v>31</v>
      </c>
      <c r="AD325" t="str">
        <v>US</v>
      </c>
      <c r="AE325" t="str">
        <v>USD</v>
      </c>
      <c r="AF325">
        <v>1437109200</v>
      </c>
      <c r="AG325">
        <v>1441170000</v>
      </c>
      <c r="AH325" t="b">
        <v>0</v>
      </c>
      <c r="AI325" t="b">
        <v>1</v>
      </c>
      <c r="AJ325" t="str">
        <v>theater/plays</v>
      </c>
      <c r="AK325">
        <v>73.838709677419359</v>
      </c>
      <c r="AL325" t="str">
        <v>theater</v>
      </c>
      <c r="AM325" t="str">
        <v>plays</v>
      </c>
      <c r="AN325">
        <v>42202.208333333328</v>
      </c>
      <c r="AO325">
        <v>42249.208333333328</v>
      </c>
    </row>
    <row r="326" spans="1:41" x14ac:dyDescent="0.25">
      <c r="A326">
        <v>579</v>
      </c>
      <c r="B326" t="str">
        <v>Franklin Inc</v>
      </c>
      <c r="C326" t="str">
        <v>Focused multimedia knowledgebase</v>
      </c>
      <c r="D326">
        <v>6200</v>
      </c>
      <c r="E326">
        <v>6269</v>
      </c>
      <c r="F326">
        <v>101.11290322580646</v>
      </c>
      <c r="G326" t="str">
        <v>successful</v>
      </c>
      <c r="H326">
        <v>87</v>
      </c>
      <c r="I326" t="str">
        <v>US</v>
      </c>
      <c r="J326" t="str">
        <v>USD</v>
      </c>
      <c r="K326">
        <v>1312693200</v>
      </c>
      <c r="L326">
        <v>1313730000</v>
      </c>
      <c r="M326" t="b">
        <v>0</v>
      </c>
      <c r="N326" t="b">
        <v>0</v>
      </c>
      <c r="O326" t="str">
        <v>music/jazz</v>
      </c>
      <c r="P326">
        <v>72.05747126436782</v>
      </c>
      <c r="Q326" t="str">
        <v>music</v>
      </c>
      <c r="R326" t="str">
        <v>jazz</v>
      </c>
      <c r="S326">
        <v>40762.208333333336</v>
      </c>
      <c r="T326">
        <v>40774.208333333336</v>
      </c>
      <c r="V326">
        <v>895</v>
      </c>
      <c r="W326" t="str">
        <v>Adams-Rollins</v>
      </c>
      <c r="X326" t="str">
        <v>Integrated demand-driven info-mediaries</v>
      </c>
      <c r="Y326">
        <v>159800</v>
      </c>
      <c r="Z326">
        <v>11108</v>
      </c>
      <c r="AA326">
        <v>6.9511889862327907</v>
      </c>
      <c r="AB326" t="str">
        <v>failed</v>
      </c>
      <c r="AC326">
        <v>107</v>
      </c>
      <c r="AD326" t="str">
        <v>US</v>
      </c>
      <c r="AE326" t="str">
        <v>USD</v>
      </c>
      <c r="AF326">
        <v>1517637600</v>
      </c>
      <c r="AG326">
        <v>1518415200</v>
      </c>
      <c r="AH326" t="b">
        <v>0</v>
      </c>
      <c r="AI326" t="b">
        <v>0</v>
      </c>
      <c r="AJ326" t="str">
        <v>theater/plays</v>
      </c>
      <c r="AK326">
        <v>103.81308411214954</v>
      </c>
      <c r="AL326" t="str">
        <v>theater</v>
      </c>
      <c r="AM326" t="str">
        <v>plays</v>
      </c>
      <c r="AN326">
        <v>43134.25</v>
      </c>
      <c r="AO326">
        <v>43143.25</v>
      </c>
    </row>
    <row r="327" spans="1:41" x14ac:dyDescent="0.25">
      <c r="A327">
        <v>580</v>
      </c>
      <c r="B327" t="str">
        <v>Perez PLC</v>
      </c>
      <c r="C327" t="str">
        <v>Seamless 6thgeneration extranet</v>
      </c>
      <c r="D327">
        <v>43800</v>
      </c>
      <c r="E327">
        <v>149578</v>
      </c>
      <c r="F327">
        <v>341.5022831050228</v>
      </c>
      <c r="G327" t="str">
        <v>successful</v>
      </c>
      <c r="H327">
        <v>3116</v>
      </c>
      <c r="I327" t="str">
        <v>US</v>
      </c>
      <c r="J327" t="str">
        <v>USD</v>
      </c>
      <c r="K327">
        <v>1393394400</v>
      </c>
      <c r="L327">
        <v>1394085600</v>
      </c>
      <c r="M327" t="b">
        <v>0</v>
      </c>
      <c r="N327" t="b">
        <v>0</v>
      </c>
      <c r="O327" t="str">
        <v>theater/plays</v>
      </c>
      <c r="P327">
        <v>48.003209242618745</v>
      </c>
      <c r="Q327" t="str">
        <v>theater</v>
      </c>
      <c r="R327" t="str">
        <v>plays</v>
      </c>
      <c r="S327">
        <v>41696.25</v>
      </c>
      <c r="T327">
        <v>41704.25</v>
      </c>
      <c r="V327">
        <v>897</v>
      </c>
      <c r="W327" t="str">
        <v>Berry-Cannon</v>
      </c>
      <c r="X327" t="str">
        <v>Organized discrete encoding</v>
      </c>
      <c r="Y327">
        <v>8800</v>
      </c>
      <c r="Z327">
        <v>2437</v>
      </c>
      <c r="AA327">
        <v>27.693181818181817</v>
      </c>
      <c r="AB327" t="str">
        <v>failed</v>
      </c>
      <c r="AC327">
        <v>27</v>
      </c>
      <c r="AD327" t="str">
        <v>US</v>
      </c>
      <c r="AE327" t="str">
        <v>USD</v>
      </c>
      <c r="AF327">
        <v>1556427600</v>
      </c>
      <c r="AG327">
        <v>1556600400</v>
      </c>
      <c r="AH327" t="b">
        <v>0</v>
      </c>
      <c r="AI327" t="b">
        <v>0</v>
      </c>
      <c r="AJ327" t="str">
        <v>theater/plays</v>
      </c>
      <c r="AK327">
        <v>90.259259259259252</v>
      </c>
      <c r="AL327" t="str">
        <v>theater</v>
      </c>
      <c r="AM327" t="str">
        <v>plays</v>
      </c>
      <c r="AN327">
        <v>43583.208333333328</v>
      </c>
      <c r="AO327">
        <v>43585.208333333328</v>
      </c>
    </row>
    <row r="328" spans="1:41" x14ac:dyDescent="0.25">
      <c r="A328">
        <v>583</v>
      </c>
      <c r="B328" t="str">
        <v>Powell and Sons</v>
      </c>
      <c r="C328" t="str">
        <v>Centralized clear-thinking conglomeration</v>
      </c>
      <c r="D328">
        <v>18900</v>
      </c>
      <c r="E328">
        <v>60934</v>
      </c>
      <c r="F328">
        <v>322.40211640211641</v>
      </c>
      <c r="G328" t="str">
        <v>successful</v>
      </c>
      <c r="H328">
        <v>909</v>
      </c>
      <c r="I328" t="str">
        <v>US</v>
      </c>
      <c r="J328" t="str">
        <v>USD</v>
      </c>
      <c r="K328">
        <v>1329717600</v>
      </c>
      <c r="L328">
        <v>1331186400</v>
      </c>
      <c r="M328" t="b">
        <v>0</v>
      </c>
      <c r="N328" t="b">
        <v>0</v>
      </c>
      <c r="O328" t="str">
        <v>film &amp; video/documentary</v>
      </c>
      <c r="P328">
        <v>67.034103410341032</v>
      </c>
      <c r="Q328" t="str">
        <v>film &amp; video</v>
      </c>
      <c r="R328" t="str">
        <v>documentary</v>
      </c>
      <c r="S328">
        <v>40959.25</v>
      </c>
      <c r="T328">
        <v>40976.25</v>
      </c>
      <c r="V328">
        <v>898</v>
      </c>
      <c r="W328" t="str">
        <v>Davis-Gonzalez</v>
      </c>
      <c r="X328" t="str">
        <v>Balanced regional flexibility</v>
      </c>
      <c r="Y328">
        <v>179100</v>
      </c>
      <c r="Z328">
        <v>93991</v>
      </c>
      <c r="AA328">
        <v>52.479620323841424</v>
      </c>
      <c r="AB328" t="str">
        <v>failed</v>
      </c>
      <c r="AC328">
        <v>1221</v>
      </c>
      <c r="AD328" t="str">
        <v>US</v>
      </c>
      <c r="AE328" t="str">
        <v>USD</v>
      </c>
      <c r="AF328">
        <v>1576476000</v>
      </c>
      <c r="AG328">
        <v>1576994400</v>
      </c>
      <c r="AH328" t="b">
        <v>0</v>
      </c>
      <c r="AI328" t="b">
        <v>0</v>
      </c>
      <c r="AJ328" t="str">
        <v>film &amp; video/documentary</v>
      </c>
      <c r="AK328">
        <v>76.978705978705975</v>
      </c>
      <c r="AL328" t="str">
        <v>film &amp; video</v>
      </c>
      <c r="AM328" t="str">
        <v>documentary</v>
      </c>
      <c r="AN328">
        <v>43815.25</v>
      </c>
      <c r="AO328">
        <v>43821.25</v>
      </c>
    </row>
    <row r="329" spans="1:41" x14ac:dyDescent="0.25">
      <c r="A329">
        <v>584</v>
      </c>
      <c r="B329" t="str">
        <v>Nunez-Richards</v>
      </c>
      <c r="C329" t="str">
        <v>De-engineered cohesive system engine</v>
      </c>
      <c r="D329">
        <v>86400</v>
      </c>
      <c r="E329">
        <v>103255</v>
      </c>
      <c r="F329">
        <v>119.50810185185186</v>
      </c>
      <c r="G329" t="str">
        <v>successful</v>
      </c>
      <c r="H329">
        <v>1613</v>
      </c>
      <c r="I329" t="str">
        <v>US</v>
      </c>
      <c r="J329" t="str">
        <v>USD</v>
      </c>
      <c r="K329">
        <v>1335330000</v>
      </c>
      <c r="L329">
        <v>1336539600</v>
      </c>
      <c r="M329" t="b">
        <v>0</v>
      </c>
      <c r="N329" t="b">
        <v>0</v>
      </c>
      <c r="O329" t="str">
        <v>technology/web</v>
      </c>
      <c r="P329">
        <v>64.01425914445133</v>
      </c>
      <c r="Q329" t="str">
        <v>technology</v>
      </c>
      <c r="R329" t="str">
        <v>web</v>
      </c>
      <c r="S329">
        <v>41024.208333333336</v>
      </c>
      <c r="T329">
        <v>41038.208333333336</v>
      </c>
      <c r="V329">
        <v>900</v>
      </c>
      <c r="W329" t="str">
        <v>Powers, Smith and Deleon</v>
      </c>
      <c r="X329" t="str">
        <v>Enhanced uniform service-desk</v>
      </c>
      <c r="Y329">
        <v>100</v>
      </c>
      <c r="Z329">
        <v>2</v>
      </c>
      <c r="AA329">
        <v>2</v>
      </c>
      <c r="AB329" t="str">
        <v>failed</v>
      </c>
      <c r="AC329">
        <v>1</v>
      </c>
      <c r="AD329" t="str">
        <v>US</v>
      </c>
      <c r="AE329" t="str">
        <v>USD</v>
      </c>
      <c r="AF329">
        <v>1411102800</v>
      </c>
      <c r="AG329">
        <v>1411189200</v>
      </c>
      <c r="AH329" t="b">
        <v>0</v>
      </c>
      <c r="AI329" t="b">
        <v>1</v>
      </c>
      <c r="AJ329" t="str">
        <v>technology/web</v>
      </c>
      <c r="AK329">
        <v>2</v>
      </c>
      <c r="AL329" t="str">
        <v>technology</v>
      </c>
      <c r="AM329" t="str">
        <v>web</v>
      </c>
      <c r="AN329">
        <v>41901.208333333336</v>
      </c>
      <c r="AO329">
        <v>41902.208333333336</v>
      </c>
    </row>
    <row r="330" spans="1:41" x14ac:dyDescent="0.25">
      <c r="A330">
        <v>585</v>
      </c>
      <c r="B330" t="str">
        <v>Pugh LLC</v>
      </c>
      <c r="C330" t="str">
        <v>Reactive analyzing function</v>
      </c>
      <c r="D330">
        <v>8900</v>
      </c>
      <c r="E330">
        <v>13065</v>
      </c>
      <c r="F330">
        <v>146.79775280898878</v>
      </c>
      <c r="G330" t="str">
        <v>successful</v>
      </c>
      <c r="H330">
        <v>136</v>
      </c>
      <c r="I330" t="str">
        <v>US</v>
      </c>
      <c r="J330" t="str">
        <v>USD</v>
      </c>
      <c r="K330">
        <v>1268888400</v>
      </c>
      <c r="L330">
        <v>1269752400</v>
      </c>
      <c r="M330" t="b">
        <v>0</v>
      </c>
      <c r="N330" t="b">
        <v>0</v>
      </c>
      <c r="O330" t="str">
        <v>publishing/translations</v>
      </c>
      <c r="P330">
        <v>96.066176470588232</v>
      </c>
      <c r="Q330" t="str">
        <v>publishing</v>
      </c>
      <c r="R330" t="str">
        <v>translations</v>
      </c>
      <c r="S330">
        <v>40255.208333333336</v>
      </c>
      <c r="T330">
        <v>40265.208333333336</v>
      </c>
      <c r="V330">
        <v>904</v>
      </c>
      <c r="W330" t="str">
        <v>Rodriguez, Johnson and Jackson</v>
      </c>
      <c r="X330" t="str">
        <v>Digitized foreground array</v>
      </c>
      <c r="Y330">
        <v>6500</v>
      </c>
      <c r="Z330">
        <v>795</v>
      </c>
      <c r="AA330">
        <v>12.230769230769232</v>
      </c>
      <c r="AB330" t="str">
        <v>failed</v>
      </c>
      <c r="AC330">
        <v>16</v>
      </c>
      <c r="AD330" t="str">
        <v>US</v>
      </c>
      <c r="AE330" t="str">
        <v>USD</v>
      </c>
      <c r="AF330">
        <v>1349326800</v>
      </c>
      <c r="AG330">
        <v>1349672400</v>
      </c>
      <c r="AH330" t="b">
        <v>0</v>
      </c>
      <c r="AI330" t="b">
        <v>0</v>
      </c>
      <c r="AJ330" t="str">
        <v>publishing/radio &amp; podcasts</v>
      </c>
      <c r="AK330">
        <v>49.6875</v>
      </c>
      <c r="AL330" t="str">
        <v>publishing</v>
      </c>
      <c r="AM330" t="str">
        <v>radio &amp; podcasts</v>
      </c>
      <c r="AN330">
        <v>41186.208333333336</v>
      </c>
      <c r="AO330">
        <v>41190.208333333336</v>
      </c>
    </row>
    <row r="331" spans="1:41" x14ac:dyDescent="0.25">
      <c r="A331">
        <v>586</v>
      </c>
      <c r="B331" t="str">
        <v>Rowe-Wong</v>
      </c>
      <c r="C331" t="str">
        <v>Robust hybrid budgetary management</v>
      </c>
      <c r="D331">
        <v>700</v>
      </c>
      <c r="E331">
        <v>6654</v>
      </c>
      <c r="F331">
        <v>950.57142857142856</v>
      </c>
      <c r="G331" t="str">
        <v>successful</v>
      </c>
      <c r="H331">
        <v>130</v>
      </c>
      <c r="I331" t="str">
        <v>US</v>
      </c>
      <c r="J331" t="str">
        <v>USD</v>
      </c>
      <c r="K331">
        <v>1289973600</v>
      </c>
      <c r="L331">
        <v>1291615200</v>
      </c>
      <c r="M331" t="b">
        <v>0</v>
      </c>
      <c r="N331" t="b">
        <v>0</v>
      </c>
      <c r="O331" t="str">
        <v>music/rock</v>
      </c>
      <c r="P331">
        <v>51.184615384615384</v>
      </c>
      <c r="Q331" t="str">
        <v>music</v>
      </c>
      <c r="R331" t="str">
        <v>rock</v>
      </c>
      <c r="S331">
        <v>40499.25</v>
      </c>
      <c r="T331">
        <v>40518.25</v>
      </c>
      <c r="V331">
        <v>907</v>
      </c>
      <c r="W331" t="str">
        <v>White, Pena and Calhoun</v>
      </c>
      <c r="X331" t="str">
        <v>Quality-focused asymmetric adapter</v>
      </c>
      <c r="Y331">
        <v>9100</v>
      </c>
      <c r="Z331">
        <v>1843</v>
      </c>
      <c r="AA331">
        <v>20.252747252747252</v>
      </c>
      <c r="AB331" t="str">
        <v>failed</v>
      </c>
      <c r="AC331">
        <v>41</v>
      </c>
      <c r="AD331" t="str">
        <v>US</v>
      </c>
      <c r="AE331" t="str">
        <v>USD</v>
      </c>
      <c r="AF331">
        <v>1303880400</v>
      </c>
      <c r="AG331">
        <v>1304485200</v>
      </c>
      <c r="AH331" t="b">
        <v>0</v>
      </c>
      <c r="AI331" t="b">
        <v>0</v>
      </c>
      <c r="AJ331" t="str">
        <v>theater/plays</v>
      </c>
      <c r="AK331">
        <v>44.951219512195124</v>
      </c>
      <c r="AL331" t="str">
        <v>theater</v>
      </c>
      <c r="AM331" t="str">
        <v>plays</v>
      </c>
      <c r="AN331">
        <v>40660.208333333336</v>
      </c>
      <c r="AO331">
        <v>40667.208333333336</v>
      </c>
    </row>
    <row r="332" spans="1:41" x14ac:dyDescent="0.25">
      <c r="A332">
        <v>591</v>
      </c>
      <c r="B332" t="str">
        <v>Jensen LLC</v>
      </c>
      <c r="C332" t="str">
        <v>Realigned dedicated system engine</v>
      </c>
      <c r="D332">
        <v>600</v>
      </c>
      <c r="E332">
        <v>6226</v>
      </c>
      <c r="F332">
        <v>1037.6666666666667</v>
      </c>
      <c r="G332" t="str">
        <v>successful</v>
      </c>
      <c r="H332">
        <v>102</v>
      </c>
      <c r="I332" t="str">
        <v>US</v>
      </c>
      <c r="J332" t="str">
        <v>USD</v>
      </c>
      <c r="K332">
        <v>1279083600</v>
      </c>
      <c r="L332">
        <v>1279947600</v>
      </c>
      <c r="M332" t="b">
        <v>0</v>
      </c>
      <c r="N332" t="b">
        <v>0</v>
      </c>
      <c r="O332" t="str">
        <v>games/video games</v>
      </c>
      <c r="P332">
        <v>61.03921568627451</v>
      </c>
      <c r="Q332" t="str">
        <v>games</v>
      </c>
      <c r="R332" t="str">
        <v>video games</v>
      </c>
      <c r="S332">
        <v>40373.208333333336</v>
      </c>
      <c r="T332">
        <v>40383.208333333336</v>
      </c>
      <c r="V332">
        <v>913</v>
      </c>
      <c r="W332" t="str">
        <v>Rivera-Pearson</v>
      </c>
      <c r="X332" t="str">
        <v>Re-engineered asymmetric challenge</v>
      </c>
      <c r="Y332">
        <v>70200</v>
      </c>
      <c r="Z332">
        <v>35536</v>
      </c>
      <c r="AA332">
        <v>50.621082621082621</v>
      </c>
      <c r="AB332" t="str">
        <v>failed</v>
      </c>
      <c r="AC332">
        <v>523</v>
      </c>
      <c r="AD332" t="str">
        <v>AU</v>
      </c>
      <c r="AE332" t="str">
        <v>AUD</v>
      </c>
      <c r="AF332">
        <v>1557637200</v>
      </c>
      <c r="AG332">
        <v>1558760400</v>
      </c>
      <c r="AH332" t="b">
        <v>0</v>
      </c>
      <c r="AI332" t="b">
        <v>0</v>
      </c>
      <c r="AJ332" t="str">
        <v>film &amp; video/drama</v>
      </c>
      <c r="AK332">
        <v>67.946462715105156</v>
      </c>
      <c r="AL332" t="str">
        <v>film &amp; video</v>
      </c>
      <c r="AM332" t="str">
        <v>drama</v>
      </c>
      <c r="AN332">
        <v>43597.208333333328</v>
      </c>
      <c r="AO332">
        <v>43610.208333333328</v>
      </c>
    </row>
    <row r="333" spans="1:41" x14ac:dyDescent="0.25">
      <c r="A333">
        <v>593</v>
      </c>
      <c r="B333" t="str">
        <v>Hale-Hayes</v>
      </c>
      <c r="C333" t="str">
        <v>Ameliorated client-driven open system</v>
      </c>
      <c r="D333">
        <v>121600</v>
      </c>
      <c r="E333">
        <v>188288</v>
      </c>
      <c r="F333">
        <v>154.84210526315789</v>
      </c>
      <c r="G333" t="str">
        <v>successful</v>
      </c>
      <c r="H333">
        <v>4006</v>
      </c>
      <c r="I333" t="str">
        <v>US</v>
      </c>
      <c r="J333" t="str">
        <v>USD</v>
      </c>
      <c r="K333">
        <v>1395810000</v>
      </c>
      <c r="L333">
        <v>1396933200</v>
      </c>
      <c r="M333" t="b">
        <v>0</v>
      </c>
      <c r="N333" t="b">
        <v>0</v>
      </c>
      <c r="O333" t="str">
        <v>film &amp; video/animation</v>
      </c>
      <c r="P333">
        <v>47.001497753369947</v>
      </c>
      <c r="Q333" t="str">
        <v>film &amp; video</v>
      </c>
      <c r="R333" t="str">
        <v>animation</v>
      </c>
      <c r="S333">
        <v>41724.208333333336</v>
      </c>
      <c r="T333">
        <v>41737.208333333336</v>
      </c>
      <c r="V333">
        <v>914</v>
      </c>
      <c r="W333" t="str">
        <v>Ramirez, Padilla and Barrera</v>
      </c>
      <c r="X333" t="str">
        <v>Diverse client-driven conglomeration</v>
      </c>
      <c r="Y333">
        <v>6400</v>
      </c>
      <c r="Z333">
        <v>3676</v>
      </c>
      <c r="AA333">
        <v>57.4375</v>
      </c>
      <c r="AB333" t="str">
        <v>failed</v>
      </c>
      <c r="AC333">
        <v>141</v>
      </c>
      <c r="AD333" t="str">
        <v>GB</v>
      </c>
      <c r="AE333" t="str">
        <v>GBP</v>
      </c>
      <c r="AF333">
        <v>1375592400</v>
      </c>
      <c r="AG333">
        <v>1376629200</v>
      </c>
      <c r="AH333" t="b">
        <v>0</v>
      </c>
      <c r="AI333" t="b">
        <v>0</v>
      </c>
      <c r="AJ333" t="str">
        <v>theater/plays</v>
      </c>
      <c r="AK333">
        <v>26.070921985815602</v>
      </c>
      <c r="AL333" t="str">
        <v>theater</v>
      </c>
      <c r="AM333" t="str">
        <v>plays</v>
      </c>
      <c r="AN333">
        <v>41490.208333333336</v>
      </c>
      <c r="AO333">
        <v>41502.208333333336</v>
      </c>
    </row>
    <row r="334" spans="1:41" x14ac:dyDescent="0.25">
      <c r="A334">
        <v>595</v>
      </c>
      <c r="B334" t="str">
        <v>Harris-Jennings</v>
      </c>
      <c r="C334" t="str">
        <v>Customizable intermediate data-warehouse</v>
      </c>
      <c r="D334">
        <v>70300</v>
      </c>
      <c r="E334">
        <v>146595</v>
      </c>
      <c r="F334">
        <v>208.52773826458036</v>
      </c>
      <c r="G334" t="str">
        <v>successful</v>
      </c>
      <c r="H334">
        <v>1629</v>
      </c>
      <c r="I334" t="str">
        <v>US</v>
      </c>
      <c r="J334" t="str">
        <v>USD</v>
      </c>
      <c r="K334">
        <v>1268715600</v>
      </c>
      <c r="L334">
        <v>1270530000</v>
      </c>
      <c r="M334" t="b">
        <v>0</v>
      </c>
      <c r="N334" t="b">
        <v>1</v>
      </c>
      <c r="O334" t="str">
        <v>theater/plays</v>
      </c>
      <c r="P334">
        <v>89.99079189686924</v>
      </c>
      <c r="Q334" t="str">
        <v>theater</v>
      </c>
      <c r="R334" t="str">
        <v>plays</v>
      </c>
      <c r="S334">
        <v>40253.208333333336</v>
      </c>
      <c r="T334">
        <v>40274.208333333336</v>
      </c>
      <c r="V334">
        <v>916</v>
      </c>
      <c r="W334" t="str">
        <v>Clements Ltd</v>
      </c>
      <c r="X334" t="str">
        <v>Persistent bandwidth-monitored framework</v>
      </c>
      <c r="Y334">
        <v>3700</v>
      </c>
      <c r="Z334">
        <v>1343</v>
      </c>
      <c r="AA334">
        <v>36.297297297297298</v>
      </c>
      <c r="AB334" t="str">
        <v>failed</v>
      </c>
      <c r="AC334">
        <v>52</v>
      </c>
      <c r="AD334" t="str">
        <v>US</v>
      </c>
      <c r="AE334" t="str">
        <v>USD</v>
      </c>
      <c r="AF334">
        <v>1418882400</v>
      </c>
      <c r="AG334">
        <v>1419660000</v>
      </c>
      <c r="AH334" t="b">
        <v>0</v>
      </c>
      <c r="AI334" t="b">
        <v>0</v>
      </c>
      <c r="AJ334" t="str">
        <v>photography/photography books</v>
      </c>
      <c r="AK334">
        <v>25.826923076923077</v>
      </c>
      <c r="AL334" t="str">
        <v>photography</v>
      </c>
      <c r="AM334" t="str">
        <v>photography books</v>
      </c>
      <c r="AN334">
        <v>41991.25</v>
      </c>
      <c r="AO334">
        <v>42000.25</v>
      </c>
    </row>
    <row r="335" spans="1:41" x14ac:dyDescent="0.25">
      <c r="A335">
        <v>597</v>
      </c>
      <c r="B335" t="str">
        <v>Todd, Freeman and Henry</v>
      </c>
      <c r="C335" t="str">
        <v>Diverse systematic projection</v>
      </c>
      <c r="D335">
        <v>73800</v>
      </c>
      <c r="E335">
        <v>148779</v>
      </c>
      <c r="F335">
        <v>201.59756097560978</v>
      </c>
      <c r="G335" t="str">
        <v>successful</v>
      </c>
      <c r="H335">
        <v>2188</v>
      </c>
      <c r="I335" t="str">
        <v>US</v>
      </c>
      <c r="J335" t="str">
        <v>USD</v>
      </c>
      <c r="K335">
        <v>1573970400</v>
      </c>
      <c r="L335">
        <v>1575525600</v>
      </c>
      <c r="M335" t="b">
        <v>0</v>
      </c>
      <c r="N335" t="b">
        <v>0</v>
      </c>
      <c r="O335" t="str">
        <v>theater/plays</v>
      </c>
      <c r="P335">
        <v>67.997714808043881</v>
      </c>
      <c r="Q335" t="str">
        <v>theater</v>
      </c>
      <c r="R335" t="str">
        <v>plays</v>
      </c>
      <c r="S335">
        <v>43786.25</v>
      </c>
      <c r="T335">
        <v>43804.25</v>
      </c>
      <c r="V335">
        <v>919</v>
      </c>
      <c r="W335" t="str">
        <v>Fox Ltd</v>
      </c>
      <c r="X335" t="str">
        <v>Extended multimedia firmware</v>
      </c>
      <c r="Y335">
        <v>35600</v>
      </c>
      <c r="Z335">
        <v>20915</v>
      </c>
      <c r="AA335">
        <v>58.75</v>
      </c>
      <c r="AB335" t="str">
        <v>failed</v>
      </c>
      <c r="AC335">
        <v>225</v>
      </c>
      <c r="AD335" t="str">
        <v>AU</v>
      </c>
      <c r="AE335" t="str">
        <v>AUD</v>
      </c>
      <c r="AF335">
        <v>1507957200</v>
      </c>
      <c r="AG335">
        <v>1510725600</v>
      </c>
      <c r="AH335" t="b">
        <v>0</v>
      </c>
      <c r="AI335" t="b">
        <v>1</v>
      </c>
      <c r="AJ335" t="str">
        <v>theater/plays</v>
      </c>
      <c r="AK335">
        <v>92.955555555555549</v>
      </c>
      <c r="AL335" t="str">
        <v>theater</v>
      </c>
      <c r="AM335" t="str">
        <v>plays</v>
      </c>
      <c r="AN335">
        <v>43022.208333333328</v>
      </c>
      <c r="AO335">
        <v>43054.25</v>
      </c>
    </row>
    <row r="336" spans="1:41" x14ac:dyDescent="0.25">
      <c r="A336">
        <v>598</v>
      </c>
      <c r="B336" t="str">
        <v>Martinez, Garza and Young</v>
      </c>
      <c r="C336" t="str">
        <v>Up-sized web-enabled info-mediaries</v>
      </c>
      <c r="D336">
        <v>108500</v>
      </c>
      <c r="E336">
        <v>175868</v>
      </c>
      <c r="F336">
        <v>162.09032258064516</v>
      </c>
      <c r="G336" t="str">
        <v>successful</v>
      </c>
      <c r="H336">
        <v>2409</v>
      </c>
      <c r="I336" t="str">
        <v>IT</v>
      </c>
      <c r="J336" t="str">
        <v>EUR</v>
      </c>
      <c r="K336">
        <v>1276578000</v>
      </c>
      <c r="L336">
        <v>1279083600</v>
      </c>
      <c r="M336" t="b">
        <v>0</v>
      </c>
      <c r="N336" t="b">
        <v>0</v>
      </c>
      <c r="O336" t="str">
        <v>music/rock</v>
      </c>
      <c r="P336">
        <v>73.004566210045667</v>
      </c>
      <c r="Q336" t="str">
        <v>music</v>
      </c>
      <c r="R336" t="str">
        <v>rock</v>
      </c>
      <c r="S336">
        <v>40344.208333333336</v>
      </c>
      <c r="T336">
        <v>40373.208333333336</v>
      </c>
      <c r="V336">
        <v>921</v>
      </c>
      <c r="W336" t="str">
        <v>Stevenson PLC</v>
      </c>
      <c r="X336" t="str">
        <v>Profound directional knowledge user</v>
      </c>
      <c r="Y336">
        <v>160400</v>
      </c>
      <c r="Z336">
        <v>1210</v>
      </c>
      <c r="AA336">
        <v>0.75436408977556113</v>
      </c>
      <c r="AB336" t="str">
        <v>failed</v>
      </c>
      <c r="AC336">
        <v>38</v>
      </c>
      <c r="AD336" t="str">
        <v>US</v>
      </c>
      <c r="AE336" t="str">
        <v>USD</v>
      </c>
      <c r="AF336">
        <v>1329026400</v>
      </c>
      <c r="AG336">
        <v>1330236000</v>
      </c>
      <c r="AH336" t="b">
        <v>0</v>
      </c>
      <c r="AI336" t="b">
        <v>0</v>
      </c>
      <c r="AJ336" t="str">
        <v>technology/web</v>
      </c>
      <c r="AK336">
        <v>31.842105263157894</v>
      </c>
      <c r="AL336" t="str">
        <v>technology</v>
      </c>
      <c r="AM336" t="str">
        <v>web</v>
      </c>
      <c r="AN336">
        <v>40951.25</v>
      </c>
      <c r="AO336">
        <v>40965.25</v>
      </c>
    </row>
    <row r="337" spans="1:41" x14ac:dyDescent="0.25">
      <c r="A337">
        <v>601</v>
      </c>
      <c r="B337" t="str">
        <v>Waters and Sons</v>
      </c>
      <c r="C337" t="str">
        <v>Inverse neutral structure</v>
      </c>
      <c r="D337">
        <v>6300</v>
      </c>
      <c r="E337">
        <v>13018</v>
      </c>
      <c r="F337">
        <v>206.63492063492063</v>
      </c>
      <c r="G337" t="str">
        <v>successful</v>
      </c>
      <c r="H337">
        <v>194</v>
      </c>
      <c r="I337" t="str">
        <v>US</v>
      </c>
      <c r="J337" t="str">
        <v>USD</v>
      </c>
      <c r="K337">
        <v>1401426000</v>
      </c>
      <c r="L337">
        <v>1402894800</v>
      </c>
      <c r="M337" t="b">
        <v>1</v>
      </c>
      <c r="N337" t="b">
        <v>0</v>
      </c>
      <c r="O337" t="str">
        <v>technology/wearables</v>
      </c>
      <c r="P337">
        <v>67.103092783505161</v>
      </c>
      <c r="Q337" t="str">
        <v>technology</v>
      </c>
      <c r="R337" t="str">
        <v>wearables</v>
      </c>
      <c r="S337">
        <v>41789.208333333336</v>
      </c>
      <c r="T337">
        <v>41806.208333333336</v>
      </c>
      <c r="V337">
        <v>926</v>
      </c>
      <c r="W337" t="str">
        <v>Brown-Oliver</v>
      </c>
      <c r="X337" t="str">
        <v>Synchronized cohesive encoding</v>
      </c>
      <c r="Y337">
        <v>8700</v>
      </c>
      <c r="Z337">
        <v>1577</v>
      </c>
      <c r="AA337">
        <v>18.126436781609197</v>
      </c>
      <c r="AB337" t="str">
        <v>failed</v>
      </c>
      <c r="AC337">
        <v>15</v>
      </c>
      <c r="AD337" t="str">
        <v>US</v>
      </c>
      <c r="AE337" t="str">
        <v>USD</v>
      </c>
      <c r="AF337">
        <v>1463029200</v>
      </c>
      <c r="AG337">
        <v>1463374800</v>
      </c>
      <c r="AH337" t="b">
        <v>0</v>
      </c>
      <c r="AI337" t="b">
        <v>0</v>
      </c>
      <c r="AJ337" t="str">
        <v>food/food trucks</v>
      </c>
      <c r="AK337">
        <v>105.13333333333334</v>
      </c>
      <c r="AL337" t="str">
        <v>food</v>
      </c>
      <c r="AM337" t="str">
        <v>food trucks</v>
      </c>
      <c r="AN337">
        <v>42502.208333333328</v>
      </c>
      <c r="AO337">
        <v>42506.208333333328</v>
      </c>
    </row>
    <row r="338" spans="1:41" x14ac:dyDescent="0.25">
      <c r="A338">
        <v>602</v>
      </c>
      <c r="B338" t="str">
        <v>Brown Ltd</v>
      </c>
      <c r="C338" t="str">
        <v>Quality-focused system-worthy support</v>
      </c>
      <c r="D338">
        <v>71100</v>
      </c>
      <c r="E338">
        <v>91176</v>
      </c>
      <c r="F338">
        <v>128.23628691983123</v>
      </c>
      <c r="G338" t="str">
        <v>successful</v>
      </c>
      <c r="H338">
        <v>1140</v>
      </c>
      <c r="I338" t="str">
        <v>US</v>
      </c>
      <c r="J338" t="str">
        <v>USD</v>
      </c>
      <c r="K338">
        <v>1433480400</v>
      </c>
      <c r="L338">
        <v>1434430800</v>
      </c>
      <c r="M338" t="b">
        <v>0</v>
      </c>
      <c r="N338" t="b">
        <v>0</v>
      </c>
      <c r="O338" t="str">
        <v>theater/plays</v>
      </c>
      <c r="P338">
        <v>79.978947368421046</v>
      </c>
      <c r="Q338" t="str">
        <v>theater</v>
      </c>
      <c r="R338" t="str">
        <v>plays</v>
      </c>
      <c r="S338">
        <v>42160.208333333328</v>
      </c>
      <c r="T338">
        <v>42171.208333333328</v>
      </c>
      <c r="V338">
        <v>927</v>
      </c>
      <c r="W338" t="str">
        <v>Davis-Gardner</v>
      </c>
      <c r="X338" t="str">
        <v>Synergistic dynamic utilization</v>
      </c>
      <c r="Y338">
        <v>7200</v>
      </c>
      <c r="Z338">
        <v>3301</v>
      </c>
      <c r="AA338">
        <v>45.847222222222221</v>
      </c>
      <c r="AB338" t="str">
        <v>failed</v>
      </c>
      <c r="AC338">
        <v>37</v>
      </c>
      <c r="AD338" t="str">
        <v>US</v>
      </c>
      <c r="AE338" t="str">
        <v>USD</v>
      </c>
      <c r="AF338">
        <v>1342069200</v>
      </c>
      <c r="AG338">
        <v>1344574800</v>
      </c>
      <c r="AH338" t="b">
        <v>0</v>
      </c>
      <c r="AI338" t="b">
        <v>0</v>
      </c>
      <c r="AJ338" t="str">
        <v>theater/plays</v>
      </c>
      <c r="AK338">
        <v>89.21621621621621</v>
      </c>
      <c r="AL338" t="str">
        <v>theater</v>
      </c>
      <c r="AM338" t="str">
        <v>plays</v>
      </c>
      <c r="AN338">
        <v>41102.208333333336</v>
      </c>
      <c r="AO338">
        <v>41131.208333333336</v>
      </c>
    </row>
    <row r="339" spans="1:41" x14ac:dyDescent="0.25">
      <c r="A339">
        <v>603</v>
      </c>
      <c r="B339" t="str">
        <v>Christian, Yates and Greer</v>
      </c>
      <c r="C339" t="str">
        <v>Vision-oriented 5thgeneration array</v>
      </c>
      <c r="D339">
        <v>5300</v>
      </c>
      <c r="E339">
        <v>6342</v>
      </c>
      <c r="F339">
        <v>119.66037735849055</v>
      </c>
      <c r="G339" t="str">
        <v>successful</v>
      </c>
      <c r="H339">
        <v>102</v>
      </c>
      <c r="I339" t="str">
        <v>US</v>
      </c>
      <c r="J339" t="str">
        <v>USD</v>
      </c>
      <c r="K339">
        <v>1555563600</v>
      </c>
      <c r="L339">
        <v>1557896400</v>
      </c>
      <c r="M339" t="b">
        <v>0</v>
      </c>
      <c r="N339" t="b">
        <v>0</v>
      </c>
      <c r="O339" t="str">
        <v>theater/plays</v>
      </c>
      <c r="P339">
        <v>62.176470588235297</v>
      </c>
      <c r="Q339" t="str">
        <v>theater</v>
      </c>
      <c r="R339" t="str">
        <v>plays</v>
      </c>
      <c r="S339">
        <v>43573.208333333328</v>
      </c>
      <c r="T339">
        <v>43600.208333333328</v>
      </c>
      <c r="V339">
        <v>931</v>
      </c>
      <c r="W339" t="str">
        <v>Lowery, Hayden and Cruz</v>
      </c>
      <c r="X339" t="str">
        <v>Digitized 24/7 budgetary management</v>
      </c>
      <c r="Y339">
        <v>7900</v>
      </c>
      <c r="Z339">
        <v>5729</v>
      </c>
      <c r="AA339">
        <v>72.51898734177216</v>
      </c>
      <c r="AB339" t="str">
        <v>failed</v>
      </c>
      <c r="AC339">
        <v>112</v>
      </c>
      <c r="AD339" t="str">
        <v>US</v>
      </c>
      <c r="AE339" t="str">
        <v>USD</v>
      </c>
      <c r="AF339">
        <v>1403931600</v>
      </c>
      <c r="AG339">
        <v>1404104400</v>
      </c>
      <c r="AH339" t="b">
        <v>0</v>
      </c>
      <c r="AI339" t="b">
        <v>1</v>
      </c>
      <c r="AJ339" t="str">
        <v>theater/plays</v>
      </c>
      <c r="AK339">
        <v>51.151785714285715</v>
      </c>
      <c r="AL339" t="str">
        <v>theater</v>
      </c>
      <c r="AM339" t="str">
        <v>plays</v>
      </c>
      <c r="AN339">
        <v>41818.208333333336</v>
      </c>
      <c r="AO339">
        <v>41820.208333333336</v>
      </c>
    </row>
    <row r="340" spans="1:41" x14ac:dyDescent="0.25">
      <c r="A340">
        <v>604</v>
      </c>
      <c r="B340" t="str">
        <v>Cole, Hernandez and Rodriguez</v>
      </c>
      <c r="C340" t="str">
        <v>Cross-platform logistical circuit</v>
      </c>
      <c r="D340">
        <v>88700</v>
      </c>
      <c r="E340">
        <v>151438</v>
      </c>
      <c r="F340">
        <v>170.73055242390078</v>
      </c>
      <c r="G340" t="str">
        <v>successful</v>
      </c>
      <c r="H340">
        <v>2857</v>
      </c>
      <c r="I340" t="str">
        <v>US</v>
      </c>
      <c r="J340" t="str">
        <v>USD</v>
      </c>
      <c r="K340">
        <v>1295676000</v>
      </c>
      <c r="L340">
        <v>1297490400</v>
      </c>
      <c r="M340" t="b">
        <v>0</v>
      </c>
      <c r="N340" t="b">
        <v>0</v>
      </c>
      <c r="O340" t="str">
        <v>theater/plays</v>
      </c>
      <c r="P340">
        <v>53.005950297514879</v>
      </c>
      <c r="Q340" t="str">
        <v>theater</v>
      </c>
      <c r="R340" t="str">
        <v>plays</v>
      </c>
      <c r="S340">
        <v>40565.25</v>
      </c>
      <c r="T340">
        <v>40586.25</v>
      </c>
      <c r="V340">
        <v>936</v>
      </c>
      <c r="W340" t="str">
        <v>Brown Ltd</v>
      </c>
      <c r="X340" t="str">
        <v>Enhanced composite contingency</v>
      </c>
      <c r="Y340">
        <v>103200</v>
      </c>
      <c r="Z340">
        <v>1690</v>
      </c>
      <c r="AA340">
        <v>1.6375968992248062</v>
      </c>
      <c r="AB340" t="str">
        <v>failed</v>
      </c>
      <c r="AC340">
        <v>21</v>
      </c>
      <c r="AD340" t="str">
        <v>US</v>
      </c>
      <c r="AE340" t="str">
        <v>USD</v>
      </c>
      <c r="AF340">
        <v>1563771600</v>
      </c>
      <c r="AG340">
        <v>1564030800</v>
      </c>
      <c r="AH340" t="b">
        <v>1</v>
      </c>
      <c r="AI340" t="b">
        <v>0</v>
      </c>
      <c r="AJ340" t="str">
        <v>theater/plays</v>
      </c>
      <c r="AK340">
        <v>80.476190476190482</v>
      </c>
      <c r="AL340" t="str">
        <v>theater</v>
      </c>
      <c r="AM340" t="str">
        <v>plays</v>
      </c>
      <c r="AN340">
        <v>43668.208333333328</v>
      </c>
      <c r="AO340">
        <v>43671.208333333328</v>
      </c>
    </row>
    <row r="341" spans="1:41" x14ac:dyDescent="0.25">
      <c r="A341">
        <v>605</v>
      </c>
      <c r="B341" t="str">
        <v>Ortiz, Valenzuela and Collins</v>
      </c>
      <c r="C341" t="str">
        <v>Profound solution-oriented matrix</v>
      </c>
      <c r="D341">
        <v>3300</v>
      </c>
      <c r="E341">
        <v>6178</v>
      </c>
      <c r="F341">
        <v>187.21212121212122</v>
      </c>
      <c r="G341" t="str">
        <v>successful</v>
      </c>
      <c r="H341">
        <v>107</v>
      </c>
      <c r="I341" t="str">
        <v>US</v>
      </c>
      <c r="J341" t="str">
        <v>USD</v>
      </c>
      <c r="K341">
        <v>1443848400</v>
      </c>
      <c r="L341">
        <v>1447394400</v>
      </c>
      <c r="M341" t="b">
        <v>0</v>
      </c>
      <c r="N341" t="b">
        <v>0</v>
      </c>
      <c r="O341" t="str">
        <v>publishing/nonfiction</v>
      </c>
      <c r="P341">
        <v>57.738317757009348</v>
      </c>
      <c r="Q341" t="str">
        <v>publishing</v>
      </c>
      <c r="R341" t="str">
        <v>nonfiction</v>
      </c>
      <c r="S341">
        <v>42280.208333333328</v>
      </c>
      <c r="T341">
        <v>42321.25</v>
      </c>
      <c r="V341">
        <v>939</v>
      </c>
      <c r="W341" t="str">
        <v>Williams, Johnson and Campbell</v>
      </c>
      <c r="X341" t="str">
        <v>Streamlined human-resource Graphic Interface</v>
      </c>
      <c r="Y341">
        <v>7800</v>
      </c>
      <c r="Z341">
        <v>3839</v>
      </c>
      <c r="AA341">
        <v>49.217948717948715</v>
      </c>
      <c r="AB341" t="str">
        <v>failed</v>
      </c>
      <c r="AC341">
        <v>67</v>
      </c>
      <c r="AD341" t="str">
        <v>US</v>
      </c>
      <c r="AE341" t="str">
        <v>USD</v>
      </c>
      <c r="AF341">
        <v>1304744400</v>
      </c>
      <c r="AG341">
        <v>1306213200</v>
      </c>
      <c r="AH341" t="b">
        <v>0</v>
      </c>
      <c r="AI341" t="b">
        <v>1</v>
      </c>
      <c r="AJ341" t="str">
        <v>games/video games</v>
      </c>
      <c r="AK341">
        <v>57.298507462686565</v>
      </c>
      <c r="AL341" t="str">
        <v>games</v>
      </c>
      <c r="AM341" t="str">
        <v>video games</v>
      </c>
      <c r="AN341">
        <v>40670.208333333336</v>
      </c>
      <c r="AO341">
        <v>40687.208333333336</v>
      </c>
    </row>
    <row r="342" spans="1:41" x14ac:dyDescent="0.25">
      <c r="A342">
        <v>606</v>
      </c>
      <c r="B342" t="str">
        <v>Valencia PLC</v>
      </c>
      <c r="C342" t="str">
        <v>Extended asynchronous initiative</v>
      </c>
      <c r="D342">
        <v>3400</v>
      </c>
      <c r="E342">
        <v>6405</v>
      </c>
      <c r="F342">
        <v>188.38235294117646</v>
      </c>
      <c r="G342" t="str">
        <v>successful</v>
      </c>
      <c r="H342">
        <v>160</v>
      </c>
      <c r="I342" t="str">
        <v>GB</v>
      </c>
      <c r="J342" t="str">
        <v>GBP</v>
      </c>
      <c r="K342">
        <v>1457330400</v>
      </c>
      <c r="L342">
        <v>1458277200</v>
      </c>
      <c r="M342" t="b">
        <v>0</v>
      </c>
      <c r="N342" t="b">
        <v>0</v>
      </c>
      <c r="O342" t="str">
        <v>music/rock</v>
      </c>
      <c r="P342">
        <v>40.03125</v>
      </c>
      <c r="Q342" t="str">
        <v>music</v>
      </c>
      <c r="R342" t="str">
        <v>rock</v>
      </c>
      <c r="S342">
        <v>42436.25</v>
      </c>
      <c r="T342">
        <v>42447.208333333328</v>
      </c>
      <c r="V342">
        <v>941</v>
      </c>
      <c r="W342" t="str">
        <v>Luna-Horne</v>
      </c>
      <c r="X342" t="str">
        <v>Profound exuding pricing structure</v>
      </c>
      <c r="Y342">
        <v>43000</v>
      </c>
      <c r="Z342">
        <v>5615</v>
      </c>
      <c r="AA342">
        <v>13.05813953488372</v>
      </c>
      <c r="AB342" t="str">
        <v>failed</v>
      </c>
      <c r="AC342">
        <v>78</v>
      </c>
      <c r="AD342" t="str">
        <v>US</v>
      </c>
      <c r="AE342" t="str">
        <v>USD</v>
      </c>
      <c r="AF342">
        <v>1294552800</v>
      </c>
      <c r="AG342">
        <v>1297576800</v>
      </c>
      <c r="AH342" t="b">
        <v>1</v>
      </c>
      <c r="AI342" t="b">
        <v>0</v>
      </c>
      <c r="AJ342" t="str">
        <v>theater/plays</v>
      </c>
      <c r="AK342">
        <v>71.987179487179489</v>
      </c>
      <c r="AL342" t="str">
        <v>theater</v>
      </c>
      <c r="AM342" t="str">
        <v>plays</v>
      </c>
      <c r="AN342">
        <v>40552.25</v>
      </c>
      <c r="AO342">
        <v>40587.25</v>
      </c>
    </row>
    <row r="343" spans="1:41" x14ac:dyDescent="0.25">
      <c r="A343">
        <v>607</v>
      </c>
      <c r="B343" t="str">
        <v>Gordon, Mendez and Johnson</v>
      </c>
      <c r="C343" t="str">
        <v>Fundamental needs-based frame</v>
      </c>
      <c r="D343">
        <v>137600</v>
      </c>
      <c r="E343">
        <v>180667</v>
      </c>
      <c r="F343">
        <v>131.29869186046511</v>
      </c>
      <c r="G343" t="str">
        <v>successful</v>
      </c>
      <c r="H343">
        <v>2230</v>
      </c>
      <c r="I343" t="str">
        <v>US</v>
      </c>
      <c r="J343" t="str">
        <v>USD</v>
      </c>
      <c r="K343">
        <v>1395550800</v>
      </c>
      <c r="L343">
        <v>1395723600</v>
      </c>
      <c r="M343" t="b">
        <v>0</v>
      </c>
      <c r="N343" t="b">
        <v>0</v>
      </c>
      <c r="O343" t="str">
        <v>food/food trucks</v>
      </c>
      <c r="P343">
        <v>81.016591928251117</v>
      </c>
      <c r="Q343" t="str">
        <v>food</v>
      </c>
      <c r="R343" t="str">
        <v>food trucks</v>
      </c>
      <c r="S343">
        <v>41721.208333333336</v>
      </c>
      <c r="T343">
        <v>41723.208333333336</v>
      </c>
      <c r="V343">
        <v>942</v>
      </c>
      <c r="W343" t="str">
        <v>Allen Inc</v>
      </c>
      <c r="X343" t="str">
        <v>Horizontal optimizing model</v>
      </c>
      <c r="Y343">
        <v>9600</v>
      </c>
      <c r="Z343">
        <v>6205</v>
      </c>
      <c r="AA343">
        <v>64.635416666666671</v>
      </c>
      <c r="AB343" t="str">
        <v>failed</v>
      </c>
      <c r="AC343">
        <v>67</v>
      </c>
      <c r="AD343" t="str">
        <v>AU</v>
      </c>
      <c r="AE343" t="str">
        <v>AUD</v>
      </c>
      <c r="AF343">
        <v>1295935200</v>
      </c>
      <c r="AG343">
        <v>1296194400</v>
      </c>
      <c r="AH343" t="b">
        <v>0</v>
      </c>
      <c r="AI343" t="b">
        <v>0</v>
      </c>
      <c r="AJ343" t="str">
        <v>theater/plays</v>
      </c>
      <c r="AK343">
        <v>92.611940298507463</v>
      </c>
      <c r="AL343" t="str">
        <v>theater</v>
      </c>
      <c r="AM343" t="str">
        <v>plays</v>
      </c>
      <c r="AN343">
        <v>40568.25</v>
      </c>
      <c r="AO343">
        <v>40571.25</v>
      </c>
    </row>
    <row r="344" spans="1:41" x14ac:dyDescent="0.25">
      <c r="A344">
        <v>608</v>
      </c>
      <c r="B344" t="str">
        <v>Johnson Group</v>
      </c>
      <c r="C344" t="str">
        <v>Compatible full-range leverage</v>
      </c>
      <c r="D344">
        <v>3900</v>
      </c>
      <c r="E344">
        <v>11075</v>
      </c>
      <c r="F344">
        <v>283.97435897435901</v>
      </c>
      <c r="G344" t="str">
        <v>successful</v>
      </c>
      <c r="H344">
        <v>316</v>
      </c>
      <c r="I344" t="str">
        <v>US</v>
      </c>
      <c r="J344" t="str">
        <v>USD</v>
      </c>
      <c r="K344">
        <v>1551852000</v>
      </c>
      <c r="L344">
        <v>1552197600</v>
      </c>
      <c r="M344" t="b">
        <v>0</v>
      </c>
      <c r="N344" t="b">
        <v>1</v>
      </c>
      <c r="O344" t="str">
        <v>music/jazz</v>
      </c>
      <c r="P344">
        <v>35.047468354430379</v>
      </c>
      <c r="Q344" t="str">
        <v>music</v>
      </c>
      <c r="R344" t="str">
        <v>jazz</v>
      </c>
      <c r="S344">
        <v>43530.25</v>
      </c>
      <c r="T344">
        <v>43534.25</v>
      </c>
      <c r="V344">
        <v>944</v>
      </c>
      <c r="W344" t="str">
        <v>Walter Inc</v>
      </c>
      <c r="X344" t="str">
        <v>Streamlined 5thgeneration intranet</v>
      </c>
      <c r="Y344">
        <v>10000</v>
      </c>
      <c r="Z344">
        <v>8142</v>
      </c>
      <c r="AA344">
        <v>81.42</v>
      </c>
      <c r="AB344" t="str">
        <v>failed</v>
      </c>
      <c r="AC344">
        <v>263</v>
      </c>
      <c r="AD344" t="str">
        <v>AU</v>
      </c>
      <c r="AE344" t="str">
        <v>AUD</v>
      </c>
      <c r="AF344">
        <v>1486706400</v>
      </c>
      <c r="AG344">
        <v>1488348000</v>
      </c>
      <c r="AH344" t="b">
        <v>0</v>
      </c>
      <c r="AI344" t="b">
        <v>0</v>
      </c>
      <c r="AJ344" t="str">
        <v>photography/photography books</v>
      </c>
      <c r="AK344">
        <v>30.958174904942965</v>
      </c>
      <c r="AL344" t="str">
        <v>photography</v>
      </c>
      <c r="AM344" t="str">
        <v>photography books</v>
      </c>
      <c r="AN344">
        <v>42776.25</v>
      </c>
      <c r="AO344">
        <v>42795.25</v>
      </c>
    </row>
    <row r="345" spans="1:41" x14ac:dyDescent="0.25">
      <c r="A345">
        <v>609</v>
      </c>
      <c r="B345" t="str">
        <v>Rose-Fuller</v>
      </c>
      <c r="C345" t="str">
        <v>Upgradable holistic system engine</v>
      </c>
      <c r="D345">
        <v>10000</v>
      </c>
      <c r="E345">
        <v>12042</v>
      </c>
      <c r="F345">
        <v>120.41999999999999</v>
      </c>
      <c r="G345" t="str">
        <v>successful</v>
      </c>
      <c r="H345">
        <v>117</v>
      </c>
      <c r="I345" t="str">
        <v>US</v>
      </c>
      <c r="J345" t="str">
        <v>USD</v>
      </c>
      <c r="K345">
        <v>1547618400</v>
      </c>
      <c r="L345">
        <v>1549087200</v>
      </c>
      <c r="M345" t="b">
        <v>0</v>
      </c>
      <c r="N345" t="b">
        <v>0</v>
      </c>
      <c r="O345" t="str">
        <v>film &amp; video/science fiction</v>
      </c>
      <c r="P345">
        <v>102.92307692307692</v>
      </c>
      <c r="Q345" t="str">
        <v>film &amp; video</v>
      </c>
      <c r="R345" t="str">
        <v>science fiction</v>
      </c>
      <c r="S345">
        <v>43481.25</v>
      </c>
      <c r="T345">
        <v>43498.25</v>
      </c>
      <c r="V345">
        <v>945</v>
      </c>
      <c r="W345" t="str">
        <v>Sanders, Farley and Huffman</v>
      </c>
      <c r="X345" t="str">
        <v>Cross-group clear-thinking task-force</v>
      </c>
      <c r="Y345">
        <v>172000</v>
      </c>
      <c r="Z345">
        <v>55805</v>
      </c>
      <c r="AA345">
        <v>32.444767441860463</v>
      </c>
      <c r="AB345" t="str">
        <v>failed</v>
      </c>
      <c r="AC345">
        <v>1691</v>
      </c>
      <c r="AD345" t="str">
        <v>US</v>
      </c>
      <c r="AE345" t="str">
        <v>USD</v>
      </c>
      <c r="AF345">
        <v>1333602000</v>
      </c>
      <c r="AG345">
        <v>1334898000</v>
      </c>
      <c r="AH345" t="b">
        <v>1</v>
      </c>
      <c r="AI345" t="b">
        <v>0</v>
      </c>
      <c r="AJ345" t="str">
        <v>photography/photography books</v>
      </c>
      <c r="AK345">
        <v>33.001182732111175</v>
      </c>
      <c r="AL345" t="str">
        <v>photography</v>
      </c>
      <c r="AM345" t="str">
        <v>photography books</v>
      </c>
      <c r="AN345">
        <v>41004.208333333336</v>
      </c>
      <c r="AO345">
        <v>41019.208333333336</v>
      </c>
    </row>
    <row r="346" spans="1:41" x14ac:dyDescent="0.25">
      <c r="A346">
        <v>610</v>
      </c>
      <c r="B346" t="str">
        <v>Hughes, Mendez and Patterson</v>
      </c>
      <c r="C346" t="str">
        <v>Stand-alone multi-state data-warehouse</v>
      </c>
      <c r="D346">
        <v>42800</v>
      </c>
      <c r="E346">
        <v>179356</v>
      </c>
      <c r="F346">
        <v>419.0560747663551</v>
      </c>
      <c r="G346" t="str">
        <v>successful</v>
      </c>
      <c r="H346">
        <v>6406</v>
      </c>
      <c r="I346" t="str">
        <v>US</v>
      </c>
      <c r="J346" t="str">
        <v>USD</v>
      </c>
      <c r="K346">
        <v>1355637600</v>
      </c>
      <c r="L346">
        <v>1356847200</v>
      </c>
      <c r="M346" t="b">
        <v>0</v>
      </c>
      <c r="N346" t="b">
        <v>0</v>
      </c>
      <c r="O346" t="str">
        <v>theater/plays</v>
      </c>
      <c r="P346">
        <v>27.998126756166094</v>
      </c>
      <c r="Q346" t="str">
        <v>theater</v>
      </c>
      <c r="R346" t="str">
        <v>plays</v>
      </c>
      <c r="S346">
        <v>41259.25</v>
      </c>
      <c r="T346">
        <v>41273.25</v>
      </c>
      <c r="V346">
        <v>946</v>
      </c>
      <c r="W346" t="str">
        <v>Hall, Holmes and Walker</v>
      </c>
      <c r="X346" t="str">
        <v>Public-key bandwidth-monitored intranet</v>
      </c>
      <c r="Y346">
        <v>153700</v>
      </c>
      <c r="Z346">
        <v>15238</v>
      </c>
      <c r="AA346">
        <v>9.9141184124918666</v>
      </c>
      <c r="AB346" t="str">
        <v>failed</v>
      </c>
      <c r="AC346">
        <v>181</v>
      </c>
      <c r="AD346" t="str">
        <v>US</v>
      </c>
      <c r="AE346" t="str">
        <v>USD</v>
      </c>
      <c r="AF346">
        <v>1308200400</v>
      </c>
      <c r="AG346">
        <v>1308373200</v>
      </c>
      <c r="AH346" t="b">
        <v>0</v>
      </c>
      <c r="AI346" t="b">
        <v>0</v>
      </c>
      <c r="AJ346" t="str">
        <v>theater/plays</v>
      </c>
      <c r="AK346">
        <v>84.187845303867405</v>
      </c>
      <c r="AL346" t="str">
        <v>theater</v>
      </c>
      <c r="AM346" t="str">
        <v>plays</v>
      </c>
      <c r="AN346">
        <v>40710.208333333336</v>
      </c>
      <c r="AO346">
        <v>40712.208333333336</v>
      </c>
    </row>
    <row r="347" spans="1:41" x14ac:dyDescent="0.25">
      <c r="A347">
        <v>612</v>
      </c>
      <c r="B347" t="str">
        <v>Wang, Nguyen and Horton</v>
      </c>
      <c r="C347" t="str">
        <v>Innovative holistic hub</v>
      </c>
      <c r="D347">
        <v>6200</v>
      </c>
      <c r="E347">
        <v>8645</v>
      </c>
      <c r="F347">
        <v>139.43548387096774</v>
      </c>
      <c r="G347" t="str">
        <v>successful</v>
      </c>
      <c r="H347">
        <v>192</v>
      </c>
      <c r="I347" t="str">
        <v>US</v>
      </c>
      <c r="J347" t="str">
        <v>USD</v>
      </c>
      <c r="K347">
        <v>1287810000</v>
      </c>
      <c r="L347">
        <v>1289800800</v>
      </c>
      <c r="M347" t="b">
        <v>0</v>
      </c>
      <c r="N347" t="b">
        <v>0</v>
      </c>
      <c r="O347" t="str">
        <v>music/electric music</v>
      </c>
      <c r="P347">
        <v>45.026041666666664</v>
      </c>
      <c r="Q347" t="str">
        <v>music</v>
      </c>
      <c r="R347" t="str">
        <v>electric music</v>
      </c>
      <c r="S347">
        <v>40474.208333333336</v>
      </c>
      <c r="T347">
        <v>40497.25</v>
      </c>
      <c r="V347">
        <v>947</v>
      </c>
      <c r="W347" t="str">
        <v>Smith-Powell</v>
      </c>
      <c r="X347" t="str">
        <v>Upgradable clear-thinking hardware</v>
      </c>
      <c r="Y347">
        <v>3600</v>
      </c>
      <c r="Z347">
        <v>961</v>
      </c>
      <c r="AA347">
        <v>26.694444444444443</v>
      </c>
      <c r="AB347" t="str">
        <v>failed</v>
      </c>
      <c r="AC347">
        <v>13</v>
      </c>
      <c r="AD347" t="str">
        <v>US</v>
      </c>
      <c r="AE347" t="str">
        <v>USD</v>
      </c>
      <c r="AF347">
        <v>1411707600</v>
      </c>
      <c r="AG347">
        <v>1412312400</v>
      </c>
      <c r="AH347" t="b">
        <v>0</v>
      </c>
      <c r="AI347" t="b">
        <v>0</v>
      </c>
      <c r="AJ347" t="str">
        <v>theater/plays</v>
      </c>
      <c r="AK347">
        <v>73.92307692307692</v>
      </c>
      <c r="AL347" t="str">
        <v>theater</v>
      </c>
      <c r="AM347" t="str">
        <v>plays</v>
      </c>
      <c r="AN347">
        <v>41908.208333333336</v>
      </c>
      <c r="AO347">
        <v>41915.208333333336</v>
      </c>
    </row>
    <row r="348" spans="1:41" x14ac:dyDescent="0.25">
      <c r="A348">
        <v>613</v>
      </c>
      <c r="B348" t="str">
        <v>Santos, Williams and Brown</v>
      </c>
      <c r="C348" t="str">
        <v>Reverse-engineered 24/7 methodology</v>
      </c>
      <c r="D348">
        <v>1100</v>
      </c>
      <c r="E348">
        <v>1914</v>
      </c>
      <c r="F348">
        <v>174</v>
      </c>
      <c r="G348" t="str">
        <v>successful</v>
      </c>
      <c r="H348">
        <v>26</v>
      </c>
      <c r="I348" t="str">
        <v>CA</v>
      </c>
      <c r="J348" t="str">
        <v>CAD</v>
      </c>
      <c r="K348">
        <v>1503723600</v>
      </c>
      <c r="L348">
        <v>1504501200</v>
      </c>
      <c r="M348" t="b">
        <v>0</v>
      </c>
      <c r="N348" t="b">
        <v>0</v>
      </c>
      <c r="O348" t="str">
        <v>theater/plays</v>
      </c>
      <c r="P348">
        <v>73.615384615384613</v>
      </c>
      <c r="Q348" t="str">
        <v>theater</v>
      </c>
      <c r="R348" t="str">
        <v>plays</v>
      </c>
      <c r="S348">
        <v>42973.208333333328</v>
      </c>
      <c r="T348">
        <v>42982.208333333328</v>
      </c>
      <c r="V348">
        <v>950</v>
      </c>
      <c r="W348" t="str">
        <v>Williams, Orozco and Gomez</v>
      </c>
      <c r="X348" t="str">
        <v>Persistent content-based methodology</v>
      </c>
      <c r="Y348">
        <v>100</v>
      </c>
      <c r="Z348">
        <v>5</v>
      </c>
      <c r="AA348">
        <v>5</v>
      </c>
      <c r="AB348" t="str">
        <v>failed</v>
      </c>
      <c r="AC348">
        <v>1</v>
      </c>
      <c r="AD348" t="str">
        <v>US</v>
      </c>
      <c r="AE348" t="str">
        <v>USD</v>
      </c>
      <c r="AF348">
        <v>1555390800</v>
      </c>
      <c r="AG348">
        <v>1555822800</v>
      </c>
      <c r="AH348" t="b">
        <v>0</v>
      </c>
      <c r="AI348" t="b">
        <v>1</v>
      </c>
      <c r="AJ348" t="str">
        <v>theater/plays</v>
      </c>
      <c r="AK348">
        <v>5</v>
      </c>
      <c r="AL348" t="str">
        <v>theater</v>
      </c>
      <c r="AM348" t="str">
        <v>plays</v>
      </c>
      <c r="AN348">
        <v>43571.208333333328</v>
      </c>
      <c r="AO348">
        <v>43576.208333333328</v>
      </c>
    </row>
    <row r="349" spans="1:41" x14ac:dyDescent="0.25">
      <c r="A349">
        <v>614</v>
      </c>
      <c r="B349" t="str">
        <v>Barnett and Sons</v>
      </c>
      <c r="C349" t="str">
        <v>Business-focused dynamic info-mediaries</v>
      </c>
      <c r="D349">
        <v>26500</v>
      </c>
      <c r="E349">
        <v>41205</v>
      </c>
      <c r="F349">
        <v>155.49056603773585</v>
      </c>
      <c r="G349" t="str">
        <v>successful</v>
      </c>
      <c r="H349">
        <v>723</v>
      </c>
      <c r="I349" t="str">
        <v>US</v>
      </c>
      <c r="J349" t="str">
        <v>USD</v>
      </c>
      <c r="K349">
        <v>1484114400</v>
      </c>
      <c r="L349">
        <v>1485669600</v>
      </c>
      <c r="M349" t="b">
        <v>0</v>
      </c>
      <c r="N349" t="b">
        <v>0</v>
      </c>
      <c r="O349" t="str">
        <v>theater/plays</v>
      </c>
      <c r="P349">
        <v>56.991701244813278</v>
      </c>
      <c r="Q349" t="str">
        <v>theater</v>
      </c>
      <c r="R349" t="str">
        <v>plays</v>
      </c>
      <c r="S349">
        <v>42746.25</v>
      </c>
      <c r="T349">
        <v>42764.25</v>
      </c>
      <c r="V349">
        <v>953</v>
      </c>
      <c r="W349" t="str">
        <v>Boyle Ltd</v>
      </c>
      <c r="X349" t="str">
        <v>Streamlined fault-tolerant conglomeration</v>
      </c>
      <c r="Y349">
        <v>3300</v>
      </c>
      <c r="Z349">
        <v>1980</v>
      </c>
      <c r="AA349">
        <v>60</v>
      </c>
      <c r="AB349" t="str">
        <v>failed</v>
      </c>
      <c r="AC349">
        <v>21</v>
      </c>
      <c r="AD349" t="str">
        <v>US</v>
      </c>
      <c r="AE349" t="str">
        <v>USD</v>
      </c>
      <c r="AF349">
        <v>1450591200</v>
      </c>
      <c r="AG349">
        <v>1453701600</v>
      </c>
      <c r="AH349" t="b">
        <v>0</v>
      </c>
      <c r="AI349" t="b">
        <v>1</v>
      </c>
      <c r="AJ349" t="str">
        <v>film &amp; video/science fiction</v>
      </c>
      <c r="AK349">
        <v>94.285714285714292</v>
      </c>
      <c r="AL349" t="str">
        <v>film &amp; video</v>
      </c>
      <c r="AM349" t="str">
        <v>science fiction</v>
      </c>
      <c r="AN349">
        <v>42358.25</v>
      </c>
      <c r="AO349">
        <v>42394.25</v>
      </c>
    </row>
    <row r="350" spans="1:41" x14ac:dyDescent="0.25">
      <c r="A350">
        <v>615</v>
      </c>
      <c r="B350" t="str">
        <v>Petersen-Rodriguez</v>
      </c>
      <c r="C350" t="str">
        <v>Digitized clear-thinking installation</v>
      </c>
      <c r="D350">
        <v>8500</v>
      </c>
      <c r="E350">
        <v>14488</v>
      </c>
      <c r="F350">
        <v>170.44705882352943</v>
      </c>
      <c r="G350" t="str">
        <v>successful</v>
      </c>
      <c r="H350">
        <v>170</v>
      </c>
      <c r="I350" t="str">
        <v>IT</v>
      </c>
      <c r="J350" t="str">
        <v>EUR</v>
      </c>
      <c r="K350">
        <v>1461906000</v>
      </c>
      <c r="L350">
        <v>1462770000</v>
      </c>
      <c r="M350" t="b">
        <v>0</v>
      </c>
      <c r="N350" t="b">
        <v>0</v>
      </c>
      <c r="O350" t="str">
        <v>theater/plays</v>
      </c>
      <c r="P350">
        <v>85.223529411764702</v>
      </c>
      <c r="Q350" t="str">
        <v>theater</v>
      </c>
      <c r="R350" t="str">
        <v>plays</v>
      </c>
      <c r="S350">
        <v>42489.208333333328</v>
      </c>
      <c r="T350">
        <v>42499.208333333328</v>
      </c>
      <c r="V350">
        <v>956</v>
      </c>
      <c r="W350" t="str">
        <v>Wood Inc</v>
      </c>
      <c r="X350" t="str">
        <v>Re-engineered composite focus group</v>
      </c>
      <c r="Y350">
        <v>187600</v>
      </c>
      <c r="Z350">
        <v>35698</v>
      </c>
      <c r="AA350">
        <v>19.028784648187631</v>
      </c>
      <c r="AB350" t="str">
        <v>failed</v>
      </c>
      <c r="AC350">
        <v>830</v>
      </c>
      <c r="AD350" t="str">
        <v>US</v>
      </c>
      <c r="AE350" t="str">
        <v>USD</v>
      </c>
      <c r="AF350">
        <v>1450764000</v>
      </c>
      <c r="AG350">
        <v>1451109600</v>
      </c>
      <c r="AH350" t="b">
        <v>0</v>
      </c>
      <c r="AI350" t="b">
        <v>0</v>
      </c>
      <c r="AJ350" t="str">
        <v>film &amp; video/science fiction</v>
      </c>
      <c r="AK350">
        <v>43.00963855421687</v>
      </c>
      <c r="AL350" t="str">
        <v>film &amp; video</v>
      </c>
      <c r="AM350" t="str">
        <v>science fiction</v>
      </c>
      <c r="AN350">
        <v>42360.25</v>
      </c>
      <c r="AO350">
        <v>42364.25</v>
      </c>
    </row>
    <row r="351" spans="1:41" x14ac:dyDescent="0.25">
      <c r="A351">
        <v>616</v>
      </c>
      <c r="B351" t="str">
        <v>Burnett-Mora</v>
      </c>
      <c r="C351" t="str">
        <v>Quality-focused 24/7 superstructure</v>
      </c>
      <c r="D351">
        <v>6400</v>
      </c>
      <c r="E351">
        <v>12129</v>
      </c>
      <c r="F351">
        <v>189.515625</v>
      </c>
      <c r="G351" t="str">
        <v>successful</v>
      </c>
      <c r="H351">
        <v>238</v>
      </c>
      <c r="I351" t="str">
        <v>GB</v>
      </c>
      <c r="J351" t="str">
        <v>GBP</v>
      </c>
      <c r="K351">
        <v>1379653200</v>
      </c>
      <c r="L351">
        <v>1379739600</v>
      </c>
      <c r="M351" t="b">
        <v>0</v>
      </c>
      <c r="N351" t="b">
        <v>1</v>
      </c>
      <c r="O351" t="str">
        <v>music/indie rock</v>
      </c>
      <c r="P351">
        <v>50.962184873949582</v>
      </c>
      <c r="Q351" t="str">
        <v>music</v>
      </c>
      <c r="R351" t="str">
        <v>indie rock</v>
      </c>
      <c r="S351">
        <v>41537.208333333336</v>
      </c>
      <c r="T351">
        <v>41538.208333333336</v>
      </c>
      <c r="V351">
        <v>959</v>
      </c>
      <c r="W351" t="str">
        <v>Black-Graham</v>
      </c>
      <c r="X351" t="str">
        <v>Operative hybrid utilization</v>
      </c>
      <c r="Y351">
        <v>145000</v>
      </c>
      <c r="Z351">
        <v>6631</v>
      </c>
      <c r="AA351">
        <v>4.5731034482758623</v>
      </c>
      <c r="AB351" t="str">
        <v>failed</v>
      </c>
      <c r="AC351">
        <v>130</v>
      </c>
      <c r="AD351" t="str">
        <v>US</v>
      </c>
      <c r="AE351" t="str">
        <v>USD</v>
      </c>
      <c r="AF351">
        <v>1277701200</v>
      </c>
      <c r="AG351">
        <v>1280120400</v>
      </c>
      <c r="AH351" t="b">
        <v>0</v>
      </c>
      <c r="AI351" t="b">
        <v>0</v>
      </c>
      <c r="AJ351" t="str">
        <v>publishing/translations</v>
      </c>
      <c r="AK351">
        <v>51.007692307692309</v>
      </c>
      <c r="AL351" t="str">
        <v>publishing</v>
      </c>
      <c r="AM351" t="str">
        <v>translations</v>
      </c>
      <c r="AN351">
        <v>40357.208333333336</v>
      </c>
      <c r="AO351">
        <v>40385.208333333336</v>
      </c>
    </row>
    <row r="352" spans="1:41" x14ac:dyDescent="0.25">
      <c r="A352">
        <v>617</v>
      </c>
      <c r="B352" t="str">
        <v>King LLC</v>
      </c>
      <c r="C352" t="str">
        <v>Multi-channeled local intranet</v>
      </c>
      <c r="D352">
        <v>1400</v>
      </c>
      <c r="E352">
        <v>3496</v>
      </c>
      <c r="F352">
        <v>249.71428571428572</v>
      </c>
      <c r="G352" t="str">
        <v>successful</v>
      </c>
      <c r="H352">
        <v>55</v>
      </c>
      <c r="I352" t="str">
        <v>US</v>
      </c>
      <c r="J352" t="str">
        <v>USD</v>
      </c>
      <c r="K352">
        <v>1401858000</v>
      </c>
      <c r="L352">
        <v>1402722000</v>
      </c>
      <c r="M352" t="b">
        <v>0</v>
      </c>
      <c r="N352" t="b">
        <v>0</v>
      </c>
      <c r="O352" t="str">
        <v>theater/plays</v>
      </c>
      <c r="P352">
        <v>63.563636363636363</v>
      </c>
      <c r="Q352" t="str">
        <v>theater</v>
      </c>
      <c r="R352" t="str">
        <v>plays</v>
      </c>
      <c r="S352">
        <v>41794.208333333336</v>
      </c>
      <c r="T352">
        <v>41804.208333333336</v>
      </c>
      <c r="V352">
        <v>960</v>
      </c>
      <c r="W352" t="str">
        <v>Robbins Group</v>
      </c>
      <c r="X352" t="str">
        <v>Function-based interactive matrix</v>
      </c>
      <c r="Y352">
        <v>5500</v>
      </c>
      <c r="Z352">
        <v>4678</v>
      </c>
      <c r="AA352">
        <v>85.054545454545448</v>
      </c>
      <c r="AB352" t="str">
        <v>failed</v>
      </c>
      <c r="AC352">
        <v>55</v>
      </c>
      <c r="AD352" t="str">
        <v>US</v>
      </c>
      <c r="AE352" t="str">
        <v>USD</v>
      </c>
      <c r="AF352">
        <v>1454911200</v>
      </c>
      <c r="AG352">
        <v>1458104400</v>
      </c>
      <c r="AH352" t="b">
        <v>0</v>
      </c>
      <c r="AI352" t="b">
        <v>0</v>
      </c>
      <c r="AJ352" t="str">
        <v>technology/web</v>
      </c>
      <c r="AK352">
        <v>85.054545454545448</v>
      </c>
      <c r="AL352" t="str">
        <v>technology</v>
      </c>
      <c r="AM352" t="str">
        <v>web</v>
      </c>
      <c r="AN352">
        <v>42408.25</v>
      </c>
      <c r="AO352">
        <v>42445.208333333328</v>
      </c>
    </row>
    <row r="353" spans="1:41" x14ac:dyDescent="0.25">
      <c r="A353">
        <v>620</v>
      </c>
      <c r="B353" t="str">
        <v>Swanson, Wilson and Baker</v>
      </c>
      <c r="C353" t="str">
        <v>Synergized well-modulated project</v>
      </c>
      <c r="D353">
        <v>4300</v>
      </c>
      <c r="E353">
        <v>11525</v>
      </c>
      <c r="F353">
        <v>268.02325581395348</v>
      </c>
      <c r="G353" t="str">
        <v>successful</v>
      </c>
      <c r="H353">
        <v>128</v>
      </c>
      <c r="I353" t="str">
        <v>AU</v>
      </c>
      <c r="J353" t="str">
        <v>AUD</v>
      </c>
      <c r="K353">
        <v>1467954000</v>
      </c>
      <c r="L353">
        <v>1468299600</v>
      </c>
      <c r="M353" t="b">
        <v>0</v>
      </c>
      <c r="N353" t="b">
        <v>0</v>
      </c>
      <c r="O353" t="str">
        <v>photography/photography books</v>
      </c>
      <c r="P353">
        <v>90.0390625</v>
      </c>
      <c r="Q353" t="str">
        <v>photography</v>
      </c>
      <c r="R353" t="str">
        <v>photography books</v>
      </c>
      <c r="S353">
        <v>42559.208333333328</v>
      </c>
      <c r="T353">
        <v>42563.208333333328</v>
      </c>
      <c r="V353">
        <v>963</v>
      </c>
      <c r="W353" t="str">
        <v>Rodriguez-Robinson</v>
      </c>
      <c r="X353" t="str">
        <v>Ergonomic methodical hub</v>
      </c>
      <c r="Y353">
        <v>5900</v>
      </c>
      <c r="Z353">
        <v>4997</v>
      </c>
      <c r="AA353">
        <v>84.694915254237287</v>
      </c>
      <c r="AB353" t="str">
        <v>failed</v>
      </c>
      <c r="AC353">
        <v>114</v>
      </c>
      <c r="AD353" t="str">
        <v>IT</v>
      </c>
      <c r="AE353" t="str">
        <v>EUR</v>
      </c>
      <c r="AF353">
        <v>1299304800</v>
      </c>
      <c r="AG353">
        <v>1299823200</v>
      </c>
      <c r="AH353" t="b">
        <v>0</v>
      </c>
      <c r="AI353" t="b">
        <v>1</v>
      </c>
      <c r="AJ353" t="str">
        <v>photography/photography books</v>
      </c>
      <c r="AK353">
        <v>43.833333333333336</v>
      </c>
      <c r="AL353" t="str">
        <v>photography</v>
      </c>
      <c r="AM353" t="str">
        <v>photography books</v>
      </c>
      <c r="AN353">
        <v>40607.25</v>
      </c>
      <c r="AO353">
        <v>40613.25</v>
      </c>
    </row>
    <row r="354" spans="1:41" x14ac:dyDescent="0.25">
      <c r="A354">
        <v>621</v>
      </c>
      <c r="B354" t="str">
        <v>Dean, Fox and Phillips</v>
      </c>
      <c r="C354" t="str">
        <v>Extended context-sensitive forecast</v>
      </c>
      <c r="D354">
        <v>25600</v>
      </c>
      <c r="E354">
        <v>158669</v>
      </c>
      <c r="F354">
        <v>619.80078125</v>
      </c>
      <c r="G354" t="str">
        <v>successful</v>
      </c>
      <c r="H354">
        <v>2144</v>
      </c>
      <c r="I354" t="str">
        <v>US</v>
      </c>
      <c r="J354" t="str">
        <v>USD</v>
      </c>
      <c r="K354">
        <v>1473742800</v>
      </c>
      <c r="L354">
        <v>1474174800</v>
      </c>
      <c r="M354" t="b">
        <v>0</v>
      </c>
      <c r="N354" t="b">
        <v>0</v>
      </c>
      <c r="O354" t="str">
        <v>theater/plays</v>
      </c>
      <c r="P354">
        <v>74.006063432835816</v>
      </c>
      <c r="Q354" t="str">
        <v>theater</v>
      </c>
      <c r="R354" t="str">
        <v>plays</v>
      </c>
      <c r="S354">
        <v>42626.208333333328</v>
      </c>
      <c r="T354">
        <v>42631.208333333328</v>
      </c>
      <c r="V354">
        <v>970</v>
      </c>
      <c r="W354" t="str">
        <v>Glover-Nelson</v>
      </c>
      <c r="X354" t="str">
        <v>Inverse context-sensitive info-mediaries</v>
      </c>
      <c r="Y354">
        <v>94900</v>
      </c>
      <c r="Z354">
        <v>57659</v>
      </c>
      <c r="AA354">
        <v>60.757639620653315</v>
      </c>
      <c r="AB354" t="str">
        <v>failed</v>
      </c>
      <c r="AC354">
        <v>594</v>
      </c>
      <c r="AD354" t="str">
        <v>US</v>
      </c>
      <c r="AE354" t="str">
        <v>USD</v>
      </c>
      <c r="AF354">
        <v>1304917200</v>
      </c>
      <c r="AG354">
        <v>1305003600</v>
      </c>
      <c r="AH354" t="b">
        <v>0</v>
      </c>
      <c r="AI354" t="b">
        <v>0</v>
      </c>
      <c r="AJ354" t="str">
        <v>theater/plays</v>
      </c>
      <c r="AK354">
        <v>97.069023569023571</v>
      </c>
      <c r="AL354" t="str">
        <v>theater</v>
      </c>
      <c r="AM354" t="str">
        <v>plays</v>
      </c>
      <c r="AN354">
        <v>40672.208333333336</v>
      </c>
      <c r="AO354">
        <v>40673.208333333336</v>
      </c>
    </row>
    <row r="355" spans="1:41" x14ac:dyDescent="0.25">
      <c r="A355">
        <v>623</v>
      </c>
      <c r="B355" t="str">
        <v>Smith, Scott and Rodriguez</v>
      </c>
      <c r="C355" t="str">
        <v>Organic actuating protocol</v>
      </c>
      <c r="D355">
        <v>94300</v>
      </c>
      <c r="E355">
        <v>150806</v>
      </c>
      <c r="F355">
        <v>159.92152704135739</v>
      </c>
      <c r="G355" t="str">
        <v>successful</v>
      </c>
      <c r="H355">
        <v>2693</v>
      </c>
      <c r="I355" t="str">
        <v>GB</v>
      </c>
      <c r="J355" t="str">
        <v>GBP</v>
      </c>
      <c r="K355">
        <v>1437022800</v>
      </c>
      <c r="L355">
        <v>1437454800</v>
      </c>
      <c r="M355" t="b">
        <v>0</v>
      </c>
      <c r="N355" t="b">
        <v>0</v>
      </c>
      <c r="O355" t="str">
        <v>theater/plays</v>
      </c>
      <c r="P355">
        <v>55.999257333828446</v>
      </c>
      <c r="Q355" t="str">
        <v>theater</v>
      </c>
      <c r="R355" t="str">
        <v>plays</v>
      </c>
      <c r="S355">
        <v>42201.208333333328</v>
      </c>
      <c r="T355">
        <v>42206.208333333328</v>
      </c>
      <c r="V355">
        <v>971</v>
      </c>
      <c r="W355" t="str">
        <v>Garner and Sons</v>
      </c>
      <c r="X355" t="str">
        <v>Versatile neutral workforce</v>
      </c>
      <c r="Y355">
        <v>5100</v>
      </c>
      <c r="Z355">
        <v>1414</v>
      </c>
      <c r="AA355">
        <v>27.725490196078432</v>
      </c>
      <c r="AB355" t="str">
        <v>failed</v>
      </c>
      <c r="AC355">
        <v>24</v>
      </c>
      <c r="AD355" t="str">
        <v>US</v>
      </c>
      <c r="AE355" t="str">
        <v>USD</v>
      </c>
      <c r="AF355">
        <v>1381208400</v>
      </c>
      <c r="AG355">
        <v>1381726800</v>
      </c>
      <c r="AH355" t="b">
        <v>0</v>
      </c>
      <c r="AI355" t="b">
        <v>0</v>
      </c>
      <c r="AJ355" t="str">
        <v>film &amp; video/television</v>
      </c>
      <c r="AK355">
        <v>58.916666666666664</v>
      </c>
      <c r="AL355" t="str">
        <v>film &amp; video</v>
      </c>
      <c r="AM355" t="str">
        <v>television</v>
      </c>
      <c r="AN355">
        <v>41555.208333333336</v>
      </c>
      <c r="AO355">
        <v>41561.208333333336</v>
      </c>
    </row>
    <row r="356" spans="1:41" x14ac:dyDescent="0.25">
      <c r="A356">
        <v>624</v>
      </c>
      <c r="B356" t="str">
        <v>White, Robertson and Roberts</v>
      </c>
      <c r="C356" t="str">
        <v>Down-sized national software</v>
      </c>
      <c r="D356">
        <v>5100</v>
      </c>
      <c r="E356">
        <v>14249</v>
      </c>
      <c r="F356">
        <v>279.39215686274508</v>
      </c>
      <c r="G356" t="str">
        <v>successful</v>
      </c>
      <c r="H356">
        <v>432</v>
      </c>
      <c r="I356" t="str">
        <v>US</v>
      </c>
      <c r="J356" t="str">
        <v>USD</v>
      </c>
      <c r="K356">
        <v>1422165600</v>
      </c>
      <c r="L356">
        <v>1422684000</v>
      </c>
      <c r="M356" t="b">
        <v>0</v>
      </c>
      <c r="N356" t="b">
        <v>0</v>
      </c>
      <c r="O356" t="str">
        <v>photography/photography books</v>
      </c>
      <c r="P356">
        <v>32.983796296296298</v>
      </c>
      <c r="Q356" t="str">
        <v>photography</v>
      </c>
      <c r="R356" t="str">
        <v>photography books</v>
      </c>
      <c r="S356">
        <v>42029.25</v>
      </c>
      <c r="T356">
        <v>42035.25</v>
      </c>
      <c r="V356">
        <v>973</v>
      </c>
      <c r="W356" t="str">
        <v>Herrera, Bennett and Silva</v>
      </c>
      <c r="X356" t="str">
        <v>Programmable multi-state algorithm</v>
      </c>
      <c r="Y356">
        <v>121100</v>
      </c>
      <c r="Z356">
        <v>26176</v>
      </c>
      <c r="AA356">
        <v>21.615194054500414</v>
      </c>
      <c r="AB356" t="str">
        <v>failed</v>
      </c>
      <c r="AC356">
        <v>252</v>
      </c>
      <c r="AD356" t="str">
        <v>US</v>
      </c>
      <c r="AE356" t="str">
        <v>USD</v>
      </c>
      <c r="AF356">
        <v>1291960800</v>
      </c>
      <c r="AG356">
        <v>1292133600</v>
      </c>
      <c r="AH356" t="b">
        <v>0</v>
      </c>
      <c r="AI356" t="b">
        <v>1</v>
      </c>
      <c r="AJ356" t="str">
        <v>theater/plays</v>
      </c>
      <c r="AK356">
        <v>103.87301587301587</v>
      </c>
      <c r="AL356" t="str">
        <v>theater</v>
      </c>
      <c r="AM356" t="str">
        <v>plays</v>
      </c>
      <c r="AN356">
        <v>40522.25</v>
      </c>
      <c r="AO356">
        <v>40524.25</v>
      </c>
    </row>
    <row r="357" spans="1:41" x14ac:dyDescent="0.25">
      <c r="A357">
        <v>626</v>
      </c>
      <c r="B357" t="str">
        <v>Tucker, Mccoy and Marquez</v>
      </c>
      <c r="C357" t="str">
        <v>Synergistic tertiary budgetary management</v>
      </c>
      <c r="D357">
        <v>6400</v>
      </c>
      <c r="E357">
        <v>13205</v>
      </c>
      <c r="F357">
        <v>206.32812500000003</v>
      </c>
      <c r="G357" t="str">
        <v>successful</v>
      </c>
      <c r="H357">
        <v>189</v>
      </c>
      <c r="I357" t="str">
        <v>US</v>
      </c>
      <c r="J357" t="str">
        <v>USD</v>
      </c>
      <c r="K357">
        <v>1285650000</v>
      </c>
      <c r="L357">
        <v>1286427600</v>
      </c>
      <c r="M357" t="b">
        <v>0</v>
      </c>
      <c r="N357" t="b">
        <v>1</v>
      </c>
      <c r="O357" t="str">
        <v>theater/plays</v>
      </c>
      <c r="P357">
        <v>69.867724867724874</v>
      </c>
      <c r="Q357" t="str">
        <v>theater</v>
      </c>
      <c r="R357" t="str">
        <v>plays</v>
      </c>
      <c r="S357">
        <v>40449.208333333336</v>
      </c>
      <c r="T357">
        <v>40458.208333333336</v>
      </c>
      <c r="V357">
        <v>977</v>
      </c>
      <c r="W357" t="str">
        <v>Johnson Group</v>
      </c>
      <c r="X357" t="str">
        <v>Vision-oriented interactive solution</v>
      </c>
      <c r="Y357">
        <v>7000</v>
      </c>
      <c r="Z357">
        <v>5177</v>
      </c>
      <c r="AA357">
        <v>73.957142857142856</v>
      </c>
      <c r="AB357" t="str">
        <v>failed</v>
      </c>
      <c r="AC357">
        <v>67</v>
      </c>
      <c r="AD357" t="str">
        <v>US</v>
      </c>
      <c r="AE357" t="str">
        <v>USD</v>
      </c>
      <c r="AF357">
        <v>1517983200</v>
      </c>
      <c r="AG357">
        <v>1520748000</v>
      </c>
      <c r="AH357" t="b">
        <v>0</v>
      </c>
      <c r="AI357" t="b">
        <v>0</v>
      </c>
      <c r="AJ357" t="str">
        <v>food/food trucks</v>
      </c>
      <c r="AK357">
        <v>77.268656716417908</v>
      </c>
      <c r="AL357" t="str">
        <v>food</v>
      </c>
      <c r="AM357" t="str">
        <v>food trucks</v>
      </c>
      <c r="AN357">
        <v>43138.25</v>
      </c>
      <c r="AO357">
        <v>43170.25</v>
      </c>
    </row>
    <row r="358" spans="1:41" x14ac:dyDescent="0.25">
      <c r="A358">
        <v>627</v>
      </c>
      <c r="B358" t="str">
        <v>Martin, Lee and Armstrong</v>
      </c>
      <c r="C358" t="str">
        <v>Open-architected incremental ability</v>
      </c>
      <c r="D358">
        <v>1600</v>
      </c>
      <c r="E358">
        <v>11108</v>
      </c>
      <c r="F358">
        <v>694.25</v>
      </c>
      <c r="G358" t="str">
        <v>successful</v>
      </c>
      <c r="H358">
        <v>154</v>
      </c>
      <c r="I358" t="str">
        <v>GB</v>
      </c>
      <c r="J358" t="str">
        <v>GBP</v>
      </c>
      <c r="K358">
        <v>1276664400</v>
      </c>
      <c r="L358">
        <v>1278738000</v>
      </c>
      <c r="M358" t="b">
        <v>1</v>
      </c>
      <c r="N358" t="b">
        <v>0</v>
      </c>
      <c r="O358" t="str">
        <v>food/food trucks</v>
      </c>
      <c r="P358">
        <v>72.129870129870127</v>
      </c>
      <c r="Q358" t="str">
        <v>food</v>
      </c>
      <c r="R358" t="str">
        <v>food trucks</v>
      </c>
      <c r="S358">
        <v>40345.208333333336</v>
      </c>
      <c r="T358">
        <v>40369.208333333336</v>
      </c>
      <c r="V358">
        <v>980</v>
      </c>
      <c r="W358" t="str">
        <v>Huff-Johnson</v>
      </c>
      <c r="X358" t="str">
        <v>Universal fault-tolerant orchestration</v>
      </c>
      <c r="Y358">
        <v>195200</v>
      </c>
      <c r="Z358">
        <v>78630</v>
      </c>
      <c r="AA358">
        <v>40.281762295081968</v>
      </c>
      <c r="AB358" t="str">
        <v>failed</v>
      </c>
      <c r="AC358">
        <v>742</v>
      </c>
      <c r="AD358" t="str">
        <v>US</v>
      </c>
      <c r="AE358" t="str">
        <v>USD</v>
      </c>
      <c r="AF358">
        <v>1446181200</v>
      </c>
      <c r="AG358">
        <v>1446616800</v>
      </c>
      <c r="AH358" t="b">
        <v>1</v>
      </c>
      <c r="AI358" t="b">
        <v>0</v>
      </c>
      <c r="AJ358" t="str">
        <v>publishing/nonfiction</v>
      </c>
      <c r="AK358">
        <v>105.97035040431267</v>
      </c>
      <c r="AL358" t="str">
        <v>publishing</v>
      </c>
      <c r="AM358" t="str">
        <v>nonfiction</v>
      </c>
      <c r="AN358">
        <v>42307.208333333328</v>
      </c>
      <c r="AO358">
        <v>42312.25</v>
      </c>
    </row>
    <row r="359" spans="1:41" x14ac:dyDescent="0.25">
      <c r="A359">
        <v>628</v>
      </c>
      <c r="B359" t="str">
        <v>Dunn, Moreno and Green</v>
      </c>
      <c r="C359" t="str">
        <v>Intuitive object-oriented task-force</v>
      </c>
      <c r="D359">
        <v>1900</v>
      </c>
      <c r="E359">
        <v>2884</v>
      </c>
      <c r="F359">
        <v>151.78947368421052</v>
      </c>
      <c r="G359" t="str">
        <v>successful</v>
      </c>
      <c r="H359">
        <v>96</v>
      </c>
      <c r="I359" t="str">
        <v>US</v>
      </c>
      <c r="J359" t="str">
        <v>USD</v>
      </c>
      <c r="K359">
        <v>1286168400</v>
      </c>
      <c r="L359">
        <v>1286427600</v>
      </c>
      <c r="M359" t="b">
        <v>0</v>
      </c>
      <c r="N359" t="b">
        <v>0</v>
      </c>
      <c r="O359" t="str">
        <v>music/indie rock</v>
      </c>
      <c r="P359">
        <v>30.041666666666668</v>
      </c>
      <c r="Q359" t="str">
        <v>music</v>
      </c>
      <c r="R359" t="str">
        <v>indie rock</v>
      </c>
      <c r="S359">
        <v>40455.208333333336</v>
      </c>
      <c r="T359">
        <v>40458.208333333336</v>
      </c>
      <c r="V359">
        <v>982</v>
      </c>
      <c r="W359" t="str">
        <v>Freeman-French</v>
      </c>
      <c r="X359" t="str">
        <v>Multi-layered optimal application</v>
      </c>
      <c r="Y359">
        <v>7200</v>
      </c>
      <c r="Z359">
        <v>6115</v>
      </c>
      <c r="AA359">
        <v>84.930555555555557</v>
      </c>
      <c r="AB359" t="str">
        <v>failed</v>
      </c>
      <c r="AC359">
        <v>75</v>
      </c>
      <c r="AD359" t="str">
        <v>US</v>
      </c>
      <c r="AE359" t="str">
        <v>USD</v>
      </c>
      <c r="AF359">
        <v>1311051600</v>
      </c>
      <c r="AG359">
        <v>1311224400</v>
      </c>
      <c r="AH359" t="b">
        <v>0</v>
      </c>
      <c r="AI359" t="b">
        <v>1</v>
      </c>
      <c r="AJ359" t="str">
        <v>film &amp; video/documentary</v>
      </c>
      <c r="AK359">
        <v>81.533333333333331</v>
      </c>
      <c r="AL359" t="str">
        <v>film &amp; video</v>
      </c>
      <c r="AM359" t="str">
        <v>documentary</v>
      </c>
      <c r="AN359">
        <v>40743.208333333336</v>
      </c>
      <c r="AO359">
        <v>40745.208333333336</v>
      </c>
    </row>
    <row r="360" spans="1:41" x14ac:dyDescent="0.25">
      <c r="A360">
        <v>631</v>
      </c>
      <c r="B360" t="str">
        <v>Carlson-Hernandez</v>
      </c>
      <c r="C360" t="str">
        <v>Quality-focused real-time solution</v>
      </c>
      <c r="D360">
        <v>59200</v>
      </c>
      <c r="E360">
        <v>183756</v>
      </c>
      <c r="F360">
        <v>310.39864864864865</v>
      </c>
      <c r="G360" t="str">
        <v>successful</v>
      </c>
      <c r="H360">
        <v>3063</v>
      </c>
      <c r="I360" t="str">
        <v>US</v>
      </c>
      <c r="J360" t="str">
        <v>USD</v>
      </c>
      <c r="K360">
        <v>1553576400</v>
      </c>
      <c r="L360">
        <v>1553922000</v>
      </c>
      <c r="M360" t="b">
        <v>0</v>
      </c>
      <c r="N360" t="b">
        <v>0</v>
      </c>
      <c r="O360" t="str">
        <v>theater/plays</v>
      </c>
      <c r="P360">
        <v>59.992164544564154</v>
      </c>
      <c r="Q360" t="str">
        <v>theater</v>
      </c>
      <c r="R360" t="str">
        <v>plays</v>
      </c>
      <c r="S360">
        <v>43550.208333333328</v>
      </c>
      <c r="T360">
        <v>43554.208333333328</v>
      </c>
      <c r="V360">
        <v>985</v>
      </c>
      <c r="W360" t="str">
        <v>Logan-Curtis</v>
      </c>
      <c r="X360" t="str">
        <v>Enhanced optimal ability</v>
      </c>
      <c r="Y360">
        <v>170600</v>
      </c>
      <c r="Z360">
        <v>114523</v>
      </c>
      <c r="AA360">
        <v>67.129542790152414</v>
      </c>
      <c r="AB360" t="str">
        <v>failed</v>
      </c>
      <c r="AC360">
        <v>4405</v>
      </c>
      <c r="AD360" t="str">
        <v>US</v>
      </c>
      <c r="AE360" t="str">
        <v>USD</v>
      </c>
      <c r="AF360">
        <v>1386309600</v>
      </c>
      <c r="AG360">
        <v>1388556000</v>
      </c>
      <c r="AH360" t="b">
        <v>0</v>
      </c>
      <c r="AI360" t="b">
        <v>1</v>
      </c>
      <c r="AJ360" t="str">
        <v>music/rock</v>
      </c>
      <c r="AK360">
        <v>25.998410896708286</v>
      </c>
      <c r="AL360" t="str">
        <v>music</v>
      </c>
      <c r="AM360" t="str">
        <v>rock</v>
      </c>
      <c r="AN360">
        <v>41614.25</v>
      </c>
      <c r="AO360">
        <v>41640.25</v>
      </c>
    </row>
    <row r="361" spans="1:41" x14ac:dyDescent="0.25">
      <c r="A361">
        <v>635</v>
      </c>
      <c r="B361" t="str">
        <v>Mack Ltd</v>
      </c>
      <c r="C361" t="str">
        <v>Reactive regional access</v>
      </c>
      <c r="D361">
        <v>139000</v>
      </c>
      <c r="E361">
        <v>158590</v>
      </c>
      <c r="F361">
        <v>114.09352517985612</v>
      </c>
      <c r="G361" t="str">
        <v>successful</v>
      </c>
      <c r="H361">
        <v>2266</v>
      </c>
      <c r="I361" t="str">
        <v>US</v>
      </c>
      <c r="J361" t="str">
        <v>USD</v>
      </c>
      <c r="K361">
        <v>1360389600</v>
      </c>
      <c r="L361">
        <v>1363150800</v>
      </c>
      <c r="M361" t="b">
        <v>0</v>
      </c>
      <c r="N361" t="b">
        <v>0</v>
      </c>
      <c r="O361" t="str">
        <v>film &amp; video/television</v>
      </c>
      <c r="P361">
        <v>69.986760812003524</v>
      </c>
      <c r="Q361" t="str">
        <v>film &amp; video</v>
      </c>
      <c r="R361" t="str">
        <v>television</v>
      </c>
      <c r="S361">
        <v>41314.25</v>
      </c>
      <c r="T361">
        <v>41346.208333333336</v>
      </c>
      <c r="V361">
        <v>986</v>
      </c>
      <c r="W361" t="str">
        <v>Chan, Washington and Callahan</v>
      </c>
      <c r="X361" t="str">
        <v>Optional zero administration neural-net</v>
      </c>
      <c r="Y361">
        <v>7800</v>
      </c>
      <c r="Z361">
        <v>3144</v>
      </c>
      <c r="AA361">
        <v>40.307692307692307</v>
      </c>
      <c r="AB361" t="str">
        <v>failed</v>
      </c>
      <c r="AC361">
        <v>92</v>
      </c>
      <c r="AD361" t="str">
        <v>US</v>
      </c>
      <c r="AE361" t="str">
        <v>USD</v>
      </c>
      <c r="AF361">
        <v>1301979600</v>
      </c>
      <c r="AG361">
        <v>1303189200</v>
      </c>
      <c r="AH361" t="b">
        <v>0</v>
      </c>
      <c r="AI361" t="b">
        <v>0</v>
      </c>
      <c r="AJ361" t="str">
        <v>music/rock</v>
      </c>
      <c r="AK361">
        <v>34.173913043478258</v>
      </c>
      <c r="AL361" t="str">
        <v>music</v>
      </c>
      <c r="AM361" t="str">
        <v>rock</v>
      </c>
      <c r="AN361">
        <v>40638.208333333336</v>
      </c>
      <c r="AO361">
        <v>40652.208333333336</v>
      </c>
    </row>
    <row r="362" spans="1:41" x14ac:dyDescent="0.25">
      <c r="A362">
        <v>641</v>
      </c>
      <c r="B362" t="str">
        <v>Hunt, Barker and Baker</v>
      </c>
      <c r="C362" t="str">
        <v>Business-focused leadingedge instruction set</v>
      </c>
      <c r="D362">
        <v>9400</v>
      </c>
      <c r="E362">
        <v>11277</v>
      </c>
      <c r="F362">
        <v>119.96808510638297</v>
      </c>
      <c r="G362" t="str">
        <v>successful</v>
      </c>
      <c r="H362">
        <v>194</v>
      </c>
      <c r="I362" t="str">
        <v>CH</v>
      </c>
      <c r="J362" t="str">
        <v>CHF</v>
      </c>
      <c r="K362">
        <v>1487570400</v>
      </c>
      <c r="L362">
        <v>1489986000</v>
      </c>
      <c r="M362" t="b">
        <v>0</v>
      </c>
      <c r="N362" t="b">
        <v>0</v>
      </c>
      <c r="O362" t="str">
        <v>theater/plays</v>
      </c>
      <c r="P362">
        <v>58.128865979381445</v>
      </c>
      <c r="Q362" t="str">
        <v>theater</v>
      </c>
      <c r="R362" t="str">
        <v>plays</v>
      </c>
      <c r="S362">
        <v>42786.25</v>
      </c>
      <c r="T362">
        <v>42814.208333333328</v>
      </c>
      <c r="V362">
        <v>988</v>
      </c>
      <c r="W362" t="str">
        <v>Gardner, Ryan and Gutierrez</v>
      </c>
      <c r="X362" t="str">
        <v>Triple-buffered multi-tasking matrices</v>
      </c>
      <c r="Y362">
        <v>9400</v>
      </c>
      <c r="Z362">
        <v>4899</v>
      </c>
      <c r="AA362">
        <v>52.117021276595743</v>
      </c>
      <c r="AB362" t="str">
        <v>failed</v>
      </c>
      <c r="AC362">
        <v>64</v>
      </c>
      <c r="AD362" t="str">
        <v>US</v>
      </c>
      <c r="AE362" t="str">
        <v>USD</v>
      </c>
      <c r="AF362">
        <v>1478930400</v>
      </c>
      <c r="AG362">
        <v>1480744800</v>
      </c>
      <c r="AH362" t="b">
        <v>0</v>
      </c>
      <c r="AI362" t="b">
        <v>0</v>
      </c>
      <c r="AJ362" t="str">
        <v>publishing/radio &amp; podcasts</v>
      </c>
      <c r="AK362">
        <v>76.546875</v>
      </c>
      <c r="AL362" t="str">
        <v>publishing</v>
      </c>
      <c r="AM362" t="str">
        <v>radio &amp; podcasts</v>
      </c>
      <c r="AN362">
        <v>42686.25</v>
      </c>
      <c r="AO362">
        <v>42707.25</v>
      </c>
    </row>
    <row r="363" spans="1:41" x14ac:dyDescent="0.25">
      <c r="A363">
        <v>642</v>
      </c>
      <c r="B363" t="str">
        <v>Ramos, Moreno and Lewis</v>
      </c>
      <c r="C363" t="str">
        <v>Extended multi-state knowledge user</v>
      </c>
      <c r="D363">
        <v>9200</v>
      </c>
      <c r="E363">
        <v>13382</v>
      </c>
      <c r="F363">
        <v>145.45652173913044</v>
      </c>
      <c r="G363" t="str">
        <v>successful</v>
      </c>
      <c r="H363">
        <v>129</v>
      </c>
      <c r="I363" t="str">
        <v>CA</v>
      </c>
      <c r="J363" t="str">
        <v>CAD</v>
      </c>
      <c r="K363">
        <v>1545026400</v>
      </c>
      <c r="L363">
        <v>1545804000</v>
      </c>
      <c r="M363" t="b">
        <v>0</v>
      </c>
      <c r="N363" t="b">
        <v>0</v>
      </c>
      <c r="O363" t="str">
        <v>technology/wearables</v>
      </c>
      <c r="P363">
        <v>103.73643410852713</v>
      </c>
      <c r="Q363" t="str">
        <v>technology</v>
      </c>
      <c r="R363" t="str">
        <v>wearables</v>
      </c>
      <c r="S363">
        <v>43451.25</v>
      </c>
      <c r="T363">
        <v>43460.25</v>
      </c>
      <c r="V363">
        <v>990</v>
      </c>
      <c r="W363" t="str">
        <v>Ortiz-Roberts</v>
      </c>
      <c r="X363" t="str">
        <v>Devolved foreground customer loyalty</v>
      </c>
      <c r="Y363">
        <v>7800</v>
      </c>
      <c r="Z363">
        <v>6839</v>
      </c>
      <c r="AA363">
        <v>87.679487179487182</v>
      </c>
      <c r="AB363" t="str">
        <v>failed</v>
      </c>
      <c r="AC363">
        <v>64</v>
      </c>
      <c r="AD363" t="str">
        <v>US</v>
      </c>
      <c r="AE363" t="str">
        <v>USD</v>
      </c>
      <c r="AF363">
        <v>1456984800</v>
      </c>
      <c r="AG363">
        <v>1458882000</v>
      </c>
      <c r="AH363" t="b">
        <v>0</v>
      </c>
      <c r="AI363" t="b">
        <v>1</v>
      </c>
      <c r="AJ363" t="str">
        <v>film &amp; video/drama</v>
      </c>
      <c r="AK363">
        <v>106.859375</v>
      </c>
      <c r="AL363" t="str">
        <v>film &amp; video</v>
      </c>
      <c r="AM363" t="str">
        <v>drama</v>
      </c>
      <c r="AN363">
        <v>42432.25</v>
      </c>
      <c r="AO363">
        <v>42454.208333333328</v>
      </c>
    </row>
    <row r="364" spans="1:41" x14ac:dyDescent="0.25">
      <c r="A364">
        <v>643</v>
      </c>
      <c r="B364" t="str">
        <v>Harris Inc</v>
      </c>
      <c r="C364" t="str">
        <v>Future-proofed modular groupware</v>
      </c>
      <c r="D364">
        <v>14900</v>
      </c>
      <c r="E364">
        <v>32986</v>
      </c>
      <c r="F364">
        <v>221.38255033557047</v>
      </c>
      <c r="G364" t="str">
        <v>successful</v>
      </c>
      <c r="H364">
        <v>375</v>
      </c>
      <c r="I364" t="str">
        <v>US</v>
      </c>
      <c r="J364" t="str">
        <v>USD</v>
      </c>
      <c r="K364">
        <v>1488348000</v>
      </c>
      <c r="L364">
        <v>1489899600</v>
      </c>
      <c r="M364" t="b">
        <v>0</v>
      </c>
      <c r="N364" t="b">
        <v>0</v>
      </c>
      <c r="O364" t="str">
        <v>theater/plays</v>
      </c>
      <c r="P364">
        <v>87.962666666666664</v>
      </c>
      <c r="Q364" t="str">
        <v>theater</v>
      </c>
      <c r="R364" t="str">
        <v>plays</v>
      </c>
      <c r="S364">
        <v>42795.25</v>
      </c>
      <c r="T364">
        <v>42813.208333333328</v>
      </c>
      <c r="V364">
        <v>994</v>
      </c>
      <c r="W364" t="str">
        <v>Leach, Rich and Price</v>
      </c>
      <c r="X364" t="str">
        <v>Implemented bi-directional flexibility</v>
      </c>
      <c r="Y364">
        <v>141100</v>
      </c>
      <c r="Z364">
        <v>74073</v>
      </c>
      <c r="AA364">
        <v>52.496810772501767</v>
      </c>
      <c r="AB364" t="str">
        <v>failed</v>
      </c>
      <c r="AC364">
        <v>842</v>
      </c>
      <c r="AD364" t="str">
        <v>US</v>
      </c>
      <c r="AE364" t="str">
        <v>USD</v>
      </c>
      <c r="AF364">
        <v>1413522000</v>
      </c>
      <c r="AG364">
        <v>1414040400</v>
      </c>
      <c r="AH364" t="b">
        <v>0</v>
      </c>
      <c r="AI364" t="b">
        <v>1</v>
      </c>
      <c r="AJ364" t="str">
        <v>publishing/translations</v>
      </c>
      <c r="AK364">
        <v>87.972684085510693</v>
      </c>
      <c r="AL364" t="str">
        <v>publishing</v>
      </c>
      <c r="AM364" t="str">
        <v>translations</v>
      </c>
      <c r="AN364">
        <v>41929.208333333336</v>
      </c>
      <c r="AO364">
        <v>41935.208333333336</v>
      </c>
    </row>
    <row r="365" spans="1:41" x14ac:dyDescent="0.25">
      <c r="A365">
        <v>652</v>
      </c>
      <c r="B365" t="str">
        <v>Cisneros Ltd</v>
      </c>
      <c r="C365" t="str">
        <v>Vision-oriented regional hub</v>
      </c>
      <c r="D365">
        <v>10000</v>
      </c>
      <c r="E365">
        <v>12684</v>
      </c>
      <c r="F365">
        <v>126.84</v>
      </c>
      <c r="G365" t="str">
        <v>successful</v>
      </c>
      <c r="H365">
        <v>409</v>
      </c>
      <c r="I365" t="str">
        <v>US</v>
      </c>
      <c r="J365" t="str">
        <v>USD</v>
      </c>
      <c r="K365">
        <v>1470373200</v>
      </c>
      <c r="L365">
        <v>1474088400</v>
      </c>
      <c r="M365" t="b">
        <v>0</v>
      </c>
      <c r="N365" t="b">
        <v>0</v>
      </c>
      <c r="O365" t="str">
        <v>technology/web</v>
      </c>
      <c r="P365">
        <v>31.012224938875306</v>
      </c>
      <c r="Q365" t="str">
        <v>technology</v>
      </c>
      <c r="R365" t="str">
        <v>web</v>
      </c>
      <c r="S365">
        <v>42587.208333333328</v>
      </c>
      <c r="T365">
        <v>42630.208333333328</v>
      </c>
      <c r="V365">
        <v>996</v>
      </c>
      <c r="W365" t="str">
        <v>Butler LLC</v>
      </c>
      <c r="X365" t="str">
        <v>Future-proofed upward-trending migration</v>
      </c>
      <c r="Y365">
        <v>6600</v>
      </c>
      <c r="Z365">
        <v>4814</v>
      </c>
      <c r="AA365">
        <v>72.939393939393938</v>
      </c>
      <c r="AB365" t="str">
        <v>failed</v>
      </c>
      <c r="AC365">
        <v>112</v>
      </c>
      <c r="AD365" t="str">
        <v>US</v>
      </c>
      <c r="AE365" t="str">
        <v>USD</v>
      </c>
      <c r="AF365">
        <v>1357106400</v>
      </c>
      <c r="AG365">
        <v>1359698400</v>
      </c>
      <c r="AH365" t="b">
        <v>0</v>
      </c>
      <c r="AI365" t="b">
        <v>0</v>
      </c>
      <c r="AJ365" t="str">
        <v>theater/plays</v>
      </c>
      <c r="AK365">
        <v>42.982142857142854</v>
      </c>
      <c r="AL365" t="str">
        <v>theater</v>
      </c>
      <c r="AM365" t="str">
        <v>plays</v>
      </c>
      <c r="AN365">
        <v>41276.25</v>
      </c>
      <c r="AO365">
        <v>41306.25</v>
      </c>
    </row>
    <row r="366" spans="1:41" x14ac:dyDescent="0.25">
      <c r="A366">
        <v>653</v>
      </c>
      <c r="B366" t="str">
        <v>Williams-Jones</v>
      </c>
      <c r="C366" t="str">
        <v>Monitored incremental info-mediaries</v>
      </c>
      <c r="D366">
        <v>600</v>
      </c>
      <c r="E366">
        <v>14033</v>
      </c>
      <c r="F366">
        <v>2338.833333333333</v>
      </c>
      <c r="G366" t="str">
        <v>successful</v>
      </c>
      <c r="H366">
        <v>234</v>
      </c>
      <c r="I366" t="str">
        <v>US</v>
      </c>
      <c r="J366" t="str">
        <v>USD</v>
      </c>
      <c r="K366">
        <v>1460091600</v>
      </c>
      <c r="L366">
        <v>1460264400</v>
      </c>
      <c r="M366" t="b">
        <v>0</v>
      </c>
      <c r="N366" t="b">
        <v>0</v>
      </c>
      <c r="O366" t="str">
        <v>technology/web</v>
      </c>
      <c r="P366">
        <v>59.970085470085472</v>
      </c>
      <c r="Q366" t="str">
        <v>technology</v>
      </c>
      <c r="R366" t="str">
        <v>web</v>
      </c>
      <c r="S366">
        <v>42468.208333333328</v>
      </c>
      <c r="T366">
        <v>42470.208333333328</v>
      </c>
      <c r="V366">
        <v>998</v>
      </c>
      <c r="W366" t="str">
        <v>Taylor, Santiago and Flores</v>
      </c>
      <c r="X366" t="str">
        <v>Polarized composite customer loyalty</v>
      </c>
      <c r="Y366">
        <v>66600</v>
      </c>
      <c r="Z366">
        <v>37823</v>
      </c>
      <c r="AA366">
        <v>56.791291291291287</v>
      </c>
      <c r="AB366" t="str">
        <v>failed</v>
      </c>
      <c r="AC366">
        <v>374</v>
      </c>
      <c r="AD366" t="str">
        <v>US</v>
      </c>
      <c r="AE366" t="str">
        <v>USD</v>
      </c>
      <c r="AF366">
        <v>1265868000</v>
      </c>
      <c r="AG366">
        <v>1267077600</v>
      </c>
      <c r="AH366" t="b">
        <v>0</v>
      </c>
      <c r="AI366" t="b">
        <v>1</v>
      </c>
      <c r="AJ366" t="str">
        <v>music/indie rock</v>
      </c>
      <c r="AK366">
        <v>101.13101604278074</v>
      </c>
      <c r="AL366" t="str">
        <v>music</v>
      </c>
      <c r="AM366" t="str">
        <v>indie rock</v>
      </c>
      <c r="AN366">
        <v>40220.25</v>
      </c>
      <c r="AO366">
        <v>40234.25</v>
      </c>
    </row>
    <row r="367" spans="1:41" x14ac:dyDescent="0.25">
      <c r="A367">
        <v>654</v>
      </c>
      <c r="B367" t="str">
        <v>Roberts, Hinton and Williams</v>
      </c>
      <c r="C367" t="str">
        <v>Programmable static middleware</v>
      </c>
      <c r="D367">
        <v>35000</v>
      </c>
      <c r="E367">
        <v>177936</v>
      </c>
      <c r="F367">
        <v>508.38857142857148</v>
      </c>
      <c r="G367" t="str">
        <v>successful</v>
      </c>
      <c r="H367">
        <v>3016</v>
      </c>
      <c r="I367" t="str">
        <v>US</v>
      </c>
      <c r="J367" t="str">
        <v>USD</v>
      </c>
      <c r="K367">
        <v>1440392400</v>
      </c>
      <c r="L367">
        <v>1440824400</v>
      </c>
      <c r="M367" t="b">
        <v>0</v>
      </c>
      <c r="N367" t="b">
        <v>0</v>
      </c>
      <c r="O367" t="str">
        <v>music/metal</v>
      </c>
      <c r="P367">
        <v>58.9973474801061</v>
      </c>
      <c r="Q367" t="str">
        <v>music</v>
      </c>
      <c r="R367" t="str">
        <v>metal</v>
      </c>
      <c r="S367">
        <v>42240.208333333328</v>
      </c>
      <c r="T367">
        <v>42245.208333333328</v>
      </c>
    </row>
    <row r="368" spans="1:41" x14ac:dyDescent="0.25">
      <c r="A368">
        <v>655</v>
      </c>
      <c r="B368" t="str">
        <v>Gonzalez, Williams and Benson</v>
      </c>
      <c r="C368" t="str">
        <v>Multi-layered bottom-line encryption</v>
      </c>
      <c r="D368">
        <v>6900</v>
      </c>
      <c r="E368">
        <v>13212</v>
      </c>
      <c r="F368">
        <v>191.47826086956522</v>
      </c>
      <c r="G368" t="str">
        <v>successful</v>
      </c>
      <c r="H368">
        <v>264</v>
      </c>
      <c r="I368" t="str">
        <v>US</v>
      </c>
      <c r="J368" t="str">
        <v>USD</v>
      </c>
      <c r="K368">
        <v>1488434400</v>
      </c>
      <c r="L368">
        <v>1489554000</v>
      </c>
      <c r="M368" t="b">
        <v>1</v>
      </c>
      <c r="N368" t="b">
        <v>0</v>
      </c>
      <c r="O368" t="str">
        <v>photography/photography books</v>
      </c>
      <c r="P368">
        <v>50.045454545454547</v>
      </c>
      <c r="Q368" t="str">
        <v>photography</v>
      </c>
      <c r="R368" t="str">
        <v>photography books</v>
      </c>
      <c r="S368">
        <v>42796.25</v>
      </c>
      <c r="T368">
        <v>42809.208333333328</v>
      </c>
    </row>
    <row r="369" spans="1:20" x14ac:dyDescent="0.25">
      <c r="A369">
        <v>665</v>
      </c>
      <c r="B369" t="str">
        <v>Park-Goodman</v>
      </c>
      <c r="C369" t="str">
        <v>Customer-focused impactful extranet</v>
      </c>
      <c r="D369">
        <v>5100</v>
      </c>
      <c r="E369">
        <v>12219</v>
      </c>
      <c r="F369">
        <v>239.58823529411765</v>
      </c>
      <c r="G369" t="str">
        <v>successful</v>
      </c>
      <c r="H369">
        <v>272</v>
      </c>
      <c r="I369" t="str">
        <v>US</v>
      </c>
      <c r="J369" t="str">
        <v>USD</v>
      </c>
      <c r="K369">
        <v>1310187600</v>
      </c>
      <c r="L369">
        <v>1311397200</v>
      </c>
      <c r="M369" t="b">
        <v>0</v>
      </c>
      <c r="N369" t="b">
        <v>1</v>
      </c>
      <c r="O369" t="str">
        <v>film &amp; video/documentary</v>
      </c>
      <c r="P369">
        <v>44.922794117647058</v>
      </c>
      <c r="Q369" t="str">
        <v>film &amp; video</v>
      </c>
      <c r="R369" t="str">
        <v>documentary</v>
      </c>
      <c r="S369">
        <v>40733.208333333336</v>
      </c>
      <c r="T369">
        <v>40747.208333333336</v>
      </c>
    </row>
    <row r="370" spans="1:20" x14ac:dyDescent="0.25">
      <c r="A370">
        <v>667</v>
      </c>
      <c r="B370" t="str">
        <v>Little Ltd</v>
      </c>
      <c r="C370" t="str">
        <v>Decentralized bandwidth-monitored ability</v>
      </c>
      <c r="D370">
        <v>6900</v>
      </c>
      <c r="E370">
        <v>12155</v>
      </c>
      <c r="F370">
        <v>176.15942028985506</v>
      </c>
      <c r="G370" t="str">
        <v>successful</v>
      </c>
      <c r="H370">
        <v>419</v>
      </c>
      <c r="I370" t="str">
        <v>US</v>
      </c>
      <c r="J370" t="str">
        <v>USD</v>
      </c>
      <c r="K370">
        <v>1410325200</v>
      </c>
      <c r="L370">
        <v>1411102800</v>
      </c>
      <c r="M370" t="b">
        <v>0</v>
      </c>
      <c r="N370" t="b">
        <v>0</v>
      </c>
      <c r="O370" t="str">
        <v>journalism/audio</v>
      </c>
      <c r="P370">
        <v>29.009546539379475</v>
      </c>
      <c r="Q370" t="str">
        <v>journalism</v>
      </c>
      <c r="R370" t="str">
        <v>audio</v>
      </c>
      <c r="S370">
        <v>41892.208333333336</v>
      </c>
      <c r="T370">
        <v>41901.208333333336</v>
      </c>
    </row>
    <row r="371" spans="1:20" x14ac:dyDescent="0.25">
      <c r="A371">
        <v>669</v>
      </c>
      <c r="B371" t="str">
        <v>Payne, Garrett and Thomas</v>
      </c>
      <c r="C371" t="str">
        <v>Upgradable bi-directional concept</v>
      </c>
      <c r="D371">
        <v>48800</v>
      </c>
      <c r="E371">
        <v>175020</v>
      </c>
      <c r="F371">
        <v>358.64754098360658</v>
      </c>
      <c r="G371" t="str">
        <v>successful</v>
      </c>
      <c r="H371">
        <v>1621</v>
      </c>
      <c r="I371" t="str">
        <v>IT</v>
      </c>
      <c r="J371" t="str">
        <v>EUR</v>
      </c>
      <c r="K371">
        <v>1498453200</v>
      </c>
      <c r="L371">
        <v>1499230800</v>
      </c>
      <c r="M371" t="b">
        <v>0</v>
      </c>
      <c r="N371" t="b">
        <v>0</v>
      </c>
      <c r="O371" t="str">
        <v>theater/plays</v>
      </c>
      <c r="P371">
        <v>107.97038864898211</v>
      </c>
      <c r="Q371" t="str">
        <v>theater</v>
      </c>
      <c r="R371" t="str">
        <v>plays</v>
      </c>
      <c r="S371">
        <v>42912.208333333328</v>
      </c>
      <c r="T371">
        <v>42921.208333333328</v>
      </c>
    </row>
    <row r="372" spans="1:20" x14ac:dyDescent="0.25">
      <c r="A372">
        <v>670</v>
      </c>
      <c r="B372" t="str">
        <v>Robinson Group</v>
      </c>
      <c r="C372" t="str">
        <v>Re-contextualized homogeneous flexibility</v>
      </c>
      <c r="D372">
        <v>16200</v>
      </c>
      <c r="E372">
        <v>75955</v>
      </c>
      <c r="F372">
        <v>468.85802469135803</v>
      </c>
      <c r="G372" t="str">
        <v>successful</v>
      </c>
      <c r="H372">
        <v>1101</v>
      </c>
      <c r="I372" t="str">
        <v>US</v>
      </c>
      <c r="J372" t="str">
        <v>USD</v>
      </c>
      <c r="K372">
        <v>1456380000</v>
      </c>
      <c r="L372">
        <v>1457416800</v>
      </c>
      <c r="M372" t="b">
        <v>0</v>
      </c>
      <c r="N372" t="b">
        <v>0</v>
      </c>
      <c r="O372" t="str">
        <v>music/indie rock</v>
      </c>
      <c r="P372">
        <v>68.987284287011803</v>
      </c>
      <c r="Q372" t="str">
        <v>music</v>
      </c>
      <c r="R372" t="str">
        <v>indie rock</v>
      </c>
      <c r="S372">
        <v>42425.25</v>
      </c>
      <c r="T372">
        <v>42437.25</v>
      </c>
    </row>
    <row r="373" spans="1:20" x14ac:dyDescent="0.25">
      <c r="A373">
        <v>671</v>
      </c>
      <c r="B373" t="str">
        <v>Robinson-Kelly</v>
      </c>
      <c r="C373" t="str">
        <v>Monitored bi-directional standardization</v>
      </c>
      <c r="D373">
        <v>97600</v>
      </c>
      <c r="E373">
        <v>119127</v>
      </c>
      <c r="F373">
        <v>122.05635245901641</v>
      </c>
      <c r="G373" t="str">
        <v>successful</v>
      </c>
      <c r="H373">
        <v>1073</v>
      </c>
      <c r="I373" t="str">
        <v>US</v>
      </c>
      <c r="J373" t="str">
        <v>USD</v>
      </c>
      <c r="K373">
        <v>1280552400</v>
      </c>
      <c r="L373">
        <v>1280898000</v>
      </c>
      <c r="M373" t="b">
        <v>0</v>
      </c>
      <c r="N373" t="b">
        <v>1</v>
      </c>
      <c r="O373" t="str">
        <v>theater/plays</v>
      </c>
      <c r="P373">
        <v>111.02236719478098</v>
      </c>
      <c r="Q373" t="str">
        <v>theater</v>
      </c>
      <c r="R373" t="str">
        <v>plays</v>
      </c>
      <c r="S373">
        <v>40390.208333333336</v>
      </c>
      <c r="T373">
        <v>40394.208333333336</v>
      </c>
    </row>
    <row r="374" spans="1:20" x14ac:dyDescent="0.25">
      <c r="A374">
        <v>675</v>
      </c>
      <c r="B374" t="str">
        <v>Giles-Smith</v>
      </c>
      <c r="C374" t="str">
        <v>Right-sized web-enabled intranet</v>
      </c>
      <c r="D374">
        <v>9700</v>
      </c>
      <c r="E374">
        <v>11929</v>
      </c>
      <c r="F374">
        <v>122.97938144329896</v>
      </c>
      <c r="G374" t="str">
        <v>successful</v>
      </c>
      <c r="H374">
        <v>331</v>
      </c>
      <c r="I374" t="str">
        <v>US</v>
      </c>
      <c r="J374" t="str">
        <v>USD</v>
      </c>
      <c r="K374">
        <v>1568178000</v>
      </c>
      <c r="L374">
        <v>1568782800</v>
      </c>
      <c r="M374" t="b">
        <v>0</v>
      </c>
      <c r="N374" t="b">
        <v>0</v>
      </c>
      <c r="O374" t="str">
        <v>journalism/audio</v>
      </c>
      <c r="P374">
        <v>36.0392749244713</v>
      </c>
      <c r="Q374" t="str">
        <v>journalism</v>
      </c>
      <c r="R374" t="str">
        <v>audio</v>
      </c>
      <c r="S374">
        <v>43719.208333333328</v>
      </c>
      <c r="T374">
        <v>43726.208333333328</v>
      </c>
    </row>
    <row r="375" spans="1:20" x14ac:dyDescent="0.25">
      <c r="A375">
        <v>676</v>
      </c>
      <c r="B375" t="str">
        <v>Thompson-Moreno</v>
      </c>
      <c r="C375" t="str">
        <v>Expanded needs-based orchestration</v>
      </c>
      <c r="D375">
        <v>62300</v>
      </c>
      <c r="E375">
        <v>118214</v>
      </c>
      <c r="F375">
        <v>189.74959871589084</v>
      </c>
      <c r="G375" t="str">
        <v>successful</v>
      </c>
      <c r="H375">
        <v>1170</v>
      </c>
      <c r="I375" t="str">
        <v>US</v>
      </c>
      <c r="J375" t="str">
        <v>USD</v>
      </c>
      <c r="K375">
        <v>1348635600</v>
      </c>
      <c r="L375">
        <v>1349413200</v>
      </c>
      <c r="M375" t="b">
        <v>0</v>
      </c>
      <c r="N375" t="b">
        <v>0</v>
      </c>
      <c r="O375" t="str">
        <v>photography/photography books</v>
      </c>
      <c r="P375">
        <v>101.03760683760684</v>
      </c>
      <c r="Q375" t="str">
        <v>photography</v>
      </c>
      <c r="R375" t="str">
        <v>photography books</v>
      </c>
      <c r="S375">
        <v>41178.208333333336</v>
      </c>
      <c r="T375">
        <v>41187.208333333336</v>
      </c>
    </row>
    <row r="376" spans="1:20" x14ac:dyDescent="0.25">
      <c r="A376">
        <v>679</v>
      </c>
      <c r="B376" t="str">
        <v>Davis Ltd</v>
      </c>
      <c r="C376" t="str">
        <v>Synchronized motivating solution</v>
      </c>
      <c r="D376">
        <v>1400</v>
      </c>
      <c r="E376">
        <v>14511</v>
      </c>
      <c r="F376">
        <v>1036.5</v>
      </c>
      <c r="G376" t="str">
        <v>successful</v>
      </c>
      <c r="H376">
        <v>363</v>
      </c>
      <c r="I376" t="str">
        <v>US</v>
      </c>
      <c r="J376" t="str">
        <v>USD</v>
      </c>
      <c r="K376">
        <v>1571374800</v>
      </c>
      <c r="L376">
        <v>1571806800</v>
      </c>
      <c r="M376" t="b">
        <v>0</v>
      </c>
      <c r="N376" t="b">
        <v>1</v>
      </c>
      <c r="O376" t="str">
        <v>food/food trucks</v>
      </c>
      <c r="P376">
        <v>39.97520661157025</v>
      </c>
      <c r="Q376" t="str">
        <v>food</v>
      </c>
      <c r="R376" t="str">
        <v>food trucks</v>
      </c>
      <c r="S376">
        <v>43756.208333333328</v>
      </c>
      <c r="T376">
        <v>43761.208333333328</v>
      </c>
    </row>
    <row r="377" spans="1:20" x14ac:dyDescent="0.25">
      <c r="A377">
        <v>682</v>
      </c>
      <c r="B377" t="str">
        <v>Nguyen and Sons</v>
      </c>
      <c r="C377" t="str">
        <v>Compatible 5thgeneration concept</v>
      </c>
      <c r="D377">
        <v>5400</v>
      </c>
      <c r="E377">
        <v>8109</v>
      </c>
      <c r="F377">
        <v>150.16666666666666</v>
      </c>
      <c r="G377" t="str">
        <v>successful</v>
      </c>
      <c r="H377">
        <v>103</v>
      </c>
      <c r="I377" t="str">
        <v>US</v>
      </c>
      <c r="J377" t="str">
        <v>USD</v>
      </c>
      <c r="K377">
        <v>1386741600</v>
      </c>
      <c r="L377">
        <v>1387519200</v>
      </c>
      <c r="M377" t="b">
        <v>0</v>
      </c>
      <c r="N377" t="b">
        <v>0</v>
      </c>
      <c r="O377" t="str">
        <v>theater/plays</v>
      </c>
      <c r="P377">
        <v>78.728155339805824</v>
      </c>
      <c r="Q377" t="str">
        <v>theater</v>
      </c>
      <c r="R377" t="str">
        <v>plays</v>
      </c>
      <c r="S377">
        <v>41619.25</v>
      </c>
      <c r="T377">
        <v>41628.25</v>
      </c>
    </row>
    <row r="378" spans="1:20" x14ac:dyDescent="0.25">
      <c r="A378">
        <v>683</v>
      </c>
      <c r="B378" t="str">
        <v>Jones PLC</v>
      </c>
      <c r="C378" t="str">
        <v>Virtual systemic intranet</v>
      </c>
      <c r="D378">
        <v>2300</v>
      </c>
      <c r="E378">
        <v>8244</v>
      </c>
      <c r="F378">
        <v>358.43478260869563</v>
      </c>
      <c r="G378" t="str">
        <v>successful</v>
      </c>
      <c r="H378">
        <v>147</v>
      </c>
      <c r="I378" t="str">
        <v>US</v>
      </c>
      <c r="J378" t="str">
        <v>USD</v>
      </c>
      <c r="K378">
        <v>1537074000</v>
      </c>
      <c r="L378">
        <v>1537246800</v>
      </c>
      <c r="M378" t="b">
        <v>0</v>
      </c>
      <c r="N378" t="b">
        <v>0</v>
      </c>
      <c r="O378" t="str">
        <v>theater/plays</v>
      </c>
      <c r="P378">
        <v>56.081632653061227</v>
      </c>
      <c r="Q378" t="str">
        <v>theater</v>
      </c>
      <c r="R378" t="str">
        <v>plays</v>
      </c>
      <c r="S378">
        <v>43359.208333333328</v>
      </c>
      <c r="T378">
        <v>43361.208333333328</v>
      </c>
    </row>
    <row r="379" spans="1:20" x14ac:dyDescent="0.25">
      <c r="A379">
        <v>684</v>
      </c>
      <c r="B379" t="str">
        <v>Gilmore LLC</v>
      </c>
      <c r="C379" t="str">
        <v>Optimized systemic algorithm</v>
      </c>
      <c r="D379">
        <v>1400</v>
      </c>
      <c r="E379">
        <v>7600</v>
      </c>
      <c r="F379">
        <v>542.85714285714289</v>
      </c>
      <c r="G379" t="str">
        <v>successful</v>
      </c>
      <c r="H379">
        <v>110</v>
      </c>
      <c r="I379" t="str">
        <v>CA</v>
      </c>
      <c r="J379" t="str">
        <v>CAD</v>
      </c>
      <c r="K379">
        <v>1277787600</v>
      </c>
      <c r="L379">
        <v>1279515600</v>
      </c>
      <c r="M379" t="b">
        <v>0</v>
      </c>
      <c r="N379" t="b">
        <v>0</v>
      </c>
      <c r="O379" t="str">
        <v>publishing/nonfiction</v>
      </c>
      <c r="P379">
        <v>69.090909090909093</v>
      </c>
      <c r="Q379" t="str">
        <v>publishing</v>
      </c>
      <c r="R379" t="str">
        <v>nonfiction</v>
      </c>
      <c r="S379">
        <v>40358.208333333336</v>
      </c>
      <c r="T379">
        <v>40378.208333333336</v>
      </c>
    </row>
    <row r="380" spans="1:20" x14ac:dyDescent="0.25">
      <c r="A380">
        <v>686</v>
      </c>
      <c r="B380" t="str">
        <v>Jones, Wiley and Robbins</v>
      </c>
      <c r="C380" t="str">
        <v>Front-line cohesive extranet</v>
      </c>
      <c r="D380">
        <v>7500</v>
      </c>
      <c r="E380">
        <v>14381</v>
      </c>
      <c r="F380">
        <v>191.74666666666667</v>
      </c>
      <c r="G380" t="str">
        <v>successful</v>
      </c>
      <c r="H380">
        <v>134</v>
      </c>
      <c r="I380" t="str">
        <v>US</v>
      </c>
      <c r="J380" t="str">
        <v>USD</v>
      </c>
      <c r="K380">
        <v>1522126800</v>
      </c>
      <c r="L380">
        <v>1523077200</v>
      </c>
      <c r="M380" t="b">
        <v>0</v>
      </c>
      <c r="N380" t="b">
        <v>0</v>
      </c>
      <c r="O380" t="str">
        <v>technology/wearables</v>
      </c>
      <c r="P380">
        <v>107.32089552238806</v>
      </c>
      <c r="Q380" t="str">
        <v>technology</v>
      </c>
      <c r="R380" t="str">
        <v>wearables</v>
      </c>
      <c r="S380">
        <v>43186.208333333328</v>
      </c>
      <c r="T380">
        <v>43197.208333333328</v>
      </c>
    </row>
    <row r="381" spans="1:20" x14ac:dyDescent="0.25">
      <c r="A381">
        <v>687</v>
      </c>
      <c r="B381" t="str">
        <v>Martin, Gates and Holt</v>
      </c>
      <c r="C381" t="str">
        <v>Distributed holistic neural-net</v>
      </c>
      <c r="D381">
        <v>1500</v>
      </c>
      <c r="E381">
        <v>13980</v>
      </c>
      <c r="F381">
        <v>932</v>
      </c>
      <c r="G381" t="str">
        <v>successful</v>
      </c>
      <c r="H381">
        <v>269</v>
      </c>
      <c r="I381" t="str">
        <v>US</v>
      </c>
      <c r="J381" t="str">
        <v>USD</v>
      </c>
      <c r="K381">
        <v>1489298400</v>
      </c>
      <c r="L381">
        <v>1489554000</v>
      </c>
      <c r="M381" t="b">
        <v>0</v>
      </c>
      <c r="N381" t="b">
        <v>0</v>
      </c>
      <c r="O381" t="str">
        <v>theater/plays</v>
      </c>
      <c r="P381">
        <v>51.970260223048328</v>
      </c>
      <c r="Q381" t="str">
        <v>theater</v>
      </c>
      <c r="R381" t="str">
        <v>plays</v>
      </c>
      <c r="S381">
        <v>42806.25</v>
      </c>
      <c r="T381">
        <v>42809.208333333328</v>
      </c>
    </row>
    <row r="382" spans="1:20" x14ac:dyDescent="0.25">
      <c r="A382">
        <v>688</v>
      </c>
      <c r="B382" t="str">
        <v>Bowen, Davies and Burns</v>
      </c>
      <c r="C382" t="str">
        <v>Devolved client-server monitoring</v>
      </c>
      <c r="D382">
        <v>2900</v>
      </c>
      <c r="E382">
        <v>12449</v>
      </c>
      <c r="F382">
        <v>429.27586206896552</v>
      </c>
      <c r="G382" t="str">
        <v>successful</v>
      </c>
      <c r="H382">
        <v>175</v>
      </c>
      <c r="I382" t="str">
        <v>US</v>
      </c>
      <c r="J382" t="str">
        <v>USD</v>
      </c>
      <c r="K382">
        <v>1547100000</v>
      </c>
      <c r="L382">
        <v>1548482400</v>
      </c>
      <c r="M382" t="b">
        <v>0</v>
      </c>
      <c r="N382" t="b">
        <v>1</v>
      </c>
      <c r="O382" t="str">
        <v>film &amp; video/television</v>
      </c>
      <c r="P382">
        <v>71.137142857142862</v>
      </c>
      <c r="Q382" t="str">
        <v>film &amp; video</v>
      </c>
      <c r="R382" t="str">
        <v>television</v>
      </c>
      <c r="S382">
        <v>43475.25</v>
      </c>
      <c r="T382">
        <v>43491.25</v>
      </c>
    </row>
    <row r="383" spans="1:20" x14ac:dyDescent="0.25">
      <c r="A383">
        <v>689</v>
      </c>
      <c r="B383" t="str">
        <v>Nguyen Inc</v>
      </c>
      <c r="C383" t="str">
        <v>Seamless directional capacity</v>
      </c>
      <c r="D383">
        <v>7300</v>
      </c>
      <c r="E383">
        <v>7348</v>
      </c>
      <c r="F383">
        <v>100.65753424657535</v>
      </c>
      <c r="G383" t="str">
        <v>successful</v>
      </c>
      <c r="H383">
        <v>69</v>
      </c>
      <c r="I383" t="str">
        <v>US</v>
      </c>
      <c r="J383" t="str">
        <v>USD</v>
      </c>
      <c r="K383">
        <v>1383022800</v>
      </c>
      <c r="L383">
        <v>1384063200</v>
      </c>
      <c r="M383" t="b">
        <v>0</v>
      </c>
      <c r="N383" t="b">
        <v>0</v>
      </c>
      <c r="O383" t="str">
        <v>technology/web</v>
      </c>
      <c r="P383">
        <v>106.49275362318841</v>
      </c>
      <c r="Q383" t="str">
        <v>technology</v>
      </c>
      <c r="R383" t="str">
        <v>web</v>
      </c>
      <c r="S383">
        <v>41576.208333333336</v>
      </c>
      <c r="T383">
        <v>41588.25</v>
      </c>
    </row>
    <row r="384" spans="1:20" x14ac:dyDescent="0.25">
      <c r="A384">
        <v>690</v>
      </c>
      <c r="B384" t="str">
        <v>Walsh-Watts</v>
      </c>
      <c r="C384" t="str">
        <v>Polarized actuating implementation</v>
      </c>
      <c r="D384">
        <v>3600</v>
      </c>
      <c r="E384">
        <v>8158</v>
      </c>
      <c r="F384">
        <v>226.61111111111109</v>
      </c>
      <c r="G384" t="str">
        <v>successful</v>
      </c>
      <c r="H384">
        <v>190</v>
      </c>
      <c r="I384" t="str">
        <v>US</v>
      </c>
      <c r="J384" t="str">
        <v>USD</v>
      </c>
      <c r="K384">
        <v>1322373600</v>
      </c>
      <c r="L384">
        <v>1322892000</v>
      </c>
      <c r="M384" t="b">
        <v>0</v>
      </c>
      <c r="N384" t="b">
        <v>1</v>
      </c>
      <c r="O384" t="str">
        <v>film &amp; video/documentary</v>
      </c>
      <c r="P384">
        <v>42.93684210526316</v>
      </c>
      <c r="Q384" t="str">
        <v>film &amp; video</v>
      </c>
      <c r="R384" t="str">
        <v>documentary</v>
      </c>
      <c r="S384">
        <v>40874.25</v>
      </c>
      <c r="T384">
        <v>40880.25</v>
      </c>
    </row>
    <row r="385" spans="1:20" x14ac:dyDescent="0.25">
      <c r="A385">
        <v>691</v>
      </c>
      <c r="B385" t="str">
        <v>Ray, Li and Li</v>
      </c>
      <c r="C385" t="str">
        <v>Front-line disintermediate hub</v>
      </c>
      <c r="D385">
        <v>5000</v>
      </c>
      <c r="E385">
        <v>7119</v>
      </c>
      <c r="F385">
        <v>142.38</v>
      </c>
      <c r="G385" t="str">
        <v>successful</v>
      </c>
      <c r="H385">
        <v>237</v>
      </c>
      <c r="I385" t="str">
        <v>US</v>
      </c>
      <c r="J385" t="str">
        <v>USD</v>
      </c>
      <c r="K385">
        <v>1349240400</v>
      </c>
      <c r="L385">
        <v>1350709200</v>
      </c>
      <c r="M385" t="b">
        <v>1</v>
      </c>
      <c r="N385" t="b">
        <v>1</v>
      </c>
      <c r="O385" t="str">
        <v>film &amp; video/documentary</v>
      </c>
      <c r="P385">
        <v>30.037974683544302</v>
      </c>
      <c r="Q385" t="str">
        <v>film &amp; video</v>
      </c>
      <c r="R385" t="str">
        <v>documentary</v>
      </c>
      <c r="S385">
        <v>41185.208333333336</v>
      </c>
      <c r="T385">
        <v>41202.208333333336</v>
      </c>
    </row>
    <row r="386" spans="1:20" x14ac:dyDescent="0.25">
      <c r="A386">
        <v>695</v>
      </c>
      <c r="B386" t="str">
        <v>Cardenas, Thompson and Carey</v>
      </c>
      <c r="C386" t="str">
        <v>Configurable full-range emulation</v>
      </c>
      <c r="D386">
        <v>9200</v>
      </c>
      <c r="E386">
        <v>12322</v>
      </c>
      <c r="F386">
        <v>133.93478260869566</v>
      </c>
      <c r="G386" t="str">
        <v>successful</v>
      </c>
      <c r="H386">
        <v>196</v>
      </c>
      <c r="I386" t="str">
        <v>IT</v>
      </c>
      <c r="J386" t="str">
        <v>EUR</v>
      </c>
      <c r="K386">
        <v>1447480800</v>
      </c>
      <c r="L386">
        <v>1448863200</v>
      </c>
      <c r="M386" t="b">
        <v>1</v>
      </c>
      <c r="N386" t="b">
        <v>0</v>
      </c>
      <c r="O386" t="str">
        <v>music/rock</v>
      </c>
      <c r="P386">
        <v>62.867346938775512</v>
      </c>
      <c r="Q386" t="str">
        <v>music</v>
      </c>
      <c r="R386" t="str">
        <v>rock</v>
      </c>
      <c r="S386">
        <v>42322.25</v>
      </c>
      <c r="T386">
        <v>42338.25</v>
      </c>
    </row>
    <row r="387" spans="1:20" x14ac:dyDescent="0.25">
      <c r="A387">
        <v>697</v>
      </c>
      <c r="B387" t="str">
        <v>Fox-Williams</v>
      </c>
      <c r="C387" t="str">
        <v>Profound system-worthy functionalities</v>
      </c>
      <c r="D387">
        <v>128900</v>
      </c>
      <c r="E387">
        <v>196960</v>
      </c>
      <c r="F387">
        <v>152.80062063615205</v>
      </c>
      <c r="G387" t="str">
        <v>successful</v>
      </c>
      <c r="H387">
        <v>7295</v>
      </c>
      <c r="I387" t="str">
        <v>US</v>
      </c>
      <c r="J387" t="str">
        <v>USD</v>
      </c>
      <c r="K387">
        <v>1522472400</v>
      </c>
      <c r="L387">
        <v>1522645200</v>
      </c>
      <c r="M387" t="b">
        <v>0</v>
      </c>
      <c r="N387" t="b">
        <v>0</v>
      </c>
      <c r="O387" t="str">
        <v>music/electric music</v>
      </c>
      <c r="P387">
        <v>26.999314599040439</v>
      </c>
      <c r="Q387" t="str">
        <v>music</v>
      </c>
      <c r="R387" t="str">
        <v>electric music</v>
      </c>
      <c r="S387">
        <v>43190.208333333328</v>
      </c>
      <c r="T387">
        <v>43192.208333333328</v>
      </c>
    </row>
    <row r="388" spans="1:20" x14ac:dyDescent="0.25">
      <c r="A388">
        <v>698</v>
      </c>
      <c r="B388" t="str">
        <v>Taylor, Wood and Taylor</v>
      </c>
      <c r="C388" t="str">
        <v>Cloned hybrid focus group</v>
      </c>
      <c r="D388">
        <v>42100</v>
      </c>
      <c r="E388">
        <v>188057</v>
      </c>
      <c r="F388">
        <v>446.69121140142522</v>
      </c>
      <c r="G388" t="str">
        <v>successful</v>
      </c>
      <c r="H388">
        <v>2893</v>
      </c>
      <c r="I388" t="str">
        <v>CA</v>
      </c>
      <c r="J388" t="str">
        <v>CAD</v>
      </c>
      <c r="K388">
        <v>1322114400</v>
      </c>
      <c r="L388">
        <v>1323324000</v>
      </c>
      <c r="M388" t="b">
        <v>0</v>
      </c>
      <c r="N388" t="b">
        <v>0</v>
      </c>
      <c r="O388" t="str">
        <v>technology/wearables</v>
      </c>
      <c r="P388">
        <v>65.004147943311438</v>
      </c>
      <c r="Q388" t="str">
        <v>technology</v>
      </c>
      <c r="R388" t="str">
        <v>wearables</v>
      </c>
      <c r="S388">
        <v>40871.25</v>
      </c>
      <c r="T388">
        <v>40885.25</v>
      </c>
    </row>
    <row r="389" spans="1:20" x14ac:dyDescent="0.25">
      <c r="A389">
        <v>701</v>
      </c>
      <c r="B389" t="str">
        <v>Mcclain LLC</v>
      </c>
      <c r="C389" t="str">
        <v>Open-source multi-tasking methodology</v>
      </c>
      <c r="D389">
        <v>52000</v>
      </c>
      <c r="E389">
        <v>91014</v>
      </c>
      <c r="F389">
        <v>175.02692307692308</v>
      </c>
      <c r="G389" t="str">
        <v>successful</v>
      </c>
      <c r="H389">
        <v>820</v>
      </c>
      <c r="I389" t="str">
        <v>US</v>
      </c>
      <c r="J389" t="str">
        <v>USD</v>
      </c>
      <c r="K389">
        <v>1301202000</v>
      </c>
      <c r="L389">
        <v>1301806800</v>
      </c>
      <c r="M389" t="b">
        <v>1</v>
      </c>
      <c r="N389" t="b">
        <v>0</v>
      </c>
      <c r="O389" t="str">
        <v>theater/plays</v>
      </c>
      <c r="P389">
        <v>110.99268292682927</v>
      </c>
      <c r="Q389" t="str">
        <v>theater</v>
      </c>
      <c r="R389" t="str">
        <v>plays</v>
      </c>
      <c r="S389">
        <v>40629.208333333336</v>
      </c>
      <c r="T389">
        <v>40636.208333333336</v>
      </c>
    </row>
    <row r="390" spans="1:20" x14ac:dyDescent="0.25">
      <c r="A390">
        <v>703</v>
      </c>
      <c r="B390" t="str">
        <v>Perez Group</v>
      </c>
      <c r="C390" t="str">
        <v>Cross-platform tertiary hub</v>
      </c>
      <c r="D390">
        <v>63400</v>
      </c>
      <c r="E390">
        <v>197728</v>
      </c>
      <c r="F390">
        <v>311.87381703470032</v>
      </c>
      <c r="G390" t="str">
        <v>successful</v>
      </c>
      <c r="H390">
        <v>2038</v>
      </c>
      <c r="I390" t="str">
        <v>US</v>
      </c>
      <c r="J390" t="str">
        <v>USD</v>
      </c>
      <c r="K390">
        <v>1334984400</v>
      </c>
      <c r="L390">
        <v>1336453200</v>
      </c>
      <c r="M390" t="b">
        <v>1</v>
      </c>
      <c r="N390" t="b">
        <v>1</v>
      </c>
      <c r="O390" t="str">
        <v>publishing/translations</v>
      </c>
      <c r="P390">
        <v>97.020608439646708</v>
      </c>
      <c r="Q390" t="str">
        <v>publishing</v>
      </c>
      <c r="R390" t="str">
        <v>translations</v>
      </c>
      <c r="S390">
        <v>41020.208333333336</v>
      </c>
      <c r="T390">
        <v>41037.208333333336</v>
      </c>
    </row>
    <row r="391" spans="1:20" x14ac:dyDescent="0.25">
      <c r="A391">
        <v>704</v>
      </c>
      <c r="B391" t="str">
        <v>Haynes-Williams</v>
      </c>
      <c r="C391" t="str">
        <v>Seamless clear-thinking artificial intelligence</v>
      </c>
      <c r="D391">
        <v>8700</v>
      </c>
      <c r="E391">
        <v>10682</v>
      </c>
      <c r="F391">
        <v>122.78160919540231</v>
      </c>
      <c r="G391" t="str">
        <v>successful</v>
      </c>
      <c r="H391">
        <v>116</v>
      </c>
      <c r="I391" t="str">
        <v>US</v>
      </c>
      <c r="J391" t="str">
        <v>USD</v>
      </c>
      <c r="K391">
        <v>1467608400</v>
      </c>
      <c r="L391">
        <v>1468904400</v>
      </c>
      <c r="M391" t="b">
        <v>0</v>
      </c>
      <c r="N391" t="b">
        <v>0</v>
      </c>
      <c r="O391" t="str">
        <v>film &amp; video/animation</v>
      </c>
      <c r="P391">
        <v>92.08620689655173</v>
      </c>
      <c r="Q391" t="str">
        <v>film &amp; video</v>
      </c>
      <c r="R391" t="str">
        <v>animation</v>
      </c>
      <c r="S391">
        <v>42555.208333333328</v>
      </c>
      <c r="T391">
        <v>42570.208333333328</v>
      </c>
    </row>
    <row r="392" spans="1:20" x14ac:dyDescent="0.25">
      <c r="A392">
        <v>706</v>
      </c>
      <c r="B392" t="str">
        <v>Moreno Ltd</v>
      </c>
      <c r="C392" t="str">
        <v>Customer-focused multimedia methodology</v>
      </c>
      <c r="D392">
        <v>108400</v>
      </c>
      <c r="E392">
        <v>138586</v>
      </c>
      <c r="F392">
        <v>127.84686346863469</v>
      </c>
      <c r="G392" t="str">
        <v>successful</v>
      </c>
      <c r="H392">
        <v>1345</v>
      </c>
      <c r="I392" t="str">
        <v>AU</v>
      </c>
      <c r="J392" t="str">
        <v>AUD</v>
      </c>
      <c r="K392">
        <v>1546754400</v>
      </c>
      <c r="L392">
        <v>1547445600</v>
      </c>
      <c r="M392" t="b">
        <v>0</v>
      </c>
      <c r="N392" t="b">
        <v>1</v>
      </c>
      <c r="O392" t="str">
        <v>technology/web</v>
      </c>
      <c r="P392">
        <v>103.03791821561339</v>
      </c>
      <c r="Q392" t="str">
        <v>technology</v>
      </c>
      <c r="R392" t="str">
        <v>web</v>
      </c>
      <c r="S392">
        <v>43471.25</v>
      </c>
      <c r="T392">
        <v>43479.25</v>
      </c>
    </row>
    <row r="393" spans="1:20" x14ac:dyDescent="0.25">
      <c r="A393">
        <v>707</v>
      </c>
      <c r="B393" t="str">
        <v>Moore, Cook and Wright</v>
      </c>
      <c r="C393" t="str">
        <v>Visionary maximized Local Area Network</v>
      </c>
      <c r="D393">
        <v>7300</v>
      </c>
      <c r="E393">
        <v>11579</v>
      </c>
      <c r="F393">
        <v>158.61643835616439</v>
      </c>
      <c r="G393" t="str">
        <v>successful</v>
      </c>
      <c r="H393">
        <v>168</v>
      </c>
      <c r="I393" t="str">
        <v>US</v>
      </c>
      <c r="J393" t="str">
        <v>USD</v>
      </c>
      <c r="K393">
        <v>1544248800</v>
      </c>
      <c r="L393">
        <v>1547359200</v>
      </c>
      <c r="M393" t="b">
        <v>0</v>
      </c>
      <c r="N393" t="b">
        <v>0</v>
      </c>
      <c r="O393" t="str">
        <v>film &amp; video/drama</v>
      </c>
      <c r="P393">
        <v>68.922619047619051</v>
      </c>
      <c r="Q393" t="str">
        <v>film &amp; video</v>
      </c>
      <c r="R393" t="str">
        <v>drama</v>
      </c>
      <c r="S393">
        <v>43442.25</v>
      </c>
      <c r="T393">
        <v>43478.25</v>
      </c>
    </row>
    <row r="394" spans="1:20" x14ac:dyDescent="0.25">
      <c r="A394">
        <v>708</v>
      </c>
      <c r="B394" t="str">
        <v>Ortega LLC</v>
      </c>
      <c r="C394" t="str">
        <v>Secured bifurcated intranet</v>
      </c>
      <c r="D394">
        <v>1700</v>
      </c>
      <c r="E394">
        <v>12020</v>
      </c>
      <c r="F394">
        <v>707.05882352941171</v>
      </c>
      <c r="G394" t="str">
        <v>successful</v>
      </c>
      <c r="H394">
        <v>137</v>
      </c>
      <c r="I394" t="str">
        <v>CH</v>
      </c>
      <c r="J394" t="str">
        <v>CHF</v>
      </c>
      <c r="K394">
        <v>1495429200</v>
      </c>
      <c r="L394">
        <v>1496293200</v>
      </c>
      <c r="M394" t="b">
        <v>0</v>
      </c>
      <c r="N394" t="b">
        <v>0</v>
      </c>
      <c r="O394" t="str">
        <v>theater/plays</v>
      </c>
      <c r="P394">
        <v>87.737226277372258</v>
      </c>
      <c r="Q394" t="str">
        <v>theater</v>
      </c>
      <c r="R394" t="str">
        <v>plays</v>
      </c>
      <c r="S394">
        <v>42877.208333333328</v>
      </c>
      <c r="T394">
        <v>42887.208333333328</v>
      </c>
    </row>
    <row r="395" spans="1:20" x14ac:dyDescent="0.25">
      <c r="A395">
        <v>709</v>
      </c>
      <c r="B395" t="str">
        <v>Silva, Walker and Martin</v>
      </c>
      <c r="C395" t="str">
        <v>Grass-roots 4thgeneration product</v>
      </c>
      <c r="D395">
        <v>9800</v>
      </c>
      <c r="E395">
        <v>13954</v>
      </c>
      <c r="F395">
        <v>142.38775510204081</v>
      </c>
      <c r="G395" t="str">
        <v>successful</v>
      </c>
      <c r="H395">
        <v>186</v>
      </c>
      <c r="I395" t="str">
        <v>IT</v>
      </c>
      <c r="J395" t="str">
        <v>EUR</v>
      </c>
      <c r="K395">
        <v>1334811600</v>
      </c>
      <c r="L395">
        <v>1335416400</v>
      </c>
      <c r="M395" t="b">
        <v>0</v>
      </c>
      <c r="N395" t="b">
        <v>0</v>
      </c>
      <c r="O395" t="str">
        <v>theater/plays</v>
      </c>
      <c r="P395">
        <v>75.021505376344081</v>
      </c>
      <c r="Q395" t="str">
        <v>theater</v>
      </c>
      <c r="R395" t="str">
        <v>plays</v>
      </c>
      <c r="S395">
        <v>41018.208333333336</v>
      </c>
      <c r="T395">
        <v>41025.208333333336</v>
      </c>
    </row>
    <row r="396" spans="1:20" x14ac:dyDescent="0.25">
      <c r="A396">
        <v>710</v>
      </c>
      <c r="B396" t="str">
        <v>Huynh, Gallegos and Mills</v>
      </c>
      <c r="C396" t="str">
        <v>Reduced next generation info-mediaries</v>
      </c>
      <c r="D396">
        <v>4300</v>
      </c>
      <c r="E396">
        <v>6358</v>
      </c>
      <c r="F396">
        <v>147.86046511627907</v>
      </c>
      <c r="G396" t="str">
        <v>successful</v>
      </c>
      <c r="H396">
        <v>125</v>
      </c>
      <c r="I396" t="str">
        <v>US</v>
      </c>
      <c r="J396" t="str">
        <v>USD</v>
      </c>
      <c r="K396">
        <v>1531544400</v>
      </c>
      <c r="L396">
        <v>1532149200</v>
      </c>
      <c r="M396" t="b">
        <v>0</v>
      </c>
      <c r="N396" t="b">
        <v>1</v>
      </c>
      <c r="O396" t="str">
        <v>theater/plays</v>
      </c>
      <c r="P396">
        <v>50.863999999999997</v>
      </c>
      <c r="Q396" t="str">
        <v>theater</v>
      </c>
      <c r="R396" t="str">
        <v>plays</v>
      </c>
      <c r="S396">
        <v>43295.208333333328</v>
      </c>
      <c r="T396">
        <v>43302.208333333328</v>
      </c>
    </row>
    <row r="397" spans="1:20" x14ac:dyDescent="0.25">
      <c r="A397">
        <v>712</v>
      </c>
      <c r="B397" t="str">
        <v>Garza-Bryant</v>
      </c>
      <c r="C397" t="str">
        <v>Programmable leadingedge contingency</v>
      </c>
      <c r="D397">
        <v>800</v>
      </c>
      <c r="E397">
        <v>14725</v>
      </c>
      <c r="F397">
        <v>1840.625</v>
      </c>
      <c r="G397" t="str">
        <v>successful</v>
      </c>
      <c r="H397">
        <v>202</v>
      </c>
      <c r="I397" t="str">
        <v>US</v>
      </c>
      <c r="J397" t="str">
        <v>USD</v>
      </c>
      <c r="K397">
        <v>1467954000</v>
      </c>
      <c r="L397">
        <v>1471496400</v>
      </c>
      <c r="M397" t="b">
        <v>0</v>
      </c>
      <c r="N397" t="b">
        <v>0</v>
      </c>
      <c r="O397" t="str">
        <v>theater/plays</v>
      </c>
      <c r="P397">
        <v>72.896039603960389</v>
      </c>
      <c r="Q397" t="str">
        <v>theater</v>
      </c>
      <c r="R397" t="str">
        <v>plays</v>
      </c>
      <c r="S397">
        <v>42559.208333333328</v>
      </c>
      <c r="T397">
        <v>42600.208333333328</v>
      </c>
    </row>
    <row r="398" spans="1:20" x14ac:dyDescent="0.25">
      <c r="A398">
        <v>713</v>
      </c>
      <c r="B398" t="str">
        <v>Mays LLC</v>
      </c>
      <c r="C398" t="str">
        <v>Multi-layered global groupware</v>
      </c>
      <c r="D398">
        <v>6900</v>
      </c>
      <c r="E398">
        <v>11174</v>
      </c>
      <c r="F398">
        <v>161.94202898550725</v>
      </c>
      <c r="G398" t="str">
        <v>successful</v>
      </c>
      <c r="H398">
        <v>103</v>
      </c>
      <c r="I398" t="str">
        <v>US</v>
      </c>
      <c r="J398" t="str">
        <v>USD</v>
      </c>
      <c r="K398">
        <v>1471842000</v>
      </c>
      <c r="L398">
        <v>1472878800</v>
      </c>
      <c r="M398" t="b">
        <v>0</v>
      </c>
      <c r="N398" t="b">
        <v>0</v>
      </c>
      <c r="O398" t="str">
        <v>publishing/radio &amp; podcasts</v>
      </c>
      <c r="P398">
        <v>108.48543689320388</v>
      </c>
      <c r="Q398" t="str">
        <v>publishing</v>
      </c>
      <c r="R398" t="str">
        <v>radio &amp; podcasts</v>
      </c>
      <c r="S398">
        <v>42604.208333333328</v>
      </c>
      <c r="T398">
        <v>42616.208333333328</v>
      </c>
    </row>
    <row r="399" spans="1:20" x14ac:dyDescent="0.25">
      <c r="A399">
        <v>714</v>
      </c>
      <c r="B399" t="str">
        <v>Evans-Jones</v>
      </c>
      <c r="C399" t="str">
        <v>Switchable methodical superstructure</v>
      </c>
      <c r="D399">
        <v>38500</v>
      </c>
      <c r="E399">
        <v>182036</v>
      </c>
      <c r="F399">
        <v>472.82077922077923</v>
      </c>
      <c r="G399" t="str">
        <v>successful</v>
      </c>
      <c r="H399">
        <v>1785</v>
      </c>
      <c r="I399" t="str">
        <v>US</v>
      </c>
      <c r="J399" t="str">
        <v>USD</v>
      </c>
      <c r="K399">
        <v>1408424400</v>
      </c>
      <c r="L399">
        <v>1408510800</v>
      </c>
      <c r="M399" t="b">
        <v>0</v>
      </c>
      <c r="N399" t="b">
        <v>0</v>
      </c>
      <c r="O399" t="str">
        <v>music/rock</v>
      </c>
      <c r="P399">
        <v>101.98095238095237</v>
      </c>
      <c r="Q399" t="str">
        <v>music</v>
      </c>
      <c r="R399" t="str">
        <v>rock</v>
      </c>
      <c r="S399">
        <v>41870.208333333336</v>
      </c>
      <c r="T399">
        <v>41871.208333333336</v>
      </c>
    </row>
    <row r="400" spans="1:20" x14ac:dyDescent="0.25">
      <c r="A400">
        <v>716</v>
      </c>
      <c r="B400" t="str">
        <v>Tapia, Kramer and Hicks</v>
      </c>
      <c r="C400" t="str">
        <v>Advanced modular moderator</v>
      </c>
      <c r="D400">
        <v>2000</v>
      </c>
      <c r="E400">
        <v>10353</v>
      </c>
      <c r="F400">
        <v>517.65</v>
      </c>
      <c r="G400" t="str">
        <v>successful</v>
      </c>
      <c r="H400">
        <v>157</v>
      </c>
      <c r="I400" t="str">
        <v>US</v>
      </c>
      <c r="J400" t="str">
        <v>USD</v>
      </c>
      <c r="K400">
        <v>1373432400</v>
      </c>
      <c r="L400">
        <v>1375851600</v>
      </c>
      <c r="M400" t="b">
        <v>0</v>
      </c>
      <c r="N400" t="b">
        <v>1</v>
      </c>
      <c r="O400" t="str">
        <v>theater/plays</v>
      </c>
      <c r="P400">
        <v>65.942675159235662</v>
      </c>
      <c r="Q400" t="str">
        <v>theater</v>
      </c>
      <c r="R400" t="str">
        <v>plays</v>
      </c>
      <c r="S400">
        <v>41465.208333333336</v>
      </c>
      <c r="T400">
        <v>41493.208333333336</v>
      </c>
    </row>
    <row r="401" spans="1:20" x14ac:dyDescent="0.25">
      <c r="A401">
        <v>717</v>
      </c>
      <c r="B401" t="str">
        <v>Barnes, Wilcox and Riley</v>
      </c>
      <c r="C401" t="str">
        <v>Reverse-engineered well-modulated ability</v>
      </c>
      <c r="D401">
        <v>5600</v>
      </c>
      <c r="E401">
        <v>13868</v>
      </c>
      <c r="F401">
        <v>247.64285714285714</v>
      </c>
      <c r="G401" t="str">
        <v>successful</v>
      </c>
      <c r="H401">
        <v>555</v>
      </c>
      <c r="I401" t="str">
        <v>US</v>
      </c>
      <c r="J401" t="str">
        <v>USD</v>
      </c>
      <c r="K401">
        <v>1313989200</v>
      </c>
      <c r="L401">
        <v>1315803600</v>
      </c>
      <c r="M401" t="b">
        <v>0</v>
      </c>
      <c r="N401" t="b">
        <v>0</v>
      </c>
      <c r="O401" t="str">
        <v>film &amp; video/documentary</v>
      </c>
      <c r="P401">
        <v>24.987387387387386</v>
      </c>
      <c r="Q401" t="str">
        <v>film &amp; video</v>
      </c>
      <c r="R401" t="str">
        <v>documentary</v>
      </c>
      <c r="S401">
        <v>40777.208333333336</v>
      </c>
      <c r="T401">
        <v>40798.208333333336</v>
      </c>
    </row>
    <row r="402" spans="1:20" x14ac:dyDescent="0.25">
      <c r="A402">
        <v>718</v>
      </c>
      <c r="B402" t="str">
        <v>Reyes PLC</v>
      </c>
      <c r="C402" t="str">
        <v>Expanded optimal pricing structure</v>
      </c>
      <c r="D402">
        <v>8300</v>
      </c>
      <c r="E402">
        <v>8317</v>
      </c>
      <c r="F402">
        <v>100.20481927710843</v>
      </c>
      <c r="G402" t="str">
        <v>successful</v>
      </c>
      <c r="H402">
        <v>297</v>
      </c>
      <c r="I402" t="str">
        <v>US</v>
      </c>
      <c r="J402" t="str">
        <v>USD</v>
      </c>
      <c r="K402">
        <v>1371445200</v>
      </c>
      <c r="L402">
        <v>1373691600</v>
      </c>
      <c r="M402" t="b">
        <v>0</v>
      </c>
      <c r="N402" t="b">
        <v>0</v>
      </c>
      <c r="O402" t="str">
        <v>technology/wearables</v>
      </c>
      <c r="P402">
        <v>28.003367003367003</v>
      </c>
      <c r="Q402" t="str">
        <v>technology</v>
      </c>
      <c r="R402" t="str">
        <v>wearables</v>
      </c>
      <c r="S402">
        <v>41442.208333333336</v>
      </c>
      <c r="T402">
        <v>41468.208333333336</v>
      </c>
    </row>
    <row r="403" spans="1:20" x14ac:dyDescent="0.25">
      <c r="A403">
        <v>719</v>
      </c>
      <c r="B403" t="str">
        <v>Pace, Simpson and Watkins</v>
      </c>
      <c r="C403" t="str">
        <v>Down-sized uniform ability</v>
      </c>
      <c r="D403">
        <v>6900</v>
      </c>
      <c r="E403">
        <v>10557</v>
      </c>
      <c r="F403">
        <v>153</v>
      </c>
      <c r="G403" t="str">
        <v>successful</v>
      </c>
      <c r="H403">
        <v>123</v>
      </c>
      <c r="I403" t="str">
        <v>US</v>
      </c>
      <c r="J403" t="str">
        <v>USD</v>
      </c>
      <c r="K403">
        <v>1338267600</v>
      </c>
      <c r="L403">
        <v>1339218000</v>
      </c>
      <c r="M403" t="b">
        <v>0</v>
      </c>
      <c r="N403" t="b">
        <v>0</v>
      </c>
      <c r="O403" t="str">
        <v>publishing/fiction</v>
      </c>
      <c r="P403">
        <v>85.829268292682926</v>
      </c>
      <c r="Q403" t="str">
        <v>publishing</v>
      </c>
      <c r="R403" t="str">
        <v>fiction</v>
      </c>
      <c r="S403">
        <v>41058.208333333336</v>
      </c>
      <c r="T403">
        <v>41069.208333333336</v>
      </c>
    </row>
    <row r="404" spans="1:20" x14ac:dyDescent="0.25">
      <c r="A404">
        <v>722</v>
      </c>
      <c r="B404" t="str">
        <v>Thomas-Simmons</v>
      </c>
      <c r="C404" t="str">
        <v>Proactive 24hour frame</v>
      </c>
      <c r="D404">
        <v>48500</v>
      </c>
      <c r="E404">
        <v>75906</v>
      </c>
      <c r="F404">
        <v>156.50721649484535</v>
      </c>
      <c r="G404" t="str">
        <v>successful</v>
      </c>
      <c r="H404">
        <v>3036</v>
      </c>
      <c r="I404" t="str">
        <v>US</v>
      </c>
      <c r="J404" t="str">
        <v>USD</v>
      </c>
      <c r="K404">
        <v>1509948000</v>
      </c>
      <c r="L404">
        <v>1512280800</v>
      </c>
      <c r="M404" t="b">
        <v>0</v>
      </c>
      <c r="N404" t="b">
        <v>0</v>
      </c>
      <c r="O404" t="str">
        <v>film &amp; video/documentary</v>
      </c>
      <c r="P404">
        <v>25.00197628458498</v>
      </c>
      <c r="Q404" t="str">
        <v>film &amp; video</v>
      </c>
      <c r="R404" t="str">
        <v>documentary</v>
      </c>
      <c r="S404">
        <v>43045.25</v>
      </c>
      <c r="T404">
        <v>43072.25</v>
      </c>
    </row>
    <row r="405" spans="1:20" x14ac:dyDescent="0.25">
      <c r="A405">
        <v>723</v>
      </c>
      <c r="B405" t="str">
        <v>Beck-Knight</v>
      </c>
      <c r="C405" t="str">
        <v>Exclusive fresh-thinking model</v>
      </c>
      <c r="D405">
        <v>4900</v>
      </c>
      <c r="E405">
        <v>13250</v>
      </c>
      <c r="F405">
        <v>270.40816326530609</v>
      </c>
      <c r="G405" t="str">
        <v>successful</v>
      </c>
      <c r="H405">
        <v>144</v>
      </c>
      <c r="I405" t="str">
        <v>AU</v>
      </c>
      <c r="J405" t="str">
        <v>AUD</v>
      </c>
      <c r="K405">
        <v>1456898400</v>
      </c>
      <c r="L405">
        <v>1458709200</v>
      </c>
      <c r="M405" t="b">
        <v>0</v>
      </c>
      <c r="N405" t="b">
        <v>0</v>
      </c>
      <c r="O405" t="str">
        <v>theater/plays</v>
      </c>
      <c r="P405">
        <v>92.013888888888886</v>
      </c>
      <c r="Q405" t="str">
        <v>theater</v>
      </c>
      <c r="R405" t="str">
        <v>plays</v>
      </c>
      <c r="S405">
        <v>42431.25</v>
      </c>
      <c r="T405">
        <v>42452.208333333328</v>
      </c>
    </row>
    <row r="406" spans="1:20" x14ac:dyDescent="0.25">
      <c r="A406">
        <v>724</v>
      </c>
      <c r="B406" t="str">
        <v>Mccoy Ltd</v>
      </c>
      <c r="C406" t="str">
        <v>Business-focused encompassing intranet</v>
      </c>
      <c r="D406">
        <v>8400</v>
      </c>
      <c r="E406">
        <v>11261</v>
      </c>
      <c r="F406">
        <v>134.05952380952382</v>
      </c>
      <c r="G406" t="str">
        <v>successful</v>
      </c>
      <c r="H406">
        <v>121</v>
      </c>
      <c r="I406" t="str">
        <v>GB</v>
      </c>
      <c r="J406" t="str">
        <v>GBP</v>
      </c>
      <c r="K406">
        <v>1413954000</v>
      </c>
      <c r="L406">
        <v>1414126800</v>
      </c>
      <c r="M406" t="b">
        <v>0</v>
      </c>
      <c r="N406" t="b">
        <v>1</v>
      </c>
      <c r="O406" t="str">
        <v>theater/plays</v>
      </c>
      <c r="P406">
        <v>93.066115702479337</v>
      </c>
      <c r="Q406" t="str">
        <v>theater</v>
      </c>
      <c r="R406" t="str">
        <v>plays</v>
      </c>
      <c r="S406">
        <v>41934.208333333336</v>
      </c>
      <c r="T406">
        <v>41936.208333333336</v>
      </c>
    </row>
    <row r="407" spans="1:20" x14ac:dyDescent="0.25">
      <c r="A407">
        <v>727</v>
      </c>
      <c r="B407" t="str">
        <v>Quinn, Cruz and Schmidt</v>
      </c>
      <c r="C407" t="str">
        <v>Enterprise-wide multimedia software</v>
      </c>
      <c r="D407">
        <v>8900</v>
      </c>
      <c r="E407">
        <v>14685</v>
      </c>
      <c r="F407">
        <v>165</v>
      </c>
      <c r="G407" t="str">
        <v>successful</v>
      </c>
      <c r="H407">
        <v>181</v>
      </c>
      <c r="I407" t="str">
        <v>US</v>
      </c>
      <c r="J407" t="str">
        <v>USD</v>
      </c>
      <c r="K407">
        <v>1547964000</v>
      </c>
      <c r="L407">
        <v>1552971600</v>
      </c>
      <c r="M407" t="b">
        <v>0</v>
      </c>
      <c r="N407" t="b">
        <v>0</v>
      </c>
      <c r="O407" t="str">
        <v>technology/web</v>
      </c>
      <c r="P407">
        <v>81.132596685082873</v>
      </c>
      <c r="Q407" t="str">
        <v>technology</v>
      </c>
      <c r="R407" t="str">
        <v>web</v>
      </c>
      <c r="S407">
        <v>43485.25</v>
      </c>
      <c r="T407">
        <v>43543.208333333328</v>
      </c>
    </row>
    <row r="408" spans="1:20" x14ac:dyDescent="0.25">
      <c r="A408">
        <v>729</v>
      </c>
      <c r="B408" t="str">
        <v>Moore Group</v>
      </c>
      <c r="C408" t="str">
        <v>Multi-lateral object-oriented open system</v>
      </c>
      <c r="D408">
        <v>5600</v>
      </c>
      <c r="E408">
        <v>10397</v>
      </c>
      <c r="F408">
        <v>185.66071428571428</v>
      </c>
      <c r="G408" t="str">
        <v>successful</v>
      </c>
      <c r="H408">
        <v>122</v>
      </c>
      <c r="I408" t="str">
        <v>US</v>
      </c>
      <c r="J408" t="str">
        <v>USD</v>
      </c>
      <c r="K408">
        <v>1359957600</v>
      </c>
      <c r="L408">
        <v>1360130400</v>
      </c>
      <c r="M408" t="b">
        <v>0</v>
      </c>
      <c r="N408" t="b">
        <v>0</v>
      </c>
      <c r="O408" t="str">
        <v>film &amp; video/drama</v>
      </c>
      <c r="P408">
        <v>85.221311475409834</v>
      </c>
      <c r="Q408" t="str">
        <v>film &amp; video</v>
      </c>
      <c r="R408" t="str">
        <v>drama</v>
      </c>
      <c r="S408">
        <v>41309.25</v>
      </c>
      <c r="T408">
        <v>41311.25</v>
      </c>
    </row>
    <row r="409" spans="1:20" x14ac:dyDescent="0.25">
      <c r="A409">
        <v>730</v>
      </c>
      <c r="B409" t="str">
        <v>Carson PLC</v>
      </c>
      <c r="C409" t="str">
        <v>Visionary system-worthy attitude</v>
      </c>
      <c r="D409">
        <v>28800</v>
      </c>
      <c r="E409">
        <v>118847</v>
      </c>
      <c r="F409">
        <v>412.6631944444444</v>
      </c>
      <c r="G409" t="str">
        <v>successful</v>
      </c>
      <c r="H409">
        <v>1071</v>
      </c>
      <c r="I409" t="str">
        <v>CA</v>
      </c>
      <c r="J409" t="str">
        <v>CAD</v>
      </c>
      <c r="K409">
        <v>1432357200</v>
      </c>
      <c r="L409">
        <v>1432875600</v>
      </c>
      <c r="M409" t="b">
        <v>0</v>
      </c>
      <c r="N409" t="b">
        <v>0</v>
      </c>
      <c r="O409" t="str">
        <v>technology/wearables</v>
      </c>
      <c r="P409">
        <v>110.96825396825396</v>
      </c>
      <c r="Q409" t="str">
        <v>technology</v>
      </c>
      <c r="R409" t="str">
        <v>wearables</v>
      </c>
      <c r="S409">
        <v>42147.208333333328</v>
      </c>
      <c r="T409">
        <v>42153.208333333328</v>
      </c>
    </row>
    <row r="410" spans="1:20" x14ac:dyDescent="0.25">
      <c r="A410">
        <v>733</v>
      </c>
      <c r="B410" t="str">
        <v>Marquez-Kerr</v>
      </c>
      <c r="C410" t="str">
        <v>Automated hybrid orchestration</v>
      </c>
      <c r="D410">
        <v>15800</v>
      </c>
      <c r="E410">
        <v>83267</v>
      </c>
      <c r="F410">
        <v>527.00632911392404</v>
      </c>
      <c r="G410" t="str">
        <v>successful</v>
      </c>
      <c r="H410">
        <v>980</v>
      </c>
      <c r="I410" t="str">
        <v>US</v>
      </c>
      <c r="J410" t="str">
        <v>USD</v>
      </c>
      <c r="K410">
        <v>1406178000</v>
      </c>
      <c r="L410">
        <v>1407301200</v>
      </c>
      <c r="M410" t="b">
        <v>0</v>
      </c>
      <c r="N410" t="b">
        <v>0</v>
      </c>
      <c r="O410" t="str">
        <v>music/metal</v>
      </c>
      <c r="P410">
        <v>84.96632653061225</v>
      </c>
      <c r="Q410" t="str">
        <v>music</v>
      </c>
      <c r="R410" t="str">
        <v>metal</v>
      </c>
      <c r="S410">
        <v>41844.208333333336</v>
      </c>
      <c r="T410">
        <v>41857.208333333336</v>
      </c>
    </row>
    <row r="411" spans="1:20" x14ac:dyDescent="0.25">
      <c r="A411">
        <v>734</v>
      </c>
      <c r="B411" t="str">
        <v>Stone PLC</v>
      </c>
      <c r="C411" t="str">
        <v>Exclusive 5thgeneration leverage</v>
      </c>
      <c r="D411">
        <v>4200</v>
      </c>
      <c r="E411">
        <v>13404</v>
      </c>
      <c r="F411">
        <v>319.14285714285711</v>
      </c>
      <c r="G411" t="str">
        <v>successful</v>
      </c>
      <c r="H411">
        <v>536</v>
      </c>
      <c r="I411" t="str">
        <v>US</v>
      </c>
      <c r="J411" t="str">
        <v>USD</v>
      </c>
      <c r="K411">
        <v>1485583200</v>
      </c>
      <c r="L411">
        <v>1486620000</v>
      </c>
      <c r="M411" t="b">
        <v>0</v>
      </c>
      <c r="N411" t="b">
        <v>1</v>
      </c>
      <c r="O411" t="str">
        <v>theater/plays</v>
      </c>
      <c r="P411">
        <v>25.007462686567163</v>
      </c>
      <c r="Q411" t="str">
        <v>theater</v>
      </c>
      <c r="R411" t="str">
        <v>plays</v>
      </c>
      <c r="S411">
        <v>42763.25</v>
      </c>
      <c r="T411">
        <v>42775.25</v>
      </c>
    </row>
    <row r="412" spans="1:20" x14ac:dyDescent="0.25">
      <c r="A412">
        <v>735</v>
      </c>
      <c r="B412" t="str">
        <v>Caldwell PLC</v>
      </c>
      <c r="C412" t="str">
        <v>Grass-roots zero administration alliance</v>
      </c>
      <c r="D412">
        <v>37100</v>
      </c>
      <c r="E412">
        <v>131404</v>
      </c>
      <c r="F412">
        <v>354.18867924528303</v>
      </c>
      <c r="G412" t="str">
        <v>successful</v>
      </c>
      <c r="H412">
        <v>1991</v>
      </c>
      <c r="I412" t="str">
        <v>US</v>
      </c>
      <c r="J412" t="str">
        <v>USD</v>
      </c>
      <c r="K412">
        <v>1459314000</v>
      </c>
      <c r="L412">
        <v>1459918800</v>
      </c>
      <c r="M412" t="b">
        <v>0</v>
      </c>
      <c r="N412" t="b">
        <v>0</v>
      </c>
      <c r="O412" t="str">
        <v>photography/photography books</v>
      </c>
      <c r="P412">
        <v>65.998995479658461</v>
      </c>
      <c r="Q412" t="str">
        <v>photography</v>
      </c>
      <c r="R412" t="str">
        <v>photography books</v>
      </c>
      <c r="S412">
        <v>42459.208333333328</v>
      </c>
      <c r="T412">
        <v>42466.208333333328</v>
      </c>
    </row>
    <row r="413" spans="1:20" x14ac:dyDescent="0.25">
      <c r="A413">
        <v>737</v>
      </c>
      <c r="B413" t="str">
        <v>Gardner Inc</v>
      </c>
      <c r="C413" t="str">
        <v>Function-based systematic Graphical User Interface</v>
      </c>
      <c r="D413">
        <v>3700</v>
      </c>
      <c r="E413">
        <v>5028</v>
      </c>
      <c r="F413">
        <v>135.8918918918919</v>
      </c>
      <c r="G413" t="str">
        <v>successful</v>
      </c>
      <c r="H413">
        <v>180</v>
      </c>
      <c r="I413" t="str">
        <v>US</v>
      </c>
      <c r="J413" t="str">
        <v>USD</v>
      </c>
      <c r="K413">
        <v>1478844000</v>
      </c>
      <c r="L413">
        <v>1479880800</v>
      </c>
      <c r="M413" t="b">
        <v>0</v>
      </c>
      <c r="N413" t="b">
        <v>0</v>
      </c>
      <c r="O413" t="str">
        <v>music/indie rock</v>
      </c>
      <c r="P413">
        <v>27.933333333333334</v>
      </c>
      <c r="Q413" t="str">
        <v>music</v>
      </c>
      <c r="R413" t="str">
        <v>indie rock</v>
      </c>
      <c r="S413">
        <v>42685.25</v>
      </c>
      <c r="T413">
        <v>42697.25</v>
      </c>
    </row>
    <row r="414" spans="1:20" x14ac:dyDescent="0.25">
      <c r="A414">
        <v>741</v>
      </c>
      <c r="B414" t="str">
        <v>Garcia Ltd</v>
      </c>
      <c r="C414" t="str">
        <v>Balanced mobile alliance</v>
      </c>
      <c r="D414">
        <v>1200</v>
      </c>
      <c r="E414">
        <v>14150</v>
      </c>
      <c r="F414">
        <v>1179.1666666666665</v>
      </c>
      <c r="G414" t="str">
        <v>successful</v>
      </c>
      <c r="H414">
        <v>130</v>
      </c>
      <c r="I414" t="str">
        <v>US</v>
      </c>
      <c r="J414" t="str">
        <v>USD</v>
      </c>
      <c r="K414">
        <v>1274590800</v>
      </c>
      <c r="L414">
        <v>1274677200</v>
      </c>
      <c r="M414" t="b">
        <v>0</v>
      </c>
      <c r="N414" t="b">
        <v>0</v>
      </c>
      <c r="O414" t="str">
        <v>theater/plays</v>
      </c>
      <c r="P414">
        <v>108.84615384615384</v>
      </c>
      <c r="Q414" t="str">
        <v>theater</v>
      </c>
      <c r="R414" t="str">
        <v>plays</v>
      </c>
      <c r="S414">
        <v>40321.208333333336</v>
      </c>
      <c r="T414">
        <v>40322.208333333336</v>
      </c>
    </row>
    <row r="415" spans="1:20" x14ac:dyDescent="0.25">
      <c r="A415">
        <v>742</v>
      </c>
      <c r="B415" t="str">
        <v>West-Stevens</v>
      </c>
      <c r="C415" t="str">
        <v>Reactive solution-oriented groupware</v>
      </c>
      <c r="D415">
        <v>1200</v>
      </c>
      <c r="E415">
        <v>13513</v>
      </c>
      <c r="F415">
        <v>1126.0833333333335</v>
      </c>
      <c r="G415" t="str">
        <v>successful</v>
      </c>
      <c r="H415">
        <v>122</v>
      </c>
      <c r="I415" t="str">
        <v>US</v>
      </c>
      <c r="J415" t="str">
        <v>USD</v>
      </c>
      <c r="K415">
        <v>1263880800</v>
      </c>
      <c r="L415">
        <v>1267509600</v>
      </c>
      <c r="M415" t="b">
        <v>0</v>
      </c>
      <c r="N415" t="b">
        <v>0</v>
      </c>
      <c r="O415" t="str">
        <v>music/electric music</v>
      </c>
      <c r="P415">
        <v>110.76229508196721</v>
      </c>
      <c r="Q415" t="str">
        <v>music</v>
      </c>
      <c r="R415" t="str">
        <v>electric music</v>
      </c>
      <c r="S415">
        <v>40197.25</v>
      </c>
      <c r="T415">
        <v>40239.25</v>
      </c>
    </row>
    <row r="416" spans="1:20" x14ac:dyDescent="0.25">
      <c r="A416">
        <v>744</v>
      </c>
      <c r="B416" t="str">
        <v>Fitzgerald Group</v>
      </c>
      <c r="C416" t="str">
        <v>Intuitive exuding initiative</v>
      </c>
      <c r="D416">
        <v>2000</v>
      </c>
      <c r="E416">
        <v>14240</v>
      </c>
      <c r="F416">
        <v>712</v>
      </c>
      <c r="G416" t="str">
        <v>successful</v>
      </c>
      <c r="H416">
        <v>140</v>
      </c>
      <c r="I416" t="str">
        <v>US</v>
      </c>
      <c r="J416" t="str">
        <v>USD</v>
      </c>
      <c r="K416">
        <v>1533877200</v>
      </c>
      <c r="L416">
        <v>1534050000</v>
      </c>
      <c r="M416" t="b">
        <v>0</v>
      </c>
      <c r="N416" t="b">
        <v>1</v>
      </c>
      <c r="O416" t="str">
        <v>theater/plays</v>
      </c>
      <c r="P416">
        <v>101.71428571428571</v>
      </c>
      <c r="Q416" t="str">
        <v>theater</v>
      </c>
      <c r="R416" t="str">
        <v>plays</v>
      </c>
      <c r="S416">
        <v>43322.208333333328</v>
      </c>
      <c r="T416">
        <v>43324.208333333328</v>
      </c>
    </row>
    <row r="417" spans="1:20" x14ac:dyDescent="0.25">
      <c r="A417">
        <v>746</v>
      </c>
      <c r="B417" t="str">
        <v>Edwards LLC</v>
      </c>
      <c r="C417" t="str">
        <v>Automated system-worthy structure</v>
      </c>
      <c r="D417">
        <v>55800</v>
      </c>
      <c r="E417">
        <v>118580</v>
      </c>
      <c r="F417">
        <v>212.50896057347671</v>
      </c>
      <c r="G417" t="str">
        <v>successful</v>
      </c>
      <c r="H417">
        <v>3388</v>
      </c>
      <c r="I417" t="str">
        <v>US</v>
      </c>
      <c r="J417" t="str">
        <v>USD</v>
      </c>
      <c r="K417">
        <v>1318136400</v>
      </c>
      <c r="L417">
        <v>1318568400</v>
      </c>
      <c r="M417" t="b">
        <v>0</v>
      </c>
      <c r="N417" t="b">
        <v>0</v>
      </c>
      <c r="O417" t="str">
        <v>technology/web</v>
      </c>
      <c r="P417">
        <v>35</v>
      </c>
      <c r="Q417" t="str">
        <v>technology</v>
      </c>
      <c r="R417" t="str">
        <v>web</v>
      </c>
      <c r="S417">
        <v>40825.208333333336</v>
      </c>
      <c r="T417">
        <v>40830.208333333336</v>
      </c>
    </row>
    <row r="418" spans="1:20" x14ac:dyDescent="0.25">
      <c r="A418">
        <v>747</v>
      </c>
      <c r="B418" t="str">
        <v>Greer and Sons</v>
      </c>
      <c r="C418" t="str">
        <v>Secured clear-thinking intranet</v>
      </c>
      <c r="D418">
        <v>4900</v>
      </c>
      <c r="E418">
        <v>11214</v>
      </c>
      <c r="F418">
        <v>228.85714285714286</v>
      </c>
      <c r="G418" t="str">
        <v>successful</v>
      </c>
      <c r="H418">
        <v>280</v>
      </c>
      <c r="I418" t="str">
        <v>US</v>
      </c>
      <c r="J418" t="str">
        <v>USD</v>
      </c>
      <c r="K418">
        <v>1283403600</v>
      </c>
      <c r="L418">
        <v>1284354000</v>
      </c>
      <c r="M418" t="b">
        <v>0</v>
      </c>
      <c r="N418" t="b">
        <v>0</v>
      </c>
      <c r="O418" t="str">
        <v>theater/plays</v>
      </c>
      <c r="P418">
        <v>40.049999999999997</v>
      </c>
      <c r="Q418" t="str">
        <v>theater</v>
      </c>
      <c r="R418" t="str">
        <v>plays</v>
      </c>
      <c r="S418">
        <v>40423.208333333336</v>
      </c>
      <c r="T418">
        <v>40434.208333333336</v>
      </c>
    </row>
    <row r="419" spans="1:20" x14ac:dyDescent="0.25">
      <c r="A419">
        <v>749</v>
      </c>
      <c r="B419" t="str">
        <v>Hunter-Logan</v>
      </c>
      <c r="C419" t="str">
        <v>Down-sized needs-based task-force</v>
      </c>
      <c r="D419">
        <v>8600</v>
      </c>
      <c r="E419">
        <v>13527</v>
      </c>
      <c r="F419">
        <v>157.29069767441862</v>
      </c>
      <c r="G419" t="str">
        <v>successful</v>
      </c>
      <c r="H419">
        <v>366</v>
      </c>
      <c r="I419" t="str">
        <v>IT</v>
      </c>
      <c r="J419" t="str">
        <v>EUR</v>
      </c>
      <c r="K419">
        <v>1412744400</v>
      </c>
      <c r="L419">
        <v>1413781200</v>
      </c>
      <c r="M419" t="b">
        <v>0</v>
      </c>
      <c r="N419" t="b">
        <v>1</v>
      </c>
      <c r="O419" t="str">
        <v>technology/wearables</v>
      </c>
      <c r="P419">
        <v>36.959016393442624</v>
      </c>
      <c r="Q419" t="str">
        <v>technology</v>
      </c>
      <c r="R419" t="str">
        <v>wearables</v>
      </c>
      <c r="S419">
        <v>41920.208333333336</v>
      </c>
      <c r="T419">
        <v>41932.208333333336</v>
      </c>
    </row>
    <row r="420" spans="1:20" x14ac:dyDescent="0.25">
      <c r="A420">
        <v>751</v>
      </c>
      <c r="B420" t="str">
        <v>Lane-Barber</v>
      </c>
      <c r="C420" t="str">
        <v>Universal value-added moderator</v>
      </c>
      <c r="D420">
        <v>3600</v>
      </c>
      <c r="E420">
        <v>8363</v>
      </c>
      <c r="F420">
        <v>232.30555555555554</v>
      </c>
      <c r="G420" t="str">
        <v>successful</v>
      </c>
      <c r="H420">
        <v>270</v>
      </c>
      <c r="I420" t="str">
        <v>US</v>
      </c>
      <c r="J420" t="str">
        <v>USD</v>
      </c>
      <c r="K420">
        <v>1458190800</v>
      </c>
      <c r="L420">
        <v>1459486800</v>
      </c>
      <c r="M420" t="b">
        <v>1</v>
      </c>
      <c r="N420" t="b">
        <v>1</v>
      </c>
      <c r="O420" t="str">
        <v>publishing/nonfiction</v>
      </c>
      <c r="P420">
        <v>30.974074074074075</v>
      </c>
      <c r="Q420" t="str">
        <v>publishing</v>
      </c>
      <c r="R420" t="str">
        <v>nonfiction</v>
      </c>
      <c r="S420">
        <v>42446.208333333328</v>
      </c>
      <c r="T420">
        <v>42461.208333333328</v>
      </c>
    </row>
    <row r="421" spans="1:20" x14ac:dyDescent="0.25">
      <c r="A421">
        <v>753</v>
      </c>
      <c r="B421" t="str">
        <v>Guerrero-Griffin</v>
      </c>
      <c r="C421" t="str">
        <v>Networked web-enabled product</v>
      </c>
      <c r="D421">
        <v>4700</v>
      </c>
      <c r="E421">
        <v>12065</v>
      </c>
      <c r="F421">
        <v>256.70212765957444</v>
      </c>
      <c r="G421" t="str">
        <v>successful</v>
      </c>
      <c r="H421">
        <v>137</v>
      </c>
      <c r="I421" t="str">
        <v>US</v>
      </c>
      <c r="J421" t="str">
        <v>USD</v>
      </c>
      <c r="K421">
        <v>1274590800</v>
      </c>
      <c r="L421">
        <v>1275886800</v>
      </c>
      <c r="M421" t="b">
        <v>0</v>
      </c>
      <c r="N421" t="b">
        <v>0</v>
      </c>
      <c r="O421" t="str">
        <v>photography/photography books</v>
      </c>
      <c r="P421">
        <v>88.065693430656935</v>
      </c>
      <c r="Q421" t="str">
        <v>photography</v>
      </c>
      <c r="R421" t="str">
        <v>photography books</v>
      </c>
      <c r="S421">
        <v>40321.208333333336</v>
      </c>
      <c r="T421">
        <v>40336.208333333336</v>
      </c>
    </row>
    <row r="422" spans="1:20" x14ac:dyDescent="0.25">
      <c r="A422">
        <v>754</v>
      </c>
      <c r="B422" t="str">
        <v>Perez, Reed and Lee</v>
      </c>
      <c r="C422" t="str">
        <v>Advanced dedicated encoding</v>
      </c>
      <c r="D422">
        <v>70400</v>
      </c>
      <c r="E422">
        <v>118603</v>
      </c>
      <c r="F422">
        <v>168.47017045454547</v>
      </c>
      <c r="G422" t="str">
        <v>successful</v>
      </c>
      <c r="H422">
        <v>3205</v>
      </c>
      <c r="I422" t="str">
        <v>US</v>
      </c>
      <c r="J422" t="str">
        <v>USD</v>
      </c>
      <c r="K422">
        <v>1351400400</v>
      </c>
      <c r="L422">
        <v>1355983200</v>
      </c>
      <c r="M422" t="b">
        <v>0</v>
      </c>
      <c r="N422" t="b">
        <v>0</v>
      </c>
      <c r="O422" t="str">
        <v>theater/plays</v>
      </c>
      <c r="P422">
        <v>37.005616224648989</v>
      </c>
      <c r="Q422" t="str">
        <v>theater</v>
      </c>
      <c r="R422" t="str">
        <v>plays</v>
      </c>
      <c r="S422">
        <v>41210.208333333336</v>
      </c>
      <c r="T422">
        <v>41263.25</v>
      </c>
    </row>
    <row r="423" spans="1:20" x14ac:dyDescent="0.25">
      <c r="A423">
        <v>755</v>
      </c>
      <c r="B423" t="str">
        <v>Chen, Pollard and Clarke</v>
      </c>
      <c r="C423" t="str">
        <v>Stand-alone multi-state project</v>
      </c>
      <c r="D423">
        <v>4500</v>
      </c>
      <c r="E423">
        <v>7496</v>
      </c>
      <c r="F423">
        <v>166.57777777777778</v>
      </c>
      <c r="G423" t="str">
        <v>successful</v>
      </c>
      <c r="H423">
        <v>288</v>
      </c>
      <c r="I423" t="str">
        <v>DK</v>
      </c>
      <c r="J423" t="str">
        <v>DKK</v>
      </c>
      <c r="K423">
        <v>1514354400</v>
      </c>
      <c r="L423">
        <v>1515391200</v>
      </c>
      <c r="M423" t="b">
        <v>0</v>
      </c>
      <c r="N423" t="b">
        <v>1</v>
      </c>
      <c r="O423" t="str">
        <v>theater/plays</v>
      </c>
      <c r="P423">
        <v>26.027777777777779</v>
      </c>
      <c r="Q423" t="str">
        <v>theater</v>
      </c>
      <c r="R423" t="str">
        <v>plays</v>
      </c>
      <c r="S423">
        <v>43096.25</v>
      </c>
      <c r="T423">
        <v>43108.25</v>
      </c>
    </row>
    <row r="424" spans="1:20" x14ac:dyDescent="0.25">
      <c r="A424">
        <v>756</v>
      </c>
      <c r="B424" t="str">
        <v>Serrano, Gallagher and Griffith</v>
      </c>
      <c r="C424" t="str">
        <v>Customizable bi-directional monitoring</v>
      </c>
      <c r="D424">
        <v>1300</v>
      </c>
      <c r="E424">
        <v>10037</v>
      </c>
      <c r="F424">
        <v>772.07692307692309</v>
      </c>
      <c r="G424" t="str">
        <v>successful</v>
      </c>
      <c r="H424">
        <v>148</v>
      </c>
      <c r="I424" t="str">
        <v>US</v>
      </c>
      <c r="J424" t="str">
        <v>USD</v>
      </c>
      <c r="K424">
        <v>1421733600</v>
      </c>
      <c r="L424">
        <v>1422252000</v>
      </c>
      <c r="M424" t="b">
        <v>0</v>
      </c>
      <c r="N424" t="b">
        <v>0</v>
      </c>
      <c r="O424" t="str">
        <v>theater/plays</v>
      </c>
      <c r="P424">
        <v>67.817567567567565</v>
      </c>
      <c r="Q424" t="str">
        <v>theater</v>
      </c>
      <c r="R424" t="str">
        <v>plays</v>
      </c>
      <c r="S424">
        <v>42024.25</v>
      </c>
      <c r="T424">
        <v>42030.25</v>
      </c>
    </row>
    <row r="425" spans="1:20" x14ac:dyDescent="0.25">
      <c r="A425">
        <v>757</v>
      </c>
      <c r="B425" t="str">
        <v>Callahan-Gilbert</v>
      </c>
      <c r="C425" t="str">
        <v>Profit-focused motivating function</v>
      </c>
      <c r="D425">
        <v>1400</v>
      </c>
      <c r="E425">
        <v>5696</v>
      </c>
      <c r="F425">
        <v>406.85714285714283</v>
      </c>
      <c r="G425" t="str">
        <v>successful</v>
      </c>
      <c r="H425">
        <v>114</v>
      </c>
      <c r="I425" t="str">
        <v>US</v>
      </c>
      <c r="J425" t="str">
        <v>USD</v>
      </c>
      <c r="K425">
        <v>1305176400</v>
      </c>
      <c r="L425">
        <v>1305522000</v>
      </c>
      <c r="M425" t="b">
        <v>0</v>
      </c>
      <c r="N425" t="b">
        <v>0</v>
      </c>
      <c r="O425" t="str">
        <v>film &amp; video/drama</v>
      </c>
      <c r="P425">
        <v>49.964912280701753</v>
      </c>
      <c r="Q425" t="str">
        <v>film &amp; video</v>
      </c>
      <c r="R425" t="str">
        <v>drama</v>
      </c>
      <c r="S425">
        <v>40675.208333333336</v>
      </c>
      <c r="T425">
        <v>40679.208333333336</v>
      </c>
    </row>
    <row r="426" spans="1:20" x14ac:dyDescent="0.25">
      <c r="A426">
        <v>758</v>
      </c>
      <c r="B426" t="str">
        <v>Logan-Miranda</v>
      </c>
      <c r="C426" t="str">
        <v>Proactive systemic firmware</v>
      </c>
      <c r="D426">
        <v>29600</v>
      </c>
      <c r="E426">
        <v>167005</v>
      </c>
      <c r="F426">
        <v>564.20608108108115</v>
      </c>
      <c r="G426" t="str">
        <v>successful</v>
      </c>
      <c r="H426">
        <v>1518</v>
      </c>
      <c r="I426" t="str">
        <v>CA</v>
      </c>
      <c r="J426" t="str">
        <v>CAD</v>
      </c>
      <c r="K426">
        <v>1414126800</v>
      </c>
      <c r="L426">
        <v>1414904400</v>
      </c>
      <c r="M426" t="b">
        <v>0</v>
      </c>
      <c r="N426" t="b">
        <v>0</v>
      </c>
      <c r="O426" t="str">
        <v>music/rock</v>
      </c>
      <c r="P426">
        <v>110.01646903820817</v>
      </c>
      <c r="Q426" t="str">
        <v>music</v>
      </c>
      <c r="R426" t="str">
        <v>rock</v>
      </c>
      <c r="S426">
        <v>41936.208333333336</v>
      </c>
      <c r="T426">
        <v>41945.208333333336</v>
      </c>
    </row>
    <row r="427" spans="1:20" x14ac:dyDescent="0.25">
      <c r="A427">
        <v>761</v>
      </c>
      <c r="B427" t="str">
        <v>Mitchell-Lee</v>
      </c>
      <c r="C427" t="str">
        <v>Customizable leadingedge model</v>
      </c>
      <c r="D427">
        <v>2200</v>
      </c>
      <c r="E427">
        <v>14420</v>
      </c>
      <c r="F427">
        <v>655.4545454545455</v>
      </c>
      <c r="G427" t="str">
        <v>successful</v>
      </c>
      <c r="H427">
        <v>166</v>
      </c>
      <c r="I427" t="str">
        <v>US</v>
      </c>
      <c r="J427" t="str">
        <v>USD</v>
      </c>
      <c r="K427">
        <v>1500699600</v>
      </c>
      <c r="L427">
        <v>1501131600</v>
      </c>
      <c r="M427" t="b">
        <v>0</v>
      </c>
      <c r="N427" t="b">
        <v>0</v>
      </c>
      <c r="O427" t="str">
        <v>music/rock</v>
      </c>
      <c r="P427">
        <v>86.867469879518069</v>
      </c>
      <c r="Q427" t="str">
        <v>music</v>
      </c>
      <c r="R427" t="str">
        <v>rock</v>
      </c>
      <c r="S427">
        <v>42938.208333333328</v>
      </c>
      <c r="T427">
        <v>42943.208333333328</v>
      </c>
    </row>
    <row r="428" spans="1:20" x14ac:dyDescent="0.25">
      <c r="A428">
        <v>762</v>
      </c>
      <c r="B428" t="str">
        <v>Davis Ltd</v>
      </c>
      <c r="C428" t="str">
        <v>Upgradable uniform service-desk</v>
      </c>
      <c r="D428">
        <v>3500</v>
      </c>
      <c r="E428">
        <v>6204</v>
      </c>
      <c r="F428">
        <v>177.25714285714284</v>
      </c>
      <c r="G428" t="str">
        <v>successful</v>
      </c>
      <c r="H428">
        <v>100</v>
      </c>
      <c r="I428" t="str">
        <v>AU</v>
      </c>
      <c r="J428" t="str">
        <v>AUD</v>
      </c>
      <c r="K428">
        <v>1354082400</v>
      </c>
      <c r="L428">
        <v>1355032800</v>
      </c>
      <c r="M428" t="b">
        <v>0</v>
      </c>
      <c r="N428" t="b">
        <v>0</v>
      </c>
      <c r="O428" t="str">
        <v>music/jazz</v>
      </c>
      <c r="P428">
        <v>62.04</v>
      </c>
      <c r="Q428" t="str">
        <v>music</v>
      </c>
      <c r="R428" t="str">
        <v>jazz</v>
      </c>
      <c r="S428">
        <v>41241.25</v>
      </c>
      <c r="T428">
        <v>41252.25</v>
      </c>
    </row>
    <row r="429" spans="1:20" x14ac:dyDescent="0.25">
      <c r="A429">
        <v>763</v>
      </c>
      <c r="B429" t="str">
        <v>Rowland PLC</v>
      </c>
      <c r="C429" t="str">
        <v>Inverse client-driven product</v>
      </c>
      <c r="D429">
        <v>5600</v>
      </c>
      <c r="E429">
        <v>6338</v>
      </c>
      <c r="F429">
        <v>113.17857142857144</v>
      </c>
      <c r="G429" t="str">
        <v>successful</v>
      </c>
      <c r="H429">
        <v>235</v>
      </c>
      <c r="I429" t="str">
        <v>US</v>
      </c>
      <c r="J429" t="str">
        <v>USD</v>
      </c>
      <c r="K429">
        <v>1336453200</v>
      </c>
      <c r="L429">
        <v>1339477200</v>
      </c>
      <c r="M429" t="b">
        <v>0</v>
      </c>
      <c r="N429" t="b">
        <v>1</v>
      </c>
      <c r="O429" t="str">
        <v>theater/plays</v>
      </c>
      <c r="P429">
        <v>26.970212765957445</v>
      </c>
      <c r="Q429" t="str">
        <v>theater</v>
      </c>
      <c r="R429" t="str">
        <v>plays</v>
      </c>
      <c r="S429">
        <v>41037.208333333336</v>
      </c>
      <c r="T429">
        <v>41072.208333333336</v>
      </c>
    </row>
    <row r="430" spans="1:20" x14ac:dyDescent="0.25">
      <c r="A430">
        <v>764</v>
      </c>
      <c r="B430" t="str">
        <v>Shaffer-Mason</v>
      </c>
      <c r="C430" t="str">
        <v>Managed bandwidth-monitored system engine</v>
      </c>
      <c r="D430">
        <v>1100</v>
      </c>
      <c r="E430">
        <v>8010</v>
      </c>
      <c r="F430">
        <v>728.18181818181824</v>
      </c>
      <c r="G430" t="str">
        <v>successful</v>
      </c>
      <c r="H430">
        <v>148</v>
      </c>
      <c r="I430" t="str">
        <v>US</v>
      </c>
      <c r="J430" t="str">
        <v>USD</v>
      </c>
      <c r="K430">
        <v>1305262800</v>
      </c>
      <c r="L430">
        <v>1305954000</v>
      </c>
      <c r="M430" t="b">
        <v>0</v>
      </c>
      <c r="N430" t="b">
        <v>0</v>
      </c>
      <c r="O430" t="str">
        <v>music/rock</v>
      </c>
      <c r="P430">
        <v>54.121621621621621</v>
      </c>
      <c r="Q430" t="str">
        <v>music</v>
      </c>
      <c r="R430" t="str">
        <v>rock</v>
      </c>
      <c r="S430">
        <v>40676.208333333336</v>
      </c>
      <c r="T430">
        <v>40684.208333333336</v>
      </c>
    </row>
    <row r="431" spans="1:20" x14ac:dyDescent="0.25">
      <c r="A431">
        <v>765</v>
      </c>
      <c r="B431" t="str">
        <v>Matthews LLC</v>
      </c>
      <c r="C431" t="str">
        <v>Advanced transitional help-desk</v>
      </c>
      <c r="D431">
        <v>3900</v>
      </c>
      <c r="E431">
        <v>8125</v>
      </c>
      <c r="F431">
        <v>208.33333333333334</v>
      </c>
      <c r="G431" t="str">
        <v>successful</v>
      </c>
      <c r="H431">
        <v>198</v>
      </c>
      <c r="I431" t="str">
        <v>US</v>
      </c>
      <c r="J431" t="str">
        <v>USD</v>
      </c>
      <c r="K431">
        <v>1492232400</v>
      </c>
      <c r="L431">
        <v>1494392400</v>
      </c>
      <c r="M431" t="b">
        <v>1</v>
      </c>
      <c r="N431" t="b">
        <v>1</v>
      </c>
      <c r="O431" t="str">
        <v>music/indie rock</v>
      </c>
      <c r="P431">
        <v>41.035353535353536</v>
      </c>
      <c r="Q431" t="str">
        <v>music</v>
      </c>
      <c r="R431" t="str">
        <v>indie rock</v>
      </c>
      <c r="S431">
        <v>42840.208333333328</v>
      </c>
      <c r="T431">
        <v>42865.208333333328</v>
      </c>
    </row>
    <row r="432" spans="1:20" x14ac:dyDescent="0.25">
      <c r="A432">
        <v>768</v>
      </c>
      <c r="B432" t="str">
        <v>Ramirez-Calderon</v>
      </c>
      <c r="C432" t="str">
        <v>Fundamental zero tolerance alliance</v>
      </c>
      <c r="D432">
        <v>4800</v>
      </c>
      <c r="E432">
        <v>11088</v>
      </c>
      <c r="F432">
        <v>231</v>
      </c>
      <c r="G432" t="str">
        <v>successful</v>
      </c>
      <c r="H432">
        <v>150</v>
      </c>
      <c r="I432" t="str">
        <v>US</v>
      </c>
      <c r="J432" t="str">
        <v>USD</v>
      </c>
      <c r="K432">
        <v>1386741600</v>
      </c>
      <c r="L432">
        <v>1388037600</v>
      </c>
      <c r="M432" t="b">
        <v>0</v>
      </c>
      <c r="N432" t="b">
        <v>0</v>
      </c>
      <c r="O432" t="str">
        <v>theater/plays</v>
      </c>
      <c r="P432">
        <v>73.92</v>
      </c>
      <c r="Q432" t="str">
        <v>theater</v>
      </c>
      <c r="R432" t="str">
        <v>plays</v>
      </c>
      <c r="S432">
        <v>41619.25</v>
      </c>
      <c r="T432">
        <v>41634.25</v>
      </c>
    </row>
    <row r="433" spans="1:20" x14ac:dyDescent="0.25">
      <c r="A433">
        <v>770</v>
      </c>
      <c r="B433" t="str">
        <v>Mathis-Rodriguez</v>
      </c>
      <c r="C433" t="str">
        <v>User-centric attitude-oriented intranet</v>
      </c>
      <c r="D433">
        <v>4300</v>
      </c>
      <c r="E433">
        <v>11642</v>
      </c>
      <c r="F433">
        <v>270.74418604651163</v>
      </c>
      <c r="G433" t="str">
        <v>successful</v>
      </c>
      <c r="H433">
        <v>216</v>
      </c>
      <c r="I433" t="str">
        <v>IT</v>
      </c>
      <c r="J433" t="str">
        <v>EUR</v>
      </c>
      <c r="K433">
        <v>1397451600</v>
      </c>
      <c r="L433">
        <v>1398056400</v>
      </c>
      <c r="M433" t="b">
        <v>0</v>
      </c>
      <c r="N433" t="b">
        <v>1</v>
      </c>
      <c r="O433" t="str">
        <v>theater/plays</v>
      </c>
      <c r="P433">
        <v>53.898148148148145</v>
      </c>
      <c r="Q433" t="str">
        <v>theater</v>
      </c>
      <c r="R433" t="str">
        <v>plays</v>
      </c>
      <c r="S433">
        <v>41743.208333333336</v>
      </c>
      <c r="T433">
        <v>41750.208333333336</v>
      </c>
    </row>
    <row r="434" spans="1:20" x14ac:dyDescent="0.25">
      <c r="A434">
        <v>772</v>
      </c>
      <c r="B434" t="str">
        <v>Johnson-Pace</v>
      </c>
      <c r="C434" t="str">
        <v>Persistent 3rdgeneration moratorium</v>
      </c>
      <c r="D434">
        <v>149600</v>
      </c>
      <c r="E434">
        <v>169586</v>
      </c>
      <c r="F434">
        <v>113.3596256684492</v>
      </c>
      <c r="G434" t="str">
        <v>successful</v>
      </c>
      <c r="H434">
        <v>5139</v>
      </c>
      <c r="I434" t="str">
        <v>US</v>
      </c>
      <c r="J434" t="str">
        <v>USD</v>
      </c>
      <c r="K434">
        <v>1549692000</v>
      </c>
      <c r="L434">
        <v>1550037600</v>
      </c>
      <c r="M434" t="b">
        <v>0</v>
      </c>
      <c r="N434" t="b">
        <v>0</v>
      </c>
      <c r="O434" t="str">
        <v>music/indie rock</v>
      </c>
      <c r="P434">
        <v>32.999805409612762</v>
      </c>
      <c r="Q434" t="str">
        <v>music</v>
      </c>
      <c r="R434" t="str">
        <v>indie rock</v>
      </c>
      <c r="S434">
        <v>43505.25</v>
      </c>
      <c r="T434">
        <v>43509.25</v>
      </c>
    </row>
    <row r="435" spans="1:20" x14ac:dyDescent="0.25">
      <c r="A435">
        <v>773</v>
      </c>
      <c r="B435" t="str">
        <v>Meza, Kirby and Patel</v>
      </c>
      <c r="C435" t="str">
        <v>Cross-platform empowering project</v>
      </c>
      <c r="D435">
        <v>53100</v>
      </c>
      <c r="E435">
        <v>101185</v>
      </c>
      <c r="F435">
        <v>190.55555555555554</v>
      </c>
      <c r="G435" t="str">
        <v>successful</v>
      </c>
      <c r="H435">
        <v>2353</v>
      </c>
      <c r="I435" t="str">
        <v>US</v>
      </c>
      <c r="J435" t="str">
        <v>USD</v>
      </c>
      <c r="K435">
        <v>1492059600</v>
      </c>
      <c r="L435">
        <v>1492923600</v>
      </c>
      <c r="M435" t="b">
        <v>0</v>
      </c>
      <c r="N435" t="b">
        <v>0</v>
      </c>
      <c r="O435" t="str">
        <v>theater/plays</v>
      </c>
      <c r="P435">
        <v>43.00254993625159</v>
      </c>
      <c r="Q435" t="str">
        <v>theater</v>
      </c>
      <c r="R435" t="str">
        <v>plays</v>
      </c>
      <c r="S435">
        <v>42838.208333333328</v>
      </c>
      <c r="T435">
        <v>42848.208333333328</v>
      </c>
    </row>
    <row r="436" spans="1:20" x14ac:dyDescent="0.25">
      <c r="A436">
        <v>774</v>
      </c>
      <c r="B436" t="str">
        <v>Gonzalez-Snow</v>
      </c>
      <c r="C436" t="str">
        <v>Polarized user-facing interface</v>
      </c>
      <c r="D436">
        <v>5000</v>
      </c>
      <c r="E436">
        <v>6775</v>
      </c>
      <c r="F436">
        <v>135.5</v>
      </c>
      <c r="G436" t="str">
        <v>successful</v>
      </c>
      <c r="H436">
        <v>78</v>
      </c>
      <c r="I436" t="str">
        <v>IT</v>
      </c>
      <c r="J436" t="str">
        <v>EUR</v>
      </c>
      <c r="K436">
        <v>1463979600</v>
      </c>
      <c r="L436">
        <v>1467522000</v>
      </c>
      <c r="M436" t="b">
        <v>0</v>
      </c>
      <c r="N436" t="b">
        <v>0</v>
      </c>
      <c r="O436" t="str">
        <v>technology/web</v>
      </c>
      <c r="P436">
        <v>86.858974358974365</v>
      </c>
      <c r="Q436" t="str">
        <v>technology</v>
      </c>
      <c r="R436" t="str">
        <v>web</v>
      </c>
      <c r="S436">
        <v>42513.208333333328</v>
      </c>
      <c r="T436">
        <v>42554.208333333328</v>
      </c>
    </row>
    <row r="437" spans="1:20" x14ac:dyDescent="0.25">
      <c r="A437">
        <v>778</v>
      </c>
      <c r="B437" t="str">
        <v>Moss-Guzman</v>
      </c>
      <c r="C437" t="str">
        <v>Cross-platform optimizing website</v>
      </c>
      <c r="D437">
        <v>1300</v>
      </c>
      <c r="E437">
        <v>10243</v>
      </c>
      <c r="F437">
        <v>787.92307692307691</v>
      </c>
      <c r="G437" t="str">
        <v>successful</v>
      </c>
      <c r="H437">
        <v>174</v>
      </c>
      <c r="I437" t="str">
        <v>CH</v>
      </c>
      <c r="J437" t="str">
        <v>CHF</v>
      </c>
      <c r="K437">
        <v>1313211600</v>
      </c>
      <c r="L437">
        <v>1313643600</v>
      </c>
      <c r="M437" t="b">
        <v>0</v>
      </c>
      <c r="N437" t="b">
        <v>0</v>
      </c>
      <c r="O437" t="str">
        <v>film &amp; video/animation</v>
      </c>
      <c r="P437">
        <v>58.867816091954026</v>
      </c>
      <c r="Q437" t="str">
        <v>film &amp; video</v>
      </c>
      <c r="R437" t="str">
        <v>animation</v>
      </c>
      <c r="S437">
        <v>40768.208333333336</v>
      </c>
      <c r="T437">
        <v>40773.208333333336</v>
      </c>
    </row>
    <row r="438" spans="1:20" x14ac:dyDescent="0.25">
      <c r="A438">
        <v>780</v>
      </c>
      <c r="B438" t="str">
        <v>Brooks-Rodriguez</v>
      </c>
      <c r="C438" t="str">
        <v>Implemented intangible instruction set</v>
      </c>
      <c r="D438">
        <v>5100</v>
      </c>
      <c r="E438">
        <v>5421</v>
      </c>
      <c r="F438">
        <v>106.29411764705883</v>
      </c>
      <c r="G438" t="str">
        <v>successful</v>
      </c>
      <c r="H438">
        <v>164</v>
      </c>
      <c r="I438" t="str">
        <v>US</v>
      </c>
      <c r="J438" t="str">
        <v>USD</v>
      </c>
      <c r="K438">
        <v>1469163600</v>
      </c>
      <c r="L438">
        <v>1470805200</v>
      </c>
      <c r="M438" t="b">
        <v>0</v>
      </c>
      <c r="N438" t="b">
        <v>1</v>
      </c>
      <c r="O438" t="str">
        <v>film &amp; video/drama</v>
      </c>
      <c r="P438">
        <v>33.054878048780488</v>
      </c>
      <c r="Q438" t="str">
        <v>film &amp; video</v>
      </c>
      <c r="R438" t="str">
        <v>drama</v>
      </c>
      <c r="S438">
        <v>42573.208333333328</v>
      </c>
      <c r="T438">
        <v>42592.208333333328</v>
      </c>
    </row>
    <row r="439" spans="1:20" x14ac:dyDescent="0.25">
      <c r="A439">
        <v>782</v>
      </c>
      <c r="B439" t="str">
        <v>Williams and Sons</v>
      </c>
      <c r="C439" t="str">
        <v>Centralized asymmetric framework</v>
      </c>
      <c r="D439">
        <v>5100</v>
      </c>
      <c r="E439">
        <v>10981</v>
      </c>
      <c r="F439">
        <v>215.31372549019611</v>
      </c>
      <c r="G439" t="str">
        <v>successful</v>
      </c>
      <c r="H439">
        <v>161</v>
      </c>
      <c r="I439" t="str">
        <v>US</v>
      </c>
      <c r="J439" t="str">
        <v>USD</v>
      </c>
      <c r="K439">
        <v>1298959200</v>
      </c>
      <c r="L439">
        <v>1301374800</v>
      </c>
      <c r="M439" t="b">
        <v>0</v>
      </c>
      <c r="N439" t="b">
        <v>1</v>
      </c>
      <c r="O439" t="str">
        <v>film &amp; video/animation</v>
      </c>
      <c r="P439">
        <v>68.204968944099377</v>
      </c>
      <c r="Q439" t="str">
        <v>film &amp; video</v>
      </c>
      <c r="R439" t="str">
        <v>animation</v>
      </c>
      <c r="S439">
        <v>40603.25</v>
      </c>
      <c r="T439">
        <v>40631.208333333336</v>
      </c>
    </row>
    <row r="440" spans="1:20" x14ac:dyDescent="0.25">
      <c r="A440">
        <v>783</v>
      </c>
      <c r="B440" t="str">
        <v>Vega, Chan and Carney</v>
      </c>
      <c r="C440" t="str">
        <v>Down-sized systematic utilization</v>
      </c>
      <c r="D440">
        <v>7400</v>
      </c>
      <c r="E440">
        <v>10451</v>
      </c>
      <c r="F440">
        <v>141.22972972972974</v>
      </c>
      <c r="G440" t="str">
        <v>successful</v>
      </c>
      <c r="H440">
        <v>138</v>
      </c>
      <c r="I440" t="str">
        <v>US</v>
      </c>
      <c r="J440" t="str">
        <v>USD</v>
      </c>
      <c r="K440">
        <v>1387260000</v>
      </c>
      <c r="L440">
        <v>1387864800</v>
      </c>
      <c r="M440" t="b">
        <v>0</v>
      </c>
      <c r="N440" t="b">
        <v>0</v>
      </c>
      <c r="O440" t="str">
        <v>music/rock</v>
      </c>
      <c r="P440">
        <v>75.731884057971016</v>
      </c>
      <c r="Q440" t="str">
        <v>music</v>
      </c>
      <c r="R440" t="str">
        <v>rock</v>
      </c>
      <c r="S440">
        <v>41625.25</v>
      </c>
      <c r="T440">
        <v>41632.25</v>
      </c>
    </row>
    <row r="441" spans="1:20" x14ac:dyDescent="0.25">
      <c r="A441">
        <v>784</v>
      </c>
      <c r="B441" t="str">
        <v>Byrd Group</v>
      </c>
      <c r="C441" t="str">
        <v>Profound fault-tolerant model</v>
      </c>
      <c r="D441">
        <v>88900</v>
      </c>
      <c r="E441">
        <v>102535</v>
      </c>
      <c r="F441">
        <v>115.33745781777279</v>
      </c>
      <c r="G441" t="str">
        <v>successful</v>
      </c>
      <c r="H441">
        <v>3308</v>
      </c>
      <c r="I441" t="str">
        <v>US</v>
      </c>
      <c r="J441" t="str">
        <v>USD</v>
      </c>
      <c r="K441">
        <v>1457244000</v>
      </c>
      <c r="L441">
        <v>1458190800</v>
      </c>
      <c r="M441" t="b">
        <v>0</v>
      </c>
      <c r="N441" t="b">
        <v>0</v>
      </c>
      <c r="O441" t="str">
        <v>technology/web</v>
      </c>
      <c r="P441">
        <v>30.996070133010882</v>
      </c>
      <c r="Q441" t="str">
        <v>technology</v>
      </c>
      <c r="R441" t="str">
        <v>web</v>
      </c>
      <c r="S441">
        <v>42435.25</v>
      </c>
      <c r="T441">
        <v>42446.208333333328</v>
      </c>
    </row>
    <row r="442" spans="1:20" x14ac:dyDescent="0.25">
      <c r="A442">
        <v>785</v>
      </c>
      <c r="B442" t="str">
        <v>Peterson, Fletcher and Sanchez</v>
      </c>
      <c r="C442" t="str">
        <v>Multi-channeled bi-directional moratorium</v>
      </c>
      <c r="D442">
        <v>6700</v>
      </c>
      <c r="E442">
        <v>12939</v>
      </c>
      <c r="F442">
        <v>193.11940298507463</v>
      </c>
      <c r="G442" t="str">
        <v>successful</v>
      </c>
      <c r="H442">
        <v>127</v>
      </c>
      <c r="I442" t="str">
        <v>AU</v>
      </c>
      <c r="J442" t="str">
        <v>AUD</v>
      </c>
      <c r="K442">
        <v>1556341200</v>
      </c>
      <c r="L442">
        <v>1559278800</v>
      </c>
      <c r="M442" t="b">
        <v>0</v>
      </c>
      <c r="N442" t="b">
        <v>1</v>
      </c>
      <c r="O442" t="str">
        <v>film &amp; video/animation</v>
      </c>
      <c r="P442">
        <v>101.88188976377953</v>
      </c>
      <c r="Q442" t="str">
        <v>film &amp; video</v>
      </c>
      <c r="R442" t="str">
        <v>animation</v>
      </c>
      <c r="S442">
        <v>43582.208333333328</v>
      </c>
      <c r="T442">
        <v>43616.208333333328</v>
      </c>
    </row>
    <row r="443" spans="1:20" x14ac:dyDescent="0.25">
      <c r="A443">
        <v>786</v>
      </c>
      <c r="B443" t="str">
        <v>Smith-Brown</v>
      </c>
      <c r="C443" t="str">
        <v>Object-based content-based ability</v>
      </c>
      <c r="D443">
        <v>1500</v>
      </c>
      <c r="E443">
        <v>10946</v>
      </c>
      <c r="F443">
        <v>729.73333333333335</v>
      </c>
      <c r="G443" t="str">
        <v>successful</v>
      </c>
      <c r="H443">
        <v>207</v>
      </c>
      <c r="I443" t="str">
        <v>IT</v>
      </c>
      <c r="J443" t="str">
        <v>EUR</v>
      </c>
      <c r="K443">
        <v>1522126800</v>
      </c>
      <c r="L443">
        <v>1522731600</v>
      </c>
      <c r="M443" t="b">
        <v>0</v>
      </c>
      <c r="N443" t="b">
        <v>1</v>
      </c>
      <c r="O443" t="str">
        <v>music/jazz</v>
      </c>
      <c r="P443">
        <v>52.879227053140099</v>
      </c>
      <c r="Q443" t="str">
        <v>music</v>
      </c>
      <c r="R443" t="str">
        <v>jazz</v>
      </c>
      <c r="S443">
        <v>43186.208333333328</v>
      </c>
      <c r="T443">
        <v>43193.208333333328</v>
      </c>
    </row>
    <row r="444" spans="1:20" x14ac:dyDescent="0.25">
      <c r="A444">
        <v>793</v>
      </c>
      <c r="B444" t="str">
        <v>Rodriguez, Cox and Rodriguez</v>
      </c>
      <c r="C444" t="str">
        <v>Networked disintermediate leverage</v>
      </c>
      <c r="D444">
        <v>1100</v>
      </c>
      <c r="E444">
        <v>13045</v>
      </c>
      <c r="F444">
        <v>1185.909090909091</v>
      </c>
      <c r="G444" t="str">
        <v>successful</v>
      </c>
      <c r="H444">
        <v>181</v>
      </c>
      <c r="I444" t="str">
        <v>CH</v>
      </c>
      <c r="J444" t="str">
        <v>CHF</v>
      </c>
      <c r="K444">
        <v>1372136400</v>
      </c>
      <c r="L444">
        <v>1372482000</v>
      </c>
      <c r="M444" t="b">
        <v>0</v>
      </c>
      <c r="N444" t="b">
        <v>0</v>
      </c>
      <c r="O444" t="str">
        <v>publishing/nonfiction</v>
      </c>
      <c r="P444">
        <v>72.071823204419886</v>
      </c>
      <c r="Q444" t="str">
        <v>publishing</v>
      </c>
      <c r="R444" t="str">
        <v>nonfiction</v>
      </c>
      <c r="S444">
        <v>41450.208333333336</v>
      </c>
      <c r="T444">
        <v>41454.208333333336</v>
      </c>
    </row>
    <row r="445" spans="1:20" x14ac:dyDescent="0.25">
      <c r="A445">
        <v>794</v>
      </c>
      <c r="B445" t="str">
        <v>Welch Inc</v>
      </c>
      <c r="C445" t="str">
        <v>Optional optimal website</v>
      </c>
      <c r="D445">
        <v>6600</v>
      </c>
      <c r="E445">
        <v>8276</v>
      </c>
      <c r="F445">
        <v>125.39393939393939</v>
      </c>
      <c r="G445" t="str">
        <v>successful</v>
      </c>
      <c r="H445">
        <v>110</v>
      </c>
      <c r="I445" t="str">
        <v>US</v>
      </c>
      <c r="J445" t="str">
        <v>USD</v>
      </c>
      <c r="K445">
        <v>1513922400</v>
      </c>
      <c r="L445">
        <v>1514959200</v>
      </c>
      <c r="M445" t="b">
        <v>0</v>
      </c>
      <c r="N445" t="b">
        <v>0</v>
      </c>
      <c r="O445" t="str">
        <v>music/rock</v>
      </c>
      <c r="P445">
        <v>75.236363636363635</v>
      </c>
      <c r="Q445" t="str">
        <v>music</v>
      </c>
      <c r="R445" t="str">
        <v>rock</v>
      </c>
      <c r="S445">
        <v>43091.25</v>
      </c>
      <c r="T445">
        <v>43103.25</v>
      </c>
    </row>
    <row r="446" spans="1:20" x14ac:dyDescent="0.25">
      <c r="A446">
        <v>797</v>
      </c>
      <c r="B446" t="str">
        <v>Houston, Moore and Rogers</v>
      </c>
      <c r="C446" t="str">
        <v>Optional tangible utilization</v>
      </c>
      <c r="D446">
        <v>7600</v>
      </c>
      <c r="E446">
        <v>8332</v>
      </c>
      <c r="F446">
        <v>109.63157894736841</v>
      </c>
      <c r="G446" t="str">
        <v>successful</v>
      </c>
      <c r="H446">
        <v>185</v>
      </c>
      <c r="I446" t="str">
        <v>US</v>
      </c>
      <c r="J446" t="str">
        <v>USD</v>
      </c>
      <c r="K446">
        <v>1546149600</v>
      </c>
      <c r="L446">
        <v>1548136800</v>
      </c>
      <c r="M446" t="b">
        <v>0</v>
      </c>
      <c r="N446" t="b">
        <v>0</v>
      </c>
      <c r="O446" t="str">
        <v>technology/web</v>
      </c>
      <c r="P446">
        <v>45.037837837837834</v>
      </c>
      <c r="Q446" t="str">
        <v>technology</v>
      </c>
      <c r="R446" t="str">
        <v>web</v>
      </c>
      <c r="S446">
        <v>43464.25</v>
      </c>
      <c r="T446">
        <v>43487.25</v>
      </c>
    </row>
    <row r="447" spans="1:20" x14ac:dyDescent="0.25">
      <c r="A447">
        <v>798</v>
      </c>
      <c r="B447" t="str">
        <v>Small-Fuentes</v>
      </c>
      <c r="C447" t="str">
        <v>Seamless maximized product</v>
      </c>
      <c r="D447">
        <v>3400</v>
      </c>
      <c r="E447">
        <v>6408</v>
      </c>
      <c r="F447">
        <v>188.47058823529412</v>
      </c>
      <c r="G447" t="str">
        <v>successful</v>
      </c>
      <c r="H447">
        <v>121</v>
      </c>
      <c r="I447" t="str">
        <v>US</v>
      </c>
      <c r="J447" t="str">
        <v>USD</v>
      </c>
      <c r="K447">
        <v>1338440400</v>
      </c>
      <c r="L447">
        <v>1340859600</v>
      </c>
      <c r="M447" t="b">
        <v>0</v>
      </c>
      <c r="N447" t="b">
        <v>1</v>
      </c>
      <c r="O447" t="str">
        <v>theater/plays</v>
      </c>
      <c r="P447">
        <v>52.958677685950413</v>
      </c>
      <c r="Q447" t="str">
        <v>theater</v>
      </c>
      <c r="R447" t="str">
        <v>plays</v>
      </c>
      <c r="S447">
        <v>41060.208333333336</v>
      </c>
      <c r="T447">
        <v>41088.208333333336</v>
      </c>
    </row>
    <row r="448" spans="1:20" x14ac:dyDescent="0.25">
      <c r="A448">
        <v>801</v>
      </c>
      <c r="B448" t="str">
        <v>Olson-Bishop</v>
      </c>
      <c r="C448" t="str">
        <v>User-friendly high-level initiative</v>
      </c>
      <c r="D448">
        <v>2300</v>
      </c>
      <c r="E448">
        <v>4667</v>
      </c>
      <c r="F448">
        <v>202.9130434782609</v>
      </c>
      <c r="G448" t="str">
        <v>successful</v>
      </c>
      <c r="H448">
        <v>106</v>
      </c>
      <c r="I448" t="str">
        <v>US</v>
      </c>
      <c r="J448" t="str">
        <v>USD</v>
      </c>
      <c r="K448">
        <v>1577772000</v>
      </c>
      <c r="L448">
        <v>1579672800</v>
      </c>
      <c r="M448" t="b">
        <v>0</v>
      </c>
      <c r="N448" t="b">
        <v>1</v>
      </c>
      <c r="O448" t="str">
        <v>photography/photography books</v>
      </c>
      <c r="P448">
        <v>44.028301886792455</v>
      </c>
      <c r="Q448" t="str">
        <v>photography</v>
      </c>
      <c r="R448" t="str">
        <v>photography books</v>
      </c>
      <c r="S448">
        <v>43830.25</v>
      </c>
      <c r="T448">
        <v>43852.25</v>
      </c>
    </row>
    <row r="449" spans="1:20" x14ac:dyDescent="0.25">
      <c r="A449">
        <v>802</v>
      </c>
      <c r="B449" t="str">
        <v>Rodriguez, Anderson and Porter</v>
      </c>
      <c r="C449" t="str">
        <v>Reverse-engineered zero-defect infrastructure</v>
      </c>
      <c r="D449">
        <v>6200</v>
      </c>
      <c r="E449">
        <v>12216</v>
      </c>
      <c r="F449">
        <v>197.03225806451613</v>
      </c>
      <c r="G449" t="str">
        <v>successful</v>
      </c>
      <c r="H449">
        <v>142</v>
      </c>
      <c r="I449" t="str">
        <v>US</v>
      </c>
      <c r="J449" t="str">
        <v>USD</v>
      </c>
      <c r="K449">
        <v>1562216400</v>
      </c>
      <c r="L449">
        <v>1562389200</v>
      </c>
      <c r="M449" t="b">
        <v>0</v>
      </c>
      <c r="N449" t="b">
        <v>0</v>
      </c>
      <c r="O449" t="str">
        <v>photography/photography books</v>
      </c>
      <c r="P449">
        <v>86.028169014084511</v>
      </c>
      <c r="Q449" t="str">
        <v>photography</v>
      </c>
      <c r="R449" t="str">
        <v>photography books</v>
      </c>
      <c r="S449">
        <v>43650.208333333328</v>
      </c>
      <c r="T449">
        <v>43652.208333333328</v>
      </c>
    </row>
    <row r="450" spans="1:20" x14ac:dyDescent="0.25">
      <c r="A450">
        <v>803</v>
      </c>
      <c r="B450" t="str">
        <v>Perez, Brown and Meyers</v>
      </c>
      <c r="C450" t="str">
        <v>Stand-alone background customer loyalty</v>
      </c>
      <c r="D450">
        <v>6100</v>
      </c>
      <c r="E450">
        <v>6527</v>
      </c>
      <c r="F450">
        <v>107</v>
      </c>
      <c r="G450" t="str">
        <v>successful</v>
      </c>
      <c r="H450">
        <v>233</v>
      </c>
      <c r="I450" t="str">
        <v>US</v>
      </c>
      <c r="J450" t="str">
        <v>USD</v>
      </c>
      <c r="K450">
        <v>1548568800</v>
      </c>
      <c r="L450">
        <v>1551506400</v>
      </c>
      <c r="M450" t="b">
        <v>0</v>
      </c>
      <c r="N450" t="b">
        <v>0</v>
      </c>
      <c r="O450" t="str">
        <v>theater/plays</v>
      </c>
      <c r="P450">
        <v>28.012875536480685</v>
      </c>
      <c r="Q450" t="str">
        <v>theater</v>
      </c>
      <c r="R450" t="str">
        <v>plays</v>
      </c>
      <c r="S450">
        <v>43492.25</v>
      </c>
      <c r="T450">
        <v>43526.25</v>
      </c>
    </row>
    <row r="451" spans="1:20" x14ac:dyDescent="0.25">
      <c r="A451">
        <v>804</v>
      </c>
      <c r="B451" t="str">
        <v>English-Mccullough</v>
      </c>
      <c r="C451" t="str">
        <v>Business-focused discrete software</v>
      </c>
      <c r="D451">
        <v>2600</v>
      </c>
      <c r="E451">
        <v>6987</v>
      </c>
      <c r="F451">
        <v>268.73076923076923</v>
      </c>
      <c r="G451" t="str">
        <v>successful</v>
      </c>
      <c r="H451">
        <v>218</v>
      </c>
      <c r="I451" t="str">
        <v>US</v>
      </c>
      <c r="J451" t="str">
        <v>USD</v>
      </c>
      <c r="K451">
        <v>1514872800</v>
      </c>
      <c r="L451">
        <v>1516600800</v>
      </c>
      <c r="M451" t="b">
        <v>0</v>
      </c>
      <c r="N451" t="b">
        <v>0</v>
      </c>
      <c r="O451" t="str">
        <v>music/rock</v>
      </c>
      <c r="P451">
        <v>32.050458715596328</v>
      </c>
      <c r="Q451" t="str">
        <v>music</v>
      </c>
      <c r="R451" t="str">
        <v>rock</v>
      </c>
      <c r="S451">
        <v>43102.25</v>
      </c>
      <c r="T451">
        <v>43122.25</v>
      </c>
    </row>
    <row r="452" spans="1:20" x14ac:dyDescent="0.25">
      <c r="A452">
        <v>806</v>
      </c>
      <c r="B452" t="str">
        <v>Harmon-Madden</v>
      </c>
      <c r="C452" t="str">
        <v>Adaptive holistic hub</v>
      </c>
      <c r="D452">
        <v>700</v>
      </c>
      <c r="E452">
        <v>8262</v>
      </c>
      <c r="F452">
        <v>1180.2857142857142</v>
      </c>
      <c r="G452" t="str">
        <v>successful</v>
      </c>
      <c r="H452">
        <v>76</v>
      </c>
      <c r="I452" t="str">
        <v>US</v>
      </c>
      <c r="J452" t="str">
        <v>USD</v>
      </c>
      <c r="K452">
        <v>1330927200</v>
      </c>
      <c r="L452">
        <v>1332997200</v>
      </c>
      <c r="M452" t="b">
        <v>0</v>
      </c>
      <c r="N452" t="b">
        <v>1</v>
      </c>
      <c r="O452" t="str">
        <v>film &amp; video/drama</v>
      </c>
      <c r="P452">
        <v>108.71052631578948</v>
      </c>
      <c r="Q452" t="str">
        <v>film &amp; video</v>
      </c>
      <c r="R452" t="str">
        <v>drama</v>
      </c>
      <c r="S452">
        <v>40973.25</v>
      </c>
      <c r="T452">
        <v>40997.208333333336</v>
      </c>
    </row>
    <row r="453" spans="1:20" x14ac:dyDescent="0.25">
      <c r="A453">
        <v>807</v>
      </c>
      <c r="B453" t="str">
        <v>Walker-Taylor</v>
      </c>
      <c r="C453" t="str">
        <v>Automated uniform concept</v>
      </c>
      <c r="D453">
        <v>700</v>
      </c>
      <c r="E453">
        <v>1848</v>
      </c>
      <c r="F453">
        <v>264</v>
      </c>
      <c r="G453" t="str">
        <v>successful</v>
      </c>
      <c r="H453">
        <v>43</v>
      </c>
      <c r="I453" t="str">
        <v>US</v>
      </c>
      <c r="J453" t="str">
        <v>USD</v>
      </c>
      <c r="K453">
        <v>1571115600</v>
      </c>
      <c r="L453">
        <v>1574920800</v>
      </c>
      <c r="M453" t="b">
        <v>0</v>
      </c>
      <c r="N453" t="b">
        <v>1</v>
      </c>
      <c r="O453" t="str">
        <v>theater/plays</v>
      </c>
      <c r="P453">
        <v>42.97674418604651</v>
      </c>
      <c r="Q453" t="str">
        <v>theater</v>
      </c>
      <c r="R453" t="str">
        <v>plays</v>
      </c>
      <c r="S453">
        <v>43753.208333333328</v>
      </c>
      <c r="T453">
        <v>43797.25</v>
      </c>
    </row>
    <row r="454" spans="1:20" x14ac:dyDescent="0.25">
      <c r="A454">
        <v>810</v>
      </c>
      <c r="B454" t="str">
        <v>Ball-Fisher</v>
      </c>
      <c r="C454" t="str">
        <v>Multi-layered intangible instruction set</v>
      </c>
      <c r="D454">
        <v>6400</v>
      </c>
      <c r="E454">
        <v>12360</v>
      </c>
      <c r="F454">
        <v>193.125</v>
      </c>
      <c r="G454" t="str">
        <v>successful</v>
      </c>
      <c r="H454">
        <v>221</v>
      </c>
      <c r="I454" t="str">
        <v>US</v>
      </c>
      <c r="J454" t="str">
        <v>USD</v>
      </c>
      <c r="K454">
        <v>1511848800</v>
      </c>
      <c r="L454">
        <v>1512712800</v>
      </c>
      <c r="M454" t="b">
        <v>0</v>
      </c>
      <c r="N454" t="b">
        <v>1</v>
      </c>
      <c r="O454" t="str">
        <v>theater/plays</v>
      </c>
      <c r="P454">
        <v>55.927601809954751</v>
      </c>
      <c r="Q454" t="str">
        <v>theater</v>
      </c>
      <c r="R454" t="str">
        <v>plays</v>
      </c>
      <c r="S454">
        <v>43067.25</v>
      </c>
      <c r="T454">
        <v>43077.25</v>
      </c>
    </row>
    <row r="455" spans="1:20" x14ac:dyDescent="0.25">
      <c r="A455">
        <v>812</v>
      </c>
      <c r="B455" t="str">
        <v>Landry Group</v>
      </c>
      <c r="C455" t="str">
        <v>Expanded value-added hardware</v>
      </c>
      <c r="D455">
        <v>59700</v>
      </c>
      <c r="E455">
        <v>134640</v>
      </c>
      <c r="F455">
        <v>225.52763819095478</v>
      </c>
      <c r="G455" t="str">
        <v>successful</v>
      </c>
      <c r="H455">
        <v>2805</v>
      </c>
      <c r="I455" t="str">
        <v>CA</v>
      </c>
      <c r="J455" t="str">
        <v>CAD</v>
      </c>
      <c r="K455">
        <v>1523854800</v>
      </c>
      <c r="L455">
        <v>1524286800</v>
      </c>
      <c r="M455" t="b">
        <v>0</v>
      </c>
      <c r="N455" t="b">
        <v>0</v>
      </c>
      <c r="O455" t="str">
        <v>publishing/nonfiction</v>
      </c>
      <c r="P455">
        <v>48</v>
      </c>
      <c r="Q455" t="str">
        <v>publishing</v>
      </c>
      <c r="R455" t="str">
        <v>nonfiction</v>
      </c>
      <c r="S455">
        <v>43206.208333333328</v>
      </c>
      <c r="T455">
        <v>43211.208333333328</v>
      </c>
    </row>
    <row r="456" spans="1:20" x14ac:dyDescent="0.25">
      <c r="A456">
        <v>813</v>
      </c>
      <c r="B456" t="str">
        <v>Buckley Group</v>
      </c>
      <c r="C456" t="str">
        <v>Diverse high-level attitude</v>
      </c>
      <c r="D456">
        <v>3200</v>
      </c>
      <c r="E456">
        <v>7661</v>
      </c>
      <c r="F456">
        <v>239.40625</v>
      </c>
      <c r="G456" t="str">
        <v>successful</v>
      </c>
      <c r="H456">
        <v>68</v>
      </c>
      <c r="I456" t="str">
        <v>US</v>
      </c>
      <c r="J456" t="str">
        <v>USD</v>
      </c>
      <c r="K456">
        <v>1346043600</v>
      </c>
      <c r="L456">
        <v>1346907600</v>
      </c>
      <c r="M456" t="b">
        <v>0</v>
      </c>
      <c r="N456" t="b">
        <v>0</v>
      </c>
      <c r="O456" t="str">
        <v>games/video games</v>
      </c>
      <c r="P456">
        <v>112.66176470588235</v>
      </c>
      <c r="Q456" t="str">
        <v>games</v>
      </c>
      <c r="R456" t="str">
        <v>video games</v>
      </c>
      <c r="S456">
        <v>41148.208333333336</v>
      </c>
      <c r="T456">
        <v>41158.208333333336</v>
      </c>
    </row>
    <row r="457" spans="1:20" x14ac:dyDescent="0.25">
      <c r="A457">
        <v>815</v>
      </c>
      <c r="B457" t="str">
        <v>Watson-Douglas</v>
      </c>
      <c r="C457" t="str">
        <v>Centralized bandwidth-monitored leverage</v>
      </c>
      <c r="D457">
        <v>9000</v>
      </c>
      <c r="E457">
        <v>11721</v>
      </c>
      <c r="F457">
        <v>130.23333333333335</v>
      </c>
      <c r="G457" t="str">
        <v>successful</v>
      </c>
      <c r="H457">
        <v>183</v>
      </c>
      <c r="I457" t="str">
        <v>CA</v>
      </c>
      <c r="J457" t="str">
        <v>CAD</v>
      </c>
      <c r="K457">
        <v>1511935200</v>
      </c>
      <c r="L457">
        <v>1514181600</v>
      </c>
      <c r="M457" t="b">
        <v>0</v>
      </c>
      <c r="N457" t="b">
        <v>0</v>
      </c>
      <c r="O457" t="str">
        <v>music/rock</v>
      </c>
      <c r="P457">
        <v>64.049180327868854</v>
      </c>
      <c r="Q457" t="str">
        <v>music</v>
      </c>
      <c r="R457" t="str">
        <v>rock</v>
      </c>
      <c r="S457">
        <v>43068.25</v>
      </c>
      <c r="T457">
        <v>43094.25</v>
      </c>
    </row>
    <row r="458" spans="1:20" x14ac:dyDescent="0.25">
      <c r="A458">
        <v>816</v>
      </c>
      <c r="B458" t="str">
        <v>Jones, Casey and Jones</v>
      </c>
      <c r="C458" t="str">
        <v>Ergonomic mission-critical moratorium</v>
      </c>
      <c r="D458">
        <v>2300</v>
      </c>
      <c r="E458">
        <v>14150</v>
      </c>
      <c r="F458">
        <v>615.21739130434787</v>
      </c>
      <c r="G458" t="str">
        <v>successful</v>
      </c>
      <c r="H458">
        <v>133</v>
      </c>
      <c r="I458" t="str">
        <v>US</v>
      </c>
      <c r="J458" t="str">
        <v>USD</v>
      </c>
      <c r="K458">
        <v>1392012000</v>
      </c>
      <c r="L458">
        <v>1392184800</v>
      </c>
      <c r="M458" t="b">
        <v>1</v>
      </c>
      <c r="N458" t="b">
        <v>1</v>
      </c>
      <c r="O458" t="str">
        <v>theater/plays</v>
      </c>
      <c r="P458">
        <v>106.39097744360902</v>
      </c>
      <c r="Q458" t="str">
        <v>theater</v>
      </c>
      <c r="R458" t="str">
        <v>plays</v>
      </c>
      <c r="S458">
        <v>41680.25</v>
      </c>
      <c r="T458">
        <v>41682.25</v>
      </c>
    </row>
    <row r="459" spans="1:20" x14ac:dyDescent="0.25">
      <c r="A459">
        <v>817</v>
      </c>
      <c r="B459" t="str">
        <v>Alvarez-Bauer</v>
      </c>
      <c r="C459" t="str">
        <v>Front-line intermediate moderator</v>
      </c>
      <c r="D459">
        <v>51300</v>
      </c>
      <c r="E459">
        <v>189192</v>
      </c>
      <c r="F459">
        <v>368.79532163742692</v>
      </c>
      <c r="G459" t="str">
        <v>successful</v>
      </c>
      <c r="H459">
        <v>2489</v>
      </c>
      <c r="I459" t="str">
        <v>IT</v>
      </c>
      <c r="J459" t="str">
        <v>EUR</v>
      </c>
      <c r="K459">
        <v>1556946000</v>
      </c>
      <c r="L459">
        <v>1559365200</v>
      </c>
      <c r="M459" t="b">
        <v>0</v>
      </c>
      <c r="N459" t="b">
        <v>1</v>
      </c>
      <c r="O459" t="str">
        <v>publishing/nonfiction</v>
      </c>
      <c r="P459">
        <v>76.011249497790274</v>
      </c>
      <c r="Q459" t="str">
        <v>publishing</v>
      </c>
      <c r="R459" t="str">
        <v>nonfiction</v>
      </c>
      <c r="S459">
        <v>43589.208333333328</v>
      </c>
      <c r="T459">
        <v>43617.208333333328</v>
      </c>
    </row>
    <row r="460" spans="1:20" x14ac:dyDescent="0.25">
      <c r="A460">
        <v>818</v>
      </c>
      <c r="B460" t="str">
        <v>Martinez LLC</v>
      </c>
      <c r="C460" t="str">
        <v>Automated local secured line</v>
      </c>
      <c r="D460">
        <v>700</v>
      </c>
      <c r="E460">
        <v>7664</v>
      </c>
      <c r="F460">
        <v>1094.8571428571429</v>
      </c>
      <c r="G460" t="str">
        <v>successful</v>
      </c>
      <c r="H460">
        <v>69</v>
      </c>
      <c r="I460" t="str">
        <v>US</v>
      </c>
      <c r="J460" t="str">
        <v>USD</v>
      </c>
      <c r="K460">
        <v>1548050400</v>
      </c>
      <c r="L460">
        <v>1549173600</v>
      </c>
      <c r="M460" t="b">
        <v>0</v>
      </c>
      <c r="N460" t="b">
        <v>1</v>
      </c>
      <c r="O460" t="str">
        <v>theater/plays</v>
      </c>
      <c r="P460">
        <v>111.07246376811594</v>
      </c>
      <c r="Q460" t="str">
        <v>theater</v>
      </c>
      <c r="R460" t="str">
        <v>plays</v>
      </c>
      <c r="S460">
        <v>43486.25</v>
      </c>
      <c r="T460">
        <v>43499.25</v>
      </c>
    </row>
    <row r="461" spans="1:20" x14ac:dyDescent="0.25">
      <c r="A461">
        <v>820</v>
      </c>
      <c r="B461" t="str">
        <v>Valdez, Williams and Meyer</v>
      </c>
      <c r="C461" t="str">
        <v>Cross-group heuristic forecast</v>
      </c>
      <c r="D461">
        <v>1500</v>
      </c>
      <c r="E461">
        <v>12009</v>
      </c>
      <c r="F461">
        <v>800.6</v>
      </c>
      <c r="G461" t="str">
        <v>successful</v>
      </c>
      <c r="H461">
        <v>279</v>
      </c>
      <c r="I461" t="str">
        <v>GB</v>
      </c>
      <c r="J461" t="str">
        <v>GBP</v>
      </c>
      <c r="K461">
        <v>1532840400</v>
      </c>
      <c r="L461">
        <v>1533963600</v>
      </c>
      <c r="M461" t="b">
        <v>0</v>
      </c>
      <c r="N461" t="b">
        <v>1</v>
      </c>
      <c r="O461" t="str">
        <v>music/rock</v>
      </c>
      <c r="P461">
        <v>43.043010752688176</v>
      </c>
      <c r="Q461" t="str">
        <v>music</v>
      </c>
      <c r="R461" t="str">
        <v>rock</v>
      </c>
      <c r="S461">
        <v>43310.208333333328</v>
      </c>
      <c r="T461">
        <v>43323.208333333328</v>
      </c>
    </row>
    <row r="462" spans="1:20" x14ac:dyDescent="0.25">
      <c r="A462">
        <v>821</v>
      </c>
      <c r="B462" t="str">
        <v>Alvarez-Andrews</v>
      </c>
      <c r="C462" t="str">
        <v>Extended impactful secured line</v>
      </c>
      <c r="D462">
        <v>4900</v>
      </c>
      <c r="E462">
        <v>14273</v>
      </c>
      <c r="F462">
        <v>291.28571428571428</v>
      </c>
      <c r="G462" t="str">
        <v>successful</v>
      </c>
      <c r="H462">
        <v>210</v>
      </c>
      <c r="I462" t="str">
        <v>US</v>
      </c>
      <c r="J462" t="str">
        <v>USD</v>
      </c>
      <c r="K462">
        <v>1488261600</v>
      </c>
      <c r="L462">
        <v>1489381200</v>
      </c>
      <c r="M462" t="b">
        <v>0</v>
      </c>
      <c r="N462" t="b">
        <v>0</v>
      </c>
      <c r="O462" t="str">
        <v>film &amp; video/documentary</v>
      </c>
      <c r="P462">
        <v>67.966666666666669</v>
      </c>
      <c r="Q462" t="str">
        <v>film &amp; video</v>
      </c>
      <c r="R462" t="str">
        <v>documentary</v>
      </c>
      <c r="S462">
        <v>42794.25</v>
      </c>
      <c r="T462">
        <v>42807.208333333328</v>
      </c>
    </row>
    <row r="463" spans="1:20" x14ac:dyDescent="0.25">
      <c r="A463">
        <v>822</v>
      </c>
      <c r="B463" t="str">
        <v>Stewart and Sons</v>
      </c>
      <c r="C463" t="str">
        <v>Distributed optimizing protocol</v>
      </c>
      <c r="D463">
        <v>54000</v>
      </c>
      <c r="E463">
        <v>188982</v>
      </c>
      <c r="F463">
        <v>349.9666666666667</v>
      </c>
      <c r="G463" t="str">
        <v>successful</v>
      </c>
      <c r="H463">
        <v>2100</v>
      </c>
      <c r="I463" t="str">
        <v>US</v>
      </c>
      <c r="J463" t="str">
        <v>USD</v>
      </c>
      <c r="K463">
        <v>1393567200</v>
      </c>
      <c r="L463">
        <v>1395032400</v>
      </c>
      <c r="M463" t="b">
        <v>0</v>
      </c>
      <c r="N463" t="b">
        <v>0</v>
      </c>
      <c r="O463" t="str">
        <v>music/rock</v>
      </c>
      <c r="P463">
        <v>89.991428571428571</v>
      </c>
      <c r="Q463" t="str">
        <v>music</v>
      </c>
      <c r="R463" t="str">
        <v>rock</v>
      </c>
      <c r="S463">
        <v>41698.25</v>
      </c>
      <c r="T463">
        <v>41715.208333333336</v>
      </c>
    </row>
    <row r="464" spans="1:20" x14ac:dyDescent="0.25">
      <c r="A464">
        <v>823</v>
      </c>
      <c r="B464" t="str">
        <v>Dyer Inc</v>
      </c>
      <c r="C464" t="str">
        <v>Secured well-modulated system engine</v>
      </c>
      <c r="D464">
        <v>4100</v>
      </c>
      <c r="E464">
        <v>14640</v>
      </c>
      <c r="F464">
        <v>357.07317073170731</v>
      </c>
      <c r="G464" t="str">
        <v>successful</v>
      </c>
      <c r="H464">
        <v>252</v>
      </c>
      <c r="I464" t="str">
        <v>US</v>
      </c>
      <c r="J464" t="str">
        <v>USD</v>
      </c>
      <c r="K464">
        <v>1410325200</v>
      </c>
      <c r="L464">
        <v>1412485200</v>
      </c>
      <c r="M464" t="b">
        <v>1</v>
      </c>
      <c r="N464" t="b">
        <v>1</v>
      </c>
      <c r="O464" t="str">
        <v>music/rock</v>
      </c>
      <c r="P464">
        <v>58.095238095238095</v>
      </c>
      <c r="Q464" t="str">
        <v>music</v>
      </c>
      <c r="R464" t="str">
        <v>rock</v>
      </c>
      <c r="S464">
        <v>41892.208333333336</v>
      </c>
      <c r="T464">
        <v>41917.208333333336</v>
      </c>
    </row>
    <row r="465" spans="1:20" x14ac:dyDescent="0.25">
      <c r="A465">
        <v>824</v>
      </c>
      <c r="B465" t="str">
        <v>Anderson, Williams and Cox</v>
      </c>
      <c r="C465" t="str">
        <v>Streamlined national benchmark</v>
      </c>
      <c r="D465">
        <v>85000</v>
      </c>
      <c r="E465">
        <v>107516</v>
      </c>
      <c r="F465">
        <v>126.48941176470588</v>
      </c>
      <c r="G465" t="str">
        <v>successful</v>
      </c>
      <c r="H465">
        <v>1280</v>
      </c>
      <c r="I465" t="str">
        <v>US</v>
      </c>
      <c r="J465" t="str">
        <v>USD</v>
      </c>
      <c r="K465">
        <v>1276923600</v>
      </c>
      <c r="L465">
        <v>1279688400</v>
      </c>
      <c r="M465" t="b">
        <v>0</v>
      </c>
      <c r="N465" t="b">
        <v>1</v>
      </c>
      <c r="O465" t="str">
        <v>publishing/nonfiction</v>
      </c>
      <c r="P465">
        <v>83.996875000000003</v>
      </c>
      <c r="Q465" t="str">
        <v>publishing</v>
      </c>
      <c r="R465" t="str">
        <v>nonfiction</v>
      </c>
      <c r="S465">
        <v>40348.208333333336</v>
      </c>
      <c r="T465">
        <v>40380.208333333336</v>
      </c>
    </row>
    <row r="466" spans="1:20" x14ac:dyDescent="0.25">
      <c r="A466">
        <v>825</v>
      </c>
      <c r="B466" t="str">
        <v>Solomon PLC</v>
      </c>
      <c r="C466" t="str">
        <v>Open-architected 24/7 infrastructure</v>
      </c>
      <c r="D466">
        <v>3600</v>
      </c>
      <c r="E466">
        <v>13950</v>
      </c>
      <c r="F466">
        <v>387.5</v>
      </c>
      <c r="G466" t="str">
        <v>successful</v>
      </c>
      <c r="H466">
        <v>157</v>
      </c>
      <c r="I466" t="str">
        <v>GB</v>
      </c>
      <c r="J466" t="str">
        <v>GBP</v>
      </c>
      <c r="K466">
        <v>1500958800</v>
      </c>
      <c r="L466">
        <v>1501995600</v>
      </c>
      <c r="M466" t="b">
        <v>0</v>
      </c>
      <c r="N466" t="b">
        <v>0</v>
      </c>
      <c r="O466" t="str">
        <v>film &amp; video/shorts</v>
      </c>
      <c r="P466">
        <v>88.853503184713375</v>
      </c>
      <c r="Q466" t="str">
        <v>film &amp; video</v>
      </c>
      <c r="R466" t="str">
        <v>shorts</v>
      </c>
      <c r="S466">
        <v>42941.208333333328</v>
      </c>
      <c r="T466">
        <v>42953.208333333328</v>
      </c>
    </row>
    <row r="467" spans="1:20" x14ac:dyDescent="0.25">
      <c r="A467">
        <v>826</v>
      </c>
      <c r="B467" t="str">
        <v>Miller-Hubbard</v>
      </c>
      <c r="C467" t="str">
        <v>Digitized 6thgeneration Local Area Network</v>
      </c>
      <c r="D467">
        <v>2800</v>
      </c>
      <c r="E467">
        <v>12797</v>
      </c>
      <c r="F467">
        <v>457.03571428571428</v>
      </c>
      <c r="G467" t="str">
        <v>successful</v>
      </c>
      <c r="H467">
        <v>194</v>
      </c>
      <c r="I467" t="str">
        <v>US</v>
      </c>
      <c r="J467" t="str">
        <v>USD</v>
      </c>
      <c r="K467">
        <v>1292220000</v>
      </c>
      <c r="L467">
        <v>1294639200</v>
      </c>
      <c r="M467" t="b">
        <v>0</v>
      </c>
      <c r="N467" t="b">
        <v>1</v>
      </c>
      <c r="O467" t="str">
        <v>theater/plays</v>
      </c>
      <c r="P467">
        <v>65.963917525773198</v>
      </c>
      <c r="Q467" t="str">
        <v>theater</v>
      </c>
      <c r="R467" t="str">
        <v>plays</v>
      </c>
      <c r="S467">
        <v>40525.25</v>
      </c>
      <c r="T467">
        <v>40553.25</v>
      </c>
    </row>
    <row r="468" spans="1:20" x14ac:dyDescent="0.25">
      <c r="A468">
        <v>827</v>
      </c>
      <c r="B468" t="str">
        <v>Miranda, Martinez and Lowery</v>
      </c>
      <c r="C468" t="str">
        <v>Innovative actuating artificial intelligence</v>
      </c>
      <c r="D468">
        <v>2300</v>
      </c>
      <c r="E468">
        <v>6134</v>
      </c>
      <c r="F468">
        <v>266.69565217391306</v>
      </c>
      <c r="G468" t="str">
        <v>successful</v>
      </c>
      <c r="H468">
        <v>82</v>
      </c>
      <c r="I468" t="str">
        <v>AU</v>
      </c>
      <c r="J468" t="str">
        <v>AUD</v>
      </c>
      <c r="K468">
        <v>1304398800</v>
      </c>
      <c r="L468">
        <v>1305435600</v>
      </c>
      <c r="M468" t="b">
        <v>0</v>
      </c>
      <c r="N468" t="b">
        <v>1</v>
      </c>
      <c r="O468" t="str">
        <v>film &amp; video/drama</v>
      </c>
      <c r="P468">
        <v>74.804878048780495</v>
      </c>
      <c r="Q468" t="str">
        <v>film &amp; video</v>
      </c>
      <c r="R468" t="str">
        <v>drama</v>
      </c>
      <c r="S468">
        <v>40666.208333333336</v>
      </c>
      <c r="T468">
        <v>40678.208333333336</v>
      </c>
    </row>
    <row r="469" spans="1:20" x14ac:dyDescent="0.25">
      <c r="A469">
        <v>831</v>
      </c>
      <c r="B469" t="str">
        <v>Ward PLC</v>
      </c>
      <c r="C469" t="str">
        <v>Front-line bottom-line Graphic Interface</v>
      </c>
      <c r="D469">
        <v>97100</v>
      </c>
      <c r="E469">
        <v>105817</v>
      </c>
      <c r="F469">
        <v>108.97734294541709</v>
      </c>
      <c r="G469" t="str">
        <v>successful</v>
      </c>
      <c r="H469">
        <v>4233</v>
      </c>
      <c r="I469" t="str">
        <v>US</v>
      </c>
      <c r="J469" t="str">
        <v>USD</v>
      </c>
      <c r="K469">
        <v>1332738000</v>
      </c>
      <c r="L469">
        <v>1335675600</v>
      </c>
      <c r="M469" t="b">
        <v>0</v>
      </c>
      <c r="N469" t="b">
        <v>0</v>
      </c>
      <c r="O469" t="str">
        <v>photography/photography books</v>
      </c>
      <c r="P469">
        <v>24.998110087408456</v>
      </c>
      <c r="Q469" t="str">
        <v>photography</v>
      </c>
      <c r="R469" t="str">
        <v>photography books</v>
      </c>
      <c r="S469">
        <v>40994.208333333336</v>
      </c>
      <c r="T469">
        <v>41028.208333333336</v>
      </c>
    </row>
    <row r="470" spans="1:20" x14ac:dyDescent="0.25">
      <c r="A470">
        <v>832</v>
      </c>
      <c r="B470" t="str">
        <v>Bradley, Beck and Mayo</v>
      </c>
      <c r="C470" t="str">
        <v>Synergized fault-tolerant hierarchy</v>
      </c>
      <c r="D470">
        <v>43200</v>
      </c>
      <c r="E470">
        <v>136156</v>
      </c>
      <c r="F470">
        <v>315.17592592592592</v>
      </c>
      <c r="G470" t="str">
        <v>successful</v>
      </c>
      <c r="H470">
        <v>1297</v>
      </c>
      <c r="I470" t="str">
        <v>DK</v>
      </c>
      <c r="J470" t="str">
        <v>DKK</v>
      </c>
      <c r="K470">
        <v>1445490000</v>
      </c>
      <c r="L470">
        <v>1448431200</v>
      </c>
      <c r="M470" t="b">
        <v>1</v>
      </c>
      <c r="N470" t="b">
        <v>0</v>
      </c>
      <c r="O470" t="str">
        <v>publishing/translations</v>
      </c>
      <c r="P470">
        <v>104.97764070932922</v>
      </c>
      <c r="Q470" t="str">
        <v>publishing</v>
      </c>
      <c r="R470" t="str">
        <v>translations</v>
      </c>
      <c r="S470">
        <v>42299.208333333328</v>
      </c>
      <c r="T470">
        <v>42333.25</v>
      </c>
    </row>
    <row r="471" spans="1:20" x14ac:dyDescent="0.25">
      <c r="A471">
        <v>833</v>
      </c>
      <c r="B471" t="str">
        <v>Levine, Martin and Hernandez</v>
      </c>
      <c r="C471" t="str">
        <v>Expanded asynchronous groupware</v>
      </c>
      <c r="D471">
        <v>6800</v>
      </c>
      <c r="E471">
        <v>10723</v>
      </c>
      <c r="F471">
        <v>157.69117647058823</v>
      </c>
      <c r="G471" t="str">
        <v>successful</v>
      </c>
      <c r="H471">
        <v>165</v>
      </c>
      <c r="I471" t="str">
        <v>DK</v>
      </c>
      <c r="J471" t="str">
        <v>DKK</v>
      </c>
      <c r="K471">
        <v>1297663200</v>
      </c>
      <c r="L471">
        <v>1298613600</v>
      </c>
      <c r="M471" t="b">
        <v>0</v>
      </c>
      <c r="N471" t="b">
        <v>0</v>
      </c>
      <c r="O471" t="str">
        <v>publishing/translations</v>
      </c>
      <c r="P471">
        <v>64.987878787878785</v>
      </c>
      <c r="Q471" t="str">
        <v>publishing</v>
      </c>
      <c r="R471" t="str">
        <v>translations</v>
      </c>
      <c r="S471">
        <v>40588.25</v>
      </c>
      <c r="T471">
        <v>40599.25</v>
      </c>
    </row>
    <row r="472" spans="1:20" x14ac:dyDescent="0.25">
      <c r="A472">
        <v>834</v>
      </c>
      <c r="B472" t="str">
        <v>Gallegos, Wagner and Gaines</v>
      </c>
      <c r="C472" t="str">
        <v>Expanded fault-tolerant emulation</v>
      </c>
      <c r="D472">
        <v>7300</v>
      </c>
      <c r="E472">
        <v>11228</v>
      </c>
      <c r="F472">
        <v>153.8082191780822</v>
      </c>
      <c r="G472" t="str">
        <v>successful</v>
      </c>
      <c r="H472">
        <v>119</v>
      </c>
      <c r="I472" t="str">
        <v>US</v>
      </c>
      <c r="J472" t="str">
        <v>USD</v>
      </c>
      <c r="K472">
        <v>1371963600</v>
      </c>
      <c r="L472">
        <v>1372482000</v>
      </c>
      <c r="M472" t="b">
        <v>0</v>
      </c>
      <c r="N472" t="b">
        <v>0</v>
      </c>
      <c r="O472" t="str">
        <v>theater/plays</v>
      </c>
      <c r="P472">
        <v>94.352941176470594</v>
      </c>
      <c r="Q472" t="str">
        <v>theater</v>
      </c>
      <c r="R472" t="str">
        <v>plays</v>
      </c>
      <c r="S472">
        <v>41448.208333333336</v>
      </c>
      <c r="T472">
        <v>41454.208333333336</v>
      </c>
    </row>
    <row r="473" spans="1:20" x14ac:dyDescent="0.25">
      <c r="A473">
        <v>837</v>
      </c>
      <c r="B473" t="str">
        <v>Cook-Ortiz</v>
      </c>
      <c r="C473" t="str">
        <v>Right-sized dedicated standardization</v>
      </c>
      <c r="D473">
        <v>17700</v>
      </c>
      <c r="E473">
        <v>150960</v>
      </c>
      <c r="F473">
        <v>852.88135593220341</v>
      </c>
      <c r="G473" t="str">
        <v>successful</v>
      </c>
      <c r="H473">
        <v>1797</v>
      </c>
      <c r="I473" t="str">
        <v>US</v>
      </c>
      <c r="J473" t="str">
        <v>USD</v>
      </c>
      <c r="K473">
        <v>1301202000</v>
      </c>
      <c r="L473">
        <v>1305867600</v>
      </c>
      <c r="M473" t="b">
        <v>0</v>
      </c>
      <c r="N473" t="b">
        <v>0</v>
      </c>
      <c r="O473" t="str">
        <v>music/jazz</v>
      </c>
      <c r="P473">
        <v>84.00667779632721</v>
      </c>
      <c r="Q473" t="str">
        <v>music</v>
      </c>
      <c r="R473" t="str">
        <v>jazz</v>
      </c>
      <c r="S473">
        <v>40629.208333333336</v>
      </c>
      <c r="T473">
        <v>40683.208333333336</v>
      </c>
    </row>
    <row r="474" spans="1:20" x14ac:dyDescent="0.25">
      <c r="A474">
        <v>838</v>
      </c>
      <c r="B474" t="str">
        <v>Jordan-Fischer</v>
      </c>
      <c r="C474" t="str">
        <v>Vision-oriented high-level extranet</v>
      </c>
      <c r="D474">
        <v>6400</v>
      </c>
      <c r="E474">
        <v>8890</v>
      </c>
      <c r="F474">
        <v>138.90625</v>
      </c>
      <c r="G474" t="str">
        <v>successful</v>
      </c>
      <c r="H474">
        <v>261</v>
      </c>
      <c r="I474" t="str">
        <v>US</v>
      </c>
      <c r="J474" t="str">
        <v>USD</v>
      </c>
      <c r="K474">
        <v>1538024400</v>
      </c>
      <c r="L474">
        <v>1538802000</v>
      </c>
      <c r="M474" t="b">
        <v>0</v>
      </c>
      <c r="N474" t="b">
        <v>0</v>
      </c>
      <c r="O474" t="str">
        <v>theater/plays</v>
      </c>
      <c r="P474">
        <v>34.061302681992338</v>
      </c>
      <c r="Q474" t="str">
        <v>theater</v>
      </c>
      <c r="R474" t="str">
        <v>plays</v>
      </c>
      <c r="S474">
        <v>43370.208333333328</v>
      </c>
      <c r="T474">
        <v>43379.208333333328</v>
      </c>
    </row>
    <row r="475" spans="1:20" x14ac:dyDescent="0.25">
      <c r="A475">
        <v>839</v>
      </c>
      <c r="B475" t="str">
        <v>Pierce-Ramirez</v>
      </c>
      <c r="C475" t="str">
        <v>Organized scalable initiative</v>
      </c>
      <c r="D475">
        <v>7700</v>
      </c>
      <c r="E475">
        <v>14644</v>
      </c>
      <c r="F475">
        <v>190.18181818181819</v>
      </c>
      <c r="G475" t="str">
        <v>successful</v>
      </c>
      <c r="H475">
        <v>157</v>
      </c>
      <c r="I475" t="str">
        <v>US</v>
      </c>
      <c r="J475" t="str">
        <v>USD</v>
      </c>
      <c r="K475">
        <v>1395032400</v>
      </c>
      <c r="L475">
        <v>1398920400</v>
      </c>
      <c r="M475" t="b">
        <v>0</v>
      </c>
      <c r="N475" t="b">
        <v>1</v>
      </c>
      <c r="O475" t="str">
        <v>film &amp; video/documentary</v>
      </c>
      <c r="P475">
        <v>93.273885350318466</v>
      </c>
      <c r="Q475" t="str">
        <v>film &amp; video</v>
      </c>
      <c r="R475" t="str">
        <v>documentary</v>
      </c>
      <c r="S475">
        <v>41715.208333333336</v>
      </c>
      <c r="T475">
        <v>41760.208333333336</v>
      </c>
    </row>
    <row r="476" spans="1:20" x14ac:dyDescent="0.25">
      <c r="A476">
        <v>840</v>
      </c>
      <c r="B476" t="str">
        <v>Howell and Sons</v>
      </c>
      <c r="C476" t="str">
        <v>Enhanced regional moderator</v>
      </c>
      <c r="D476">
        <v>116300</v>
      </c>
      <c r="E476">
        <v>116583</v>
      </c>
      <c r="F476">
        <v>100.24333619948409</v>
      </c>
      <c r="G476" t="str">
        <v>successful</v>
      </c>
      <c r="H476">
        <v>3533</v>
      </c>
      <c r="I476" t="str">
        <v>US</v>
      </c>
      <c r="J476" t="str">
        <v>USD</v>
      </c>
      <c r="K476">
        <v>1405486800</v>
      </c>
      <c r="L476">
        <v>1405659600</v>
      </c>
      <c r="M476" t="b">
        <v>0</v>
      </c>
      <c r="N476" t="b">
        <v>1</v>
      </c>
      <c r="O476" t="str">
        <v>theater/plays</v>
      </c>
      <c r="P476">
        <v>32.998301726577978</v>
      </c>
      <c r="Q476" t="str">
        <v>theater</v>
      </c>
      <c r="R476" t="str">
        <v>plays</v>
      </c>
      <c r="S476">
        <v>41836.208333333336</v>
      </c>
      <c r="T476">
        <v>41838.208333333336</v>
      </c>
    </row>
    <row r="477" spans="1:20" x14ac:dyDescent="0.25">
      <c r="A477">
        <v>841</v>
      </c>
      <c r="B477" t="str">
        <v>Garcia, Dunn and Richardson</v>
      </c>
      <c r="C477" t="str">
        <v>Automated even-keeled emulation</v>
      </c>
      <c r="D477">
        <v>9100</v>
      </c>
      <c r="E477">
        <v>12991</v>
      </c>
      <c r="F477">
        <v>142.75824175824175</v>
      </c>
      <c r="G477" t="str">
        <v>successful</v>
      </c>
      <c r="H477">
        <v>155</v>
      </c>
      <c r="I477" t="str">
        <v>US</v>
      </c>
      <c r="J477" t="str">
        <v>USD</v>
      </c>
      <c r="K477">
        <v>1455861600</v>
      </c>
      <c r="L477">
        <v>1457244000</v>
      </c>
      <c r="M477" t="b">
        <v>0</v>
      </c>
      <c r="N477" t="b">
        <v>0</v>
      </c>
      <c r="O477" t="str">
        <v>technology/web</v>
      </c>
      <c r="P477">
        <v>83.812903225806451</v>
      </c>
      <c r="Q477" t="str">
        <v>technology</v>
      </c>
      <c r="R477" t="str">
        <v>web</v>
      </c>
      <c r="S477">
        <v>42419.25</v>
      </c>
      <c r="T477">
        <v>42435.25</v>
      </c>
    </row>
    <row r="478" spans="1:20" x14ac:dyDescent="0.25">
      <c r="A478">
        <v>842</v>
      </c>
      <c r="B478" t="str">
        <v>Lawson and Sons</v>
      </c>
      <c r="C478" t="str">
        <v>Reverse-engineered multi-tasking product</v>
      </c>
      <c r="D478">
        <v>1500</v>
      </c>
      <c r="E478">
        <v>8447</v>
      </c>
      <c r="F478">
        <v>563.13333333333333</v>
      </c>
      <c r="G478" t="str">
        <v>successful</v>
      </c>
      <c r="H478">
        <v>132</v>
      </c>
      <c r="I478" t="str">
        <v>IT</v>
      </c>
      <c r="J478" t="str">
        <v>EUR</v>
      </c>
      <c r="K478">
        <v>1529038800</v>
      </c>
      <c r="L478">
        <v>1529298000</v>
      </c>
      <c r="M478" t="b">
        <v>0</v>
      </c>
      <c r="N478" t="b">
        <v>0</v>
      </c>
      <c r="O478" t="str">
        <v>technology/wearables</v>
      </c>
      <c r="P478">
        <v>63.992424242424242</v>
      </c>
      <c r="Q478" t="str">
        <v>technology</v>
      </c>
      <c r="R478" t="str">
        <v>wearables</v>
      </c>
      <c r="S478">
        <v>43266.208333333328</v>
      </c>
      <c r="T478">
        <v>43269.208333333328</v>
      </c>
    </row>
    <row r="479" spans="1:20" x14ac:dyDescent="0.25">
      <c r="A479">
        <v>845</v>
      </c>
      <c r="B479" t="str">
        <v>Williams LLC</v>
      </c>
      <c r="C479" t="str">
        <v>Up-sized high-level access</v>
      </c>
      <c r="D479">
        <v>69900</v>
      </c>
      <c r="E479">
        <v>138087</v>
      </c>
      <c r="F479">
        <v>197.54935622317598</v>
      </c>
      <c r="G479" t="str">
        <v>successful</v>
      </c>
      <c r="H479">
        <v>1354</v>
      </c>
      <c r="I479" t="str">
        <v>GB</v>
      </c>
      <c r="J479" t="str">
        <v>GBP</v>
      </c>
      <c r="K479">
        <v>1526360400</v>
      </c>
      <c r="L479">
        <v>1529557200</v>
      </c>
      <c r="M479" t="b">
        <v>0</v>
      </c>
      <c r="N479" t="b">
        <v>0</v>
      </c>
      <c r="O479" t="str">
        <v>technology/web</v>
      </c>
      <c r="P479">
        <v>101.98449039881831</v>
      </c>
      <c r="Q479" t="str">
        <v>technology</v>
      </c>
      <c r="R479" t="str">
        <v>web</v>
      </c>
      <c r="S479">
        <v>43235.208333333328</v>
      </c>
      <c r="T479">
        <v>43272.208333333328</v>
      </c>
    </row>
    <row r="480" spans="1:20" x14ac:dyDescent="0.25">
      <c r="A480">
        <v>846</v>
      </c>
      <c r="B480" t="str">
        <v>Cooper, Stanley and Bryant</v>
      </c>
      <c r="C480" t="str">
        <v>Phased empowering success</v>
      </c>
      <c r="D480">
        <v>1000</v>
      </c>
      <c r="E480">
        <v>5085</v>
      </c>
      <c r="F480">
        <v>508.5</v>
      </c>
      <c r="G480" t="str">
        <v>successful</v>
      </c>
      <c r="H480">
        <v>48</v>
      </c>
      <c r="I480" t="str">
        <v>US</v>
      </c>
      <c r="J480" t="str">
        <v>USD</v>
      </c>
      <c r="K480">
        <v>1532149200</v>
      </c>
      <c r="L480">
        <v>1535259600</v>
      </c>
      <c r="M480" t="b">
        <v>1</v>
      </c>
      <c r="N480" t="b">
        <v>1</v>
      </c>
      <c r="O480" t="str">
        <v>technology/web</v>
      </c>
      <c r="P480">
        <v>105.9375</v>
      </c>
      <c r="Q480" t="str">
        <v>technology</v>
      </c>
      <c r="R480" t="str">
        <v>web</v>
      </c>
      <c r="S480">
        <v>43302.208333333328</v>
      </c>
      <c r="T480">
        <v>43338.208333333328</v>
      </c>
    </row>
    <row r="481" spans="1:20" x14ac:dyDescent="0.25">
      <c r="A481">
        <v>847</v>
      </c>
      <c r="B481" t="str">
        <v>Miller, Glenn and Adams</v>
      </c>
      <c r="C481" t="str">
        <v>Distributed actuating project</v>
      </c>
      <c r="D481">
        <v>4700</v>
      </c>
      <c r="E481">
        <v>11174</v>
      </c>
      <c r="F481">
        <v>237.74468085106383</v>
      </c>
      <c r="G481" t="str">
        <v>successful</v>
      </c>
      <c r="H481">
        <v>110</v>
      </c>
      <c r="I481" t="str">
        <v>US</v>
      </c>
      <c r="J481" t="str">
        <v>USD</v>
      </c>
      <c r="K481">
        <v>1515304800</v>
      </c>
      <c r="L481">
        <v>1515564000</v>
      </c>
      <c r="M481" t="b">
        <v>0</v>
      </c>
      <c r="N481" t="b">
        <v>0</v>
      </c>
      <c r="O481" t="str">
        <v>food/food trucks</v>
      </c>
      <c r="P481">
        <v>101.58181818181818</v>
      </c>
      <c r="Q481" t="str">
        <v>food</v>
      </c>
      <c r="R481" t="str">
        <v>food trucks</v>
      </c>
      <c r="S481">
        <v>43107.25</v>
      </c>
      <c r="T481">
        <v>43110.25</v>
      </c>
    </row>
    <row r="482" spans="1:20" x14ac:dyDescent="0.25">
      <c r="A482">
        <v>848</v>
      </c>
      <c r="B482" t="str">
        <v>Cole, Salazar and Moreno</v>
      </c>
      <c r="C482" t="str">
        <v>Robust motivating orchestration</v>
      </c>
      <c r="D482">
        <v>3200</v>
      </c>
      <c r="E482">
        <v>10831</v>
      </c>
      <c r="F482">
        <v>338.46875</v>
      </c>
      <c r="G482" t="str">
        <v>successful</v>
      </c>
      <c r="H482">
        <v>172</v>
      </c>
      <c r="I482" t="str">
        <v>US</v>
      </c>
      <c r="J482" t="str">
        <v>USD</v>
      </c>
      <c r="K482">
        <v>1276318800</v>
      </c>
      <c r="L482">
        <v>1277096400</v>
      </c>
      <c r="M482" t="b">
        <v>0</v>
      </c>
      <c r="N482" t="b">
        <v>0</v>
      </c>
      <c r="O482" t="str">
        <v>film &amp; video/drama</v>
      </c>
      <c r="P482">
        <v>62.970930232558139</v>
      </c>
      <c r="Q482" t="str">
        <v>film &amp; video</v>
      </c>
      <c r="R482" t="str">
        <v>drama</v>
      </c>
      <c r="S482">
        <v>40341.208333333336</v>
      </c>
      <c r="T482">
        <v>40350.208333333336</v>
      </c>
    </row>
    <row r="483" spans="1:20" x14ac:dyDescent="0.25">
      <c r="A483">
        <v>849</v>
      </c>
      <c r="B483" t="str">
        <v>Jones-Ryan</v>
      </c>
      <c r="C483" t="str">
        <v>Vision-oriented uniform instruction set</v>
      </c>
      <c r="D483">
        <v>6700</v>
      </c>
      <c r="E483">
        <v>8917</v>
      </c>
      <c r="F483">
        <v>133.08955223880596</v>
      </c>
      <c r="G483" t="str">
        <v>successful</v>
      </c>
      <c r="H483">
        <v>307</v>
      </c>
      <c r="I483" t="str">
        <v>US</v>
      </c>
      <c r="J483" t="str">
        <v>USD</v>
      </c>
      <c r="K483">
        <v>1328767200</v>
      </c>
      <c r="L483">
        <v>1329026400</v>
      </c>
      <c r="M483" t="b">
        <v>0</v>
      </c>
      <c r="N483" t="b">
        <v>1</v>
      </c>
      <c r="O483" t="str">
        <v>music/indie rock</v>
      </c>
      <c r="P483">
        <v>29.045602605863191</v>
      </c>
      <c r="Q483" t="str">
        <v>music</v>
      </c>
      <c r="R483" t="str">
        <v>indie rock</v>
      </c>
      <c r="S483">
        <v>40948.25</v>
      </c>
      <c r="T483">
        <v>40951.25</v>
      </c>
    </row>
    <row r="484" spans="1:20" x14ac:dyDescent="0.25">
      <c r="A484">
        <v>851</v>
      </c>
      <c r="B484" t="str">
        <v>Bright and Sons</v>
      </c>
      <c r="C484" t="str">
        <v>Object-based needs-based info-mediaries</v>
      </c>
      <c r="D484">
        <v>6000</v>
      </c>
      <c r="E484">
        <v>12468</v>
      </c>
      <c r="F484">
        <v>207.79999999999998</v>
      </c>
      <c r="G484" t="str">
        <v>successful</v>
      </c>
      <c r="H484">
        <v>160</v>
      </c>
      <c r="I484" t="str">
        <v>US</v>
      </c>
      <c r="J484" t="str">
        <v>USD</v>
      </c>
      <c r="K484">
        <v>1335934800</v>
      </c>
      <c r="L484">
        <v>1338786000</v>
      </c>
      <c r="M484" t="b">
        <v>0</v>
      </c>
      <c r="N484" t="b">
        <v>0</v>
      </c>
      <c r="O484" t="str">
        <v>music/electric music</v>
      </c>
      <c r="P484">
        <v>77.924999999999997</v>
      </c>
      <c r="Q484" t="str">
        <v>music</v>
      </c>
      <c r="R484" t="str">
        <v>electric music</v>
      </c>
      <c r="S484">
        <v>41031.208333333336</v>
      </c>
      <c r="T484">
        <v>41064.208333333336</v>
      </c>
    </row>
    <row r="485" spans="1:20" x14ac:dyDescent="0.25">
      <c r="A485">
        <v>853</v>
      </c>
      <c r="B485" t="str">
        <v>Collier LLC</v>
      </c>
      <c r="C485" t="str">
        <v>Secured well-modulated projection</v>
      </c>
      <c r="D485">
        <v>17100</v>
      </c>
      <c r="E485">
        <v>111502</v>
      </c>
      <c r="F485">
        <v>652.05847953216369</v>
      </c>
      <c r="G485" t="str">
        <v>successful</v>
      </c>
      <c r="H485">
        <v>1467</v>
      </c>
      <c r="I485" t="str">
        <v>CA</v>
      </c>
      <c r="J485" t="str">
        <v>CAD</v>
      </c>
      <c r="K485">
        <v>1308546000</v>
      </c>
      <c r="L485">
        <v>1308978000</v>
      </c>
      <c r="M485" t="b">
        <v>0</v>
      </c>
      <c r="N485" t="b">
        <v>1</v>
      </c>
      <c r="O485" t="str">
        <v>music/indie rock</v>
      </c>
      <c r="P485">
        <v>76.006816632583508</v>
      </c>
      <c r="Q485" t="str">
        <v>music</v>
      </c>
      <c r="R485" t="str">
        <v>indie rock</v>
      </c>
      <c r="S485">
        <v>40714.208333333336</v>
      </c>
      <c r="T485">
        <v>40719.208333333336</v>
      </c>
    </row>
    <row r="486" spans="1:20" x14ac:dyDescent="0.25">
      <c r="A486">
        <v>854</v>
      </c>
      <c r="B486" t="str">
        <v>Campbell, Thomas and Obrien</v>
      </c>
      <c r="C486" t="str">
        <v>Multi-channeled secondary middleware</v>
      </c>
      <c r="D486">
        <v>171000</v>
      </c>
      <c r="E486">
        <v>194309</v>
      </c>
      <c r="F486">
        <v>113.63099415204678</v>
      </c>
      <c r="G486" t="str">
        <v>successful</v>
      </c>
      <c r="H486">
        <v>2662</v>
      </c>
      <c r="I486" t="str">
        <v>CA</v>
      </c>
      <c r="J486" t="str">
        <v>CAD</v>
      </c>
      <c r="K486">
        <v>1574056800</v>
      </c>
      <c r="L486">
        <v>1576389600</v>
      </c>
      <c r="M486" t="b">
        <v>0</v>
      </c>
      <c r="N486" t="b">
        <v>0</v>
      </c>
      <c r="O486" t="str">
        <v>publishing/fiction</v>
      </c>
      <c r="P486">
        <v>72.993613824192337</v>
      </c>
      <c r="Q486" t="str">
        <v>publishing</v>
      </c>
      <c r="R486" t="str">
        <v>fiction</v>
      </c>
      <c r="S486">
        <v>43787.25</v>
      </c>
      <c r="T486">
        <v>43814.25</v>
      </c>
    </row>
    <row r="487" spans="1:20" x14ac:dyDescent="0.25">
      <c r="A487">
        <v>855</v>
      </c>
      <c r="B487" t="str">
        <v>Moses-Terry</v>
      </c>
      <c r="C487" t="str">
        <v>Horizontal clear-thinking framework</v>
      </c>
      <c r="D487">
        <v>23400</v>
      </c>
      <c r="E487">
        <v>23956</v>
      </c>
      <c r="F487">
        <v>102.37606837606839</v>
      </c>
      <c r="G487" t="str">
        <v>successful</v>
      </c>
      <c r="H487">
        <v>452</v>
      </c>
      <c r="I487" t="str">
        <v>AU</v>
      </c>
      <c r="J487" t="str">
        <v>AUD</v>
      </c>
      <c r="K487">
        <v>1308373200</v>
      </c>
      <c r="L487">
        <v>1311051600</v>
      </c>
      <c r="M487" t="b">
        <v>0</v>
      </c>
      <c r="N487" t="b">
        <v>0</v>
      </c>
      <c r="O487" t="str">
        <v>theater/plays</v>
      </c>
      <c r="P487">
        <v>53</v>
      </c>
      <c r="Q487" t="str">
        <v>theater</v>
      </c>
      <c r="R487" t="str">
        <v>plays</v>
      </c>
      <c r="S487">
        <v>40712.208333333336</v>
      </c>
      <c r="T487">
        <v>40743.208333333336</v>
      </c>
    </row>
    <row r="488" spans="1:20" x14ac:dyDescent="0.25">
      <c r="A488">
        <v>856</v>
      </c>
      <c r="B488" t="str">
        <v>Williams and Sons</v>
      </c>
      <c r="C488" t="str">
        <v>Profound composite core</v>
      </c>
      <c r="D488">
        <v>2400</v>
      </c>
      <c r="E488">
        <v>8558</v>
      </c>
      <c r="F488">
        <v>356.58333333333331</v>
      </c>
      <c r="G488" t="str">
        <v>successful</v>
      </c>
      <c r="H488">
        <v>158</v>
      </c>
      <c r="I488" t="str">
        <v>US</v>
      </c>
      <c r="J488" t="str">
        <v>USD</v>
      </c>
      <c r="K488">
        <v>1335243600</v>
      </c>
      <c r="L488">
        <v>1336712400</v>
      </c>
      <c r="M488" t="b">
        <v>0</v>
      </c>
      <c r="N488" t="b">
        <v>0</v>
      </c>
      <c r="O488" t="str">
        <v>food/food trucks</v>
      </c>
      <c r="P488">
        <v>54.164556962025316</v>
      </c>
      <c r="Q488" t="str">
        <v>food</v>
      </c>
      <c r="R488" t="str">
        <v>food trucks</v>
      </c>
      <c r="S488">
        <v>41023.208333333336</v>
      </c>
      <c r="T488">
        <v>41040.208333333336</v>
      </c>
    </row>
    <row r="489" spans="1:20" x14ac:dyDescent="0.25">
      <c r="A489">
        <v>857</v>
      </c>
      <c r="B489" t="str">
        <v>Miranda, Gray and Hale</v>
      </c>
      <c r="C489" t="str">
        <v>Programmable disintermediate matrices</v>
      </c>
      <c r="D489">
        <v>5300</v>
      </c>
      <c r="E489">
        <v>7413</v>
      </c>
      <c r="F489">
        <v>139.86792452830187</v>
      </c>
      <c r="G489" t="str">
        <v>successful</v>
      </c>
      <c r="H489">
        <v>225</v>
      </c>
      <c r="I489" t="str">
        <v>CH</v>
      </c>
      <c r="J489" t="str">
        <v>CHF</v>
      </c>
      <c r="K489">
        <v>1328421600</v>
      </c>
      <c r="L489">
        <v>1330408800</v>
      </c>
      <c r="M489" t="b">
        <v>1</v>
      </c>
      <c r="N489" t="b">
        <v>0</v>
      </c>
      <c r="O489" t="str">
        <v>film &amp; video/shorts</v>
      </c>
      <c r="P489">
        <v>32.946666666666665</v>
      </c>
      <c r="Q489" t="str">
        <v>film &amp; video</v>
      </c>
      <c r="R489" t="str">
        <v>shorts</v>
      </c>
      <c r="S489">
        <v>40944.25</v>
      </c>
      <c r="T489">
        <v>40967.25</v>
      </c>
    </row>
    <row r="490" spans="1:20" x14ac:dyDescent="0.25">
      <c r="A490">
        <v>860</v>
      </c>
      <c r="B490" t="str">
        <v>Lee PLC</v>
      </c>
      <c r="C490" t="str">
        <v>Re-contextualized leadingedge firmware</v>
      </c>
      <c r="D490">
        <v>2000</v>
      </c>
      <c r="E490">
        <v>5033</v>
      </c>
      <c r="F490">
        <v>251.65</v>
      </c>
      <c r="G490" t="str">
        <v>successful</v>
      </c>
      <c r="H490">
        <v>65</v>
      </c>
      <c r="I490" t="str">
        <v>US</v>
      </c>
      <c r="J490" t="str">
        <v>USD</v>
      </c>
      <c r="K490">
        <v>1550556000</v>
      </c>
      <c r="L490">
        <v>1551420000</v>
      </c>
      <c r="M490" t="b">
        <v>0</v>
      </c>
      <c r="N490" t="b">
        <v>1</v>
      </c>
      <c r="O490" t="str">
        <v>technology/wearables</v>
      </c>
      <c r="P490">
        <v>77.430769230769229</v>
      </c>
      <c r="Q490" t="str">
        <v>technology</v>
      </c>
      <c r="R490" t="str">
        <v>wearables</v>
      </c>
      <c r="S490">
        <v>43515.25</v>
      </c>
      <c r="T490">
        <v>43525.25</v>
      </c>
    </row>
    <row r="491" spans="1:20" x14ac:dyDescent="0.25">
      <c r="A491">
        <v>861</v>
      </c>
      <c r="B491" t="str">
        <v>Young, Ramsey and Powell</v>
      </c>
      <c r="C491" t="str">
        <v>Devolved disintermediate analyzer</v>
      </c>
      <c r="D491">
        <v>8800</v>
      </c>
      <c r="E491">
        <v>9317</v>
      </c>
      <c r="F491">
        <v>105.87500000000001</v>
      </c>
      <c r="G491" t="str">
        <v>successful</v>
      </c>
      <c r="H491">
        <v>163</v>
      </c>
      <c r="I491" t="str">
        <v>US</v>
      </c>
      <c r="J491" t="str">
        <v>USD</v>
      </c>
      <c r="K491">
        <v>1269147600</v>
      </c>
      <c r="L491">
        <v>1269838800</v>
      </c>
      <c r="M491" t="b">
        <v>0</v>
      </c>
      <c r="N491" t="b">
        <v>0</v>
      </c>
      <c r="O491" t="str">
        <v>theater/plays</v>
      </c>
      <c r="P491">
        <v>57.159509202453989</v>
      </c>
      <c r="Q491" t="str">
        <v>theater</v>
      </c>
      <c r="R491" t="str">
        <v>plays</v>
      </c>
      <c r="S491">
        <v>40258.208333333336</v>
      </c>
      <c r="T491">
        <v>40266.208333333336</v>
      </c>
    </row>
    <row r="492" spans="1:20" x14ac:dyDescent="0.25">
      <c r="A492">
        <v>862</v>
      </c>
      <c r="B492" t="str">
        <v>Lewis and Sons</v>
      </c>
      <c r="C492" t="str">
        <v>Profound disintermediate open system</v>
      </c>
      <c r="D492">
        <v>3500</v>
      </c>
      <c r="E492">
        <v>6560</v>
      </c>
      <c r="F492">
        <v>187.42857142857144</v>
      </c>
      <c r="G492" t="str">
        <v>successful</v>
      </c>
      <c r="H492">
        <v>85</v>
      </c>
      <c r="I492" t="str">
        <v>US</v>
      </c>
      <c r="J492" t="str">
        <v>USD</v>
      </c>
      <c r="K492">
        <v>1312174800</v>
      </c>
      <c r="L492">
        <v>1312520400</v>
      </c>
      <c r="M492" t="b">
        <v>0</v>
      </c>
      <c r="N492" t="b">
        <v>0</v>
      </c>
      <c r="O492" t="str">
        <v>theater/plays</v>
      </c>
      <c r="P492">
        <v>77.17647058823529</v>
      </c>
      <c r="Q492" t="str">
        <v>theater</v>
      </c>
      <c r="R492" t="str">
        <v>plays</v>
      </c>
      <c r="S492">
        <v>40756.208333333336</v>
      </c>
      <c r="T492">
        <v>40760.208333333336</v>
      </c>
    </row>
    <row r="493" spans="1:20" x14ac:dyDescent="0.25">
      <c r="A493">
        <v>863</v>
      </c>
      <c r="B493" t="str">
        <v>Davis-Johnson</v>
      </c>
      <c r="C493" t="str">
        <v>Automated reciprocal protocol</v>
      </c>
      <c r="D493">
        <v>1400</v>
      </c>
      <c r="E493">
        <v>5415</v>
      </c>
      <c r="F493">
        <v>386.78571428571428</v>
      </c>
      <c r="G493" t="str">
        <v>successful</v>
      </c>
      <c r="H493">
        <v>217</v>
      </c>
      <c r="I493" t="str">
        <v>US</v>
      </c>
      <c r="J493" t="str">
        <v>USD</v>
      </c>
      <c r="K493">
        <v>1434517200</v>
      </c>
      <c r="L493">
        <v>1436504400</v>
      </c>
      <c r="M493" t="b">
        <v>0</v>
      </c>
      <c r="N493" t="b">
        <v>1</v>
      </c>
      <c r="O493" t="str">
        <v>film &amp; video/television</v>
      </c>
      <c r="P493">
        <v>24.953917050691246</v>
      </c>
      <c r="Q493" t="str">
        <v>film &amp; video</v>
      </c>
      <c r="R493" t="str">
        <v>television</v>
      </c>
      <c r="S493">
        <v>42172.208333333328</v>
      </c>
      <c r="T493">
        <v>42195.208333333328</v>
      </c>
    </row>
    <row r="494" spans="1:20" x14ac:dyDescent="0.25">
      <c r="A494">
        <v>864</v>
      </c>
      <c r="B494" t="str">
        <v>Stevenson-Thompson</v>
      </c>
      <c r="C494" t="str">
        <v>Automated static workforce</v>
      </c>
      <c r="D494">
        <v>4200</v>
      </c>
      <c r="E494">
        <v>14577</v>
      </c>
      <c r="F494">
        <v>347.07142857142856</v>
      </c>
      <c r="G494" t="str">
        <v>successful</v>
      </c>
      <c r="H494">
        <v>150</v>
      </c>
      <c r="I494" t="str">
        <v>US</v>
      </c>
      <c r="J494" t="str">
        <v>USD</v>
      </c>
      <c r="K494">
        <v>1471582800</v>
      </c>
      <c r="L494">
        <v>1472014800</v>
      </c>
      <c r="M494" t="b">
        <v>0</v>
      </c>
      <c r="N494" t="b">
        <v>0</v>
      </c>
      <c r="O494" t="str">
        <v>film &amp; video/shorts</v>
      </c>
      <c r="P494">
        <v>97.18</v>
      </c>
      <c r="Q494" t="str">
        <v>film &amp; video</v>
      </c>
      <c r="R494" t="str">
        <v>shorts</v>
      </c>
      <c r="S494">
        <v>42601.208333333328</v>
      </c>
      <c r="T494">
        <v>42606.208333333328</v>
      </c>
    </row>
    <row r="495" spans="1:20" x14ac:dyDescent="0.25">
      <c r="A495">
        <v>865</v>
      </c>
      <c r="B495" t="str">
        <v>Ellis, Smith and Armstrong</v>
      </c>
      <c r="C495" t="str">
        <v>Horizontal attitude-oriented help-desk</v>
      </c>
      <c r="D495">
        <v>81000</v>
      </c>
      <c r="E495">
        <v>150515</v>
      </c>
      <c r="F495">
        <v>185.82098765432099</v>
      </c>
      <c r="G495" t="str">
        <v>successful</v>
      </c>
      <c r="H495">
        <v>3272</v>
      </c>
      <c r="I495" t="str">
        <v>US</v>
      </c>
      <c r="J495" t="str">
        <v>USD</v>
      </c>
      <c r="K495">
        <v>1410757200</v>
      </c>
      <c r="L495">
        <v>1411534800</v>
      </c>
      <c r="M495" t="b">
        <v>0</v>
      </c>
      <c r="N495" t="b">
        <v>0</v>
      </c>
      <c r="O495" t="str">
        <v>theater/plays</v>
      </c>
      <c r="P495">
        <v>46.000916870415651</v>
      </c>
      <c r="Q495" t="str">
        <v>theater</v>
      </c>
      <c r="R495" t="str">
        <v>plays</v>
      </c>
      <c r="S495">
        <v>41897.208333333336</v>
      </c>
      <c r="T495">
        <v>41906.208333333336</v>
      </c>
    </row>
    <row r="496" spans="1:20" x14ac:dyDescent="0.25">
      <c r="A496">
        <v>867</v>
      </c>
      <c r="B496" t="str">
        <v>Kane, Pruitt and Rivera</v>
      </c>
      <c r="C496" t="str">
        <v>Cross-platform next generation service-desk</v>
      </c>
      <c r="D496">
        <v>4800</v>
      </c>
      <c r="E496">
        <v>7797</v>
      </c>
      <c r="F496">
        <v>162.4375</v>
      </c>
      <c r="G496" t="str">
        <v>successful</v>
      </c>
      <c r="H496">
        <v>300</v>
      </c>
      <c r="I496" t="str">
        <v>US</v>
      </c>
      <c r="J496" t="str">
        <v>USD</v>
      </c>
      <c r="K496">
        <v>1539061200</v>
      </c>
      <c r="L496">
        <v>1539579600</v>
      </c>
      <c r="M496" t="b">
        <v>0</v>
      </c>
      <c r="N496" t="b">
        <v>0</v>
      </c>
      <c r="O496" t="str">
        <v>food/food trucks</v>
      </c>
      <c r="P496">
        <v>25.99</v>
      </c>
      <c r="Q496" t="str">
        <v>food</v>
      </c>
      <c r="R496" t="str">
        <v>food trucks</v>
      </c>
      <c r="S496">
        <v>43382.208333333328</v>
      </c>
      <c r="T496">
        <v>43388.208333333328</v>
      </c>
    </row>
    <row r="497" spans="1:20" x14ac:dyDescent="0.25">
      <c r="A497">
        <v>868</v>
      </c>
      <c r="B497" t="str">
        <v>Wood, Buckley and Meza</v>
      </c>
      <c r="C497" t="str">
        <v>Front-line web-enabled installation</v>
      </c>
      <c r="D497">
        <v>7000</v>
      </c>
      <c r="E497">
        <v>12939</v>
      </c>
      <c r="F497">
        <v>184.84285714285716</v>
      </c>
      <c r="G497" t="str">
        <v>successful</v>
      </c>
      <c r="H497">
        <v>126</v>
      </c>
      <c r="I497" t="str">
        <v>US</v>
      </c>
      <c r="J497" t="str">
        <v>USD</v>
      </c>
      <c r="K497">
        <v>1381554000</v>
      </c>
      <c r="L497">
        <v>1382504400</v>
      </c>
      <c r="M497" t="b">
        <v>0</v>
      </c>
      <c r="N497" t="b">
        <v>0</v>
      </c>
      <c r="O497" t="str">
        <v>theater/plays</v>
      </c>
      <c r="P497">
        <v>102.69047619047619</v>
      </c>
      <c r="Q497" t="str">
        <v>theater</v>
      </c>
      <c r="R497" t="str">
        <v>plays</v>
      </c>
      <c r="S497">
        <v>41559.208333333336</v>
      </c>
      <c r="T497">
        <v>41570.208333333336</v>
      </c>
    </row>
    <row r="498" spans="1:20" x14ac:dyDescent="0.25">
      <c r="A498">
        <v>871</v>
      </c>
      <c r="B498" t="str">
        <v>Santana-George</v>
      </c>
      <c r="C498" t="str">
        <v>Re-engineered client-driven knowledge user</v>
      </c>
      <c r="D498">
        <v>71500</v>
      </c>
      <c r="E498">
        <v>194912</v>
      </c>
      <c r="F498">
        <v>272.6041958041958</v>
      </c>
      <c r="G498" t="str">
        <v>successful</v>
      </c>
      <c r="H498">
        <v>2320</v>
      </c>
      <c r="I498" t="str">
        <v>US</v>
      </c>
      <c r="J498" t="str">
        <v>USD</v>
      </c>
      <c r="K498">
        <v>1509512400</v>
      </c>
      <c r="L498">
        <v>1511071200</v>
      </c>
      <c r="M498" t="b">
        <v>0</v>
      </c>
      <c r="N498" t="b">
        <v>1</v>
      </c>
      <c r="O498" t="str">
        <v>theater/plays</v>
      </c>
      <c r="P498">
        <v>84.013793103448279</v>
      </c>
      <c r="Q498" t="str">
        <v>theater</v>
      </c>
      <c r="R498" t="str">
        <v>plays</v>
      </c>
      <c r="S498">
        <v>43040.208333333328</v>
      </c>
      <c r="T498">
        <v>43058.25</v>
      </c>
    </row>
    <row r="499" spans="1:20" x14ac:dyDescent="0.25">
      <c r="A499">
        <v>872</v>
      </c>
      <c r="B499" t="str">
        <v>Davis LLC</v>
      </c>
      <c r="C499" t="str">
        <v>Compatible logistical paradigm</v>
      </c>
      <c r="D499">
        <v>4700</v>
      </c>
      <c r="E499">
        <v>7992</v>
      </c>
      <c r="F499">
        <v>170.04255319148936</v>
      </c>
      <c r="G499" t="str">
        <v>successful</v>
      </c>
      <c r="H499">
        <v>81</v>
      </c>
      <c r="I499" t="str">
        <v>AU</v>
      </c>
      <c r="J499" t="str">
        <v>AUD</v>
      </c>
      <c r="K499">
        <v>1535950800</v>
      </c>
      <c r="L499">
        <v>1536382800</v>
      </c>
      <c r="M499" t="b">
        <v>0</v>
      </c>
      <c r="N499" t="b">
        <v>0</v>
      </c>
      <c r="O499" t="str">
        <v>film &amp; video/science fiction</v>
      </c>
      <c r="P499">
        <v>98.666666666666671</v>
      </c>
      <c r="Q499" t="str">
        <v>film &amp; video</v>
      </c>
      <c r="R499" t="str">
        <v>science fiction</v>
      </c>
      <c r="S499">
        <v>43346.208333333328</v>
      </c>
      <c r="T499">
        <v>43351.208333333328</v>
      </c>
    </row>
    <row r="500" spans="1:20" x14ac:dyDescent="0.25">
      <c r="A500">
        <v>873</v>
      </c>
      <c r="B500" t="str">
        <v>Vazquez, Ochoa and Clark</v>
      </c>
      <c r="C500" t="str">
        <v>Intuitive value-added installation</v>
      </c>
      <c r="D500">
        <v>42100</v>
      </c>
      <c r="E500">
        <v>79268</v>
      </c>
      <c r="F500">
        <v>188.28503562945369</v>
      </c>
      <c r="G500" t="str">
        <v>successful</v>
      </c>
      <c r="H500">
        <v>1887</v>
      </c>
      <c r="I500" t="str">
        <v>US</v>
      </c>
      <c r="J500" t="str">
        <v>USD</v>
      </c>
      <c r="K500">
        <v>1389160800</v>
      </c>
      <c r="L500">
        <v>1389592800</v>
      </c>
      <c r="M500" t="b">
        <v>0</v>
      </c>
      <c r="N500" t="b">
        <v>0</v>
      </c>
      <c r="O500" t="str">
        <v>photography/photography books</v>
      </c>
      <c r="P500">
        <v>42.007419183889773</v>
      </c>
      <c r="Q500" t="str">
        <v>photography</v>
      </c>
      <c r="R500" t="str">
        <v>photography books</v>
      </c>
      <c r="S500">
        <v>41647.25</v>
      </c>
      <c r="T500">
        <v>41652.25</v>
      </c>
    </row>
    <row r="501" spans="1:20" x14ac:dyDescent="0.25">
      <c r="A501">
        <v>874</v>
      </c>
      <c r="B501" t="str">
        <v>Chung-Nguyen</v>
      </c>
      <c r="C501" t="str">
        <v>Managed discrete parallelism</v>
      </c>
      <c r="D501">
        <v>40200</v>
      </c>
      <c r="E501">
        <v>139468</v>
      </c>
      <c r="F501">
        <v>346.93532338308455</v>
      </c>
      <c r="G501" t="str">
        <v>successful</v>
      </c>
      <c r="H501">
        <v>4358</v>
      </c>
      <c r="I501" t="str">
        <v>US</v>
      </c>
      <c r="J501" t="str">
        <v>USD</v>
      </c>
      <c r="K501">
        <v>1271998800</v>
      </c>
      <c r="L501">
        <v>1275282000</v>
      </c>
      <c r="M501" t="b">
        <v>0</v>
      </c>
      <c r="N501" t="b">
        <v>1</v>
      </c>
      <c r="O501" t="str">
        <v>photography/photography books</v>
      </c>
      <c r="P501">
        <v>32.002753556677376</v>
      </c>
      <c r="Q501" t="str">
        <v>photography</v>
      </c>
      <c r="R501" t="str">
        <v>photography books</v>
      </c>
      <c r="S501">
        <v>40291.208333333336</v>
      </c>
      <c r="T501">
        <v>40329.208333333336</v>
      </c>
    </row>
    <row r="502" spans="1:20" x14ac:dyDescent="0.25">
      <c r="A502">
        <v>879</v>
      </c>
      <c r="B502" t="str">
        <v>Ortiz Inc</v>
      </c>
      <c r="C502" t="str">
        <v>Stand-alone incremental parallelism</v>
      </c>
      <c r="D502">
        <v>1000</v>
      </c>
      <c r="E502">
        <v>5438</v>
      </c>
      <c r="F502">
        <v>543.79999999999995</v>
      </c>
      <c r="G502" t="str">
        <v>successful</v>
      </c>
      <c r="H502">
        <v>53</v>
      </c>
      <c r="I502" t="str">
        <v>US</v>
      </c>
      <c r="J502" t="str">
        <v>USD</v>
      </c>
      <c r="K502">
        <v>1487743200</v>
      </c>
      <c r="L502">
        <v>1488520800</v>
      </c>
      <c r="M502" t="b">
        <v>0</v>
      </c>
      <c r="N502" t="b">
        <v>0</v>
      </c>
      <c r="O502" t="str">
        <v>publishing/nonfiction</v>
      </c>
      <c r="P502">
        <v>102.60377358490567</v>
      </c>
      <c r="Q502" t="str">
        <v>publishing</v>
      </c>
      <c r="R502" t="str">
        <v>nonfiction</v>
      </c>
      <c r="S502">
        <v>42788.25</v>
      </c>
      <c r="T502">
        <v>42797.25</v>
      </c>
    </row>
    <row r="503" spans="1:20" x14ac:dyDescent="0.25">
      <c r="A503">
        <v>880</v>
      </c>
      <c r="B503" t="str">
        <v>Craig, Ellis and Miller</v>
      </c>
      <c r="C503" t="str">
        <v>Persevering 5thgeneration throughput</v>
      </c>
      <c r="D503">
        <v>84500</v>
      </c>
      <c r="E503">
        <v>193101</v>
      </c>
      <c r="F503">
        <v>228.52189349112427</v>
      </c>
      <c r="G503" t="str">
        <v>successful</v>
      </c>
      <c r="H503">
        <v>2414</v>
      </c>
      <c r="I503" t="str">
        <v>US</v>
      </c>
      <c r="J503" t="str">
        <v>USD</v>
      </c>
      <c r="K503">
        <v>1563685200</v>
      </c>
      <c r="L503">
        <v>1563858000</v>
      </c>
      <c r="M503" t="b">
        <v>0</v>
      </c>
      <c r="N503" t="b">
        <v>0</v>
      </c>
      <c r="O503" t="str">
        <v>music/electric music</v>
      </c>
      <c r="P503">
        <v>79.992129246064621</v>
      </c>
      <c r="Q503" t="str">
        <v>music</v>
      </c>
      <c r="R503" t="str">
        <v>electric music</v>
      </c>
      <c r="S503">
        <v>43667.208333333328</v>
      </c>
      <c r="T503">
        <v>43669.208333333328</v>
      </c>
    </row>
    <row r="504" spans="1:20" x14ac:dyDescent="0.25">
      <c r="A504">
        <v>882</v>
      </c>
      <c r="B504" t="str">
        <v>White-Rosario</v>
      </c>
      <c r="C504" t="str">
        <v>Balanced demand-driven definition</v>
      </c>
      <c r="D504">
        <v>800</v>
      </c>
      <c r="E504">
        <v>2960</v>
      </c>
      <c r="F504">
        <v>370</v>
      </c>
      <c r="G504" t="str">
        <v>successful</v>
      </c>
      <c r="H504">
        <v>80</v>
      </c>
      <c r="I504" t="str">
        <v>US</v>
      </c>
      <c r="J504" t="str">
        <v>USD</v>
      </c>
      <c r="K504">
        <v>1421820000</v>
      </c>
      <c r="L504">
        <v>1422165600</v>
      </c>
      <c r="M504" t="b">
        <v>0</v>
      </c>
      <c r="N504" t="b">
        <v>0</v>
      </c>
      <c r="O504" t="str">
        <v>theater/plays</v>
      </c>
      <c r="P504">
        <v>37</v>
      </c>
      <c r="Q504" t="str">
        <v>theater</v>
      </c>
      <c r="R504" t="str">
        <v>plays</v>
      </c>
      <c r="S504">
        <v>42025.25</v>
      </c>
      <c r="T504">
        <v>42029.25</v>
      </c>
    </row>
    <row r="505" spans="1:20" x14ac:dyDescent="0.25">
      <c r="A505">
        <v>883</v>
      </c>
      <c r="B505" t="str">
        <v>Simmons-Villarreal</v>
      </c>
      <c r="C505" t="str">
        <v>Customer-focused mobile Graphic Interface</v>
      </c>
      <c r="D505">
        <v>3400</v>
      </c>
      <c r="E505">
        <v>8089</v>
      </c>
      <c r="F505">
        <v>237.91176470588232</v>
      </c>
      <c r="G505" t="str">
        <v>successful</v>
      </c>
      <c r="H505">
        <v>193</v>
      </c>
      <c r="I505" t="str">
        <v>US</v>
      </c>
      <c r="J505" t="str">
        <v>USD</v>
      </c>
      <c r="K505">
        <v>1274763600</v>
      </c>
      <c r="L505">
        <v>1277874000</v>
      </c>
      <c r="M505" t="b">
        <v>0</v>
      </c>
      <c r="N505" t="b">
        <v>0</v>
      </c>
      <c r="O505" t="str">
        <v>film &amp; video/shorts</v>
      </c>
      <c r="P505">
        <v>41.911917098445599</v>
      </c>
      <c r="Q505" t="str">
        <v>film &amp; video</v>
      </c>
      <c r="R505" t="str">
        <v>shorts</v>
      </c>
      <c r="S505">
        <v>40323.208333333336</v>
      </c>
      <c r="T505">
        <v>40359.208333333336</v>
      </c>
    </row>
    <row r="506" spans="1:20" x14ac:dyDescent="0.25">
      <c r="A506">
        <v>885</v>
      </c>
      <c r="B506" t="str">
        <v>Lynch Ltd</v>
      </c>
      <c r="C506" t="str">
        <v>Virtual analyzing collaboration</v>
      </c>
      <c r="D506">
        <v>1800</v>
      </c>
      <c r="E506">
        <v>2129</v>
      </c>
      <c r="F506">
        <v>118.27777777777777</v>
      </c>
      <c r="G506" t="str">
        <v>successful</v>
      </c>
      <c r="H506">
        <v>52</v>
      </c>
      <c r="I506" t="str">
        <v>US</v>
      </c>
      <c r="J506" t="str">
        <v>USD</v>
      </c>
      <c r="K506">
        <v>1275800400</v>
      </c>
      <c r="L506">
        <v>1279083600</v>
      </c>
      <c r="M506" t="b">
        <v>0</v>
      </c>
      <c r="N506" t="b">
        <v>0</v>
      </c>
      <c r="O506" t="str">
        <v>theater/plays</v>
      </c>
      <c r="P506">
        <v>40.942307692307693</v>
      </c>
      <c r="Q506" t="str">
        <v>theater</v>
      </c>
      <c r="R506" t="str">
        <v>plays</v>
      </c>
      <c r="S506">
        <v>40335.208333333336</v>
      </c>
      <c r="T506">
        <v>40373.208333333336</v>
      </c>
    </row>
    <row r="507" spans="1:20" x14ac:dyDescent="0.25">
      <c r="A507">
        <v>888</v>
      </c>
      <c r="B507" t="str">
        <v>Palmer Ltd</v>
      </c>
      <c r="C507" t="str">
        <v>Reverse-engineered uniform knowledge user</v>
      </c>
      <c r="D507">
        <v>5800</v>
      </c>
      <c r="E507">
        <v>12174</v>
      </c>
      <c r="F507">
        <v>209.89655172413794</v>
      </c>
      <c r="G507" t="str">
        <v>successful</v>
      </c>
      <c r="H507">
        <v>290</v>
      </c>
      <c r="I507" t="str">
        <v>US</v>
      </c>
      <c r="J507" t="str">
        <v>USD</v>
      </c>
      <c r="K507">
        <v>1491886800</v>
      </c>
      <c r="L507">
        <v>1493528400</v>
      </c>
      <c r="M507" t="b">
        <v>0</v>
      </c>
      <c r="N507" t="b">
        <v>0</v>
      </c>
      <c r="O507" t="str">
        <v>theater/plays</v>
      </c>
      <c r="P507">
        <v>41.979310344827589</v>
      </c>
      <c r="Q507" t="str">
        <v>theater</v>
      </c>
      <c r="R507" t="str">
        <v>plays</v>
      </c>
      <c r="S507">
        <v>42836.208333333328</v>
      </c>
      <c r="T507">
        <v>42855.208333333328</v>
      </c>
    </row>
    <row r="508" spans="1:20" x14ac:dyDescent="0.25">
      <c r="A508">
        <v>889</v>
      </c>
      <c r="B508" t="str">
        <v>Santos Group</v>
      </c>
      <c r="C508" t="str">
        <v>Secured dynamic capacity</v>
      </c>
      <c r="D508">
        <v>5600</v>
      </c>
      <c r="E508">
        <v>9508</v>
      </c>
      <c r="F508">
        <v>169.78571428571431</v>
      </c>
      <c r="G508" t="str">
        <v>successful</v>
      </c>
      <c r="H508">
        <v>122</v>
      </c>
      <c r="I508" t="str">
        <v>US</v>
      </c>
      <c r="J508" t="str">
        <v>USD</v>
      </c>
      <c r="K508">
        <v>1394600400</v>
      </c>
      <c r="L508">
        <v>1395205200</v>
      </c>
      <c r="M508" t="b">
        <v>0</v>
      </c>
      <c r="N508" t="b">
        <v>1</v>
      </c>
      <c r="O508" t="str">
        <v>music/electric music</v>
      </c>
      <c r="P508">
        <v>77.93442622950819</v>
      </c>
      <c r="Q508" t="str">
        <v>music</v>
      </c>
      <c r="R508" t="str">
        <v>electric music</v>
      </c>
      <c r="S508">
        <v>41710.208333333336</v>
      </c>
      <c r="T508">
        <v>41717.208333333336</v>
      </c>
    </row>
    <row r="509" spans="1:20" x14ac:dyDescent="0.25">
      <c r="A509">
        <v>890</v>
      </c>
      <c r="B509" t="str">
        <v>Christian, Kim and Jimenez</v>
      </c>
      <c r="C509" t="str">
        <v>Devolved foreground throughput</v>
      </c>
      <c r="D509">
        <v>134400</v>
      </c>
      <c r="E509">
        <v>155849</v>
      </c>
      <c r="F509">
        <v>115.95907738095239</v>
      </c>
      <c r="G509" t="str">
        <v>successful</v>
      </c>
      <c r="H509">
        <v>1470</v>
      </c>
      <c r="I509" t="str">
        <v>US</v>
      </c>
      <c r="J509" t="str">
        <v>USD</v>
      </c>
      <c r="K509">
        <v>1561352400</v>
      </c>
      <c r="L509">
        <v>1561438800</v>
      </c>
      <c r="M509" t="b">
        <v>0</v>
      </c>
      <c r="N509" t="b">
        <v>0</v>
      </c>
      <c r="O509" t="str">
        <v>music/indie rock</v>
      </c>
      <c r="P509">
        <v>106.01972789115646</v>
      </c>
      <c r="Q509" t="str">
        <v>music</v>
      </c>
      <c r="R509" t="str">
        <v>indie rock</v>
      </c>
      <c r="S509">
        <v>43640.208333333328</v>
      </c>
      <c r="T509">
        <v>43641.208333333328</v>
      </c>
    </row>
    <row r="510" spans="1:20" x14ac:dyDescent="0.25">
      <c r="A510">
        <v>891</v>
      </c>
      <c r="B510" t="str">
        <v>Williams, Price and Hurley</v>
      </c>
      <c r="C510" t="str">
        <v>Synchronized demand-driven infrastructure</v>
      </c>
      <c r="D510">
        <v>3000</v>
      </c>
      <c r="E510">
        <v>7758</v>
      </c>
      <c r="F510">
        <v>258.59999999999997</v>
      </c>
      <c r="G510" t="str">
        <v>successful</v>
      </c>
      <c r="H510">
        <v>165</v>
      </c>
      <c r="I510" t="str">
        <v>CA</v>
      </c>
      <c r="J510" t="str">
        <v>CAD</v>
      </c>
      <c r="K510">
        <v>1322892000</v>
      </c>
      <c r="L510">
        <v>1326693600</v>
      </c>
      <c r="M510" t="b">
        <v>0</v>
      </c>
      <c r="N510" t="b">
        <v>0</v>
      </c>
      <c r="O510" t="str">
        <v>film &amp; video/documentary</v>
      </c>
      <c r="P510">
        <v>47.018181818181816</v>
      </c>
      <c r="Q510" t="str">
        <v>film &amp; video</v>
      </c>
      <c r="R510" t="str">
        <v>documentary</v>
      </c>
      <c r="S510">
        <v>40880.25</v>
      </c>
      <c r="T510">
        <v>40924.25</v>
      </c>
    </row>
    <row r="511" spans="1:20" x14ac:dyDescent="0.25">
      <c r="A511">
        <v>892</v>
      </c>
      <c r="B511" t="str">
        <v>Anderson, Parks and Estrada</v>
      </c>
      <c r="C511" t="str">
        <v>Realigned discrete structure</v>
      </c>
      <c r="D511">
        <v>6000</v>
      </c>
      <c r="E511">
        <v>13835</v>
      </c>
      <c r="F511">
        <v>230.58333333333331</v>
      </c>
      <c r="G511" t="str">
        <v>successful</v>
      </c>
      <c r="H511">
        <v>182</v>
      </c>
      <c r="I511" t="str">
        <v>US</v>
      </c>
      <c r="J511" t="str">
        <v>USD</v>
      </c>
      <c r="K511">
        <v>1274418000</v>
      </c>
      <c r="L511">
        <v>1277960400</v>
      </c>
      <c r="M511" t="b">
        <v>0</v>
      </c>
      <c r="N511" t="b">
        <v>0</v>
      </c>
      <c r="O511" t="str">
        <v>publishing/translations</v>
      </c>
      <c r="P511">
        <v>76.016483516483518</v>
      </c>
      <c r="Q511" t="str">
        <v>publishing</v>
      </c>
      <c r="R511" t="str">
        <v>translations</v>
      </c>
      <c r="S511">
        <v>40319.208333333336</v>
      </c>
      <c r="T511">
        <v>40360.208333333336</v>
      </c>
    </row>
    <row r="512" spans="1:20" x14ac:dyDescent="0.25">
      <c r="A512">
        <v>893</v>
      </c>
      <c r="B512" t="str">
        <v>Collins-Martinez</v>
      </c>
      <c r="C512" t="str">
        <v>Progressive grid-enabled website</v>
      </c>
      <c r="D512">
        <v>8400</v>
      </c>
      <c r="E512">
        <v>10770</v>
      </c>
      <c r="F512">
        <v>128.21428571428572</v>
      </c>
      <c r="G512" t="str">
        <v>successful</v>
      </c>
      <c r="H512">
        <v>199</v>
      </c>
      <c r="I512" t="str">
        <v>IT</v>
      </c>
      <c r="J512" t="str">
        <v>EUR</v>
      </c>
      <c r="K512">
        <v>1434344400</v>
      </c>
      <c r="L512">
        <v>1434690000</v>
      </c>
      <c r="M512" t="b">
        <v>0</v>
      </c>
      <c r="N512" t="b">
        <v>1</v>
      </c>
      <c r="O512" t="str">
        <v>film &amp; video/documentary</v>
      </c>
      <c r="P512">
        <v>54.120603015075375</v>
      </c>
      <c r="Q512" t="str">
        <v>film &amp; video</v>
      </c>
      <c r="R512" t="str">
        <v>documentary</v>
      </c>
      <c r="S512">
        <v>42170.208333333328</v>
      </c>
      <c r="T512">
        <v>42174.208333333328</v>
      </c>
    </row>
    <row r="513" spans="1:20" x14ac:dyDescent="0.25">
      <c r="A513">
        <v>894</v>
      </c>
      <c r="B513" t="str">
        <v>Barrett Inc</v>
      </c>
      <c r="C513" t="str">
        <v>Organic cohesive neural-net</v>
      </c>
      <c r="D513">
        <v>1700</v>
      </c>
      <c r="E513">
        <v>3208</v>
      </c>
      <c r="F513">
        <v>188.70588235294116</v>
      </c>
      <c r="G513" t="str">
        <v>successful</v>
      </c>
      <c r="H513">
        <v>56</v>
      </c>
      <c r="I513" t="str">
        <v>GB</v>
      </c>
      <c r="J513" t="str">
        <v>GBP</v>
      </c>
      <c r="K513">
        <v>1373518800</v>
      </c>
      <c r="L513">
        <v>1376110800</v>
      </c>
      <c r="M513" t="b">
        <v>0</v>
      </c>
      <c r="N513" t="b">
        <v>1</v>
      </c>
      <c r="O513" t="str">
        <v>film &amp; video/television</v>
      </c>
      <c r="P513">
        <v>57.285714285714285</v>
      </c>
      <c r="Q513" t="str">
        <v>film &amp; video</v>
      </c>
      <c r="R513" t="str">
        <v>television</v>
      </c>
      <c r="S513">
        <v>41466.208333333336</v>
      </c>
      <c r="T513">
        <v>41496.208333333336</v>
      </c>
    </row>
    <row r="514" spans="1:20" x14ac:dyDescent="0.25">
      <c r="A514">
        <v>896</v>
      </c>
      <c r="B514" t="str">
        <v>Wright-Bryant</v>
      </c>
      <c r="C514" t="str">
        <v>Reverse-engineered client-server extranet</v>
      </c>
      <c r="D514">
        <v>19800</v>
      </c>
      <c r="E514">
        <v>153338</v>
      </c>
      <c r="F514">
        <v>774.43434343434342</v>
      </c>
      <c r="G514" t="str">
        <v>successful</v>
      </c>
      <c r="H514">
        <v>1460</v>
      </c>
      <c r="I514" t="str">
        <v>AU</v>
      </c>
      <c r="J514" t="str">
        <v>AUD</v>
      </c>
      <c r="K514">
        <v>1310619600</v>
      </c>
      <c r="L514">
        <v>1310878800</v>
      </c>
      <c r="M514" t="b">
        <v>0</v>
      </c>
      <c r="N514" t="b">
        <v>1</v>
      </c>
      <c r="O514" t="str">
        <v>food/food trucks</v>
      </c>
      <c r="P514">
        <v>105.02602739726028</v>
      </c>
      <c r="Q514" t="str">
        <v>food</v>
      </c>
      <c r="R514" t="str">
        <v>food trucks</v>
      </c>
      <c r="S514">
        <v>40738.208333333336</v>
      </c>
      <c r="T514">
        <v>40741.208333333336</v>
      </c>
    </row>
    <row r="515" spans="1:20" x14ac:dyDescent="0.25">
      <c r="A515">
        <v>899</v>
      </c>
      <c r="B515" t="str">
        <v>Best-Young</v>
      </c>
      <c r="C515" t="str">
        <v>Implemented multimedia time-frame</v>
      </c>
      <c r="D515">
        <v>3100</v>
      </c>
      <c r="E515">
        <v>12620</v>
      </c>
      <c r="F515">
        <v>407.09677419354841</v>
      </c>
      <c r="G515" t="str">
        <v>successful</v>
      </c>
      <c r="H515">
        <v>123</v>
      </c>
      <c r="I515" t="str">
        <v>CH</v>
      </c>
      <c r="J515" t="str">
        <v>CHF</v>
      </c>
      <c r="K515">
        <v>1381122000</v>
      </c>
      <c r="L515">
        <v>1382677200</v>
      </c>
      <c r="M515" t="b">
        <v>0</v>
      </c>
      <c r="N515" t="b">
        <v>0</v>
      </c>
      <c r="O515" t="str">
        <v>music/jazz</v>
      </c>
      <c r="P515">
        <v>102.60162601626017</v>
      </c>
      <c r="Q515" t="str">
        <v>music</v>
      </c>
      <c r="R515" t="str">
        <v>jazz</v>
      </c>
      <c r="S515">
        <v>41554.208333333336</v>
      </c>
      <c r="T515">
        <v>41572.208333333336</v>
      </c>
    </row>
    <row r="516" spans="1:20" x14ac:dyDescent="0.25">
      <c r="A516">
        <v>901</v>
      </c>
      <c r="B516" t="str">
        <v>Hogan Group</v>
      </c>
      <c r="C516" t="str">
        <v>Versatile bottom-line definition</v>
      </c>
      <c r="D516">
        <v>5600</v>
      </c>
      <c r="E516">
        <v>8746</v>
      </c>
      <c r="F516">
        <v>156.17857142857144</v>
      </c>
      <c r="G516" t="str">
        <v>successful</v>
      </c>
      <c r="H516">
        <v>159</v>
      </c>
      <c r="I516" t="str">
        <v>US</v>
      </c>
      <c r="J516" t="str">
        <v>USD</v>
      </c>
      <c r="K516">
        <v>1531803600</v>
      </c>
      <c r="L516">
        <v>1534654800</v>
      </c>
      <c r="M516" t="b">
        <v>0</v>
      </c>
      <c r="N516" t="b">
        <v>1</v>
      </c>
      <c r="O516" t="str">
        <v>music/rock</v>
      </c>
      <c r="P516">
        <v>55.0062893081761</v>
      </c>
      <c r="Q516" t="str">
        <v>music</v>
      </c>
      <c r="R516" t="str">
        <v>rock</v>
      </c>
      <c r="S516">
        <v>43298.208333333328</v>
      </c>
      <c r="T516">
        <v>43331.208333333328</v>
      </c>
    </row>
    <row r="517" spans="1:20" x14ac:dyDescent="0.25">
      <c r="A517">
        <v>902</v>
      </c>
      <c r="B517" t="str">
        <v>Wang, Silva and Byrd</v>
      </c>
      <c r="C517" t="str">
        <v>Integrated bifurcated software</v>
      </c>
      <c r="D517">
        <v>1400</v>
      </c>
      <c r="E517">
        <v>3534</v>
      </c>
      <c r="F517">
        <v>252.42857142857144</v>
      </c>
      <c r="G517" t="str">
        <v>successful</v>
      </c>
      <c r="H517">
        <v>110</v>
      </c>
      <c r="I517" t="str">
        <v>US</v>
      </c>
      <c r="J517" t="str">
        <v>USD</v>
      </c>
      <c r="K517">
        <v>1454133600</v>
      </c>
      <c r="L517">
        <v>1457762400</v>
      </c>
      <c r="M517" t="b">
        <v>0</v>
      </c>
      <c r="N517" t="b">
        <v>0</v>
      </c>
      <c r="O517" t="str">
        <v>technology/web</v>
      </c>
      <c r="P517">
        <v>32.127272727272725</v>
      </c>
      <c r="Q517" t="str">
        <v>technology</v>
      </c>
      <c r="R517" t="str">
        <v>web</v>
      </c>
      <c r="S517">
        <v>42399.25</v>
      </c>
      <c r="T517">
        <v>42441.25</v>
      </c>
    </row>
    <row r="518" spans="1:20" x14ac:dyDescent="0.25">
      <c r="A518">
        <v>905</v>
      </c>
      <c r="B518" t="str">
        <v>Haynes PLC</v>
      </c>
      <c r="C518" t="str">
        <v>Re-engineered clear-thinking project</v>
      </c>
      <c r="D518">
        <v>7900</v>
      </c>
      <c r="E518">
        <v>12955</v>
      </c>
      <c r="F518">
        <v>163.98734177215189</v>
      </c>
      <c r="G518" t="str">
        <v>successful</v>
      </c>
      <c r="H518">
        <v>236</v>
      </c>
      <c r="I518" t="str">
        <v>US</v>
      </c>
      <c r="J518" t="str">
        <v>USD</v>
      </c>
      <c r="K518">
        <v>1379566800</v>
      </c>
      <c r="L518">
        <v>1379826000</v>
      </c>
      <c r="M518" t="b">
        <v>0</v>
      </c>
      <c r="N518" t="b">
        <v>0</v>
      </c>
      <c r="O518" t="str">
        <v>theater/plays</v>
      </c>
      <c r="P518">
        <v>54.894067796610166</v>
      </c>
      <c r="Q518" t="str">
        <v>theater</v>
      </c>
      <c r="R518" t="str">
        <v>plays</v>
      </c>
      <c r="S518">
        <v>41536.208333333336</v>
      </c>
      <c r="T518">
        <v>41539.208333333336</v>
      </c>
    </row>
    <row r="519" spans="1:20" x14ac:dyDescent="0.25">
      <c r="A519">
        <v>906</v>
      </c>
      <c r="B519" t="str">
        <v>Hayes Group</v>
      </c>
      <c r="C519" t="str">
        <v>Implemented even-keeled standardization</v>
      </c>
      <c r="D519">
        <v>5500</v>
      </c>
      <c r="E519">
        <v>8964</v>
      </c>
      <c r="F519">
        <v>162.98181818181817</v>
      </c>
      <c r="G519" t="str">
        <v>successful</v>
      </c>
      <c r="H519">
        <v>191</v>
      </c>
      <c r="I519" t="str">
        <v>US</v>
      </c>
      <c r="J519" t="str">
        <v>USD</v>
      </c>
      <c r="K519">
        <v>1494651600</v>
      </c>
      <c r="L519">
        <v>1497762000</v>
      </c>
      <c r="M519" t="b">
        <v>1</v>
      </c>
      <c r="N519" t="b">
        <v>1</v>
      </c>
      <c r="O519" t="str">
        <v>film &amp; video/documentary</v>
      </c>
      <c r="P519">
        <v>46.931937172774866</v>
      </c>
      <c r="Q519" t="str">
        <v>film &amp; video</v>
      </c>
      <c r="R519" t="str">
        <v>documentary</v>
      </c>
      <c r="S519">
        <v>42868.208333333328</v>
      </c>
      <c r="T519">
        <v>42904.208333333328</v>
      </c>
    </row>
    <row r="520" spans="1:20" x14ac:dyDescent="0.25">
      <c r="A520">
        <v>908</v>
      </c>
      <c r="B520" t="str">
        <v>Bryant-Pope</v>
      </c>
      <c r="C520" t="str">
        <v>Networked intangible help-desk</v>
      </c>
      <c r="D520">
        <v>38200</v>
      </c>
      <c r="E520">
        <v>121950</v>
      </c>
      <c r="F520">
        <v>319.24083769633506</v>
      </c>
      <c r="G520" t="str">
        <v>successful</v>
      </c>
      <c r="H520">
        <v>3934</v>
      </c>
      <c r="I520" t="str">
        <v>US</v>
      </c>
      <c r="J520" t="str">
        <v>USD</v>
      </c>
      <c r="K520">
        <v>1335934800</v>
      </c>
      <c r="L520">
        <v>1336885200</v>
      </c>
      <c r="M520" t="b">
        <v>0</v>
      </c>
      <c r="N520" t="b">
        <v>0</v>
      </c>
      <c r="O520" t="str">
        <v>games/video games</v>
      </c>
      <c r="P520">
        <v>30.99898322318251</v>
      </c>
      <c r="Q520" t="str">
        <v>games</v>
      </c>
      <c r="R520" t="str">
        <v>video games</v>
      </c>
      <c r="S520">
        <v>41031.208333333336</v>
      </c>
      <c r="T520">
        <v>41042.208333333336</v>
      </c>
    </row>
    <row r="521" spans="1:20" x14ac:dyDescent="0.25">
      <c r="A521">
        <v>909</v>
      </c>
      <c r="B521" t="str">
        <v>Gates, Li and Thompson</v>
      </c>
      <c r="C521" t="str">
        <v>Synchronized attitude-oriented frame</v>
      </c>
      <c r="D521">
        <v>1800</v>
      </c>
      <c r="E521">
        <v>8621</v>
      </c>
      <c r="F521">
        <v>478.94444444444446</v>
      </c>
      <c r="G521" t="str">
        <v>successful</v>
      </c>
      <c r="H521">
        <v>80</v>
      </c>
      <c r="I521" t="str">
        <v>CA</v>
      </c>
      <c r="J521" t="str">
        <v>CAD</v>
      </c>
      <c r="K521">
        <v>1528088400</v>
      </c>
      <c r="L521">
        <v>1530421200</v>
      </c>
      <c r="M521" t="b">
        <v>0</v>
      </c>
      <c r="N521" t="b">
        <v>1</v>
      </c>
      <c r="O521" t="str">
        <v>theater/plays</v>
      </c>
      <c r="P521">
        <v>107.7625</v>
      </c>
      <c r="Q521" t="str">
        <v>theater</v>
      </c>
      <c r="R521" t="str">
        <v>plays</v>
      </c>
      <c r="S521">
        <v>43255.208333333328</v>
      </c>
      <c r="T521">
        <v>43282.208333333328</v>
      </c>
    </row>
    <row r="522" spans="1:20" x14ac:dyDescent="0.25">
      <c r="A522">
        <v>911</v>
      </c>
      <c r="B522" t="str">
        <v>Carter, Cole and Curtis</v>
      </c>
      <c r="C522" t="str">
        <v>Cloned responsive standardization</v>
      </c>
      <c r="D522">
        <v>5800</v>
      </c>
      <c r="E522">
        <v>11539</v>
      </c>
      <c r="F522">
        <v>198.94827586206895</v>
      </c>
      <c r="G522" t="str">
        <v>successful</v>
      </c>
      <c r="H522">
        <v>462</v>
      </c>
      <c r="I522" t="str">
        <v>US</v>
      </c>
      <c r="J522" t="str">
        <v>USD</v>
      </c>
      <c r="K522">
        <v>1568005200</v>
      </c>
      <c r="L522">
        <v>1568178000</v>
      </c>
      <c r="M522" t="b">
        <v>1</v>
      </c>
      <c r="N522" t="b">
        <v>0</v>
      </c>
      <c r="O522" t="str">
        <v>technology/web</v>
      </c>
      <c r="P522">
        <v>24.976190476190474</v>
      </c>
      <c r="Q522" t="str">
        <v>technology</v>
      </c>
      <c r="R522" t="str">
        <v>web</v>
      </c>
      <c r="S522">
        <v>43717.208333333328</v>
      </c>
      <c r="T522">
        <v>43719.208333333328</v>
      </c>
    </row>
    <row r="523" spans="1:20" x14ac:dyDescent="0.25">
      <c r="A523">
        <v>912</v>
      </c>
      <c r="B523" t="str">
        <v>Sanchez-Parsons</v>
      </c>
      <c r="C523" t="str">
        <v>Reduced bifurcated pricing structure</v>
      </c>
      <c r="D523">
        <v>1800</v>
      </c>
      <c r="E523">
        <v>14310</v>
      </c>
      <c r="F523">
        <v>795</v>
      </c>
      <c r="G523" t="str">
        <v>successful</v>
      </c>
      <c r="H523">
        <v>179</v>
      </c>
      <c r="I523" t="str">
        <v>US</v>
      </c>
      <c r="J523" t="str">
        <v>USD</v>
      </c>
      <c r="K523">
        <v>1346821200</v>
      </c>
      <c r="L523">
        <v>1347944400</v>
      </c>
      <c r="M523" t="b">
        <v>1</v>
      </c>
      <c r="N523" t="b">
        <v>0</v>
      </c>
      <c r="O523" t="str">
        <v>film &amp; video/drama</v>
      </c>
      <c r="P523">
        <v>79.944134078212286</v>
      </c>
      <c r="Q523" t="str">
        <v>film &amp; video</v>
      </c>
      <c r="R523" t="str">
        <v>drama</v>
      </c>
      <c r="S523">
        <v>41157.208333333336</v>
      </c>
      <c r="T523">
        <v>41170.208333333336</v>
      </c>
    </row>
    <row r="524" spans="1:20" x14ac:dyDescent="0.25">
      <c r="A524">
        <v>915</v>
      </c>
      <c r="B524" t="str">
        <v>Riggs Group</v>
      </c>
      <c r="C524" t="str">
        <v>Configurable upward-trending solution</v>
      </c>
      <c r="D524">
        <v>125900</v>
      </c>
      <c r="E524">
        <v>195936</v>
      </c>
      <c r="F524">
        <v>155.62827640984909</v>
      </c>
      <c r="G524" t="str">
        <v>successful</v>
      </c>
      <c r="H524">
        <v>1866</v>
      </c>
      <c r="I524" t="str">
        <v>GB</v>
      </c>
      <c r="J524" t="str">
        <v>GBP</v>
      </c>
      <c r="K524">
        <v>1503982800</v>
      </c>
      <c r="L524">
        <v>1504760400</v>
      </c>
      <c r="M524" t="b">
        <v>0</v>
      </c>
      <c r="N524" t="b">
        <v>0</v>
      </c>
      <c r="O524" t="str">
        <v>film &amp; video/television</v>
      </c>
      <c r="P524">
        <v>105.0032154340836</v>
      </c>
      <c r="Q524" t="str">
        <v>film &amp; video</v>
      </c>
      <c r="R524" t="str">
        <v>television</v>
      </c>
      <c r="S524">
        <v>42976.208333333328</v>
      </c>
      <c r="T524">
        <v>42985.208333333328</v>
      </c>
    </row>
    <row r="525" spans="1:20" x14ac:dyDescent="0.25">
      <c r="A525">
        <v>918</v>
      </c>
      <c r="B525" t="str">
        <v>Jones-Gonzalez</v>
      </c>
      <c r="C525" t="str">
        <v>Seamless dynamic website</v>
      </c>
      <c r="D525">
        <v>3800</v>
      </c>
      <c r="E525">
        <v>9021</v>
      </c>
      <c r="F525">
        <v>237.39473684210526</v>
      </c>
      <c r="G525" t="str">
        <v>successful</v>
      </c>
      <c r="H525">
        <v>156</v>
      </c>
      <c r="I525" t="str">
        <v>CH</v>
      </c>
      <c r="J525" t="str">
        <v>CHF</v>
      </c>
      <c r="K525">
        <v>1343365200</v>
      </c>
      <c r="L525">
        <v>1344315600</v>
      </c>
      <c r="M525" t="b">
        <v>0</v>
      </c>
      <c r="N525" t="b">
        <v>0</v>
      </c>
      <c r="O525" t="str">
        <v>publishing/radio &amp; podcasts</v>
      </c>
      <c r="P525">
        <v>57.82692307692308</v>
      </c>
      <c r="Q525" t="str">
        <v>publishing</v>
      </c>
      <c r="R525" t="str">
        <v>radio &amp; podcasts</v>
      </c>
      <c r="S525">
        <v>41117.208333333336</v>
      </c>
      <c r="T525">
        <v>41128.208333333336</v>
      </c>
    </row>
    <row r="526" spans="1:20" x14ac:dyDescent="0.25">
      <c r="A526">
        <v>920</v>
      </c>
      <c r="B526" t="str">
        <v>Green, Murphy and Webb</v>
      </c>
      <c r="C526" t="str">
        <v>Versatile directional project</v>
      </c>
      <c r="D526">
        <v>5300</v>
      </c>
      <c r="E526">
        <v>9676</v>
      </c>
      <c r="F526">
        <v>182.56603773584905</v>
      </c>
      <c r="G526" t="str">
        <v>successful</v>
      </c>
      <c r="H526">
        <v>255</v>
      </c>
      <c r="I526" t="str">
        <v>US</v>
      </c>
      <c r="J526" t="str">
        <v>USD</v>
      </c>
      <c r="K526">
        <v>1549519200</v>
      </c>
      <c r="L526">
        <v>1551247200</v>
      </c>
      <c r="M526" t="b">
        <v>1</v>
      </c>
      <c r="N526" t="b">
        <v>0</v>
      </c>
      <c r="O526" t="str">
        <v>film &amp; video/animation</v>
      </c>
      <c r="P526">
        <v>37.945098039215686</v>
      </c>
      <c r="Q526" t="str">
        <v>film &amp; video</v>
      </c>
      <c r="R526" t="str">
        <v>animation</v>
      </c>
      <c r="S526">
        <v>43503.25</v>
      </c>
      <c r="T526">
        <v>43523.25</v>
      </c>
    </row>
    <row r="527" spans="1:20" x14ac:dyDescent="0.25">
      <c r="A527">
        <v>922</v>
      </c>
      <c r="B527" t="str">
        <v>Soto-Anthony</v>
      </c>
      <c r="C527" t="str">
        <v>Ameliorated logistical capability</v>
      </c>
      <c r="D527">
        <v>51400</v>
      </c>
      <c r="E527">
        <v>90440</v>
      </c>
      <c r="F527">
        <v>175.95330739299609</v>
      </c>
      <c r="G527" t="str">
        <v>successful</v>
      </c>
      <c r="H527">
        <v>2261</v>
      </c>
      <c r="I527" t="str">
        <v>US</v>
      </c>
      <c r="J527" t="str">
        <v>USD</v>
      </c>
      <c r="K527">
        <v>1544335200</v>
      </c>
      <c r="L527">
        <v>1545112800</v>
      </c>
      <c r="M527" t="b">
        <v>0</v>
      </c>
      <c r="N527" t="b">
        <v>1</v>
      </c>
      <c r="O527" t="str">
        <v>music/world music</v>
      </c>
      <c r="P527">
        <v>40</v>
      </c>
      <c r="Q527" t="str">
        <v>music</v>
      </c>
      <c r="R527" t="str">
        <v>world music</v>
      </c>
      <c r="S527">
        <v>43443.25</v>
      </c>
      <c r="T527">
        <v>43452.25</v>
      </c>
    </row>
    <row r="528" spans="1:20" x14ac:dyDescent="0.25">
      <c r="A528">
        <v>923</v>
      </c>
      <c r="B528" t="str">
        <v>Wise and Sons</v>
      </c>
      <c r="C528" t="str">
        <v>Sharable discrete definition</v>
      </c>
      <c r="D528">
        <v>1700</v>
      </c>
      <c r="E528">
        <v>4044</v>
      </c>
      <c r="F528">
        <v>237.88235294117646</v>
      </c>
      <c r="G528" t="str">
        <v>successful</v>
      </c>
      <c r="H528">
        <v>40</v>
      </c>
      <c r="I528" t="str">
        <v>US</v>
      </c>
      <c r="J528" t="str">
        <v>USD</v>
      </c>
      <c r="K528">
        <v>1279083600</v>
      </c>
      <c r="L528">
        <v>1279170000</v>
      </c>
      <c r="M528" t="b">
        <v>0</v>
      </c>
      <c r="N528" t="b">
        <v>0</v>
      </c>
      <c r="O528" t="str">
        <v>theater/plays</v>
      </c>
      <c r="P528">
        <v>101.1</v>
      </c>
      <c r="Q528" t="str">
        <v>theater</v>
      </c>
      <c r="R528" t="str">
        <v>plays</v>
      </c>
      <c r="S528">
        <v>40373.208333333336</v>
      </c>
      <c r="T528">
        <v>40374.208333333336</v>
      </c>
    </row>
    <row r="529" spans="1:20" x14ac:dyDescent="0.25">
      <c r="A529">
        <v>924</v>
      </c>
      <c r="B529" t="str">
        <v>Butler-Barr</v>
      </c>
      <c r="C529" t="str">
        <v>User-friendly next generation core</v>
      </c>
      <c r="D529">
        <v>39400</v>
      </c>
      <c r="E529">
        <v>192292</v>
      </c>
      <c r="F529">
        <v>488.05076142131981</v>
      </c>
      <c r="G529" t="str">
        <v>successful</v>
      </c>
      <c r="H529">
        <v>2289</v>
      </c>
      <c r="I529" t="str">
        <v>IT</v>
      </c>
      <c r="J529" t="str">
        <v>EUR</v>
      </c>
      <c r="K529">
        <v>1572498000</v>
      </c>
      <c r="L529">
        <v>1573452000</v>
      </c>
      <c r="M529" t="b">
        <v>0</v>
      </c>
      <c r="N529" t="b">
        <v>0</v>
      </c>
      <c r="O529" t="str">
        <v>theater/plays</v>
      </c>
      <c r="P529">
        <v>84.006989951944078</v>
      </c>
      <c r="Q529" t="str">
        <v>theater</v>
      </c>
      <c r="R529" t="str">
        <v>plays</v>
      </c>
      <c r="S529">
        <v>43769.208333333328</v>
      </c>
      <c r="T529">
        <v>43780.25</v>
      </c>
    </row>
    <row r="530" spans="1:20" x14ac:dyDescent="0.25">
      <c r="A530">
        <v>925</v>
      </c>
      <c r="B530" t="str">
        <v>Wilson, Jefferson and Anderson</v>
      </c>
      <c r="C530" t="str">
        <v>Profit-focused empowering system engine</v>
      </c>
      <c r="D530">
        <v>3000</v>
      </c>
      <c r="E530">
        <v>6722</v>
      </c>
      <c r="F530">
        <v>224.06666666666669</v>
      </c>
      <c r="G530" t="str">
        <v>successful</v>
      </c>
      <c r="H530">
        <v>65</v>
      </c>
      <c r="I530" t="str">
        <v>US</v>
      </c>
      <c r="J530" t="str">
        <v>USD</v>
      </c>
      <c r="K530">
        <v>1506056400</v>
      </c>
      <c r="L530">
        <v>1507093200</v>
      </c>
      <c r="M530" t="b">
        <v>0</v>
      </c>
      <c r="N530" t="b">
        <v>0</v>
      </c>
      <c r="O530" t="str">
        <v>theater/plays</v>
      </c>
      <c r="P530">
        <v>103.41538461538461</v>
      </c>
      <c r="Q530" t="str">
        <v>theater</v>
      </c>
      <c r="R530" t="str">
        <v>plays</v>
      </c>
      <c r="S530">
        <v>43000.208333333328</v>
      </c>
      <c r="T530">
        <v>43012.208333333328</v>
      </c>
    </row>
    <row r="531" spans="1:20" x14ac:dyDescent="0.25">
      <c r="A531">
        <v>928</v>
      </c>
      <c r="B531" t="str">
        <v>Dawson Group</v>
      </c>
      <c r="C531" t="str">
        <v>Triple-buffered bi-directional model</v>
      </c>
      <c r="D531">
        <v>167400</v>
      </c>
      <c r="E531">
        <v>196386</v>
      </c>
      <c r="F531">
        <v>117.31541218637993</v>
      </c>
      <c r="G531" t="str">
        <v>successful</v>
      </c>
      <c r="H531">
        <v>3777</v>
      </c>
      <c r="I531" t="str">
        <v>IT</v>
      </c>
      <c r="J531" t="str">
        <v>EUR</v>
      </c>
      <c r="K531">
        <v>1388296800</v>
      </c>
      <c r="L531">
        <v>1389074400</v>
      </c>
      <c r="M531" t="b">
        <v>0</v>
      </c>
      <c r="N531" t="b">
        <v>0</v>
      </c>
      <c r="O531" t="str">
        <v>technology/web</v>
      </c>
      <c r="P531">
        <v>51.995234312946785</v>
      </c>
      <c r="Q531" t="str">
        <v>technology</v>
      </c>
      <c r="R531" t="str">
        <v>web</v>
      </c>
      <c r="S531">
        <v>41637.25</v>
      </c>
      <c r="T531">
        <v>41646.25</v>
      </c>
    </row>
    <row r="532" spans="1:20" x14ac:dyDescent="0.25">
      <c r="A532">
        <v>929</v>
      </c>
      <c r="B532" t="str">
        <v>Turner-Terrell</v>
      </c>
      <c r="C532" t="str">
        <v>Polarized tertiary function</v>
      </c>
      <c r="D532">
        <v>5500</v>
      </c>
      <c r="E532">
        <v>11952</v>
      </c>
      <c r="F532">
        <v>217.30909090909088</v>
      </c>
      <c r="G532" t="str">
        <v>successful</v>
      </c>
      <c r="H532">
        <v>184</v>
      </c>
      <c r="I532" t="str">
        <v>GB</v>
      </c>
      <c r="J532" t="str">
        <v>GBP</v>
      </c>
      <c r="K532">
        <v>1493787600</v>
      </c>
      <c r="L532">
        <v>1494997200</v>
      </c>
      <c r="M532" t="b">
        <v>0</v>
      </c>
      <c r="N532" t="b">
        <v>0</v>
      </c>
      <c r="O532" t="str">
        <v>theater/plays</v>
      </c>
      <c r="P532">
        <v>64.956521739130437</v>
      </c>
      <c r="Q532" t="str">
        <v>theater</v>
      </c>
      <c r="R532" t="str">
        <v>plays</v>
      </c>
      <c r="S532">
        <v>42858.208333333328</v>
      </c>
      <c r="T532">
        <v>42872.208333333328</v>
      </c>
    </row>
    <row r="533" spans="1:20" x14ac:dyDescent="0.25">
      <c r="A533">
        <v>930</v>
      </c>
      <c r="B533" t="str">
        <v>Hall, Buchanan and Benton</v>
      </c>
      <c r="C533" t="str">
        <v>Configurable fault-tolerant structure</v>
      </c>
      <c r="D533">
        <v>3500</v>
      </c>
      <c r="E533">
        <v>3930</v>
      </c>
      <c r="F533">
        <v>112.28571428571428</v>
      </c>
      <c r="G533" t="str">
        <v>successful</v>
      </c>
      <c r="H533">
        <v>85</v>
      </c>
      <c r="I533" t="str">
        <v>US</v>
      </c>
      <c r="J533" t="str">
        <v>USD</v>
      </c>
      <c r="K533">
        <v>1424844000</v>
      </c>
      <c r="L533">
        <v>1425448800</v>
      </c>
      <c r="M533" t="b">
        <v>0</v>
      </c>
      <c r="N533" t="b">
        <v>1</v>
      </c>
      <c r="O533" t="str">
        <v>theater/plays</v>
      </c>
      <c r="P533">
        <v>46.235294117647058</v>
      </c>
      <c r="Q533" t="str">
        <v>theater</v>
      </c>
      <c r="R533" t="str">
        <v>plays</v>
      </c>
      <c r="S533">
        <v>42060.25</v>
      </c>
      <c r="T533">
        <v>42067.25</v>
      </c>
    </row>
    <row r="534" spans="1:20" x14ac:dyDescent="0.25">
      <c r="A534">
        <v>932</v>
      </c>
      <c r="B534" t="str">
        <v>Mora, Miller and Harper</v>
      </c>
      <c r="C534" t="str">
        <v>Stand-alone zero tolerance algorithm</v>
      </c>
      <c r="D534">
        <v>2300</v>
      </c>
      <c r="E534">
        <v>4883</v>
      </c>
      <c r="F534">
        <v>212.30434782608697</v>
      </c>
      <c r="G534" t="str">
        <v>successful</v>
      </c>
      <c r="H534">
        <v>144</v>
      </c>
      <c r="I534" t="str">
        <v>US</v>
      </c>
      <c r="J534" t="str">
        <v>USD</v>
      </c>
      <c r="K534">
        <v>1394514000</v>
      </c>
      <c r="L534">
        <v>1394773200</v>
      </c>
      <c r="M534" t="b">
        <v>0</v>
      </c>
      <c r="N534" t="b">
        <v>0</v>
      </c>
      <c r="O534" t="str">
        <v>music/rock</v>
      </c>
      <c r="P534">
        <v>33.909722222222221</v>
      </c>
      <c r="Q534" t="str">
        <v>music</v>
      </c>
      <c r="R534" t="str">
        <v>rock</v>
      </c>
      <c r="S534">
        <v>41709.208333333336</v>
      </c>
      <c r="T534">
        <v>41712.208333333336</v>
      </c>
    </row>
    <row r="535" spans="1:20" x14ac:dyDescent="0.25">
      <c r="A535">
        <v>933</v>
      </c>
      <c r="B535" t="str">
        <v>Espinoza Group</v>
      </c>
      <c r="C535" t="str">
        <v>Implemented tangible support</v>
      </c>
      <c r="D535">
        <v>73000</v>
      </c>
      <c r="E535">
        <v>175015</v>
      </c>
      <c r="F535">
        <v>239.74657534246577</v>
      </c>
      <c r="G535" t="str">
        <v>successful</v>
      </c>
      <c r="H535">
        <v>1902</v>
      </c>
      <c r="I535" t="str">
        <v>US</v>
      </c>
      <c r="J535" t="str">
        <v>USD</v>
      </c>
      <c r="K535">
        <v>1365397200</v>
      </c>
      <c r="L535">
        <v>1366520400</v>
      </c>
      <c r="M535" t="b">
        <v>0</v>
      </c>
      <c r="N535" t="b">
        <v>0</v>
      </c>
      <c r="O535" t="str">
        <v>theater/plays</v>
      </c>
      <c r="P535">
        <v>92.016298633017882</v>
      </c>
      <c r="Q535" t="str">
        <v>theater</v>
      </c>
      <c r="R535" t="str">
        <v>plays</v>
      </c>
      <c r="S535">
        <v>41372.208333333336</v>
      </c>
      <c r="T535">
        <v>41385.208333333336</v>
      </c>
    </row>
    <row r="536" spans="1:20" x14ac:dyDescent="0.25">
      <c r="A536">
        <v>934</v>
      </c>
      <c r="B536" t="str">
        <v>Davis, Crawford and Lopez</v>
      </c>
      <c r="C536" t="str">
        <v>Reactive radical framework</v>
      </c>
      <c r="D536">
        <v>6200</v>
      </c>
      <c r="E536">
        <v>11280</v>
      </c>
      <c r="F536">
        <v>181.93548387096774</v>
      </c>
      <c r="G536" t="str">
        <v>successful</v>
      </c>
      <c r="H536">
        <v>105</v>
      </c>
      <c r="I536" t="str">
        <v>US</v>
      </c>
      <c r="J536" t="str">
        <v>USD</v>
      </c>
      <c r="K536">
        <v>1456120800</v>
      </c>
      <c r="L536">
        <v>1456639200</v>
      </c>
      <c r="M536" t="b">
        <v>0</v>
      </c>
      <c r="N536" t="b">
        <v>0</v>
      </c>
      <c r="O536" t="str">
        <v>theater/plays</v>
      </c>
      <c r="P536">
        <v>107.42857142857143</v>
      </c>
      <c r="Q536" t="str">
        <v>theater</v>
      </c>
      <c r="R536" t="str">
        <v>plays</v>
      </c>
      <c r="S536">
        <v>42422.25</v>
      </c>
      <c r="T536">
        <v>42428.25</v>
      </c>
    </row>
    <row r="537" spans="1:20" x14ac:dyDescent="0.25">
      <c r="A537">
        <v>935</v>
      </c>
      <c r="B537" t="str">
        <v>Richards, Stevens and Fleming</v>
      </c>
      <c r="C537" t="str">
        <v>Object-based full-range knowledge user</v>
      </c>
      <c r="D537">
        <v>6100</v>
      </c>
      <c r="E537">
        <v>10012</v>
      </c>
      <c r="F537">
        <v>164.13114754098362</v>
      </c>
      <c r="G537" t="str">
        <v>successful</v>
      </c>
      <c r="H537">
        <v>132</v>
      </c>
      <c r="I537" t="str">
        <v>US</v>
      </c>
      <c r="J537" t="str">
        <v>USD</v>
      </c>
      <c r="K537">
        <v>1437714000</v>
      </c>
      <c r="L537">
        <v>1438318800</v>
      </c>
      <c r="M537" t="b">
        <v>0</v>
      </c>
      <c r="N537" t="b">
        <v>0</v>
      </c>
      <c r="O537" t="str">
        <v>theater/plays</v>
      </c>
      <c r="P537">
        <v>75.848484848484844</v>
      </c>
      <c r="Q537" t="str">
        <v>theater</v>
      </c>
      <c r="R537" t="str">
        <v>plays</v>
      </c>
      <c r="S537">
        <v>42209.208333333328</v>
      </c>
      <c r="T537">
        <v>42216.208333333328</v>
      </c>
    </row>
    <row r="538" spans="1:20" x14ac:dyDescent="0.25">
      <c r="A538">
        <v>938</v>
      </c>
      <c r="B538" t="str">
        <v>Allen Inc</v>
      </c>
      <c r="C538" t="str">
        <v>Total dedicated benchmark</v>
      </c>
      <c r="D538">
        <v>9200</v>
      </c>
      <c r="E538">
        <v>10093</v>
      </c>
      <c r="F538">
        <v>109.70652173913042</v>
      </c>
      <c r="G538" t="str">
        <v>successful</v>
      </c>
      <c r="H538">
        <v>96</v>
      </c>
      <c r="I538" t="str">
        <v>US</v>
      </c>
      <c r="J538" t="str">
        <v>USD</v>
      </c>
      <c r="K538">
        <v>1528779600</v>
      </c>
      <c r="L538">
        <v>1531890000</v>
      </c>
      <c r="M538" t="b">
        <v>0</v>
      </c>
      <c r="N538" t="b">
        <v>1</v>
      </c>
      <c r="O538" t="str">
        <v>publishing/fiction</v>
      </c>
      <c r="P538">
        <v>105.13541666666667</v>
      </c>
      <c r="Q538" t="str">
        <v>publishing</v>
      </c>
      <c r="R538" t="str">
        <v>fiction</v>
      </c>
      <c r="S538">
        <v>43263.208333333328</v>
      </c>
      <c r="T538">
        <v>43299.208333333328</v>
      </c>
    </row>
    <row r="539" spans="1:20" x14ac:dyDescent="0.25">
      <c r="A539">
        <v>943</v>
      </c>
      <c r="B539" t="str">
        <v>Peterson, Gonzalez and Spencer</v>
      </c>
      <c r="C539" t="str">
        <v>Synchronized fault-tolerant algorithm</v>
      </c>
      <c r="D539">
        <v>7500</v>
      </c>
      <c r="E539">
        <v>11969</v>
      </c>
      <c r="F539">
        <v>159.58666666666667</v>
      </c>
      <c r="G539" t="str">
        <v>successful</v>
      </c>
      <c r="H539">
        <v>114</v>
      </c>
      <c r="I539" t="str">
        <v>US</v>
      </c>
      <c r="J539" t="str">
        <v>USD</v>
      </c>
      <c r="K539">
        <v>1411534800</v>
      </c>
      <c r="L539">
        <v>1414558800</v>
      </c>
      <c r="M539" t="b">
        <v>0</v>
      </c>
      <c r="N539" t="b">
        <v>0</v>
      </c>
      <c r="O539" t="str">
        <v>food/food trucks</v>
      </c>
      <c r="P539">
        <v>104.99122807017544</v>
      </c>
      <c r="Q539" t="str">
        <v>food</v>
      </c>
      <c r="R539" t="str">
        <v>food trucks</v>
      </c>
      <c r="S539">
        <v>41906.208333333336</v>
      </c>
      <c r="T539">
        <v>41941.208333333336</v>
      </c>
    </row>
    <row r="540" spans="1:20" x14ac:dyDescent="0.25">
      <c r="A540">
        <v>949</v>
      </c>
      <c r="B540" t="str">
        <v>Wright LLC</v>
      </c>
      <c r="C540" t="str">
        <v>Seamless clear-thinking conglomeration</v>
      </c>
      <c r="D540">
        <v>5900</v>
      </c>
      <c r="E540">
        <v>9520</v>
      </c>
      <c r="F540">
        <v>161.35593220338984</v>
      </c>
      <c r="G540" t="str">
        <v>successful</v>
      </c>
      <c r="H540">
        <v>203</v>
      </c>
      <c r="I540" t="str">
        <v>US</v>
      </c>
      <c r="J540" t="str">
        <v>USD</v>
      </c>
      <c r="K540">
        <v>1429333200</v>
      </c>
      <c r="L540">
        <v>1430974800</v>
      </c>
      <c r="M540" t="b">
        <v>0</v>
      </c>
      <c r="N540" t="b">
        <v>0</v>
      </c>
      <c r="O540" t="str">
        <v>technology/web</v>
      </c>
      <c r="P540">
        <v>46.896551724137929</v>
      </c>
      <c r="Q540" t="str">
        <v>technology</v>
      </c>
      <c r="R540" t="str">
        <v>web</v>
      </c>
      <c r="S540">
        <v>42112.208333333328</v>
      </c>
      <c r="T540">
        <v>42131.208333333328</v>
      </c>
    </row>
    <row r="541" spans="1:20" x14ac:dyDescent="0.25">
      <c r="A541">
        <v>951</v>
      </c>
      <c r="B541" t="str">
        <v>Peterson Ltd</v>
      </c>
      <c r="C541" t="str">
        <v>Re-engineered 24hour matrix</v>
      </c>
      <c r="D541">
        <v>14500</v>
      </c>
      <c r="E541">
        <v>159056</v>
      </c>
      <c r="F541">
        <v>1096.9379310344827</v>
      </c>
      <c r="G541" t="str">
        <v>successful</v>
      </c>
      <c r="H541">
        <v>1559</v>
      </c>
      <c r="I541" t="str">
        <v>US</v>
      </c>
      <c r="J541" t="str">
        <v>USD</v>
      </c>
      <c r="K541">
        <v>1482732000</v>
      </c>
      <c r="L541">
        <v>1482818400</v>
      </c>
      <c r="M541" t="b">
        <v>0</v>
      </c>
      <c r="N541" t="b">
        <v>1</v>
      </c>
      <c r="O541" t="str">
        <v>music/rock</v>
      </c>
      <c r="P541">
        <v>102.02437459910199</v>
      </c>
      <c r="Q541" t="str">
        <v>music</v>
      </c>
      <c r="R541" t="str">
        <v>rock</v>
      </c>
      <c r="S541">
        <v>42730.25</v>
      </c>
      <c r="T541">
        <v>42731.25</v>
      </c>
    </row>
    <row r="542" spans="1:20" x14ac:dyDescent="0.25">
      <c r="A542">
        <v>954</v>
      </c>
      <c r="B542" t="str">
        <v>Henderson, Parker and Diaz</v>
      </c>
      <c r="C542" t="str">
        <v>Enterprise-wide client-driven policy</v>
      </c>
      <c r="D542">
        <v>42600</v>
      </c>
      <c r="E542">
        <v>156384</v>
      </c>
      <c r="F542">
        <v>367.0985915492958</v>
      </c>
      <c r="G542" t="str">
        <v>successful</v>
      </c>
      <c r="H542">
        <v>1548</v>
      </c>
      <c r="I542" t="str">
        <v>AU</v>
      </c>
      <c r="J542" t="str">
        <v>AUD</v>
      </c>
      <c r="K542">
        <v>1348290000</v>
      </c>
      <c r="L542">
        <v>1350363600</v>
      </c>
      <c r="M542" t="b">
        <v>0</v>
      </c>
      <c r="N542" t="b">
        <v>0</v>
      </c>
      <c r="O542" t="str">
        <v>technology/web</v>
      </c>
      <c r="P542">
        <v>101.02325581395348</v>
      </c>
      <c r="Q542" t="str">
        <v>technology</v>
      </c>
      <c r="R542" t="str">
        <v>web</v>
      </c>
      <c r="S542">
        <v>41174.208333333336</v>
      </c>
      <c r="T542">
        <v>41198.208333333336</v>
      </c>
    </row>
    <row r="543" spans="1:20" x14ac:dyDescent="0.25">
      <c r="A543">
        <v>955</v>
      </c>
      <c r="B543" t="str">
        <v>Moss-Obrien</v>
      </c>
      <c r="C543" t="str">
        <v>Function-based next generation emulation</v>
      </c>
      <c r="D543">
        <v>700</v>
      </c>
      <c r="E543">
        <v>7763</v>
      </c>
      <c r="F543">
        <v>1109</v>
      </c>
      <c r="G543" t="str">
        <v>successful</v>
      </c>
      <c r="H543">
        <v>80</v>
      </c>
      <c r="I543" t="str">
        <v>US</v>
      </c>
      <c r="J543" t="str">
        <v>USD</v>
      </c>
      <c r="K543">
        <v>1353823200</v>
      </c>
      <c r="L543">
        <v>1353996000</v>
      </c>
      <c r="M543" t="b">
        <v>0</v>
      </c>
      <c r="N543" t="b">
        <v>0</v>
      </c>
      <c r="O543" t="str">
        <v>theater/plays</v>
      </c>
      <c r="P543">
        <v>97.037499999999994</v>
      </c>
      <c r="Q543" t="str">
        <v>theater</v>
      </c>
      <c r="R543" t="str">
        <v>plays</v>
      </c>
      <c r="S543">
        <v>41238.25</v>
      </c>
      <c r="T543">
        <v>41240.25</v>
      </c>
    </row>
    <row r="544" spans="1:20" x14ac:dyDescent="0.25">
      <c r="A544">
        <v>957</v>
      </c>
      <c r="B544" t="str">
        <v>Riley, Cohen and Goodman</v>
      </c>
      <c r="C544" t="str">
        <v>Profound mission-critical function</v>
      </c>
      <c r="D544">
        <v>9800</v>
      </c>
      <c r="E544">
        <v>12434</v>
      </c>
      <c r="F544">
        <v>126.87755102040816</v>
      </c>
      <c r="G544" t="str">
        <v>successful</v>
      </c>
      <c r="H544">
        <v>131</v>
      </c>
      <c r="I544" t="str">
        <v>US</v>
      </c>
      <c r="J544" t="str">
        <v>USD</v>
      </c>
      <c r="K544">
        <v>1329372000</v>
      </c>
      <c r="L544">
        <v>1329631200</v>
      </c>
      <c r="M544" t="b">
        <v>0</v>
      </c>
      <c r="N544" t="b">
        <v>0</v>
      </c>
      <c r="O544" t="str">
        <v>theater/plays</v>
      </c>
      <c r="P544">
        <v>94.916030534351151</v>
      </c>
      <c r="Q544" t="str">
        <v>theater</v>
      </c>
      <c r="R544" t="str">
        <v>plays</v>
      </c>
      <c r="S544">
        <v>40955.25</v>
      </c>
      <c r="T544">
        <v>40958.25</v>
      </c>
    </row>
    <row r="545" spans="1:20" x14ac:dyDescent="0.25">
      <c r="A545">
        <v>958</v>
      </c>
      <c r="B545" t="str">
        <v>Green, Robinson and Ho</v>
      </c>
      <c r="C545" t="str">
        <v>De-engineered zero-defect open system</v>
      </c>
      <c r="D545">
        <v>1100</v>
      </c>
      <c r="E545">
        <v>8081</v>
      </c>
      <c r="F545">
        <v>734.63636363636363</v>
      </c>
      <c r="G545" t="str">
        <v>successful</v>
      </c>
      <c r="H545">
        <v>112</v>
      </c>
      <c r="I545" t="str">
        <v>US</v>
      </c>
      <c r="J545" t="str">
        <v>USD</v>
      </c>
      <c r="K545">
        <v>1277096400</v>
      </c>
      <c r="L545">
        <v>1278997200</v>
      </c>
      <c r="M545" t="b">
        <v>0</v>
      </c>
      <c r="N545" t="b">
        <v>0</v>
      </c>
      <c r="O545" t="str">
        <v>film &amp; video/animation</v>
      </c>
      <c r="P545">
        <v>72.151785714285708</v>
      </c>
      <c r="Q545" t="str">
        <v>film &amp; video</v>
      </c>
      <c r="R545" t="str">
        <v>animation</v>
      </c>
      <c r="S545">
        <v>40350.208333333336</v>
      </c>
      <c r="T545">
        <v>40372.208333333336</v>
      </c>
    </row>
    <row r="546" spans="1:20" x14ac:dyDescent="0.25">
      <c r="A546">
        <v>961</v>
      </c>
      <c r="B546" t="str">
        <v>Mason, Case and May</v>
      </c>
      <c r="C546" t="str">
        <v>Optimized content-based collaboration</v>
      </c>
      <c r="D546">
        <v>5700</v>
      </c>
      <c r="E546">
        <v>6800</v>
      </c>
      <c r="F546">
        <v>119.29824561403508</v>
      </c>
      <c r="G546" t="str">
        <v>successful</v>
      </c>
      <c r="H546">
        <v>155</v>
      </c>
      <c r="I546" t="str">
        <v>US</v>
      </c>
      <c r="J546" t="str">
        <v>USD</v>
      </c>
      <c r="K546">
        <v>1297922400</v>
      </c>
      <c r="L546">
        <v>1298268000</v>
      </c>
      <c r="M546" t="b">
        <v>0</v>
      </c>
      <c r="N546" t="b">
        <v>0</v>
      </c>
      <c r="O546" t="str">
        <v>publishing/translations</v>
      </c>
      <c r="P546">
        <v>43.87096774193548</v>
      </c>
      <c r="Q546" t="str">
        <v>publishing</v>
      </c>
      <c r="R546" t="str">
        <v>translations</v>
      </c>
      <c r="S546">
        <v>40591.25</v>
      </c>
      <c r="T546">
        <v>40595.25</v>
      </c>
    </row>
    <row r="547" spans="1:20" x14ac:dyDescent="0.25">
      <c r="A547">
        <v>962</v>
      </c>
      <c r="B547" t="str">
        <v>Harris, Russell and Mitchell</v>
      </c>
      <c r="C547" t="str">
        <v>User-centric cohesive policy</v>
      </c>
      <c r="D547">
        <v>3600</v>
      </c>
      <c r="E547">
        <v>10657</v>
      </c>
      <c r="F547">
        <v>296.02777777777777</v>
      </c>
      <c r="G547" t="str">
        <v>successful</v>
      </c>
      <c r="H547">
        <v>266</v>
      </c>
      <c r="I547" t="str">
        <v>US</v>
      </c>
      <c r="J547" t="str">
        <v>USD</v>
      </c>
      <c r="K547">
        <v>1384408800</v>
      </c>
      <c r="L547">
        <v>1386223200</v>
      </c>
      <c r="M547" t="b">
        <v>0</v>
      </c>
      <c r="N547" t="b">
        <v>0</v>
      </c>
      <c r="O547" t="str">
        <v>food/food trucks</v>
      </c>
      <c r="P547">
        <v>40.063909774436091</v>
      </c>
      <c r="Q547" t="str">
        <v>food</v>
      </c>
      <c r="R547" t="str">
        <v>food trucks</v>
      </c>
      <c r="S547">
        <v>41592.25</v>
      </c>
      <c r="T547">
        <v>41613.25</v>
      </c>
    </row>
    <row r="548" spans="1:20" x14ac:dyDescent="0.25">
      <c r="A548">
        <v>964</v>
      </c>
      <c r="B548" t="str">
        <v>Peck, Higgins and Smith</v>
      </c>
      <c r="C548" t="str">
        <v>Devolved disintermediate encryption</v>
      </c>
      <c r="D548">
        <v>3700</v>
      </c>
      <c r="E548">
        <v>13164</v>
      </c>
      <c r="F548">
        <v>355.7837837837838</v>
      </c>
      <c r="G548" t="str">
        <v>successful</v>
      </c>
      <c r="H548">
        <v>155</v>
      </c>
      <c r="I548" t="str">
        <v>US</v>
      </c>
      <c r="J548" t="str">
        <v>USD</v>
      </c>
      <c r="K548">
        <v>1431320400</v>
      </c>
      <c r="L548">
        <v>1431752400</v>
      </c>
      <c r="M548" t="b">
        <v>0</v>
      </c>
      <c r="N548" t="b">
        <v>0</v>
      </c>
      <c r="O548" t="str">
        <v>theater/plays</v>
      </c>
      <c r="P548">
        <v>84.92903225806451</v>
      </c>
      <c r="Q548" t="str">
        <v>theater</v>
      </c>
      <c r="R548" t="str">
        <v>plays</v>
      </c>
      <c r="S548">
        <v>42135.208333333328</v>
      </c>
      <c r="T548">
        <v>42140.208333333328</v>
      </c>
    </row>
    <row r="549" spans="1:20" x14ac:dyDescent="0.25">
      <c r="A549">
        <v>965</v>
      </c>
      <c r="B549" t="str">
        <v>Nunez-King</v>
      </c>
      <c r="C549" t="str">
        <v>Phased clear-thinking policy</v>
      </c>
      <c r="D549">
        <v>2200</v>
      </c>
      <c r="E549">
        <v>8501</v>
      </c>
      <c r="F549">
        <v>386.40909090909093</v>
      </c>
      <c r="G549" t="str">
        <v>successful</v>
      </c>
      <c r="H549">
        <v>207</v>
      </c>
      <c r="I549" t="str">
        <v>GB</v>
      </c>
      <c r="J549" t="str">
        <v>GBP</v>
      </c>
      <c r="K549">
        <v>1264399200</v>
      </c>
      <c r="L549">
        <v>1267855200</v>
      </c>
      <c r="M549" t="b">
        <v>0</v>
      </c>
      <c r="N549" t="b">
        <v>0</v>
      </c>
      <c r="O549" t="str">
        <v>music/rock</v>
      </c>
      <c r="P549">
        <v>41.067632850241544</v>
      </c>
      <c r="Q549" t="str">
        <v>music</v>
      </c>
      <c r="R549" t="str">
        <v>rock</v>
      </c>
      <c r="S549">
        <v>40203.25</v>
      </c>
      <c r="T549">
        <v>40243.25</v>
      </c>
    </row>
    <row r="550" spans="1:20" x14ac:dyDescent="0.25">
      <c r="A550">
        <v>966</v>
      </c>
      <c r="B550" t="str">
        <v>Davis and Sons</v>
      </c>
      <c r="C550" t="str">
        <v>Seamless solution-oriented capacity</v>
      </c>
      <c r="D550">
        <v>1700</v>
      </c>
      <c r="E550">
        <v>13468</v>
      </c>
      <c r="F550">
        <v>792.23529411764707</v>
      </c>
      <c r="G550" t="str">
        <v>successful</v>
      </c>
      <c r="H550">
        <v>245</v>
      </c>
      <c r="I550" t="str">
        <v>US</v>
      </c>
      <c r="J550" t="str">
        <v>USD</v>
      </c>
      <c r="K550">
        <v>1497502800</v>
      </c>
      <c r="L550">
        <v>1497675600</v>
      </c>
      <c r="M550" t="b">
        <v>0</v>
      </c>
      <c r="N550" t="b">
        <v>0</v>
      </c>
      <c r="O550" t="str">
        <v>theater/plays</v>
      </c>
      <c r="P550">
        <v>54.971428571428568</v>
      </c>
      <c r="Q550" t="str">
        <v>theater</v>
      </c>
      <c r="R550" t="str">
        <v>plays</v>
      </c>
      <c r="S550">
        <v>42901.208333333328</v>
      </c>
      <c r="T550">
        <v>42903.208333333328</v>
      </c>
    </row>
    <row r="551" spans="1:20" x14ac:dyDescent="0.25">
      <c r="A551">
        <v>967</v>
      </c>
      <c r="B551" t="str">
        <v>Howard-Douglas</v>
      </c>
      <c r="C551" t="str">
        <v>Organized human-resource attitude</v>
      </c>
      <c r="D551">
        <v>88400</v>
      </c>
      <c r="E551">
        <v>121138</v>
      </c>
      <c r="F551">
        <v>137.03393665158373</v>
      </c>
      <c r="G551" t="str">
        <v>successful</v>
      </c>
      <c r="H551">
        <v>1573</v>
      </c>
      <c r="I551" t="str">
        <v>US</v>
      </c>
      <c r="J551" t="str">
        <v>USD</v>
      </c>
      <c r="K551">
        <v>1333688400</v>
      </c>
      <c r="L551">
        <v>1336885200</v>
      </c>
      <c r="M551" t="b">
        <v>0</v>
      </c>
      <c r="N551" t="b">
        <v>0</v>
      </c>
      <c r="O551" t="str">
        <v>music/world music</v>
      </c>
      <c r="P551">
        <v>77.010807374443743</v>
      </c>
      <c r="Q551" t="str">
        <v>music</v>
      </c>
      <c r="R551" t="str">
        <v>world music</v>
      </c>
      <c r="S551">
        <v>41005.208333333336</v>
      </c>
      <c r="T551">
        <v>41042.208333333336</v>
      </c>
    </row>
    <row r="552" spans="1:20" x14ac:dyDescent="0.25">
      <c r="A552">
        <v>968</v>
      </c>
      <c r="B552" t="str">
        <v>Gonzalez-White</v>
      </c>
      <c r="C552" t="str">
        <v>Open-architected disintermediate budgetary management</v>
      </c>
      <c r="D552">
        <v>2400</v>
      </c>
      <c r="E552">
        <v>8117</v>
      </c>
      <c r="F552">
        <v>338.20833333333337</v>
      </c>
      <c r="G552" t="str">
        <v>successful</v>
      </c>
      <c r="H552">
        <v>114</v>
      </c>
      <c r="I552" t="str">
        <v>US</v>
      </c>
      <c r="J552" t="str">
        <v>USD</v>
      </c>
      <c r="K552">
        <v>1293861600</v>
      </c>
      <c r="L552">
        <v>1295157600</v>
      </c>
      <c r="M552" t="b">
        <v>0</v>
      </c>
      <c r="N552" t="b">
        <v>0</v>
      </c>
      <c r="O552" t="str">
        <v>food/food trucks</v>
      </c>
      <c r="P552">
        <v>71.201754385964918</v>
      </c>
      <c r="Q552" t="str">
        <v>food</v>
      </c>
      <c r="R552" t="str">
        <v>food trucks</v>
      </c>
      <c r="S552">
        <v>40544.25</v>
      </c>
      <c r="T552">
        <v>40559.25</v>
      </c>
    </row>
    <row r="553" spans="1:20" x14ac:dyDescent="0.25">
      <c r="A553">
        <v>969</v>
      </c>
      <c r="B553" t="str">
        <v>Lopez-King</v>
      </c>
      <c r="C553" t="str">
        <v>Multi-lateral radical solution</v>
      </c>
      <c r="D553">
        <v>7900</v>
      </c>
      <c r="E553">
        <v>8550</v>
      </c>
      <c r="F553">
        <v>108.22784810126582</v>
      </c>
      <c r="G553" t="str">
        <v>successful</v>
      </c>
      <c r="H553">
        <v>93</v>
      </c>
      <c r="I553" t="str">
        <v>US</v>
      </c>
      <c r="J553" t="str">
        <v>USD</v>
      </c>
      <c r="K553">
        <v>1576994400</v>
      </c>
      <c r="L553">
        <v>1577599200</v>
      </c>
      <c r="M553" t="b">
        <v>0</v>
      </c>
      <c r="N553" t="b">
        <v>0</v>
      </c>
      <c r="O553" t="str">
        <v>theater/plays</v>
      </c>
      <c r="P553">
        <v>91.935483870967744</v>
      </c>
      <c r="Q553" t="str">
        <v>theater</v>
      </c>
      <c r="R553" t="str">
        <v>plays</v>
      </c>
      <c r="S553">
        <v>43821.25</v>
      </c>
      <c r="T553">
        <v>43828.25</v>
      </c>
    </row>
    <row r="554" spans="1:20" x14ac:dyDescent="0.25">
      <c r="A554">
        <v>972</v>
      </c>
      <c r="B554" t="str">
        <v>Sellers, Roach and Garrison</v>
      </c>
      <c r="C554" t="str">
        <v>Multi-tiered systematic knowledge user</v>
      </c>
      <c r="D554">
        <v>42700</v>
      </c>
      <c r="E554">
        <v>97524</v>
      </c>
      <c r="F554">
        <v>228.3934426229508</v>
      </c>
      <c r="G554" t="str">
        <v>successful</v>
      </c>
      <c r="H554">
        <v>1681</v>
      </c>
      <c r="I554" t="str">
        <v>US</v>
      </c>
      <c r="J554" t="str">
        <v>USD</v>
      </c>
      <c r="K554">
        <v>1401685200</v>
      </c>
      <c r="L554">
        <v>1402462800</v>
      </c>
      <c r="M554" t="b">
        <v>0</v>
      </c>
      <c r="N554" t="b">
        <v>1</v>
      </c>
      <c r="O554" t="str">
        <v>technology/web</v>
      </c>
      <c r="P554">
        <v>58.015466983938133</v>
      </c>
      <c r="Q554" t="str">
        <v>technology</v>
      </c>
      <c r="R554" t="str">
        <v>web</v>
      </c>
      <c r="S554">
        <v>41792.208333333336</v>
      </c>
      <c r="T554">
        <v>41801.208333333336</v>
      </c>
    </row>
    <row r="555" spans="1:20" x14ac:dyDescent="0.25">
      <c r="A555">
        <v>974</v>
      </c>
      <c r="B555" t="str">
        <v>Thomas, Clay and Mendoza</v>
      </c>
      <c r="C555" t="str">
        <v>Multi-channeled reciprocal interface</v>
      </c>
      <c r="D555">
        <v>800</v>
      </c>
      <c r="E555">
        <v>2991</v>
      </c>
      <c r="F555">
        <v>373.875</v>
      </c>
      <c r="G555" t="str">
        <v>successful</v>
      </c>
      <c r="H555">
        <v>32</v>
      </c>
      <c r="I555" t="str">
        <v>US</v>
      </c>
      <c r="J555" t="str">
        <v>USD</v>
      </c>
      <c r="K555">
        <v>1368853200</v>
      </c>
      <c r="L555">
        <v>1368939600</v>
      </c>
      <c r="M555" t="b">
        <v>0</v>
      </c>
      <c r="N555" t="b">
        <v>0</v>
      </c>
      <c r="O555" t="str">
        <v>music/indie rock</v>
      </c>
      <c r="P555">
        <v>93.46875</v>
      </c>
      <c r="Q555" t="str">
        <v>music</v>
      </c>
      <c r="R555" t="str">
        <v>indie rock</v>
      </c>
      <c r="S555">
        <v>41412.208333333336</v>
      </c>
      <c r="T555">
        <v>41413.208333333336</v>
      </c>
    </row>
    <row r="556" spans="1:20" x14ac:dyDescent="0.25">
      <c r="A556">
        <v>975</v>
      </c>
      <c r="B556" t="str">
        <v>Ayala Group</v>
      </c>
      <c r="C556" t="str">
        <v>Right-sized maximized migration</v>
      </c>
      <c r="D556">
        <v>5400</v>
      </c>
      <c r="E556">
        <v>8366</v>
      </c>
      <c r="F556">
        <v>154.92592592592592</v>
      </c>
      <c r="G556" t="str">
        <v>successful</v>
      </c>
      <c r="H556">
        <v>135</v>
      </c>
      <c r="I556" t="str">
        <v>US</v>
      </c>
      <c r="J556" t="str">
        <v>USD</v>
      </c>
      <c r="K556">
        <v>1448776800</v>
      </c>
      <c r="L556">
        <v>1452146400</v>
      </c>
      <c r="M556" t="b">
        <v>0</v>
      </c>
      <c r="N556" t="b">
        <v>1</v>
      </c>
      <c r="O556" t="str">
        <v>theater/plays</v>
      </c>
      <c r="P556">
        <v>61.970370370370368</v>
      </c>
      <c r="Q556" t="str">
        <v>theater</v>
      </c>
      <c r="R556" t="str">
        <v>plays</v>
      </c>
      <c r="S556">
        <v>42337.25</v>
      </c>
      <c r="T556">
        <v>42376.25</v>
      </c>
    </row>
    <row r="557" spans="1:20" x14ac:dyDescent="0.25">
      <c r="A557">
        <v>976</v>
      </c>
      <c r="B557" t="str">
        <v>Huerta, Roberts and Dickerson</v>
      </c>
      <c r="C557" t="str">
        <v>Self-enabling value-added artificial intelligence</v>
      </c>
      <c r="D557">
        <v>4000</v>
      </c>
      <c r="E557">
        <v>12886</v>
      </c>
      <c r="F557">
        <v>322.14999999999998</v>
      </c>
      <c r="G557" t="str">
        <v>successful</v>
      </c>
      <c r="H557">
        <v>140</v>
      </c>
      <c r="I557" t="str">
        <v>US</v>
      </c>
      <c r="J557" t="str">
        <v>USD</v>
      </c>
      <c r="K557">
        <v>1296194400</v>
      </c>
      <c r="L557">
        <v>1296712800</v>
      </c>
      <c r="M557" t="b">
        <v>0</v>
      </c>
      <c r="N557" t="b">
        <v>1</v>
      </c>
      <c r="O557" t="str">
        <v>theater/plays</v>
      </c>
      <c r="P557">
        <v>92.042857142857144</v>
      </c>
      <c r="Q557" t="str">
        <v>theater</v>
      </c>
      <c r="R557" t="str">
        <v>plays</v>
      </c>
      <c r="S557">
        <v>40571.25</v>
      </c>
      <c r="T557">
        <v>40577.25</v>
      </c>
    </row>
    <row r="558" spans="1:20" x14ac:dyDescent="0.25">
      <c r="A558">
        <v>978</v>
      </c>
      <c r="B558" t="str">
        <v>Bailey, Nguyen and Martinez</v>
      </c>
      <c r="C558" t="str">
        <v>Fundamental user-facing productivity</v>
      </c>
      <c r="D558">
        <v>1000</v>
      </c>
      <c r="E558">
        <v>8641</v>
      </c>
      <c r="F558">
        <v>864.1</v>
      </c>
      <c r="G558" t="str">
        <v>successful</v>
      </c>
      <c r="H558">
        <v>92</v>
      </c>
      <c r="I558" t="str">
        <v>US</v>
      </c>
      <c r="J558" t="str">
        <v>USD</v>
      </c>
      <c r="K558">
        <v>1478930400</v>
      </c>
      <c r="L558">
        <v>1480831200</v>
      </c>
      <c r="M558" t="b">
        <v>0</v>
      </c>
      <c r="N558" t="b">
        <v>0</v>
      </c>
      <c r="O558" t="str">
        <v>games/video games</v>
      </c>
      <c r="P558">
        <v>93.923913043478265</v>
      </c>
      <c r="Q558" t="str">
        <v>games</v>
      </c>
      <c r="R558" t="str">
        <v>video games</v>
      </c>
      <c r="S558">
        <v>42686.25</v>
      </c>
      <c r="T558">
        <v>42708.25</v>
      </c>
    </row>
    <row r="559" spans="1:20" x14ac:dyDescent="0.25">
      <c r="A559">
        <v>979</v>
      </c>
      <c r="B559" t="str">
        <v>Williams, Martin and Meyer</v>
      </c>
      <c r="C559" t="str">
        <v>Innovative well-modulated capability</v>
      </c>
      <c r="D559">
        <v>60200</v>
      </c>
      <c r="E559">
        <v>86244</v>
      </c>
      <c r="F559">
        <v>143.26245847176079</v>
      </c>
      <c r="G559" t="str">
        <v>successful</v>
      </c>
      <c r="H559">
        <v>1015</v>
      </c>
      <c r="I559" t="str">
        <v>GB</v>
      </c>
      <c r="J559" t="str">
        <v>GBP</v>
      </c>
      <c r="K559">
        <v>1426395600</v>
      </c>
      <c r="L559">
        <v>1426914000</v>
      </c>
      <c r="M559" t="b">
        <v>0</v>
      </c>
      <c r="N559" t="b">
        <v>0</v>
      </c>
      <c r="O559" t="str">
        <v>theater/plays</v>
      </c>
      <c r="P559">
        <v>84.969458128078813</v>
      </c>
      <c r="Q559" t="str">
        <v>theater</v>
      </c>
      <c r="R559" t="str">
        <v>plays</v>
      </c>
      <c r="S559">
        <v>42078.208333333328</v>
      </c>
      <c r="T559">
        <v>42084.208333333328</v>
      </c>
    </row>
    <row r="560" spans="1:20" x14ac:dyDescent="0.25">
      <c r="A560">
        <v>981</v>
      </c>
      <c r="B560" t="str">
        <v>Diaz-Little</v>
      </c>
      <c r="C560" t="str">
        <v>Grass-roots executive synergy</v>
      </c>
      <c r="D560">
        <v>6700</v>
      </c>
      <c r="E560">
        <v>11941</v>
      </c>
      <c r="F560">
        <v>178.22388059701493</v>
      </c>
      <c r="G560" t="str">
        <v>successful</v>
      </c>
      <c r="H560">
        <v>323</v>
      </c>
      <c r="I560" t="str">
        <v>US</v>
      </c>
      <c r="J560" t="str">
        <v>USD</v>
      </c>
      <c r="K560">
        <v>1514181600</v>
      </c>
      <c r="L560">
        <v>1517032800</v>
      </c>
      <c r="M560" t="b">
        <v>0</v>
      </c>
      <c r="N560" t="b">
        <v>0</v>
      </c>
      <c r="O560" t="str">
        <v>technology/web</v>
      </c>
      <c r="P560">
        <v>36.969040247678016</v>
      </c>
      <c r="Q560" t="str">
        <v>technology</v>
      </c>
      <c r="R560" t="str">
        <v>web</v>
      </c>
      <c r="S560">
        <v>43094.25</v>
      </c>
      <c r="T560">
        <v>43127.25</v>
      </c>
    </row>
    <row r="561" spans="1:20" x14ac:dyDescent="0.25">
      <c r="A561">
        <v>983</v>
      </c>
      <c r="B561" t="str">
        <v>Beck-Weber</v>
      </c>
      <c r="C561" t="str">
        <v>Business-focused full-range core</v>
      </c>
      <c r="D561">
        <v>129100</v>
      </c>
      <c r="E561">
        <v>188404</v>
      </c>
      <c r="F561">
        <v>145.93648334624322</v>
      </c>
      <c r="G561" t="str">
        <v>successful</v>
      </c>
      <c r="H561">
        <v>2326</v>
      </c>
      <c r="I561" t="str">
        <v>US</v>
      </c>
      <c r="J561" t="str">
        <v>USD</v>
      </c>
      <c r="K561">
        <v>1564894800</v>
      </c>
      <c r="L561">
        <v>1566190800</v>
      </c>
      <c r="M561" t="b">
        <v>0</v>
      </c>
      <c r="N561" t="b">
        <v>0</v>
      </c>
      <c r="O561" t="str">
        <v>film &amp; video/documentary</v>
      </c>
      <c r="P561">
        <v>80.999140154772135</v>
      </c>
      <c r="Q561" t="str">
        <v>film &amp; video</v>
      </c>
      <c r="R561" t="str">
        <v>documentary</v>
      </c>
      <c r="S561">
        <v>43681.208333333328</v>
      </c>
      <c r="T561">
        <v>43696.208333333328</v>
      </c>
    </row>
    <row r="562" spans="1:20" x14ac:dyDescent="0.25">
      <c r="A562">
        <v>984</v>
      </c>
      <c r="B562" t="str">
        <v>Lewis-Jacobson</v>
      </c>
      <c r="C562" t="str">
        <v>Exclusive system-worthy Graphic Interface</v>
      </c>
      <c r="D562">
        <v>6500</v>
      </c>
      <c r="E562">
        <v>9910</v>
      </c>
      <c r="F562">
        <v>152.46153846153848</v>
      </c>
      <c r="G562" t="str">
        <v>successful</v>
      </c>
      <c r="H562">
        <v>381</v>
      </c>
      <c r="I562" t="str">
        <v>US</v>
      </c>
      <c r="J562" t="str">
        <v>USD</v>
      </c>
      <c r="K562">
        <v>1567918800</v>
      </c>
      <c r="L562">
        <v>1570165200</v>
      </c>
      <c r="M562" t="b">
        <v>0</v>
      </c>
      <c r="N562" t="b">
        <v>0</v>
      </c>
      <c r="O562" t="str">
        <v>theater/plays</v>
      </c>
      <c r="P562">
        <v>26.010498687664043</v>
      </c>
      <c r="Q562" t="str">
        <v>theater</v>
      </c>
      <c r="R562" t="str">
        <v>plays</v>
      </c>
      <c r="S562">
        <v>43716.208333333328</v>
      </c>
      <c r="T562">
        <v>43742.208333333328</v>
      </c>
    </row>
    <row r="563" spans="1:20" x14ac:dyDescent="0.25">
      <c r="A563">
        <v>987</v>
      </c>
      <c r="B563" t="str">
        <v>Wilson Group</v>
      </c>
      <c r="C563" t="str">
        <v>Ameliorated foreground focus group</v>
      </c>
      <c r="D563">
        <v>6200</v>
      </c>
      <c r="E563">
        <v>13441</v>
      </c>
      <c r="F563">
        <v>216.79032258064518</v>
      </c>
      <c r="G563" t="str">
        <v>successful</v>
      </c>
      <c r="H563">
        <v>480</v>
      </c>
      <c r="I563" t="str">
        <v>US</v>
      </c>
      <c r="J563" t="str">
        <v>USD</v>
      </c>
      <c r="K563">
        <v>1493269200</v>
      </c>
      <c r="L563">
        <v>1494478800</v>
      </c>
      <c r="M563" t="b">
        <v>0</v>
      </c>
      <c r="N563" t="b">
        <v>0</v>
      </c>
      <c r="O563" t="str">
        <v>film &amp; video/documentary</v>
      </c>
      <c r="P563">
        <v>28.002083333333335</v>
      </c>
      <c r="Q563" t="str">
        <v>film &amp; video</v>
      </c>
      <c r="R563" t="str">
        <v>documentary</v>
      </c>
      <c r="S563">
        <v>42852.208333333328</v>
      </c>
      <c r="T563">
        <v>42866.208333333328</v>
      </c>
    </row>
    <row r="564" spans="1:20" x14ac:dyDescent="0.25">
      <c r="A564">
        <v>989</v>
      </c>
      <c r="B564" t="str">
        <v>Hernandez Inc</v>
      </c>
      <c r="C564" t="str">
        <v>Versatile dedicated migration</v>
      </c>
      <c r="D564">
        <v>2400</v>
      </c>
      <c r="E564">
        <v>11990</v>
      </c>
      <c r="F564">
        <v>499.58333333333337</v>
      </c>
      <c r="G564" t="str">
        <v>successful</v>
      </c>
      <c r="H564">
        <v>226</v>
      </c>
      <c r="I564" t="str">
        <v>US</v>
      </c>
      <c r="J564" t="str">
        <v>USD</v>
      </c>
      <c r="K564">
        <v>1555390800</v>
      </c>
      <c r="L564">
        <v>1555822800</v>
      </c>
      <c r="M564" t="b">
        <v>0</v>
      </c>
      <c r="N564" t="b">
        <v>0</v>
      </c>
      <c r="O564" t="str">
        <v>publishing/translations</v>
      </c>
      <c r="P564">
        <v>53.053097345132741</v>
      </c>
      <c r="Q564" t="str">
        <v>publishing</v>
      </c>
      <c r="R564" t="str">
        <v>translations</v>
      </c>
      <c r="S564">
        <v>43571.208333333328</v>
      </c>
      <c r="T564">
        <v>43576.208333333328</v>
      </c>
    </row>
    <row r="565" spans="1:20" x14ac:dyDescent="0.25">
      <c r="A565">
        <v>991</v>
      </c>
      <c r="B565" t="str">
        <v>Ramirez LLC</v>
      </c>
      <c r="C565" t="str">
        <v>Reduced reciprocal focus group</v>
      </c>
      <c r="D565">
        <v>9800</v>
      </c>
      <c r="E565">
        <v>11091</v>
      </c>
      <c r="F565">
        <v>113.17346938775511</v>
      </c>
      <c r="G565" t="str">
        <v>successful</v>
      </c>
      <c r="H565">
        <v>241</v>
      </c>
      <c r="I565" t="str">
        <v>US</v>
      </c>
      <c r="J565" t="str">
        <v>USD</v>
      </c>
      <c r="K565">
        <v>1411621200</v>
      </c>
      <c r="L565">
        <v>1411966800</v>
      </c>
      <c r="M565" t="b">
        <v>0</v>
      </c>
      <c r="N565" t="b">
        <v>1</v>
      </c>
      <c r="O565" t="str">
        <v>music/rock</v>
      </c>
      <c r="P565">
        <v>46.020746887966808</v>
      </c>
      <c r="Q565" t="str">
        <v>music</v>
      </c>
      <c r="R565" t="str">
        <v>rock</v>
      </c>
      <c r="S565">
        <v>41907.208333333336</v>
      </c>
      <c r="T565">
        <v>41911.208333333336</v>
      </c>
    </row>
    <row r="566" spans="1:20" x14ac:dyDescent="0.25">
      <c r="A566">
        <v>992</v>
      </c>
      <c r="B566" t="str">
        <v>Morrow Inc</v>
      </c>
      <c r="C566" t="str">
        <v>Networked global migration</v>
      </c>
      <c r="D566">
        <v>3100</v>
      </c>
      <c r="E566">
        <v>13223</v>
      </c>
      <c r="F566">
        <v>426.54838709677421</v>
      </c>
      <c r="G566" t="str">
        <v>successful</v>
      </c>
      <c r="H566">
        <v>132</v>
      </c>
      <c r="I566" t="str">
        <v>US</v>
      </c>
      <c r="J566" t="str">
        <v>USD</v>
      </c>
      <c r="K566">
        <v>1525669200</v>
      </c>
      <c r="L566">
        <v>1526878800</v>
      </c>
      <c r="M566" t="b">
        <v>0</v>
      </c>
      <c r="N566" t="b">
        <v>1</v>
      </c>
      <c r="O566" t="str">
        <v>film &amp; video/drama</v>
      </c>
      <c r="P566">
        <v>100.17424242424242</v>
      </c>
      <c r="Q566" t="str">
        <v>film &amp; video</v>
      </c>
      <c r="R566" t="str">
        <v>drama</v>
      </c>
      <c r="S566">
        <v>43227.208333333328</v>
      </c>
      <c r="T566">
        <v>43241.208333333328</v>
      </c>
    </row>
    <row r="567" spans="1:20" x14ac:dyDescent="0.25">
      <c r="A567">
        <v>995</v>
      </c>
      <c r="B567" t="str">
        <v>Manning-Hamilton</v>
      </c>
      <c r="C567" t="str">
        <v>Vision-oriented scalable definition</v>
      </c>
      <c r="D567">
        <v>97300</v>
      </c>
      <c r="E567">
        <v>153216</v>
      </c>
      <c r="F567">
        <v>157.46762589928059</v>
      </c>
      <c r="G567" t="str">
        <v>successful</v>
      </c>
      <c r="H567">
        <v>2043</v>
      </c>
      <c r="I567" t="str">
        <v>US</v>
      </c>
      <c r="J567" t="str">
        <v>USD</v>
      </c>
      <c r="K567">
        <v>1541307600</v>
      </c>
      <c r="L567">
        <v>1543816800</v>
      </c>
      <c r="M567" t="b">
        <v>0</v>
      </c>
      <c r="N567" t="b">
        <v>1</v>
      </c>
      <c r="O567" t="str">
        <v>food/food trucks</v>
      </c>
      <c r="P567">
        <v>74.995594713656388</v>
      </c>
      <c r="Q567" t="str">
        <v>food</v>
      </c>
      <c r="R567" t="str">
        <v>food trucks</v>
      </c>
      <c r="S567">
        <v>43408.208333333328</v>
      </c>
      <c r="T567">
        <v>43437.25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Per Category</vt:lpstr>
      <vt:lpstr>Per Sub-Category</vt:lpstr>
      <vt:lpstr>Per Month</vt:lpstr>
      <vt:lpstr>Crowdfunding</vt:lpstr>
      <vt:lpstr>Bonus</vt:lpstr>
      <vt:lpstr>Bonus Statistics</vt:lpstr>
      <vt:lpstr>_FailedBackers</vt:lpstr>
      <vt:lpstr>_Goals</vt:lpstr>
      <vt:lpstr>_Outcomes</vt:lpstr>
      <vt:lpstr>_SuccessfulBackers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Scott Neubauer</cp:lastModifiedBy>
  <dcterms:created xsi:type="dcterms:W3CDTF">2021-09-29T18:52:28Z</dcterms:created>
  <dcterms:modified xsi:type="dcterms:W3CDTF">2022-06-18T18:05:30Z</dcterms:modified>
</cp:coreProperties>
</file>