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Winter 2023 Courses\SENG 438\Labs\Lab5\seng438-a5-Tyler-Thain\Lab5Data\"/>
    </mc:Choice>
  </mc:AlternateContent>
  <xr:revisionPtr revIDLastSave="0" documentId="8_{A238C259-7FDF-452E-B15E-81628DCC16FB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RGT" sheetId="1" r:id="rId1"/>
    <sheet name="RDC" sheetId="2" r:id="rId2"/>
  </sheets>
  <externalReferences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2" i="2"/>
  <c r="L5" i="2" l="1"/>
  <c r="R3" i="2"/>
  <c r="R4" i="2" s="1"/>
  <c r="L3" i="2"/>
  <c r="K7" i="2" s="1"/>
  <c r="R2" i="2"/>
  <c r="L2" i="2"/>
  <c r="H2" i="2"/>
  <c r="C5" i="2" l="1"/>
  <c r="C13" i="2"/>
  <c r="C21" i="2"/>
  <c r="C29" i="2"/>
  <c r="C37" i="2"/>
  <c r="C45" i="2"/>
  <c r="C53" i="2"/>
  <c r="C61" i="2"/>
  <c r="C7" i="2"/>
  <c r="C47" i="2"/>
  <c r="C63" i="2"/>
  <c r="C28" i="2"/>
  <c r="C6" i="2"/>
  <c r="C14" i="2"/>
  <c r="C22" i="2"/>
  <c r="C30" i="2"/>
  <c r="C38" i="2"/>
  <c r="C46" i="2"/>
  <c r="C54" i="2"/>
  <c r="C62" i="2"/>
  <c r="C23" i="2"/>
  <c r="C31" i="2"/>
  <c r="C39" i="2"/>
  <c r="C55" i="2"/>
  <c r="C36" i="2"/>
  <c r="C60" i="2"/>
  <c r="C15" i="2"/>
  <c r="C8" i="2"/>
  <c r="C16" i="2"/>
  <c r="C24" i="2"/>
  <c r="C32" i="2"/>
  <c r="C40" i="2"/>
  <c r="C48" i="2"/>
  <c r="C56" i="2"/>
  <c r="C64" i="2"/>
  <c r="C19" i="2"/>
  <c r="C59" i="2"/>
  <c r="C12" i="2"/>
  <c r="C44" i="2"/>
  <c r="C9" i="2"/>
  <c r="C17" i="2"/>
  <c r="C25" i="2"/>
  <c r="C33" i="2"/>
  <c r="C41" i="2"/>
  <c r="C49" i="2"/>
  <c r="C57" i="2"/>
  <c r="C65" i="2"/>
  <c r="C35" i="2"/>
  <c r="C43" i="2"/>
  <c r="C4" i="2"/>
  <c r="C52" i="2"/>
  <c r="C10" i="2"/>
  <c r="C18" i="2"/>
  <c r="C26" i="2"/>
  <c r="C34" i="2"/>
  <c r="C42" i="2"/>
  <c r="C50" i="2"/>
  <c r="C58" i="2"/>
  <c r="C66" i="2"/>
  <c r="C11" i="2"/>
  <c r="C51" i="2"/>
  <c r="C20" i="2"/>
  <c r="C27" i="2"/>
  <c r="D62" i="2"/>
  <c r="C2" i="2"/>
  <c r="C3" i="2" s="1"/>
  <c r="L4" i="2"/>
  <c r="D3" i="2"/>
  <c r="D66" i="2"/>
  <c r="D64" i="2"/>
  <c r="D60" i="2"/>
  <c r="D52" i="2"/>
  <c r="D50" i="2"/>
  <c r="D48" i="2"/>
  <c r="D44" i="2"/>
  <c r="D42" i="2"/>
  <c r="D36" i="2"/>
  <c r="D34" i="2"/>
  <c r="D32" i="2"/>
  <c r="D28" i="2"/>
  <c r="D26" i="2"/>
  <c r="D24" i="2"/>
  <c r="D20" i="2"/>
  <c r="D18" i="2"/>
  <c r="D16" i="2"/>
  <c r="D12" i="2"/>
  <c r="D10" i="2"/>
  <c r="D8" i="2"/>
  <c r="D6" i="2"/>
  <c r="D4" i="2"/>
  <c r="D65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U67" i="2"/>
  <c r="U29" i="2"/>
  <c r="U17" i="2"/>
  <c r="U7" i="2"/>
  <c r="U23" i="2"/>
  <c r="U15" i="2"/>
  <c r="U9" i="2"/>
  <c r="U25" i="2"/>
  <c r="U21" i="2"/>
  <c r="U11" i="2"/>
  <c r="U27" i="2"/>
  <c r="U19" i="2"/>
  <c r="U13" i="2"/>
  <c r="U5" i="2"/>
  <c r="U2" i="2"/>
  <c r="U35" i="2"/>
  <c r="U41" i="2"/>
  <c r="U45" i="2"/>
  <c r="U49" i="2"/>
  <c r="U55" i="2"/>
  <c r="U61" i="2"/>
  <c r="U31" i="2"/>
  <c r="U39" i="2"/>
  <c r="U47" i="2"/>
  <c r="U57" i="2"/>
  <c r="U59" i="2"/>
  <c r="U4" i="2"/>
  <c r="U33" i="2"/>
  <c r="U43" i="2"/>
  <c r="U51" i="2"/>
  <c r="U65" i="2"/>
  <c r="U6" i="2"/>
  <c r="U8" i="2"/>
  <c r="U10" i="2"/>
  <c r="U12" i="2"/>
  <c r="U14" i="2"/>
  <c r="U16" i="2"/>
  <c r="U18" i="2"/>
  <c r="U20" i="2"/>
  <c r="U22" i="2"/>
  <c r="U24" i="2"/>
  <c r="U26" i="2"/>
  <c r="U28" i="2"/>
  <c r="U30" i="2"/>
  <c r="U32" i="2"/>
  <c r="U34" i="2"/>
  <c r="U36" i="2"/>
  <c r="U38" i="2"/>
  <c r="U40" i="2"/>
  <c r="U42" i="2"/>
  <c r="U44" i="2"/>
  <c r="U46" i="2"/>
  <c r="U48" i="2"/>
  <c r="U50" i="2"/>
  <c r="U52" i="2"/>
  <c r="U54" i="2"/>
  <c r="U56" i="2"/>
  <c r="U58" i="2"/>
  <c r="U60" i="2"/>
  <c r="U62" i="2"/>
  <c r="U64" i="2"/>
  <c r="U66" i="2"/>
  <c r="U37" i="2"/>
  <c r="U53" i="2"/>
  <c r="U63" i="2"/>
  <c r="U3" i="2"/>
  <c r="D22" i="2" l="1"/>
  <c r="D38" i="2"/>
  <c r="D54" i="2"/>
  <c r="D2" i="2"/>
  <c r="D40" i="2"/>
  <c r="D56" i="2"/>
  <c r="D5" i="2"/>
  <c r="D58" i="2"/>
  <c r="D63" i="2"/>
  <c r="D14" i="2"/>
  <c r="D30" i="2"/>
  <c r="D46" i="2"/>
  <c r="D2" i="1"/>
  <c r="G3" i="1"/>
  <c r="G6" i="1"/>
  <c r="G12" i="1"/>
  <c r="G13" i="1"/>
  <c r="G15" i="1"/>
  <c r="G18" i="1"/>
  <c r="G24" i="1"/>
  <c r="G25" i="1"/>
  <c r="G27" i="1"/>
  <c r="G30" i="1"/>
  <c r="G36" i="1"/>
  <c r="G37" i="1"/>
  <c r="G39" i="1"/>
  <c r="G42" i="1"/>
  <c r="G48" i="1"/>
  <c r="G49" i="1"/>
  <c r="G51" i="1"/>
  <c r="G54" i="1"/>
  <c r="G60" i="1"/>
  <c r="G61" i="1"/>
  <c r="G63" i="1"/>
  <c r="G66" i="1"/>
  <c r="F32" i="1"/>
  <c r="H32" i="1" s="1"/>
  <c r="F44" i="1"/>
  <c r="H4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K1" i="1"/>
  <c r="K2" i="1" s="1"/>
  <c r="K3" i="1" s="1"/>
  <c r="K4" i="1" s="1"/>
  <c r="D5" i="1"/>
  <c r="F5" i="1" s="1"/>
  <c r="H5" i="1" s="1"/>
  <c r="D6" i="1"/>
  <c r="F6" i="1" s="1"/>
  <c r="H6" i="1" s="1"/>
  <c r="D7" i="1"/>
  <c r="F7" i="1" s="1"/>
  <c r="D8" i="1"/>
  <c r="F8" i="1" s="1"/>
  <c r="D9" i="1"/>
  <c r="F9" i="1" s="1"/>
  <c r="H9" i="1" s="1"/>
  <c r="D10" i="1"/>
  <c r="F10" i="1" s="1"/>
  <c r="H10" i="1" s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D15" i="1"/>
  <c r="F15" i="1" s="1"/>
  <c r="H15" i="1" s="1"/>
  <c r="D16" i="1"/>
  <c r="F16" i="1" s="1"/>
  <c r="H16" i="1" s="1"/>
  <c r="D17" i="1"/>
  <c r="F17" i="1" s="1"/>
  <c r="H17" i="1" s="1"/>
  <c r="D18" i="1"/>
  <c r="F18" i="1" s="1"/>
  <c r="H18" i="1" s="1"/>
  <c r="D19" i="1"/>
  <c r="F19" i="1" s="1"/>
  <c r="D20" i="1"/>
  <c r="F20" i="1" s="1"/>
  <c r="D21" i="1"/>
  <c r="F21" i="1" s="1"/>
  <c r="H21" i="1" s="1"/>
  <c r="D22" i="1"/>
  <c r="F22" i="1" s="1"/>
  <c r="H22" i="1" s="1"/>
  <c r="D23" i="1"/>
  <c r="F23" i="1" s="1"/>
  <c r="H23" i="1" s="1"/>
  <c r="D24" i="1"/>
  <c r="F24" i="1" s="1"/>
  <c r="H24" i="1" s="1"/>
  <c r="D25" i="1"/>
  <c r="F25" i="1" s="1"/>
  <c r="H25" i="1" s="1"/>
  <c r="D26" i="1"/>
  <c r="F26" i="1" s="1"/>
  <c r="H26" i="1" s="1"/>
  <c r="D27" i="1"/>
  <c r="F27" i="1" s="1"/>
  <c r="H27" i="1" s="1"/>
  <c r="D28" i="1"/>
  <c r="F28" i="1" s="1"/>
  <c r="H28" i="1" s="1"/>
  <c r="D29" i="1"/>
  <c r="F29" i="1" s="1"/>
  <c r="H29" i="1" s="1"/>
  <c r="D30" i="1"/>
  <c r="F30" i="1" s="1"/>
  <c r="H30" i="1" s="1"/>
  <c r="D31" i="1"/>
  <c r="F31" i="1" s="1"/>
  <c r="D32" i="1"/>
  <c r="D33" i="1"/>
  <c r="F33" i="1" s="1"/>
  <c r="H33" i="1" s="1"/>
  <c r="D34" i="1"/>
  <c r="F34" i="1" s="1"/>
  <c r="H34" i="1" s="1"/>
  <c r="D35" i="1"/>
  <c r="F35" i="1" s="1"/>
  <c r="H35" i="1" s="1"/>
  <c r="D36" i="1"/>
  <c r="F36" i="1" s="1"/>
  <c r="H36" i="1" s="1"/>
  <c r="D37" i="1"/>
  <c r="F37" i="1" s="1"/>
  <c r="H37" i="1" s="1"/>
  <c r="D38" i="1"/>
  <c r="F38" i="1" s="1"/>
  <c r="H38" i="1" s="1"/>
  <c r="D39" i="1"/>
  <c r="F39" i="1" s="1"/>
  <c r="H39" i="1" s="1"/>
  <c r="D40" i="1"/>
  <c r="F40" i="1" s="1"/>
  <c r="H40" i="1" s="1"/>
  <c r="D41" i="1"/>
  <c r="F41" i="1" s="1"/>
  <c r="H41" i="1" s="1"/>
  <c r="D42" i="1"/>
  <c r="F42" i="1" s="1"/>
  <c r="H42" i="1" s="1"/>
  <c r="D43" i="1"/>
  <c r="F43" i="1" s="1"/>
  <c r="D44" i="1"/>
  <c r="D45" i="1"/>
  <c r="F45" i="1" s="1"/>
  <c r="H45" i="1" s="1"/>
  <c r="D46" i="1"/>
  <c r="F46" i="1" s="1"/>
  <c r="H46" i="1" s="1"/>
  <c r="D47" i="1"/>
  <c r="F47" i="1" s="1"/>
  <c r="H47" i="1" s="1"/>
  <c r="D48" i="1"/>
  <c r="F48" i="1" s="1"/>
  <c r="H48" i="1" s="1"/>
  <c r="D49" i="1"/>
  <c r="F49" i="1" s="1"/>
  <c r="H49" i="1" s="1"/>
  <c r="D50" i="1"/>
  <c r="F50" i="1" s="1"/>
  <c r="H50" i="1" s="1"/>
  <c r="D51" i="1"/>
  <c r="F51" i="1" s="1"/>
  <c r="H51" i="1" s="1"/>
  <c r="D52" i="1"/>
  <c r="F52" i="1" s="1"/>
  <c r="H52" i="1" s="1"/>
  <c r="D53" i="1"/>
  <c r="F53" i="1" s="1"/>
  <c r="H53" i="1" s="1"/>
  <c r="D54" i="1"/>
  <c r="F54" i="1" s="1"/>
  <c r="H54" i="1" s="1"/>
  <c r="D55" i="1"/>
  <c r="F55" i="1" s="1"/>
  <c r="D56" i="1"/>
  <c r="F56" i="1" s="1"/>
  <c r="D57" i="1"/>
  <c r="F57" i="1" s="1"/>
  <c r="H57" i="1" s="1"/>
  <c r="D58" i="1"/>
  <c r="F58" i="1" s="1"/>
  <c r="H58" i="1" s="1"/>
  <c r="D59" i="1"/>
  <c r="F59" i="1" s="1"/>
  <c r="H59" i="1" s="1"/>
  <c r="D60" i="1"/>
  <c r="F60" i="1" s="1"/>
  <c r="H60" i="1" s="1"/>
  <c r="D61" i="1"/>
  <c r="F61" i="1" s="1"/>
  <c r="H61" i="1" s="1"/>
  <c r="D62" i="1"/>
  <c r="F62" i="1" s="1"/>
  <c r="H62" i="1" s="1"/>
  <c r="D63" i="1"/>
  <c r="F63" i="1" s="1"/>
  <c r="H63" i="1" s="1"/>
  <c r="D64" i="1"/>
  <c r="F64" i="1" s="1"/>
  <c r="H64" i="1" s="1"/>
  <c r="D65" i="1"/>
  <c r="F65" i="1" s="1"/>
  <c r="H65" i="1" s="1"/>
  <c r="D66" i="1"/>
  <c r="F66" i="1" s="1"/>
  <c r="H66" i="1" s="1"/>
  <c r="D4" i="1"/>
  <c r="F4" i="1" s="1"/>
  <c r="H4" i="1" s="1"/>
  <c r="D3" i="1"/>
  <c r="F3" i="1" s="1"/>
  <c r="H3" i="1" s="1"/>
  <c r="F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G2" i="1" l="1"/>
  <c r="H20" i="1"/>
  <c r="G20" i="1"/>
  <c r="H55" i="1"/>
  <c r="G55" i="1"/>
  <c r="H43" i="1"/>
  <c r="G43" i="1"/>
  <c r="H31" i="1"/>
  <c r="G31" i="1"/>
  <c r="H19" i="1"/>
  <c r="G19" i="1"/>
  <c r="H7" i="1"/>
  <c r="G7" i="1"/>
  <c r="H56" i="1"/>
  <c r="G56" i="1"/>
  <c r="H8" i="1"/>
  <c r="G8" i="1"/>
  <c r="G62" i="1"/>
  <c r="G50" i="1"/>
  <c r="G38" i="1"/>
  <c r="G26" i="1"/>
  <c r="G14" i="1"/>
  <c r="G59" i="1"/>
  <c r="G47" i="1"/>
  <c r="G35" i="1"/>
  <c r="G23" i="1"/>
  <c r="G11" i="1"/>
  <c r="G58" i="1"/>
  <c r="G46" i="1"/>
  <c r="G34" i="1"/>
  <c r="G22" i="1"/>
  <c r="G10" i="1"/>
  <c r="G57" i="1"/>
  <c r="G45" i="1"/>
  <c r="G33" i="1"/>
  <c r="G21" i="1"/>
  <c r="G9" i="1"/>
  <c r="G44" i="1"/>
  <c r="G32" i="1"/>
  <c r="G65" i="1"/>
  <c r="G53" i="1"/>
  <c r="G41" i="1"/>
  <c r="G29" i="1"/>
  <c r="G17" i="1"/>
  <c r="G5" i="1"/>
  <c r="G64" i="1"/>
  <c r="G52" i="1"/>
  <c r="G40" i="1"/>
  <c r="G28" i="1"/>
  <c r="G16" i="1"/>
  <c r="G4" i="1"/>
</calcChain>
</file>

<file path=xl/sharedStrings.xml><?xml version="1.0" encoding="utf-8"?>
<sst xmlns="http://schemas.openxmlformats.org/spreadsheetml/2006/main" count="34" uniqueCount="28">
  <si>
    <t>Failure Number</t>
  </si>
  <si>
    <t>TBF (Seconds)</t>
  </si>
  <si>
    <t>Cumulative Failure Time</t>
  </si>
  <si>
    <t>Arithmetic Mean Test</t>
  </si>
  <si>
    <t>Failure Intensity</t>
  </si>
  <si>
    <t>MTTF</t>
  </si>
  <si>
    <t>Lambda</t>
  </si>
  <si>
    <t>Reliability for 100s</t>
  </si>
  <si>
    <t>MTBF (sec)</t>
  </si>
  <si>
    <t>MTTF (sec)</t>
  </si>
  <si>
    <t>Lambda (failure/sec)</t>
  </si>
  <si>
    <t>Reliability (100s)</t>
  </si>
  <si>
    <t>Normalized Measure</t>
  </si>
  <si>
    <t>Min Target MTTF</t>
  </si>
  <si>
    <t>Acceptance Line</t>
  </si>
  <si>
    <t>x</t>
  </si>
  <si>
    <t>y</t>
  </si>
  <si>
    <t>Reject Line</t>
  </si>
  <si>
    <t>Target MTTF</t>
  </si>
  <si>
    <t>Slope</t>
  </si>
  <si>
    <t>FIO</t>
  </si>
  <si>
    <t>A</t>
  </si>
  <si>
    <t>B</t>
  </si>
  <si>
    <t>Discrimination Ratio</t>
  </si>
  <si>
    <t>X-Intercept</t>
  </si>
  <si>
    <t>Y-Intercept</t>
  </si>
  <si>
    <t>Purchaser Risk (beta)</t>
  </si>
  <si>
    <t>Supplier Risk 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</si>
</sst>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 Intensity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RGT!$C$2:$C$66</c:f>
              <c:numCache>
                <c:formatCode>General</c:formatCode>
                <c:ptCount val="65"/>
                <c:pt idx="0">
                  <c:v>524</c:v>
                </c:pt>
                <c:pt idx="1">
                  <c:v>815</c:v>
                </c:pt>
                <c:pt idx="2">
                  <c:v>1118</c:v>
                </c:pt>
                <c:pt idx="3">
                  <c:v>1724</c:v>
                </c:pt>
                <c:pt idx="4">
                  <c:v>2855</c:v>
                </c:pt>
                <c:pt idx="5">
                  <c:v>3127</c:v>
                </c:pt>
                <c:pt idx="6">
                  <c:v>3885</c:v>
                </c:pt>
                <c:pt idx="7">
                  <c:v>4538</c:v>
                </c:pt>
                <c:pt idx="8">
                  <c:v>4666</c:v>
                </c:pt>
                <c:pt idx="9">
                  <c:v>4852</c:v>
                </c:pt>
                <c:pt idx="10">
                  <c:v>4980</c:v>
                </c:pt>
                <c:pt idx="11">
                  <c:v>6374</c:v>
                </c:pt>
                <c:pt idx="12">
                  <c:v>6887</c:v>
                </c:pt>
                <c:pt idx="13">
                  <c:v>8171</c:v>
                </c:pt>
                <c:pt idx="14">
                  <c:v>8929</c:v>
                </c:pt>
                <c:pt idx="15">
                  <c:v>11017</c:v>
                </c:pt>
                <c:pt idx="16">
                  <c:v>11165</c:v>
                </c:pt>
                <c:pt idx="17">
                  <c:v>11468</c:v>
                </c:pt>
                <c:pt idx="18">
                  <c:v>12120</c:v>
                </c:pt>
                <c:pt idx="19">
                  <c:v>12948</c:v>
                </c:pt>
                <c:pt idx="20">
                  <c:v>13426</c:v>
                </c:pt>
                <c:pt idx="21">
                  <c:v>15866</c:v>
                </c:pt>
                <c:pt idx="22">
                  <c:v>16344</c:v>
                </c:pt>
                <c:pt idx="23">
                  <c:v>16716</c:v>
                </c:pt>
                <c:pt idx="24">
                  <c:v>17159</c:v>
                </c:pt>
                <c:pt idx="25">
                  <c:v>17744</c:v>
                </c:pt>
                <c:pt idx="26">
                  <c:v>18047</c:v>
                </c:pt>
                <c:pt idx="27">
                  <c:v>18444</c:v>
                </c:pt>
                <c:pt idx="28">
                  <c:v>19015</c:v>
                </c:pt>
                <c:pt idx="29">
                  <c:v>19686</c:v>
                </c:pt>
                <c:pt idx="30">
                  <c:v>19989</c:v>
                </c:pt>
                <c:pt idx="31">
                  <c:v>21411</c:v>
                </c:pt>
                <c:pt idx="32">
                  <c:v>22309</c:v>
                </c:pt>
                <c:pt idx="33">
                  <c:v>22542</c:v>
                </c:pt>
                <c:pt idx="34">
                  <c:v>24314</c:v>
                </c:pt>
                <c:pt idx="35">
                  <c:v>26066</c:v>
                </c:pt>
                <c:pt idx="36">
                  <c:v>26392</c:v>
                </c:pt>
                <c:pt idx="37">
                  <c:v>27348</c:v>
                </c:pt>
                <c:pt idx="38">
                  <c:v>28024</c:v>
                </c:pt>
                <c:pt idx="39">
                  <c:v>30912</c:v>
                </c:pt>
                <c:pt idx="40">
                  <c:v>30917</c:v>
                </c:pt>
                <c:pt idx="41">
                  <c:v>31080</c:v>
                </c:pt>
                <c:pt idx="42">
                  <c:v>32211</c:v>
                </c:pt>
                <c:pt idx="43">
                  <c:v>34882</c:v>
                </c:pt>
                <c:pt idx="44">
                  <c:v>35385</c:v>
                </c:pt>
                <c:pt idx="45">
                  <c:v>36003</c:v>
                </c:pt>
                <c:pt idx="46">
                  <c:v>37227</c:v>
                </c:pt>
                <c:pt idx="47">
                  <c:v>37705</c:v>
                </c:pt>
                <c:pt idx="48">
                  <c:v>38719</c:v>
                </c:pt>
                <c:pt idx="49">
                  <c:v>43601</c:v>
                </c:pt>
                <c:pt idx="50">
                  <c:v>44382</c:v>
                </c:pt>
                <c:pt idx="51">
                  <c:v>44580</c:v>
                </c:pt>
                <c:pt idx="52">
                  <c:v>46205</c:v>
                </c:pt>
                <c:pt idx="53">
                  <c:v>47033</c:v>
                </c:pt>
                <c:pt idx="54">
                  <c:v>50484</c:v>
                </c:pt>
                <c:pt idx="55">
                  <c:v>52798</c:v>
                </c:pt>
                <c:pt idx="56">
                  <c:v>53765</c:v>
                </c:pt>
                <c:pt idx="57">
                  <c:v>55994</c:v>
                </c:pt>
                <c:pt idx="58">
                  <c:v>57614</c:v>
                </c:pt>
                <c:pt idx="59">
                  <c:v>58226</c:v>
                </c:pt>
                <c:pt idx="60">
                  <c:v>58762</c:v>
                </c:pt>
                <c:pt idx="61">
                  <c:v>59411</c:v>
                </c:pt>
                <c:pt idx="62">
                  <c:v>61346</c:v>
                </c:pt>
                <c:pt idx="63">
                  <c:v>61439</c:v>
                </c:pt>
                <c:pt idx="64">
                  <c:v>64542</c:v>
                </c:pt>
              </c:numCache>
            </c:numRef>
          </c:xVal>
          <c:yVal>
            <c:numRef>
              <c:f>RGT!$E$2:$E$66</c:f>
              <c:numCache>
                <c:formatCode>General</c:formatCode>
                <c:ptCount val="65"/>
                <c:pt idx="0">
                  <c:v>1.9083969465648854E-3</c:v>
                </c:pt>
                <c:pt idx="1">
                  <c:v>3.4364261168384879E-3</c:v>
                </c:pt>
                <c:pt idx="2">
                  <c:v>3.3003300330033004E-3</c:v>
                </c:pt>
                <c:pt idx="3">
                  <c:v>1.6501650165016502E-3</c:v>
                </c:pt>
                <c:pt idx="4">
                  <c:v>8.8417329796640137E-4</c:v>
                </c:pt>
                <c:pt idx="5">
                  <c:v>3.6764705882352941E-3</c:v>
                </c:pt>
                <c:pt idx="6">
                  <c:v>1.3192612137203166E-3</c:v>
                </c:pt>
                <c:pt idx="7">
                  <c:v>1.5313935681470138E-3</c:v>
                </c:pt>
                <c:pt idx="8">
                  <c:v>7.8125E-3</c:v>
                </c:pt>
                <c:pt idx="9">
                  <c:v>5.3763440860215058E-3</c:v>
                </c:pt>
                <c:pt idx="10">
                  <c:v>7.8125E-3</c:v>
                </c:pt>
                <c:pt idx="11">
                  <c:v>7.173601147776184E-4</c:v>
                </c:pt>
                <c:pt idx="12">
                  <c:v>1.9493177387914229E-3</c:v>
                </c:pt>
                <c:pt idx="13">
                  <c:v>7.7881619937694702E-4</c:v>
                </c:pt>
                <c:pt idx="14">
                  <c:v>1.3192612137203166E-3</c:v>
                </c:pt>
                <c:pt idx="15">
                  <c:v>4.7892720306513407E-4</c:v>
                </c:pt>
                <c:pt idx="16">
                  <c:v>6.7567567567567571E-3</c:v>
                </c:pt>
                <c:pt idx="17">
                  <c:v>3.3003300330033004E-3</c:v>
                </c:pt>
                <c:pt idx="18">
                  <c:v>1.5337423312883436E-3</c:v>
                </c:pt>
                <c:pt idx="19">
                  <c:v>1.2077294685990338E-3</c:v>
                </c:pt>
                <c:pt idx="20">
                  <c:v>2.0920502092050207E-3</c:v>
                </c:pt>
                <c:pt idx="21">
                  <c:v>4.0983606557377049E-4</c:v>
                </c:pt>
                <c:pt idx="22">
                  <c:v>2.0920502092050207E-3</c:v>
                </c:pt>
                <c:pt idx="23">
                  <c:v>2.6881720430107529E-3</c:v>
                </c:pt>
                <c:pt idx="24">
                  <c:v>2.257336343115124E-3</c:v>
                </c:pt>
                <c:pt idx="25">
                  <c:v>1.7094017094017094E-3</c:v>
                </c:pt>
                <c:pt idx="26">
                  <c:v>3.3003300330033004E-3</c:v>
                </c:pt>
                <c:pt idx="27">
                  <c:v>2.5188916876574307E-3</c:v>
                </c:pt>
                <c:pt idx="28">
                  <c:v>1.7513134851138354E-3</c:v>
                </c:pt>
                <c:pt idx="29">
                  <c:v>1.4903129657228018E-3</c:v>
                </c:pt>
                <c:pt idx="30">
                  <c:v>3.3003300330033004E-3</c:v>
                </c:pt>
                <c:pt idx="31">
                  <c:v>7.0323488045007034E-4</c:v>
                </c:pt>
                <c:pt idx="32">
                  <c:v>1.1135857461024498E-3</c:v>
                </c:pt>
                <c:pt idx="33">
                  <c:v>4.2918454935622317E-3</c:v>
                </c:pt>
                <c:pt idx="34">
                  <c:v>5.6433408577878099E-4</c:v>
                </c:pt>
                <c:pt idx="35">
                  <c:v>5.7077625570776253E-4</c:v>
                </c:pt>
                <c:pt idx="36">
                  <c:v>3.0674846625766872E-3</c:v>
                </c:pt>
                <c:pt idx="37">
                  <c:v>1.0460251046025104E-3</c:v>
                </c:pt>
                <c:pt idx="38">
                  <c:v>1.4792899408284023E-3</c:v>
                </c:pt>
                <c:pt idx="39">
                  <c:v>3.4626038781163435E-4</c:v>
                </c:pt>
                <c:pt idx="40">
                  <c:v>0.2</c:v>
                </c:pt>
                <c:pt idx="41">
                  <c:v>6.1349693251533744E-3</c:v>
                </c:pt>
                <c:pt idx="42">
                  <c:v>8.8417329796640137E-4</c:v>
                </c:pt>
                <c:pt idx="43">
                  <c:v>3.7439161362785476E-4</c:v>
                </c:pt>
                <c:pt idx="44">
                  <c:v>1.9880715705765406E-3</c:v>
                </c:pt>
                <c:pt idx="45">
                  <c:v>1.6181229773462784E-3</c:v>
                </c:pt>
                <c:pt idx="46">
                  <c:v>8.1699346405228761E-4</c:v>
                </c:pt>
                <c:pt idx="47">
                  <c:v>2.0920502092050207E-3</c:v>
                </c:pt>
                <c:pt idx="48">
                  <c:v>9.8619329388560163E-4</c:v>
                </c:pt>
                <c:pt idx="49">
                  <c:v>2.0483408439164277E-4</c:v>
                </c:pt>
                <c:pt idx="50">
                  <c:v>1.2804097311139564E-3</c:v>
                </c:pt>
                <c:pt idx="51">
                  <c:v>5.0505050505050509E-3</c:v>
                </c:pt>
                <c:pt idx="52">
                  <c:v>6.1538461538461541E-4</c:v>
                </c:pt>
                <c:pt idx="53">
                  <c:v>1.2077294685990338E-3</c:v>
                </c:pt>
                <c:pt idx="54">
                  <c:v>2.8977108084613158E-4</c:v>
                </c:pt>
                <c:pt idx="55">
                  <c:v>4.3215211754537599E-4</c:v>
                </c:pt>
                <c:pt idx="56">
                  <c:v>1.0341261633919339E-3</c:v>
                </c:pt>
                <c:pt idx="57">
                  <c:v>4.4863167339614175E-4</c:v>
                </c:pt>
                <c:pt idx="58">
                  <c:v>6.1728395061728394E-4</c:v>
                </c:pt>
                <c:pt idx="59">
                  <c:v>1.6339869281045752E-3</c:v>
                </c:pt>
                <c:pt idx="60">
                  <c:v>1.8656716417910447E-3</c:v>
                </c:pt>
                <c:pt idx="61">
                  <c:v>1.5408320493066256E-3</c:v>
                </c:pt>
                <c:pt idx="62">
                  <c:v>5.1679586563307489E-4</c:v>
                </c:pt>
                <c:pt idx="63">
                  <c:v>1.0752688172043012E-2</c:v>
                </c:pt>
                <c:pt idx="64">
                  <c:v>3.2226877215597811E-4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3-4C42-8393-669CEF87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26224"/>
        <c:axId val="1970420320"/>
      </c:scatterChart>
      <c:valAx>
        <c:axId val="2350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 Time Between Failures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20320"/>
        <c:crosses val="autoZero"/>
        <c:crossBetween val="midCat"/>
      </c:valAx>
      <c:valAx>
        <c:axId val="1970420320"/>
        <c:scaling>
          <c:orientation val="minMax"/>
          <c:max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Intensity (failures/sec)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 Intensity (Lambda)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RGT!$C$2:$C$66</c:f>
              <c:numCache>
                <c:formatCode>General</c:formatCode>
                <c:ptCount val="65"/>
                <c:pt idx="0">
                  <c:v>524</c:v>
                </c:pt>
                <c:pt idx="1">
                  <c:v>815</c:v>
                </c:pt>
                <c:pt idx="2">
                  <c:v>1118</c:v>
                </c:pt>
                <c:pt idx="3">
                  <c:v>1724</c:v>
                </c:pt>
                <c:pt idx="4">
                  <c:v>2855</c:v>
                </c:pt>
                <c:pt idx="5">
                  <c:v>3127</c:v>
                </c:pt>
                <c:pt idx="6">
                  <c:v>3885</c:v>
                </c:pt>
                <c:pt idx="7">
                  <c:v>4538</c:v>
                </c:pt>
                <c:pt idx="8">
                  <c:v>4666</c:v>
                </c:pt>
                <c:pt idx="9">
                  <c:v>4852</c:v>
                </c:pt>
                <c:pt idx="10">
                  <c:v>4980</c:v>
                </c:pt>
                <c:pt idx="11">
                  <c:v>6374</c:v>
                </c:pt>
                <c:pt idx="12">
                  <c:v>6887</c:v>
                </c:pt>
                <c:pt idx="13">
                  <c:v>8171</c:v>
                </c:pt>
                <c:pt idx="14">
                  <c:v>8929</c:v>
                </c:pt>
                <c:pt idx="15">
                  <c:v>11017</c:v>
                </c:pt>
                <c:pt idx="16">
                  <c:v>11165</c:v>
                </c:pt>
                <c:pt idx="17">
                  <c:v>11468</c:v>
                </c:pt>
                <c:pt idx="18">
                  <c:v>12120</c:v>
                </c:pt>
                <c:pt idx="19">
                  <c:v>12948</c:v>
                </c:pt>
                <c:pt idx="20">
                  <c:v>13426</c:v>
                </c:pt>
                <c:pt idx="21">
                  <c:v>15866</c:v>
                </c:pt>
                <c:pt idx="22">
                  <c:v>16344</c:v>
                </c:pt>
                <c:pt idx="23">
                  <c:v>16716</c:v>
                </c:pt>
                <c:pt idx="24">
                  <c:v>17159</c:v>
                </c:pt>
                <c:pt idx="25">
                  <c:v>17744</c:v>
                </c:pt>
                <c:pt idx="26">
                  <c:v>18047</c:v>
                </c:pt>
                <c:pt idx="27">
                  <c:v>18444</c:v>
                </c:pt>
                <c:pt idx="28">
                  <c:v>19015</c:v>
                </c:pt>
                <c:pt idx="29">
                  <c:v>19686</c:v>
                </c:pt>
                <c:pt idx="30">
                  <c:v>19989</c:v>
                </c:pt>
                <c:pt idx="31">
                  <c:v>21411</c:v>
                </c:pt>
                <c:pt idx="32">
                  <c:v>22309</c:v>
                </c:pt>
                <c:pt idx="33">
                  <c:v>22542</c:v>
                </c:pt>
                <c:pt idx="34">
                  <c:v>24314</c:v>
                </c:pt>
                <c:pt idx="35">
                  <c:v>26066</c:v>
                </c:pt>
                <c:pt idx="36">
                  <c:v>26392</c:v>
                </c:pt>
                <c:pt idx="37">
                  <c:v>27348</c:v>
                </c:pt>
                <c:pt idx="38">
                  <c:v>28024</c:v>
                </c:pt>
                <c:pt idx="39">
                  <c:v>30912</c:v>
                </c:pt>
                <c:pt idx="40">
                  <c:v>30917</c:v>
                </c:pt>
                <c:pt idx="41">
                  <c:v>31080</c:v>
                </c:pt>
                <c:pt idx="42">
                  <c:v>32211</c:v>
                </c:pt>
                <c:pt idx="43">
                  <c:v>34882</c:v>
                </c:pt>
                <c:pt idx="44">
                  <c:v>35385</c:v>
                </c:pt>
                <c:pt idx="45">
                  <c:v>36003</c:v>
                </c:pt>
                <c:pt idx="46">
                  <c:v>37227</c:v>
                </c:pt>
                <c:pt idx="47">
                  <c:v>37705</c:v>
                </c:pt>
                <c:pt idx="48">
                  <c:v>38719</c:v>
                </c:pt>
                <c:pt idx="49">
                  <c:v>43601</c:v>
                </c:pt>
                <c:pt idx="50">
                  <c:v>44382</c:v>
                </c:pt>
                <c:pt idx="51">
                  <c:v>44580</c:v>
                </c:pt>
                <c:pt idx="52">
                  <c:v>46205</c:v>
                </c:pt>
                <c:pt idx="53">
                  <c:v>47033</c:v>
                </c:pt>
                <c:pt idx="54">
                  <c:v>50484</c:v>
                </c:pt>
                <c:pt idx="55">
                  <c:v>52798</c:v>
                </c:pt>
                <c:pt idx="56">
                  <c:v>53765</c:v>
                </c:pt>
                <c:pt idx="57">
                  <c:v>55994</c:v>
                </c:pt>
                <c:pt idx="58">
                  <c:v>57614</c:v>
                </c:pt>
                <c:pt idx="59">
                  <c:v>58226</c:v>
                </c:pt>
                <c:pt idx="60">
                  <c:v>58762</c:v>
                </c:pt>
                <c:pt idx="61">
                  <c:v>59411</c:v>
                </c:pt>
                <c:pt idx="62">
                  <c:v>61346</c:v>
                </c:pt>
                <c:pt idx="63">
                  <c:v>61439</c:v>
                </c:pt>
                <c:pt idx="64">
                  <c:v>64542</c:v>
                </c:pt>
              </c:numCache>
            </c:numRef>
          </c:xVal>
          <c:yVal>
            <c:numRef>
              <c:f>RGT!$G$2:$G$66</c:f>
              <c:numCache>
                <c:formatCode>General</c:formatCode>
                <c:ptCount val="65"/>
                <c:pt idx="0">
                  <c:v>1.9083969465648854E-3</c:v>
                </c:pt>
                <c:pt idx="1">
                  <c:v>2.4539877300613498E-3</c:v>
                </c:pt>
                <c:pt idx="2">
                  <c:v>2.6833631484794273E-3</c:v>
                </c:pt>
                <c:pt idx="3">
                  <c:v>2.3201856148491878E-3</c:v>
                </c:pt>
                <c:pt idx="4">
                  <c:v>1.7513134851138354E-3</c:v>
                </c:pt>
                <c:pt idx="5">
                  <c:v>1.9187719859290056E-3</c:v>
                </c:pt>
                <c:pt idx="6">
                  <c:v>1.8018018018018018E-3</c:v>
                </c:pt>
                <c:pt idx="7">
                  <c:v>1.7628911414720142E-3</c:v>
                </c:pt>
                <c:pt idx="8">
                  <c:v>1.9288469781397343E-3</c:v>
                </c:pt>
                <c:pt idx="9">
                  <c:v>2.0610057708161582E-3</c:v>
                </c:pt>
                <c:pt idx="10">
                  <c:v>2.2088353413654616E-3</c:v>
                </c:pt>
                <c:pt idx="11">
                  <c:v>1.882648258550361E-3</c:v>
                </c:pt>
                <c:pt idx="12">
                  <c:v>1.8876143458690289E-3</c:v>
                </c:pt>
                <c:pt idx="13">
                  <c:v>1.7133765756945296E-3</c:v>
                </c:pt>
                <c:pt idx="14">
                  <c:v>1.6799193638705342E-3</c:v>
                </c:pt>
                <c:pt idx="15">
                  <c:v>1.4523009893800489E-3</c:v>
                </c:pt>
                <c:pt idx="16">
                  <c:v>1.522615315718764E-3</c:v>
                </c:pt>
                <c:pt idx="17">
                  <c:v>1.569584931984653E-3</c:v>
                </c:pt>
                <c:pt idx="18">
                  <c:v>1.5676567656765675E-3</c:v>
                </c:pt>
                <c:pt idx="19">
                  <c:v>1.5446400988569664E-3</c:v>
                </c:pt>
                <c:pt idx="20">
                  <c:v>1.5641293013555786E-3</c:v>
                </c:pt>
                <c:pt idx="21">
                  <c:v>1.3866128828942394E-3</c:v>
                </c:pt>
                <c:pt idx="22">
                  <c:v>1.4072442486539403E-3</c:v>
                </c:pt>
                <c:pt idx="23">
                  <c:v>1.4357501794687725E-3</c:v>
                </c:pt>
                <c:pt idx="24">
                  <c:v>1.4569613613846961E-3</c:v>
                </c:pt>
                <c:pt idx="25">
                  <c:v>1.4652840396753833E-3</c:v>
                </c:pt>
                <c:pt idx="26">
                  <c:v>1.4960935335512828E-3</c:v>
                </c:pt>
                <c:pt idx="27">
                  <c:v>1.5181088700932555E-3</c:v>
                </c:pt>
                <c:pt idx="28">
                  <c:v>1.5251117538785169E-3</c:v>
                </c:pt>
                <c:pt idx="29">
                  <c:v>1.5239256324291372E-3</c:v>
                </c:pt>
                <c:pt idx="30">
                  <c:v>1.5508529691330233E-3</c:v>
                </c:pt>
                <c:pt idx="31">
                  <c:v>1.494558871608052E-3</c:v>
                </c:pt>
                <c:pt idx="32">
                  <c:v>1.4792236317181407E-3</c:v>
                </c:pt>
                <c:pt idx="33">
                  <c:v>1.5082956259426848E-3</c:v>
                </c:pt>
                <c:pt idx="34">
                  <c:v>1.4394998766142962E-3</c:v>
                </c:pt>
                <c:pt idx="35">
                  <c:v>1.3811094912913374E-3</c:v>
                </c:pt>
                <c:pt idx="36">
                  <c:v>1.4019399818126705E-3</c:v>
                </c:pt>
                <c:pt idx="37">
                  <c:v>1.3894983179757203E-3</c:v>
                </c:pt>
                <c:pt idx="38">
                  <c:v>1.3916642877533543E-3</c:v>
                </c:pt>
                <c:pt idx="39">
                  <c:v>1.2939958592132505E-3</c:v>
                </c:pt>
                <c:pt idx="40">
                  <c:v>1.3261312546495455E-3</c:v>
                </c:pt>
                <c:pt idx="41">
                  <c:v>1.3513513513513514E-3</c:v>
                </c:pt>
                <c:pt idx="42">
                  <c:v>1.334947688677781E-3</c:v>
                </c:pt>
                <c:pt idx="43">
                  <c:v>1.2613955621810675E-3</c:v>
                </c:pt>
                <c:pt idx="44">
                  <c:v>1.2717253073336158E-3</c:v>
                </c:pt>
                <c:pt idx="45">
                  <c:v>1.2776713051690137E-3</c:v>
                </c:pt>
                <c:pt idx="46">
                  <c:v>1.2625245117790852E-3</c:v>
                </c:pt>
                <c:pt idx="47">
                  <c:v>1.2730407107810634E-3</c:v>
                </c:pt>
                <c:pt idx="48">
                  <c:v>1.2655285518737571E-3</c:v>
                </c:pt>
                <c:pt idx="49">
                  <c:v>1.146762688929153E-3</c:v>
                </c:pt>
                <c:pt idx="50">
                  <c:v>1.1491145058807625E-3</c:v>
                </c:pt>
                <c:pt idx="51">
                  <c:v>1.1664423508299685E-3</c:v>
                </c:pt>
                <c:pt idx="52">
                  <c:v>1.1470620062763769E-3</c:v>
                </c:pt>
                <c:pt idx="53">
                  <c:v>1.1481300363574511E-3</c:v>
                </c:pt>
                <c:pt idx="54">
                  <c:v>1.089454084462404E-3</c:v>
                </c:pt>
                <c:pt idx="55">
                  <c:v>1.0606462365998711E-3</c:v>
                </c:pt>
                <c:pt idx="56">
                  <c:v>1.0601692550916025E-3</c:v>
                </c:pt>
                <c:pt idx="57">
                  <c:v>1.0358252669928922E-3</c:v>
                </c:pt>
                <c:pt idx="58">
                  <c:v>1.0240566528968654E-3</c:v>
                </c:pt>
                <c:pt idx="59">
                  <c:v>1.03046748875073E-3</c:v>
                </c:pt>
                <c:pt idx="60">
                  <c:v>1.0380858377863245E-3</c:v>
                </c:pt>
                <c:pt idx="61">
                  <c:v>1.0435777886250021E-3</c:v>
                </c:pt>
                <c:pt idx="62">
                  <c:v>1.0269618231017509E-3</c:v>
                </c:pt>
                <c:pt idx="63">
                  <c:v>1.0416836211526879E-3</c:v>
                </c:pt>
                <c:pt idx="64">
                  <c:v>1.0070961544420688E-3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8-4739-923D-F9BF9F9A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57664"/>
        <c:axId val="443584608"/>
      </c:scatterChart>
      <c:valAx>
        <c:axId val="2350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</a:t>
                </a:r>
                <a:r>
                  <a:rPr lang="en-CA" baseline="0"/>
                  <a:t> Time Between Failures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84608"/>
        <c:crosses val="autoZero"/>
        <c:crossBetween val="midCat"/>
      </c:valAx>
      <c:valAx>
        <c:axId val="443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Intensity</a:t>
                </a:r>
                <a:r>
                  <a:rPr lang="en-CA" baseline="0"/>
                  <a:t> (1/MTBF)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Reliability for 100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Reliability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RGT!$C$2:$C$66</c:f>
              <c:numCache>
                <c:formatCode>General</c:formatCode>
                <c:ptCount val="65"/>
                <c:pt idx="0">
                  <c:v>524</c:v>
                </c:pt>
                <c:pt idx="1">
                  <c:v>815</c:v>
                </c:pt>
                <c:pt idx="2">
                  <c:v>1118</c:v>
                </c:pt>
                <c:pt idx="3">
                  <c:v>1724</c:v>
                </c:pt>
                <c:pt idx="4">
                  <c:v>2855</c:v>
                </c:pt>
                <c:pt idx="5">
                  <c:v>3127</c:v>
                </c:pt>
                <c:pt idx="6">
                  <c:v>3885</c:v>
                </c:pt>
                <c:pt idx="7">
                  <c:v>4538</c:v>
                </c:pt>
                <c:pt idx="8">
                  <c:v>4666</c:v>
                </c:pt>
                <c:pt idx="9">
                  <c:v>4852</c:v>
                </c:pt>
                <c:pt idx="10">
                  <c:v>4980</c:v>
                </c:pt>
                <c:pt idx="11">
                  <c:v>6374</c:v>
                </c:pt>
                <c:pt idx="12">
                  <c:v>6887</c:v>
                </c:pt>
                <c:pt idx="13">
                  <c:v>8171</c:v>
                </c:pt>
                <c:pt idx="14">
                  <c:v>8929</c:v>
                </c:pt>
                <c:pt idx="15">
                  <c:v>11017</c:v>
                </c:pt>
                <c:pt idx="16">
                  <c:v>11165</c:v>
                </c:pt>
                <c:pt idx="17">
                  <c:v>11468</c:v>
                </c:pt>
                <c:pt idx="18">
                  <c:v>12120</c:v>
                </c:pt>
                <c:pt idx="19">
                  <c:v>12948</c:v>
                </c:pt>
                <c:pt idx="20">
                  <c:v>13426</c:v>
                </c:pt>
                <c:pt idx="21">
                  <c:v>15866</c:v>
                </c:pt>
                <c:pt idx="22">
                  <c:v>16344</c:v>
                </c:pt>
                <c:pt idx="23">
                  <c:v>16716</c:v>
                </c:pt>
                <c:pt idx="24">
                  <c:v>17159</c:v>
                </c:pt>
                <c:pt idx="25">
                  <c:v>17744</c:v>
                </c:pt>
                <c:pt idx="26">
                  <c:v>18047</c:v>
                </c:pt>
                <c:pt idx="27">
                  <c:v>18444</c:v>
                </c:pt>
                <c:pt idx="28">
                  <c:v>19015</c:v>
                </c:pt>
                <c:pt idx="29">
                  <c:v>19686</c:v>
                </c:pt>
                <c:pt idx="30">
                  <c:v>19989</c:v>
                </c:pt>
                <c:pt idx="31">
                  <c:v>21411</c:v>
                </c:pt>
                <c:pt idx="32">
                  <c:v>22309</c:v>
                </c:pt>
                <c:pt idx="33">
                  <c:v>22542</c:v>
                </c:pt>
                <c:pt idx="34">
                  <c:v>24314</c:v>
                </c:pt>
                <c:pt idx="35">
                  <c:v>26066</c:v>
                </c:pt>
                <c:pt idx="36">
                  <c:v>26392</c:v>
                </c:pt>
                <c:pt idx="37">
                  <c:v>27348</c:v>
                </c:pt>
                <c:pt idx="38">
                  <c:v>28024</c:v>
                </c:pt>
                <c:pt idx="39">
                  <c:v>30912</c:v>
                </c:pt>
                <c:pt idx="40">
                  <c:v>30917</c:v>
                </c:pt>
                <c:pt idx="41">
                  <c:v>31080</c:v>
                </c:pt>
                <c:pt idx="42">
                  <c:v>32211</c:v>
                </c:pt>
                <c:pt idx="43">
                  <c:v>34882</c:v>
                </c:pt>
                <c:pt idx="44">
                  <c:v>35385</c:v>
                </c:pt>
                <c:pt idx="45">
                  <c:v>36003</c:v>
                </c:pt>
                <c:pt idx="46">
                  <c:v>37227</c:v>
                </c:pt>
                <c:pt idx="47">
                  <c:v>37705</c:v>
                </c:pt>
                <c:pt idx="48">
                  <c:v>38719</c:v>
                </c:pt>
                <c:pt idx="49">
                  <c:v>43601</c:v>
                </c:pt>
                <c:pt idx="50">
                  <c:v>44382</c:v>
                </c:pt>
                <c:pt idx="51">
                  <c:v>44580</c:v>
                </c:pt>
                <c:pt idx="52">
                  <c:v>46205</c:v>
                </c:pt>
                <c:pt idx="53">
                  <c:v>47033</c:v>
                </c:pt>
                <c:pt idx="54">
                  <c:v>50484</c:v>
                </c:pt>
                <c:pt idx="55">
                  <c:v>52798</c:v>
                </c:pt>
                <c:pt idx="56">
                  <c:v>53765</c:v>
                </c:pt>
                <c:pt idx="57">
                  <c:v>55994</c:v>
                </c:pt>
                <c:pt idx="58">
                  <c:v>57614</c:v>
                </c:pt>
                <c:pt idx="59">
                  <c:v>58226</c:v>
                </c:pt>
                <c:pt idx="60">
                  <c:v>58762</c:v>
                </c:pt>
                <c:pt idx="61">
                  <c:v>59411</c:v>
                </c:pt>
                <c:pt idx="62">
                  <c:v>61346</c:v>
                </c:pt>
                <c:pt idx="63">
                  <c:v>61439</c:v>
                </c:pt>
                <c:pt idx="64">
                  <c:v>64542</c:v>
                </c:pt>
              </c:numCache>
            </c:numRef>
          </c:xVal>
          <c:yVal>
            <c:numRef>
              <c:f>RGT!$H$2:$H$66</c:f>
              <c:numCache>
                <c:formatCode>General</c:formatCode>
                <c:ptCount val="65"/>
                <c:pt idx="0">
                  <c:v>0.82626503223498693</c:v>
                </c:pt>
                <c:pt idx="1">
                  <c:v>0.78239247902476927</c:v>
                </c:pt>
                <c:pt idx="2">
                  <c:v>0.76465057451239415</c:v>
                </c:pt>
                <c:pt idx="3">
                  <c:v>0.79293140518576999</c:v>
                </c:pt>
                <c:pt idx="4">
                  <c:v>0.83934676658017915</c:v>
                </c:pt>
                <c:pt idx="5">
                  <c:v>0.82540822355956711</c:v>
                </c:pt>
                <c:pt idx="6">
                  <c:v>0.83511972583174732</c:v>
                </c:pt>
                <c:pt idx="7">
                  <c:v>0.83837556205939279</c:v>
                </c:pt>
                <c:pt idx="8">
                  <c:v>0.82457704419385314</c:v>
                </c:pt>
                <c:pt idx="9">
                  <c:v>0.81375122744331341</c:v>
                </c:pt>
                <c:pt idx="10">
                  <c:v>0.80181005835318342</c:v>
                </c:pt>
                <c:pt idx="11">
                  <c:v>0.82839529768828468</c:v>
                </c:pt>
                <c:pt idx="12">
                  <c:v>0.82798401148262846</c:v>
                </c:pt>
                <c:pt idx="13">
                  <c:v>0.84253703642838562</c:v>
                </c:pt>
                <c:pt idx="14">
                  <c:v>0.84536065131826787</c:v>
                </c:pt>
                <c:pt idx="15">
                  <c:v>0.86482327529751779</c:v>
                </c:pt>
                <c:pt idx="16">
                  <c:v>0.85876365756014494</c:v>
                </c:pt>
                <c:pt idx="17">
                  <c:v>0.85473953558568383</c:v>
                </c:pt>
                <c:pt idx="18">
                  <c:v>0.854904359473037</c:v>
                </c:pt>
                <c:pt idx="19">
                  <c:v>0.85687433059225537</c:v>
                </c:pt>
                <c:pt idx="20">
                  <c:v>0.85520597712977553</c:v>
                </c:pt>
                <c:pt idx="21">
                  <c:v>0.87052283480672477</c:v>
                </c:pt>
                <c:pt idx="22">
                  <c:v>0.86872867873693005</c:v>
                </c:pt>
                <c:pt idx="23">
                  <c:v>0.86625581301711008</c:v>
                </c:pt>
                <c:pt idx="24">
                  <c:v>0.86442032938058799</c:v>
                </c:pt>
                <c:pt idx="25">
                  <c:v>0.86370119944551638</c:v>
                </c:pt>
                <c:pt idx="26">
                  <c:v>0.86104427479089996</c:v>
                </c:pt>
                <c:pt idx="27">
                  <c:v>0.85915074194512664</c:v>
                </c:pt>
                <c:pt idx="28">
                  <c:v>0.85854929928137336</c:v>
                </c:pt>
                <c:pt idx="29">
                  <c:v>0.85865113969493168</c:v>
                </c:pt>
                <c:pt idx="30">
                  <c:v>0.85634213102783174</c:v>
                </c:pt>
                <c:pt idx="31">
                  <c:v>0.86117642611901724</c:v>
                </c:pt>
                <c:pt idx="32">
                  <c:v>0.86249807395754752</c:v>
                </c:pt>
                <c:pt idx="33">
                  <c:v>0.8599942613598176</c:v>
                </c:pt>
                <c:pt idx="34">
                  <c:v>0.86593105421333683</c:v>
                </c:pt>
                <c:pt idx="35">
                  <c:v>0.87100204946584714</c:v>
                </c:pt>
                <c:pt idx="36">
                  <c:v>0.86918959784048766</c:v>
                </c:pt>
                <c:pt idx="37">
                  <c:v>0.87027168732927618</c:v>
                </c:pt>
                <c:pt idx="38">
                  <c:v>0.87008320952456586</c:v>
                </c:pt>
                <c:pt idx="39">
                  <c:v>0.8786228100868011</c:v>
                </c:pt>
                <c:pt idx="40">
                  <c:v>0.87580385278394335</c:v>
                </c:pt>
                <c:pt idx="41">
                  <c:v>0.87359784994756307</c:v>
                </c:pt>
                <c:pt idx="42">
                  <c:v>0.87503204637397725</c:v>
                </c:pt>
                <c:pt idx="43">
                  <c:v>0.88149182053431085</c:v>
                </c:pt>
                <c:pt idx="44">
                  <c:v>0.88058173207830892</c:v>
                </c:pt>
                <c:pt idx="45">
                  <c:v>0.88005829400453062</c:v>
                </c:pt>
                <c:pt idx="46">
                  <c:v>0.88139231016788122</c:v>
                </c:pt>
                <c:pt idx="47">
                  <c:v>0.88046590767165367</c:v>
                </c:pt>
                <c:pt idx="48">
                  <c:v>0.88112757614956427</c:v>
                </c:pt>
                <c:pt idx="49">
                  <c:v>0.89165475356885826</c:v>
                </c:pt>
                <c:pt idx="50">
                  <c:v>0.89144507734938649</c:v>
                </c:pt>
                <c:pt idx="51">
                  <c:v>0.88990173266931116</c:v>
                </c:pt>
                <c:pt idx="52">
                  <c:v>0.89162806519472715</c:v>
                </c:pt>
                <c:pt idx="53">
                  <c:v>0.89153284172041858</c:v>
                </c:pt>
                <c:pt idx="54">
                  <c:v>0.89677937274128938</c:v>
                </c:pt>
                <c:pt idx="55">
                  <c:v>0.8993665258413388</c:v>
                </c:pt>
                <c:pt idx="56">
                  <c:v>0.89940942498463372</c:v>
                </c:pt>
                <c:pt idx="57">
                  <c:v>0.90160161346628853</c:v>
                </c:pt>
                <c:pt idx="58">
                  <c:v>0.90266329821738245</c:v>
                </c:pt>
                <c:pt idx="59">
                  <c:v>0.90208480104609789</c:v>
                </c:pt>
                <c:pt idx="60">
                  <c:v>0.90139782307381544</c:v>
                </c:pt>
                <c:pt idx="61">
                  <c:v>0.90090291573355263</c:v>
                </c:pt>
                <c:pt idx="62">
                  <c:v>0.90240109725424544</c:v>
                </c:pt>
                <c:pt idx="63">
                  <c:v>0.90107357799605725</c:v>
                </c:pt>
                <c:pt idx="64">
                  <c:v>0.90419555919303318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E90-841A-3FF82451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6416"/>
        <c:axId val="2095600432"/>
      </c:scatterChart>
      <c:valAx>
        <c:axId val="1436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 Time</a:t>
                </a:r>
                <a:r>
                  <a:rPr lang="en-CA" baseline="0"/>
                  <a:t> Between Failures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00432"/>
        <c:crosses val="autoZero"/>
        <c:crossBetween val="midCat"/>
      </c:valAx>
      <c:valAx>
        <c:axId val="2095600432"/>
        <c:scaling>
          <c:orientation val="minMax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Arithmetic Mean Test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RGT!$A$2:$A$66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RGT!$D$2:$D$66</c:f>
              <c:numCache>
                <c:formatCode>General</c:formatCode>
                <c:ptCount val="65"/>
                <c:pt idx="0">
                  <c:v>524</c:v>
                </c:pt>
                <c:pt idx="1">
                  <c:v>407.5</c:v>
                </c:pt>
                <c:pt idx="2">
                  <c:v>372.66666666666669</c:v>
                </c:pt>
                <c:pt idx="3">
                  <c:v>431</c:v>
                </c:pt>
                <c:pt idx="4">
                  <c:v>571</c:v>
                </c:pt>
                <c:pt idx="5">
                  <c:v>521.16666666666663</c:v>
                </c:pt>
                <c:pt idx="6">
                  <c:v>555</c:v>
                </c:pt>
                <c:pt idx="7">
                  <c:v>567.25</c:v>
                </c:pt>
                <c:pt idx="8">
                  <c:v>518.44444444444446</c:v>
                </c:pt>
                <c:pt idx="9">
                  <c:v>485.2</c:v>
                </c:pt>
                <c:pt idx="10">
                  <c:v>452.72727272727275</c:v>
                </c:pt>
                <c:pt idx="11">
                  <c:v>531.16666666666663</c:v>
                </c:pt>
                <c:pt idx="12">
                  <c:v>529.76923076923072</c:v>
                </c:pt>
                <c:pt idx="13">
                  <c:v>583.64285714285711</c:v>
                </c:pt>
                <c:pt idx="14">
                  <c:v>595.26666666666665</c:v>
                </c:pt>
                <c:pt idx="15">
                  <c:v>688.5625</c:v>
                </c:pt>
                <c:pt idx="16">
                  <c:v>656.76470588235293</c:v>
                </c:pt>
                <c:pt idx="17">
                  <c:v>637.11111111111109</c:v>
                </c:pt>
                <c:pt idx="18">
                  <c:v>637.89473684210532</c:v>
                </c:pt>
                <c:pt idx="19">
                  <c:v>647.4</c:v>
                </c:pt>
                <c:pt idx="20">
                  <c:v>639.33333333333337</c:v>
                </c:pt>
                <c:pt idx="21">
                  <c:v>721.18181818181813</c:v>
                </c:pt>
                <c:pt idx="22">
                  <c:v>710.60869565217388</c:v>
                </c:pt>
                <c:pt idx="23">
                  <c:v>696.5</c:v>
                </c:pt>
                <c:pt idx="24">
                  <c:v>686.36</c:v>
                </c:pt>
                <c:pt idx="25">
                  <c:v>682.46153846153845</c:v>
                </c:pt>
                <c:pt idx="26">
                  <c:v>668.40740740740739</c:v>
                </c:pt>
                <c:pt idx="27">
                  <c:v>658.71428571428567</c:v>
                </c:pt>
                <c:pt idx="28">
                  <c:v>655.68965517241384</c:v>
                </c:pt>
                <c:pt idx="29">
                  <c:v>656.2</c:v>
                </c:pt>
                <c:pt idx="30">
                  <c:v>644.80645161290317</c:v>
                </c:pt>
                <c:pt idx="31">
                  <c:v>669.09375</c:v>
                </c:pt>
                <c:pt idx="32">
                  <c:v>676.030303030303</c:v>
                </c:pt>
                <c:pt idx="33">
                  <c:v>663</c:v>
                </c:pt>
                <c:pt idx="34">
                  <c:v>694.68571428571431</c:v>
                </c:pt>
                <c:pt idx="35">
                  <c:v>724.05555555555554</c:v>
                </c:pt>
                <c:pt idx="36">
                  <c:v>713.29729729729729</c:v>
                </c:pt>
                <c:pt idx="37">
                  <c:v>719.68421052631584</c:v>
                </c:pt>
                <c:pt idx="38">
                  <c:v>718.56410256410254</c:v>
                </c:pt>
                <c:pt idx="39">
                  <c:v>772.8</c:v>
                </c:pt>
                <c:pt idx="40">
                  <c:v>754.07317073170736</c:v>
                </c:pt>
                <c:pt idx="41">
                  <c:v>740</c:v>
                </c:pt>
                <c:pt idx="42">
                  <c:v>749.09302325581393</c:v>
                </c:pt>
                <c:pt idx="43">
                  <c:v>792.77272727272725</c:v>
                </c:pt>
                <c:pt idx="44">
                  <c:v>786.33333333333337</c:v>
                </c:pt>
                <c:pt idx="45">
                  <c:v>782.67391304347825</c:v>
                </c:pt>
                <c:pt idx="46">
                  <c:v>792.063829787234</c:v>
                </c:pt>
                <c:pt idx="47">
                  <c:v>785.52083333333337</c:v>
                </c:pt>
                <c:pt idx="48">
                  <c:v>790.18367346938771</c:v>
                </c:pt>
                <c:pt idx="49">
                  <c:v>872.02</c:v>
                </c:pt>
                <c:pt idx="50">
                  <c:v>870.23529411764707</c:v>
                </c:pt>
                <c:pt idx="51">
                  <c:v>857.30769230769226</c:v>
                </c:pt>
                <c:pt idx="52">
                  <c:v>871.79245283018872</c:v>
                </c:pt>
                <c:pt idx="53">
                  <c:v>870.98148148148152</c:v>
                </c:pt>
                <c:pt idx="54">
                  <c:v>917.89090909090908</c:v>
                </c:pt>
                <c:pt idx="55">
                  <c:v>942.82142857142856</c:v>
                </c:pt>
                <c:pt idx="56">
                  <c:v>943.24561403508767</c:v>
                </c:pt>
                <c:pt idx="57">
                  <c:v>965.41379310344826</c:v>
                </c:pt>
                <c:pt idx="58">
                  <c:v>976.50847457627117</c:v>
                </c:pt>
                <c:pt idx="59">
                  <c:v>970.43333333333328</c:v>
                </c:pt>
                <c:pt idx="60">
                  <c:v>963.31147540983602</c:v>
                </c:pt>
                <c:pt idx="61">
                  <c:v>958.24193548387098</c:v>
                </c:pt>
                <c:pt idx="62">
                  <c:v>973.74603174603169</c:v>
                </c:pt>
                <c:pt idx="63">
                  <c:v>959.984375</c:v>
                </c:pt>
                <c:pt idx="64">
                  <c:v>992.95384615384614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A-4134-9AD4-790B561D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1791"/>
        <c:axId val="1281259007"/>
      </c:scatterChart>
      <c:valAx>
        <c:axId val="14337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59007"/>
        <c:crosses val="autoZero"/>
        <c:crossBetween val="midCat"/>
      </c:valAx>
      <c:valAx>
        <c:axId val="1281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MTTF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[1]RDC!$C$1</c:f>
              <c:strCache>
                <c:ptCount val="1"/>
                <c:pt idx="0">
                  <c:v>Normalized Measure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[1]RDC!$C$2:$C$66</c:f>
              <c:numCache>
                <c:formatCode>General</c:formatCode>
                <c:ptCount val="65"/>
                <c:pt idx="0">
                  <c:v>7.2798244751999999</c:v>
                </c:pt>
                <c:pt idx="1">
                  <c:v>11.322627762</c:v>
                </c:pt>
                <c:pt idx="2">
                  <c:v>15.532144586399999</c:v>
                </c:pt>
                <c:pt idx="3">
                  <c:v>23.951178235199997</c:v>
                </c:pt>
                <c:pt idx="4">
                  <c:v>39.663929153999995</c:v>
                </c:pt>
                <c:pt idx="5">
                  <c:v>43.442769339599991</c:v>
                </c:pt>
                <c:pt idx="6">
                  <c:v>53.973507797999993</c:v>
                </c:pt>
                <c:pt idx="7">
                  <c:v>63.045502802399994</c:v>
                </c:pt>
                <c:pt idx="8">
                  <c:v>64.823780536800001</c:v>
                </c:pt>
                <c:pt idx="9">
                  <c:v>67.407840369599995</c:v>
                </c:pt>
                <c:pt idx="10">
                  <c:v>69.186118104000002</c:v>
                </c:pt>
                <c:pt idx="11">
                  <c:v>88.552674055200001</c:v>
                </c:pt>
                <c:pt idx="12">
                  <c:v>95.679677787599999</c:v>
                </c:pt>
                <c:pt idx="13">
                  <c:v>113.5180263108</c:v>
                </c:pt>
                <c:pt idx="14">
                  <c:v>124.04876476919999</c:v>
                </c:pt>
                <c:pt idx="15">
                  <c:v>153.05692031159998</c:v>
                </c:pt>
                <c:pt idx="16">
                  <c:v>155.11305394199999</c:v>
                </c:pt>
                <c:pt idx="17">
                  <c:v>159.32257076639999</c:v>
                </c:pt>
                <c:pt idx="18">
                  <c:v>168.380672976</c:v>
                </c:pt>
                <c:pt idx="19">
                  <c:v>179.8839070704</c:v>
                </c:pt>
                <c:pt idx="20">
                  <c:v>186.52466298479999</c:v>
                </c:pt>
                <c:pt idx="21">
                  <c:v>220.42308229679998</c:v>
                </c:pt>
                <c:pt idx="22">
                  <c:v>227.06383821119996</c:v>
                </c:pt>
                <c:pt idx="23">
                  <c:v>232.23195787679995</c:v>
                </c:pt>
                <c:pt idx="24">
                  <c:v>238.38646597319996</c:v>
                </c:pt>
                <c:pt idx="25">
                  <c:v>246.51375093119995</c:v>
                </c:pt>
                <c:pt idx="26">
                  <c:v>250.72326775559995</c:v>
                </c:pt>
                <c:pt idx="27">
                  <c:v>256.23870729119994</c:v>
                </c:pt>
                <c:pt idx="28">
                  <c:v>264.17149312199996</c:v>
                </c:pt>
                <c:pt idx="29">
                  <c:v>273.49355843279994</c:v>
                </c:pt>
                <c:pt idx="30">
                  <c:v>277.70307525719994</c:v>
                </c:pt>
                <c:pt idx="31">
                  <c:v>297.45862946279993</c:v>
                </c:pt>
                <c:pt idx="32">
                  <c:v>309.93435919319995</c:v>
                </c:pt>
                <c:pt idx="33">
                  <c:v>313.17138038159993</c:v>
                </c:pt>
                <c:pt idx="34">
                  <c:v>337.78941276719991</c:v>
                </c:pt>
                <c:pt idx="35">
                  <c:v>362.12958925679993</c:v>
                </c:pt>
                <c:pt idx="36">
                  <c:v>366.65864036159991</c:v>
                </c:pt>
                <c:pt idx="37">
                  <c:v>379.94015219039989</c:v>
                </c:pt>
                <c:pt idx="38">
                  <c:v>389.3316814751999</c:v>
                </c:pt>
                <c:pt idx="39">
                  <c:v>429.4540728575999</c:v>
                </c:pt>
                <c:pt idx="40">
                  <c:v>429.52353683159987</c:v>
                </c:pt>
                <c:pt idx="41">
                  <c:v>431.78806238399989</c:v>
                </c:pt>
                <c:pt idx="42">
                  <c:v>447.50081330279988</c:v>
                </c:pt>
                <c:pt idx="43">
                  <c:v>484.60846821359991</c:v>
                </c:pt>
                <c:pt idx="44">
                  <c:v>491.5965439979999</c:v>
                </c:pt>
                <c:pt idx="45">
                  <c:v>500.1822911843999</c:v>
                </c:pt>
                <c:pt idx="46">
                  <c:v>517.1870720195999</c:v>
                </c:pt>
                <c:pt idx="47">
                  <c:v>523.82782793399986</c:v>
                </c:pt>
                <c:pt idx="48">
                  <c:v>537.91512186119985</c:v>
                </c:pt>
                <c:pt idx="49">
                  <c:v>605.73974607479988</c:v>
                </c:pt>
                <c:pt idx="50">
                  <c:v>616.59001881359984</c:v>
                </c:pt>
                <c:pt idx="51">
                  <c:v>619.34079218399984</c:v>
                </c:pt>
                <c:pt idx="52">
                  <c:v>641.9165837339998</c:v>
                </c:pt>
                <c:pt idx="53">
                  <c:v>653.4198178283998</c:v>
                </c:pt>
                <c:pt idx="54">
                  <c:v>701.36385268319975</c:v>
                </c:pt>
                <c:pt idx="55">
                  <c:v>733.51177985039976</c:v>
                </c:pt>
                <c:pt idx="56">
                  <c:v>746.94611242199971</c:v>
                </c:pt>
                <c:pt idx="57">
                  <c:v>777.91315203119973</c:v>
                </c:pt>
                <c:pt idx="58">
                  <c:v>800.41947960719972</c:v>
                </c:pt>
                <c:pt idx="59">
                  <c:v>808.92187002479977</c:v>
                </c:pt>
                <c:pt idx="60">
                  <c:v>816.36840803759981</c:v>
                </c:pt>
                <c:pt idx="61">
                  <c:v>825.38483186279984</c:v>
                </c:pt>
                <c:pt idx="62">
                  <c:v>852.26738980079983</c:v>
                </c:pt>
                <c:pt idx="63">
                  <c:v>853.55941971719983</c:v>
                </c:pt>
                <c:pt idx="64">
                  <c:v>896.6687619815998</c:v>
                </c:pt>
              </c:numCache>
            </c:numRef>
          </c:xVal>
          <c:yVal>
            <c:numRef>
              <c:f>[1]RDC!$A$2:$A$66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7-4570-83AB-07993380E4A1}"/>
            </c:ext>
          </c:extLst>
        </c:ser>
        <c:ser>
          <c:idx val="1"/>
          <c:order val="1"/>
          <c:tx>
            <c:v>Acceptance Line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[1]RDC!$N$2:$N$33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[1]RDC!$O$2:$O$33</c:f>
              <c:numCache>
                <c:formatCode>General</c:formatCode>
                <c:ptCount val="32"/>
                <c:pt idx="0">
                  <c:v>-0.82985284027767248</c:v>
                </c:pt>
                <c:pt idx="1">
                  <c:v>-0.13670565971772719</c:v>
                </c:pt>
                <c:pt idx="2">
                  <c:v>0.55644152084221798</c:v>
                </c:pt>
                <c:pt idx="3">
                  <c:v>1.2495887014021634</c:v>
                </c:pt>
                <c:pt idx="4">
                  <c:v>1.9427358819621088</c:v>
                </c:pt>
                <c:pt idx="5">
                  <c:v>2.635883062522054</c:v>
                </c:pt>
                <c:pt idx="6">
                  <c:v>3.3290302430819994</c:v>
                </c:pt>
                <c:pt idx="7">
                  <c:v>4.0221774236419447</c:v>
                </c:pt>
                <c:pt idx="8">
                  <c:v>4.7153246042018901</c:v>
                </c:pt>
                <c:pt idx="9">
                  <c:v>5.4084717847618355</c:v>
                </c:pt>
                <c:pt idx="10">
                  <c:v>6.1016189653217809</c:v>
                </c:pt>
                <c:pt idx="11">
                  <c:v>6.7947661458817254</c:v>
                </c:pt>
                <c:pt idx="12">
                  <c:v>7.4879133264416708</c:v>
                </c:pt>
                <c:pt idx="13">
                  <c:v>8.1810605070016162</c:v>
                </c:pt>
                <c:pt idx="14">
                  <c:v>8.8742076875615616</c:v>
                </c:pt>
                <c:pt idx="15">
                  <c:v>9.567354868121507</c:v>
                </c:pt>
                <c:pt idx="16">
                  <c:v>10.260502048681452</c:v>
                </c:pt>
                <c:pt idx="17">
                  <c:v>10.953649229241398</c:v>
                </c:pt>
                <c:pt idx="18">
                  <c:v>11.646796409801343</c:v>
                </c:pt>
                <c:pt idx="19">
                  <c:v>12.339943590361289</c:v>
                </c:pt>
                <c:pt idx="20">
                  <c:v>13.033090770921234</c:v>
                </c:pt>
                <c:pt idx="21">
                  <c:v>13.726237951481179</c:v>
                </c:pt>
                <c:pt idx="22">
                  <c:v>14.419385132041125</c:v>
                </c:pt>
                <c:pt idx="23">
                  <c:v>15.112532312601068</c:v>
                </c:pt>
                <c:pt idx="24">
                  <c:v>15.805679493161016</c:v>
                </c:pt>
                <c:pt idx="25">
                  <c:v>16.498826673720959</c:v>
                </c:pt>
                <c:pt idx="26">
                  <c:v>17.191973854280906</c:v>
                </c:pt>
                <c:pt idx="27">
                  <c:v>17.88512103484085</c:v>
                </c:pt>
                <c:pt idx="28">
                  <c:v>18.578268215400797</c:v>
                </c:pt>
                <c:pt idx="29">
                  <c:v>19.271415395960741</c:v>
                </c:pt>
                <c:pt idx="30">
                  <c:v>19.964562576520688</c:v>
                </c:pt>
                <c:pt idx="31">
                  <c:v>20.657709757080632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7-4570-83AB-07993380E4A1}"/>
            </c:ext>
          </c:extLst>
        </c:ser>
        <c:ser>
          <c:idx val="2"/>
          <c:order val="2"/>
          <c:tx>
            <c:strRef>
              <c:f>[1]RDC!$T$2:$T$67</c:f>
              <c:strCache>
                <c:ptCount val="1"/>
                <c:pt idx="0">
                  <c:v>0 1 2 3 4 5 6 7 8 9 10 11 12 13 14 15 16 17 18 19 20 21 22 23 24 25 26 27 28 29 30 31 32 33 34 35 36 37 38 39 40 41 42 43 44 45 46 47 48 49 50 51 52 53 54 55 56 57 58 59 60 61 62 63 64 65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[1]RDC!$T$2:$T$67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[1]RDC!$U$2:$U$67</c:f>
              <c:numCache>
                <c:formatCode>General</c:formatCode>
                <c:ptCount val="66"/>
                <c:pt idx="0">
                  <c:v>3.863072182002258</c:v>
                </c:pt>
                <c:pt idx="1">
                  <c:v>4.5562193625622029</c:v>
                </c:pt>
                <c:pt idx="2">
                  <c:v>5.2493665431221483</c:v>
                </c:pt>
                <c:pt idx="3">
                  <c:v>5.9425137236820937</c:v>
                </c:pt>
                <c:pt idx="4">
                  <c:v>6.6356609042420391</c:v>
                </c:pt>
                <c:pt idx="5">
                  <c:v>7.3288080848019845</c:v>
                </c:pt>
                <c:pt idx="6">
                  <c:v>8.0219552653619299</c:v>
                </c:pt>
                <c:pt idx="7">
                  <c:v>8.7151024459218753</c:v>
                </c:pt>
                <c:pt idx="8">
                  <c:v>9.4082496264818207</c:v>
                </c:pt>
                <c:pt idx="9">
                  <c:v>10.101396807041766</c:v>
                </c:pt>
                <c:pt idx="10">
                  <c:v>10.794543987601712</c:v>
                </c:pt>
                <c:pt idx="11">
                  <c:v>11.487691168161655</c:v>
                </c:pt>
                <c:pt idx="12">
                  <c:v>12.180838348721601</c:v>
                </c:pt>
                <c:pt idx="13">
                  <c:v>12.873985529281546</c:v>
                </c:pt>
                <c:pt idx="14">
                  <c:v>13.567132709841491</c:v>
                </c:pt>
                <c:pt idx="15">
                  <c:v>14.260279890401437</c:v>
                </c:pt>
                <c:pt idx="16">
                  <c:v>14.953427070961382</c:v>
                </c:pt>
                <c:pt idx="17">
                  <c:v>15.646574251521328</c:v>
                </c:pt>
                <c:pt idx="18">
                  <c:v>16.339721432081273</c:v>
                </c:pt>
                <c:pt idx="19">
                  <c:v>17.03286861264122</c:v>
                </c:pt>
                <c:pt idx="20">
                  <c:v>17.726015793201164</c:v>
                </c:pt>
                <c:pt idx="21">
                  <c:v>18.419162973761111</c:v>
                </c:pt>
                <c:pt idx="22">
                  <c:v>19.112310154321055</c:v>
                </c:pt>
                <c:pt idx="23">
                  <c:v>19.805457334880998</c:v>
                </c:pt>
                <c:pt idx="24">
                  <c:v>20.498604515440945</c:v>
                </c:pt>
                <c:pt idx="25">
                  <c:v>21.191751696000889</c:v>
                </c:pt>
                <c:pt idx="26">
                  <c:v>21.884898876560836</c:v>
                </c:pt>
                <c:pt idx="27">
                  <c:v>22.57804605712078</c:v>
                </c:pt>
                <c:pt idx="28">
                  <c:v>23.271193237680727</c:v>
                </c:pt>
                <c:pt idx="29">
                  <c:v>23.964340418240671</c:v>
                </c:pt>
                <c:pt idx="30">
                  <c:v>24.657487598800618</c:v>
                </c:pt>
                <c:pt idx="31">
                  <c:v>25.350634779360561</c:v>
                </c:pt>
                <c:pt idx="32">
                  <c:v>26.043781959920505</c:v>
                </c:pt>
                <c:pt idx="33">
                  <c:v>26.736929140480452</c:v>
                </c:pt>
                <c:pt idx="34">
                  <c:v>27.430076321040396</c:v>
                </c:pt>
                <c:pt idx="35">
                  <c:v>28.123223501600343</c:v>
                </c:pt>
                <c:pt idx="36">
                  <c:v>28.816370682160287</c:v>
                </c:pt>
                <c:pt idx="37">
                  <c:v>29.509517862720234</c:v>
                </c:pt>
                <c:pt idx="38">
                  <c:v>30.202665043280177</c:v>
                </c:pt>
                <c:pt idx="39">
                  <c:v>30.895812223840124</c:v>
                </c:pt>
                <c:pt idx="40">
                  <c:v>31.588959404400068</c:v>
                </c:pt>
                <c:pt idx="41">
                  <c:v>32.282106584960019</c:v>
                </c:pt>
                <c:pt idx="42">
                  <c:v>32.975253765519959</c:v>
                </c:pt>
                <c:pt idx="43">
                  <c:v>33.668400946079906</c:v>
                </c:pt>
                <c:pt idx="44">
                  <c:v>34.361548126639853</c:v>
                </c:pt>
                <c:pt idx="45">
                  <c:v>35.0546953071998</c:v>
                </c:pt>
                <c:pt idx="46">
                  <c:v>35.747842487759748</c:v>
                </c:pt>
                <c:pt idx="47">
                  <c:v>36.440989668319688</c:v>
                </c:pt>
                <c:pt idx="48">
                  <c:v>37.134136848879635</c:v>
                </c:pt>
                <c:pt idx="49">
                  <c:v>37.827284029439582</c:v>
                </c:pt>
                <c:pt idx="50">
                  <c:v>38.520431209999522</c:v>
                </c:pt>
                <c:pt idx="51">
                  <c:v>39.213578390559469</c:v>
                </c:pt>
                <c:pt idx="52">
                  <c:v>39.906725571119416</c:v>
                </c:pt>
                <c:pt idx="53">
                  <c:v>40.599872751679364</c:v>
                </c:pt>
                <c:pt idx="54">
                  <c:v>41.293019932239304</c:v>
                </c:pt>
                <c:pt idx="55">
                  <c:v>41.986167112799251</c:v>
                </c:pt>
                <c:pt idx="56">
                  <c:v>42.679314293359198</c:v>
                </c:pt>
                <c:pt idx="57">
                  <c:v>43.372461473919145</c:v>
                </c:pt>
                <c:pt idx="58">
                  <c:v>44.065608654479085</c:v>
                </c:pt>
                <c:pt idx="59">
                  <c:v>44.758755835039032</c:v>
                </c:pt>
                <c:pt idx="60">
                  <c:v>45.45190301559898</c:v>
                </c:pt>
                <c:pt idx="61">
                  <c:v>46.145050196158927</c:v>
                </c:pt>
                <c:pt idx="62">
                  <c:v>46.838197376718867</c:v>
                </c:pt>
                <c:pt idx="63">
                  <c:v>47.531344557278814</c:v>
                </c:pt>
                <c:pt idx="64">
                  <c:v>48.224491737838761</c:v>
                </c:pt>
                <c:pt idx="65">
                  <c:v>3.1699250014423126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7-4570-83AB-07993380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48576"/>
        <c:axId val="737848224"/>
      </c:scatterChart>
      <c:valAx>
        <c:axId val="73784857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</a:t>
                </a:r>
                <a:r>
                  <a:rPr lang="en-CA" baseline="0"/>
                  <a:t> Measures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224"/>
        <c:crosses val="autoZero"/>
        <c:crossBetween val="midCat"/>
      </c:valAx>
      <c:valAx>
        <c:axId val="73784822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Data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[1]RDC!$C$1</c:f>
              <c:strCache>
                <c:ptCount val="1"/>
                <c:pt idx="0">
                  <c:v>Normalized Measure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[1]RDC!$C$2:$C$66</c:f>
              <c:numCache>
                <c:formatCode>General</c:formatCode>
                <c:ptCount val="65"/>
                <c:pt idx="0">
                  <c:v>7.2798244751999999</c:v>
                </c:pt>
                <c:pt idx="1">
                  <c:v>11.322627762</c:v>
                </c:pt>
                <c:pt idx="2">
                  <c:v>15.532144586399999</c:v>
                </c:pt>
                <c:pt idx="3">
                  <c:v>23.951178235199997</c:v>
                </c:pt>
                <c:pt idx="4">
                  <c:v>39.663929153999995</c:v>
                </c:pt>
                <c:pt idx="5">
                  <c:v>43.442769339599991</c:v>
                </c:pt>
                <c:pt idx="6">
                  <c:v>53.973507797999993</c:v>
                </c:pt>
                <c:pt idx="7">
                  <c:v>63.045502802399994</c:v>
                </c:pt>
                <c:pt idx="8">
                  <c:v>64.823780536800001</c:v>
                </c:pt>
                <c:pt idx="9">
                  <c:v>67.407840369599995</c:v>
                </c:pt>
                <c:pt idx="10">
                  <c:v>69.186118104000002</c:v>
                </c:pt>
                <c:pt idx="11">
                  <c:v>88.552674055200001</c:v>
                </c:pt>
                <c:pt idx="12">
                  <c:v>95.679677787599999</c:v>
                </c:pt>
                <c:pt idx="13">
                  <c:v>113.5180263108</c:v>
                </c:pt>
                <c:pt idx="14">
                  <c:v>124.04876476919999</c:v>
                </c:pt>
                <c:pt idx="15">
                  <c:v>153.05692031159998</c:v>
                </c:pt>
                <c:pt idx="16">
                  <c:v>155.11305394199999</c:v>
                </c:pt>
                <c:pt idx="17">
                  <c:v>159.32257076639999</c:v>
                </c:pt>
                <c:pt idx="18">
                  <c:v>168.380672976</c:v>
                </c:pt>
                <c:pt idx="19">
                  <c:v>179.8839070704</c:v>
                </c:pt>
                <c:pt idx="20">
                  <c:v>186.52466298479999</c:v>
                </c:pt>
                <c:pt idx="21">
                  <c:v>220.42308229679998</c:v>
                </c:pt>
                <c:pt idx="22">
                  <c:v>227.06383821119996</c:v>
                </c:pt>
                <c:pt idx="23">
                  <c:v>232.23195787679995</c:v>
                </c:pt>
                <c:pt idx="24">
                  <c:v>238.38646597319996</c:v>
                </c:pt>
                <c:pt idx="25">
                  <c:v>246.51375093119995</c:v>
                </c:pt>
                <c:pt idx="26">
                  <c:v>250.72326775559995</c:v>
                </c:pt>
                <c:pt idx="27">
                  <c:v>256.23870729119994</c:v>
                </c:pt>
                <c:pt idx="28">
                  <c:v>264.17149312199996</c:v>
                </c:pt>
                <c:pt idx="29">
                  <c:v>273.49355843279994</c:v>
                </c:pt>
                <c:pt idx="30">
                  <c:v>277.70307525719994</c:v>
                </c:pt>
                <c:pt idx="31">
                  <c:v>297.45862946279993</c:v>
                </c:pt>
                <c:pt idx="32">
                  <c:v>309.93435919319995</c:v>
                </c:pt>
                <c:pt idx="33">
                  <c:v>313.17138038159993</c:v>
                </c:pt>
                <c:pt idx="34">
                  <c:v>337.78941276719991</c:v>
                </c:pt>
                <c:pt idx="35">
                  <c:v>362.12958925679993</c:v>
                </c:pt>
                <c:pt idx="36">
                  <c:v>366.65864036159991</c:v>
                </c:pt>
                <c:pt idx="37">
                  <c:v>379.94015219039989</c:v>
                </c:pt>
                <c:pt idx="38">
                  <c:v>389.3316814751999</c:v>
                </c:pt>
                <c:pt idx="39">
                  <c:v>429.4540728575999</c:v>
                </c:pt>
                <c:pt idx="40">
                  <c:v>429.52353683159987</c:v>
                </c:pt>
                <c:pt idx="41">
                  <c:v>431.78806238399989</c:v>
                </c:pt>
                <c:pt idx="42">
                  <c:v>447.50081330279988</c:v>
                </c:pt>
                <c:pt idx="43">
                  <c:v>484.60846821359991</c:v>
                </c:pt>
                <c:pt idx="44">
                  <c:v>491.5965439979999</c:v>
                </c:pt>
                <c:pt idx="45">
                  <c:v>500.1822911843999</c:v>
                </c:pt>
                <c:pt idx="46">
                  <c:v>517.1870720195999</c:v>
                </c:pt>
                <c:pt idx="47">
                  <c:v>523.82782793399986</c:v>
                </c:pt>
                <c:pt idx="48">
                  <c:v>537.91512186119985</c:v>
                </c:pt>
                <c:pt idx="49">
                  <c:v>605.73974607479988</c:v>
                </c:pt>
                <c:pt idx="50">
                  <c:v>616.59001881359984</c:v>
                </c:pt>
                <c:pt idx="51">
                  <c:v>619.34079218399984</c:v>
                </c:pt>
                <c:pt idx="52">
                  <c:v>641.9165837339998</c:v>
                </c:pt>
                <c:pt idx="53">
                  <c:v>653.4198178283998</c:v>
                </c:pt>
                <c:pt idx="54">
                  <c:v>701.36385268319975</c:v>
                </c:pt>
                <c:pt idx="55">
                  <c:v>733.51177985039976</c:v>
                </c:pt>
                <c:pt idx="56">
                  <c:v>746.94611242199971</c:v>
                </c:pt>
                <c:pt idx="57">
                  <c:v>777.91315203119973</c:v>
                </c:pt>
                <c:pt idx="58">
                  <c:v>800.41947960719972</c:v>
                </c:pt>
                <c:pt idx="59">
                  <c:v>808.92187002479977</c:v>
                </c:pt>
                <c:pt idx="60">
                  <c:v>816.36840803759981</c:v>
                </c:pt>
                <c:pt idx="61">
                  <c:v>825.38483186279984</c:v>
                </c:pt>
                <c:pt idx="62">
                  <c:v>852.26738980079983</c:v>
                </c:pt>
                <c:pt idx="63">
                  <c:v>853.55941971719983</c:v>
                </c:pt>
                <c:pt idx="64">
                  <c:v>896.6687619815998</c:v>
                </c:pt>
              </c:numCache>
            </c:numRef>
          </c:xVal>
          <c:yVal>
            <c:numRef>
              <c:f>[1]RDC!$A$2:$A$66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C-4287-81D9-576BA84184F3}"/>
            </c:ext>
          </c:extLst>
        </c:ser>
        <c:ser>
          <c:idx val="1"/>
          <c:order val="1"/>
          <c:tx>
            <c:v>Acceptance Line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[1]RDC!$N$2:$N$33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[1]RDC!$O$2:$O$33</c:f>
              <c:numCache>
                <c:formatCode>General</c:formatCode>
                <c:ptCount val="32"/>
                <c:pt idx="0">
                  <c:v>-0.82985284027767248</c:v>
                </c:pt>
                <c:pt idx="1">
                  <c:v>-0.13670565971772719</c:v>
                </c:pt>
                <c:pt idx="2">
                  <c:v>0.55644152084221798</c:v>
                </c:pt>
                <c:pt idx="3">
                  <c:v>1.2495887014021634</c:v>
                </c:pt>
                <c:pt idx="4">
                  <c:v>1.9427358819621088</c:v>
                </c:pt>
                <c:pt idx="5">
                  <c:v>2.635883062522054</c:v>
                </c:pt>
                <c:pt idx="6">
                  <c:v>3.3290302430819994</c:v>
                </c:pt>
                <c:pt idx="7">
                  <c:v>4.0221774236419447</c:v>
                </c:pt>
                <c:pt idx="8">
                  <c:v>4.7153246042018901</c:v>
                </c:pt>
                <c:pt idx="9">
                  <c:v>5.4084717847618355</c:v>
                </c:pt>
                <c:pt idx="10">
                  <c:v>6.1016189653217809</c:v>
                </c:pt>
                <c:pt idx="11">
                  <c:v>6.7947661458817254</c:v>
                </c:pt>
                <c:pt idx="12">
                  <c:v>7.4879133264416708</c:v>
                </c:pt>
                <c:pt idx="13">
                  <c:v>8.1810605070016162</c:v>
                </c:pt>
                <c:pt idx="14">
                  <c:v>8.8742076875615616</c:v>
                </c:pt>
                <c:pt idx="15">
                  <c:v>9.567354868121507</c:v>
                </c:pt>
                <c:pt idx="16">
                  <c:v>10.260502048681452</c:v>
                </c:pt>
                <c:pt idx="17">
                  <c:v>10.953649229241398</c:v>
                </c:pt>
                <c:pt idx="18">
                  <c:v>11.646796409801343</c:v>
                </c:pt>
                <c:pt idx="19">
                  <c:v>12.339943590361289</c:v>
                </c:pt>
                <c:pt idx="20">
                  <c:v>13.033090770921234</c:v>
                </c:pt>
                <c:pt idx="21">
                  <c:v>13.726237951481179</c:v>
                </c:pt>
                <c:pt idx="22">
                  <c:v>14.419385132041125</c:v>
                </c:pt>
                <c:pt idx="23">
                  <c:v>15.112532312601068</c:v>
                </c:pt>
                <c:pt idx="24">
                  <c:v>15.805679493161016</c:v>
                </c:pt>
                <c:pt idx="25">
                  <c:v>16.498826673720959</c:v>
                </c:pt>
                <c:pt idx="26">
                  <c:v>17.191973854280906</c:v>
                </c:pt>
                <c:pt idx="27">
                  <c:v>17.88512103484085</c:v>
                </c:pt>
                <c:pt idx="28">
                  <c:v>18.578268215400797</c:v>
                </c:pt>
                <c:pt idx="29">
                  <c:v>19.271415395960741</c:v>
                </c:pt>
                <c:pt idx="30">
                  <c:v>19.964562576520688</c:v>
                </c:pt>
                <c:pt idx="31">
                  <c:v>20.657709757080632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C-4287-81D9-576BA84184F3}"/>
            </c:ext>
          </c:extLst>
        </c:ser>
        <c:ser>
          <c:idx val="2"/>
          <c:order val="2"/>
          <c:tx>
            <c:strRef>
              <c:f>[1]RDC!$T$2:$T$67</c:f>
              <c:strCache>
                <c:ptCount val="1"/>
                <c:pt idx="0">
                  <c:v>0 1 2 3 4 5 6 7 8 9 10 11 12 13 14 15 16 17 18 19 20 21 22 23 24 25 26 27 28 29 30 31 32 33 34 35 36 37 38 39 40 41 42 43 44 45 46 47 48 49 50 51 52 53 54 55 56 57 58 59 60 61 62 63 64 65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[1]RDC!$T$2:$T$67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[1]RDC!$U$2:$U$67</c:f>
              <c:numCache>
                <c:formatCode>General</c:formatCode>
                <c:ptCount val="66"/>
                <c:pt idx="0">
                  <c:v>3.863072182002258</c:v>
                </c:pt>
                <c:pt idx="1">
                  <c:v>4.5562193625622029</c:v>
                </c:pt>
                <c:pt idx="2">
                  <c:v>5.2493665431221483</c:v>
                </c:pt>
                <c:pt idx="3">
                  <c:v>5.9425137236820937</c:v>
                </c:pt>
                <c:pt idx="4">
                  <c:v>6.6356609042420391</c:v>
                </c:pt>
                <c:pt idx="5">
                  <c:v>7.3288080848019845</c:v>
                </c:pt>
                <c:pt idx="6">
                  <c:v>8.0219552653619299</c:v>
                </c:pt>
                <c:pt idx="7">
                  <c:v>8.7151024459218753</c:v>
                </c:pt>
                <c:pt idx="8">
                  <c:v>9.4082496264818207</c:v>
                </c:pt>
                <c:pt idx="9">
                  <c:v>10.101396807041766</c:v>
                </c:pt>
                <c:pt idx="10">
                  <c:v>10.794543987601712</c:v>
                </c:pt>
                <c:pt idx="11">
                  <c:v>11.487691168161655</c:v>
                </c:pt>
                <c:pt idx="12">
                  <c:v>12.180838348721601</c:v>
                </c:pt>
                <c:pt idx="13">
                  <c:v>12.873985529281546</c:v>
                </c:pt>
                <c:pt idx="14">
                  <c:v>13.567132709841491</c:v>
                </c:pt>
                <c:pt idx="15">
                  <c:v>14.260279890401437</c:v>
                </c:pt>
                <c:pt idx="16">
                  <c:v>14.953427070961382</c:v>
                </c:pt>
                <c:pt idx="17">
                  <c:v>15.646574251521328</c:v>
                </c:pt>
                <c:pt idx="18">
                  <c:v>16.339721432081273</c:v>
                </c:pt>
                <c:pt idx="19">
                  <c:v>17.03286861264122</c:v>
                </c:pt>
                <c:pt idx="20">
                  <c:v>17.726015793201164</c:v>
                </c:pt>
                <c:pt idx="21">
                  <c:v>18.419162973761111</c:v>
                </c:pt>
                <c:pt idx="22">
                  <c:v>19.112310154321055</c:v>
                </c:pt>
                <c:pt idx="23">
                  <c:v>19.805457334880998</c:v>
                </c:pt>
                <c:pt idx="24">
                  <c:v>20.498604515440945</c:v>
                </c:pt>
                <c:pt idx="25">
                  <c:v>21.191751696000889</c:v>
                </c:pt>
                <c:pt idx="26">
                  <c:v>21.884898876560836</c:v>
                </c:pt>
                <c:pt idx="27">
                  <c:v>22.57804605712078</c:v>
                </c:pt>
                <c:pt idx="28">
                  <c:v>23.271193237680727</c:v>
                </c:pt>
                <c:pt idx="29">
                  <c:v>23.964340418240671</c:v>
                </c:pt>
                <c:pt idx="30">
                  <c:v>24.657487598800618</c:v>
                </c:pt>
                <c:pt idx="31">
                  <c:v>25.350634779360561</c:v>
                </c:pt>
                <c:pt idx="32">
                  <c:v>26.043781959920505</c:v>
                </c:pt>
                <c:pt idx="33">
                  <c:v>26.736929140480452</c:v>
                </c:pt>
                <c:pt idx="34">
                  <c:v>27.430076321040396</c:v>
                </c:pt>
                <c:pt idx="35">
                  <c:v>28.123223501600343</c:v>
                </c:pt>
                <c:pt idx="36">
                  <c:v>28.816370682160287</c:v>
                </c:pt>
                <c:pt idx="37">
                  <c:v>29.509517862720234</c:v>
                </c:pt>
                <c:pt idx="38">
                  <c:v>30.202665043280177</c:v>
                </c:pt>
                <c:pt idx="39">
                  <c:v>30.895812223840124</c:v>
                </c:pt>
                <c:pt idx="40">
                  <c:v>31.588959404400068</c:v>
                </c:pt>
                <c:pt idx="41">
                  <c:v>32.282106584960019</c:v>
                </c:pt>
                <c:pt idx="42">
                  <c:v>32.975253765519959</c:v>
                </c:pt>
                <c:pt idx="43">
                  <c:v>33.668400946079906</c:v>
                </c:pt>
                <c:pt idx="44">
                  <c:v>34.361548126639853</c:v>
                </c:pt>
                <c:pt idx="45">
                  <c:v>35.0546953071998</c:v>
                </c:pt>
                <c:pt idx="46">
                  <c:v>35.747842487759748</c:v>
                </c:pt>
                <c:pt idx="47">
                  <c:v>36.440989668319688</c:v>
                </c:pt>
                <c:pt idx="48">
                  <c:v>37.134136848879635</c:v>
                </c:pt>
                <c:pt idx="49">
                  <c:v>37.827284029439582</c:v>
                </c:pt>
                <c:pt idx="50">
                  <c:v>38.520431209999522</c:v>
                </c:pt>
                <c:pt idx="51">
                  <c:v>39.213578390559469</c:v>
                </c:pt>
                <c:pt idx="52">
                  <c:v>39.906725571119416</c:v>
                </c:pt>
                <c:pt idx="53">
                  <c:v>40.599872751679364</c:v>
                </c:pt>
                <c:pt idx="54">
                  <c:v>41.293019932239304</c:v>
                </c:pt>
                <c:pt idx="55">
                  <c:v>41.986167112799251</c:v>
                </c:pt>
                <c:pt idx="56">
                  <c:v>42.679314293359198</c:v>
                </c:pt>
                <c:pt idx="57">
                  <c:v>43.372461473919145</c:v>
                </c:pt>
                <c:pt idx="58">
                  <c:v>44.065608654479085</c:v>
                </c:pt>
                <c:pt idx="59">
                  <c:v>44.758755835039032</c:v>
                </c:pt>
                <c:pt idx="60">
                  <c:v>45.45190301559898</c:v>
                </c:pt>
                <c:pt idx="61">
                  <c:v>46.145050196158927</c:v>
                </c:pt>
                <c:pt idx="62">
                  <c:v>46.838197376718867</c:v>
                </c:pt>
                <c:pt idx="63">
                  <c:v>47.531344557278814</c:v>
                </c:pt>
                <c:pt idx="64">
                  <c:v>48.224491737838761</c:v>
                </c:pt>
                <c:pt idx="65">
                  <c:v>3.1699250014423126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3C-4287-81D9-576BA841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48576"/>
        <c:axId val="737848224"/>
      </c:scatterChart>
      <c:valAx>
        <c:axId val="73784857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</a:t>
                </a:r>
                <a:r>
                  <a:rPr lang="en-CA" baseline="0"/>
                  <a:t> Measures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224"/>
        <c:crosses val="autoZero"/>
        <c:crossBetween val="midCat"/>
      </c:valAx>
      <c:valAx>
        <c:axId val="73784822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Data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671036</xdr:colOff>
      <xdr:row>28</xdr:row>
      <xdr:rowOff>114300</xdr:rowOff>
    </xdr:from>
    <xdr:to>
      <xdr:col>16</xdr:col>
      <xdr:colOff>295275</xdr:colOff>
      <xdr:row>47</xdr:row>
      <xdr:rowOff>89534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E4F5C94E-00C7-A2B3-4803-35BDBCAA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473868</xdr:colOff>
      <xdr:row>28</xdr:row>
      <xdr:rowOff>116682</xdr:rowOff>
    </xdr:from>
    <xdr:to>
      <xdr:col>25</xdr:col>
      <xdr:colOff>276225</xdr:colOff>
      <xdr:row>47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E931E-5C1A-7724-EE36-0B40822E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370046</xdr:colOff>
      <xdr:row>5</xdr:row>
      <xdr:rowOff>141446</xdr:rowOff>
    </xdr:from>
    <xdr:to>
      <xdr:col>16</xdr:col>
      <xdr:colOff>533399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FAC51-69C5-A5F1-A8A2-3AD34218C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542925</xdr:colOff>
      <xdr:row>9</xdr:row>
      <xdr:rowOff>120015</xdr:rowOff>
    </xdr:from>
    <xdr:to>
      <xdr:col>30</xdr:col>
      <xdr:colOff>238125</xdr:colOff>
      <xdr:row>24</xdr:row>
      <xdr:rowOff>120015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59CDE-D5D9-E311-AE5A-AFE59CDC9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10</xdr:row>
      <xdr:rowOff>52386</xdr:rowOff>
    </xdr:from>
    <xdr:to>
      <xdr:col>12</xdr:col>
      <xdr:colOff>333374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9280-05D4-44A7-8ED4-F6CA9401E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10</xdr:row>
      <xdr:rowOff>52386</xdr:rowOff>
    </xdr:from>
    <xdr:to>
      <xdr:col>12</xdr:col>
      <xdr:colOff>333374</xdr:colOff>
      <xdr:row>28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4A9BB-21FD-422C-838F-5E3F813B2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ras\Desktop\University\SENG438\Assignment5_Git\seng438-a5-Tyler-Thain\Lab5Data\Failure_Report_2_.xlsx" TargetMode="External"/><Relationship Id="rId1" Type="http://schemas.openxmlformats.org/officeDocument/2006/relationships/externalLinkPath" Target="/Users/jaras/Desktop/University/SENG438/Assignment5_Git/seng438-a5-Tyler-Thain/Lab5Data/Failure_Report_2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ilure_Report_2"/>
      <sheetName val="RDC"/>
    </sheetNames>
    <sheetDataSet>
      <sheetData sheetId="0" refreshError="1"/>
      <sheetData sheetId="1">
        <row r="1">
          <cell r="C1" t="str">
            <v>Normalized Measure</v>
          </cell>
        </row>
        <row r="2">
          <cell r="A2">
            <v>1</v>
          </cell>
          <cell r="C2">
            <v>7.2798244751999999</v>
          </cell>
          <cell r="N2">
            <v>1</v>
          </cell>
          <cell r="O2">
            <v>-0.82985284027767248</v>
          </cell>
          <cell r="T2">
            <v>0</v>
          </cell>
          <cell r="U2">
            <v>3.863072182002258</v>
          </cell>
        </row>
        <row r="3">
          <cell r="A3">
            <v>2</v>
          </cell>
          <cell r="C3">
            <v>11.322627762</v>
          </cell>
          <cell r="N3">
            <v>2</v>
          </cell>
          <cell r="O3">
            <v>-0.13670565971772719</v>
          </cell>
          <cell r="T3">
            <v>1</v>
          </cell>
          <cell r="U3">
            <v>4.5562193625622029</v>
          </cell>
        </row>
        <row r="4">
          <cell r="A4">
            <v>3</v>
          </cell>
          <cell r="C4">
            <v>15.532144586399999</v>
          </cell>
          <cell r="N4">
            <v>3</v>
          </cell>
          <cell r="O4">
            <v>0.55644152084221798</v>
          </cell>
          <cell r="T4">
            <v>2</v>
          </cell>
          <cell r="U4">
            <v>5.2493665431221483</v>
          </cell>
        </row>
        <row r="5">
          <cell r="A5">
            <v>4</v>
          </cell>
          <cell r="C5">
            <v>23.951178235199997</v>
          </cell>
          <cell r="N5">
            <v>4</v>
          </cell>
          <cell r="O5">
            <v>1.2495887014021634</v>
          </cell>
          <cell r="T5">
            <v>3</v>
          </cell>
          <cell r="U5">
            <v>5.9425137236820937</v>
          </cell>
        </row>
        <row r="6">
          <cell r="A6">
            <v>5</v>
          </cell>
          <cell r="C6">
            <v>39.663929153999995</v>
          </cell>
          <cell r="N6">
            <v>5</v>
          </cell>
          <cell r="O6">
            <v>1.9427358819621088</v>
          </cell>
          <cell r="T6">
            <v>4</v>
          </cell>
          <cell r="U6">
            <v>6.6356609042420391</v>
          </cell>
        </row>
        <row r="7">
          <cell r="A7">
            <v>6</v>
          </cell>
          <cell r="C7">
            <v>43.442769339599991</v>
          </cell>
          <cell r="N7">
            <v>6</v>
          </cell>
          <cell r="O7">
            <v>2.635883062522054</v>
          </cell>
          <cell r="T7">
            <v>5</v>
          </cell>
          <cell r="U7">
            <v>7.3288080848019845</v>
          </cell>
        </row>
        <row r="8">
          <cell r="A8">
            <v>7</v>
          </cell>
          <cell r="C8">
            <v>53.973507797999993</v>
          </cell>
          <cell r="N8">
            <v>7</v>
          </cell>
          <cell r="O8">
            <v>3.3290302430819994</v>
          </cell>
          <cell r="T8">
            <v>6</v>
          </cell>
          <cell r="U8">
            <v>8.0219552653619299</v>
          </cell>
        </row>
        <row r="9">
          <cell r="A9">
            <v>8</v>
          </cell>
          <cell r="C9">
            <v>63.045502802399994</v>
          </cell>
          <cell r="N9">
            <v>8</v>
          </cell>
          <cell r="O9">
            <v>4.0221774236419447</v>
          </cell>
          <cell r="T9">
            <v>7</v>
          </cell>
          <cell r="U9">
            <v>8.7151024459218753</v>
          </cell>
        </row>
        <row r="10">
          <cell r="A10">
            <v>9</v>
          </cell>
          <cell r="C10">
            <v>64.823780536800001</v>
          </cell>
          <cell r="N10">
            <v>9</v>
          </cell>
          <cell r="O10">
            <v>4.7153246042018901</v>
          </cell>
          <cell r="T10">
            <v>8</v>
          </cell>
          <cell r="U10">
            <v>9.4082496264818207</v>
          </cell>
        </row>
        <row r="11">
          <cell r="A11">
            <v>10</v>
          </cell>
          <cell r="C11">
            <v>67.407840369599995</v>
          </cell>
          <cell r="N11">
            <v>10</v>
          </cell>
          <cell r="O11">
            <v>5.4084717847618355</v>
          </cell>
          <cell r="T11">
            <v>9</v>
          </cell>
          <cell r="U11">
            <v>10.101396807041766</v>
          </cell>
        </row>
        <row r="12">
          <cell r="A12">
            <v>11</v>
          </cell>
          <cell r="C12">
            <v>69.186118104000002</v>
          </cell>
          <cell r="N12">
            <v>11</v>
          </cell>
          <cell r="O12">
            <v>6.1016189653217809</v>
          </cell>
          <cell r="T12">
            <v>10</v>
          </cell>
          <cell r="U12">
            <v>10.794543987601712</v>
          </cell>
        </row>
        <row r="13">
          <cell r="A13">
            <v>12</v>
          </cell>
          <cell r="C13">
            <v>88.552674055200001</v>
          </cell>
          <cell r="N13">
            <v>12</v>
          </cell>
          <cell r="O13">
            <v>6.7947661458817254</v>
          </cell>
          <cell r="T13">
            <v>11</v>
          </cell>
          <cell r="U13">
            <v>11.487691168161655</v>
          </cell>
        </row>
        <row r="14">
          <cell r="A14">
            <v>13</v>
          </cell>
          <cell r="C14">
            <v>95.679677787599999</v>
          </cell>
          <cell r="N14">
            <v>13</v>
          </cell>
          <cell r="O14">
            <v>7.4879133264416708</v>
          </cell>
          <cell r="T14">
            <v>12</v>
          </cell>
          <cell r="U14">
            <v>12.180838348721601</v>
          </cell>
        </row>
        <row r="15">
          <cell r="A15">
            <v>14</v>
          </cell>
          <cell r="C15">
            <v>113.5180263108</v>
          </cell>
          <cell r="N15">
            <v>14</v>
          </cell>
          <cell r="O15">
            <v>8.1810605070016162</v>
          </cell>
          <cell r="T15">
            <v>13</v>
          </cell>
          <cell r="U15">
            <v>12.873985529281546</v>
          </cell>
        </row>
        <row r="16">
          <cell r="A16">
            <v>15</v>
          </cell>
          <cell r="C16">
            <v>124.04876476919999</v>
          </cell>
          <cell r="N16">
            <v>15</v>
          </cell>
          <cell r="O16">
            <v>8.8742076875615616</v>
          </cell>
          <cell r="T16">
            <v>14</v>
          </cell>
          <cell r="U16">
            <v>13.567132709841491</v>
          </cell>
        </row>
        <row r="17">
          <cell r="A17">
            <v>16</v>
          </cell>
          <cell r="C17">
            <v>153.05692031159998</v>
          </cell>
          <cell r="N17">
            <v>16</v>
          </cell>
          <cell r="O17">
            <v>9.567354868121507</v>
          </cell>
          <cell r="T17">
            <v>15</v>
          </cell>
          <cell r="U17">
            <v>14.260279890401437</v>
          </cell>
        </row>
        <row r="18">
          <cell r="A18">
            <v>17</v>
          </cell>
          <cell r="C18">
            <v>155.11305394199999</v>
          </cell>
          <cell r="N18">
            <v>17</v>
          </cell>
          <cell r="O18">
            <v>10.260502048681452</v>
          </cell>
          <cell r="T18">
            <v>16</v>
          </cell>
          <cell r="U18">
            <v>14.953427070961382</v>
          </cell>
        </row>
        <row r="19">
          <cell r="A19">
            <v>18</v>
          </cell>
          <cell r="C19">
            <v>159.32257076639999</v>
          </cell>
          <cell r="N19">
            <v>18</v>
          </cell>
          <cell r="O19">
            <v>10.953649229241398</v>
          </cell>
          <cell r="T19">
            <v>17</v>
          </cell>
          <cell r="U19">
            <v>15.646574251521328</v>
          </cell>
        </row>
        <row r="20">
          <cell r="A20">
            <v>19</v>
          </cell>
          <cell r="C20">
            <v>168.380672976</v>
          </cell>
          <cell r="N20">
            <v>19</v>
          </cell>
          <cell r="O20">
            <v>11.646796409801343</v>
          </cell>
          <cell r="T20">
            <v>18</v>
          </cell>
          <cell r="U20">
            <v>16.339721432081273</v>
          </cell>
        </row>
        <row r="21">
          <cell r="A21">
            <v>20</v>
          </cell>
          <cell r="C21">
            <v>179.8839070704</v>
          </cell>
          <cell r="N21">
            <v>20</v>
          </cell>
          <cell r="O21">
            <v>12.339943590361289</v>
          </cell>
          <cell r="T21">
            <v>19</v>
          </cell>
          <cell r="U21">
            <v>17.03286861264122</v>
          </cell>
        </row>
        <row r="22">
          <cell r="A22">
            <v>21</v>
          </cell>
          <cell r="C22">
            <v>186.52466298479999</v>
          </cell>
          <cell r="N22">
            <v>21</v>
          </cell>
          <cell r="O22">
            <v>13.033090770921234</v>
          </cell>
          <cell r="T22">
            <v>20</v>
          </cell>
          <cell r="U22">
            <v>17.726015793201164</v>
          </cell>
        </row>
        <row r="23">
          <cell r="A23">
            <v>22</v>
          </cell>
          <cell r="C23">
            <v>220.42308229679998</v>
          </cell>
          <cell r="N23">
            <v>22</v>
          </cell>
          <cell r="O23">
            <v>13.726237951481179</v>
          </cell>
          <cell r="T23">
            <v>21</v>
          </cell>
          <cell r="U23">
            <v>18.419162973761111</v>
          </cell>
        </row>
        <row r="24">
          <cell r="A24">
            <v>23</v>
          </cell>
          <cell r="C24">
            <v>227.06383821119996</v>
          </cell>
          <cell r="N24">
            <v>23</v>
          </cell>
          <cell r="O24">
            <v>14.419385132041125</v>
          </cell>
          <cell r="T24">
            <v>22</v>
          </cell>
          <cell r="U24">
            <v>19.112310154321055</v>
          </cell>
        </row>
        <row r="25">
          <cell r="A25">
            <v>24</v>
          </cell>
          <cell r="C25">
            <v>232.23195787679995</v>
          </cell>
          <cell r="N25">
            <v>24</v>
          </cell>
          <cell r="O25">
            <v>15.112532312601068</v>
          </cell>
          <cell r="T25">
            <v>23</v>
          </cell>
          <cell r="U25">
            <v>19.805457334880998</v>
          </cell>
        </row>
        <row r="26">
          <cell r="A26">
            <v>25</v>
          </cell>
          <cell r="C26">
            <v>238.38646597319996</v>
          </cell>
          <cell r="N26">
            <v>25</v>
          </cell>
          <cell r="O26">
            <v>15.805679493161016</v>
          </cell>
          <cell r="T26">
            <v>24</v>
          </cell>
          <cell r="U26">
            <v>20.498604515440945</v>
          </cell>
        </row>
        <row r="27">
          <cell r="A27">
            <v>26</v>
          </cell>
          <cell r="C27">
            <v>246.51375093119995</v>
          </cell>
          <cell r="N27">
            <v>26</v>
          </cell>
          <cell r="O27">
            <v>16.498826673720959</v>
          </cell>
          <cell r="T27">
            <v>25</v>
          </cell>
          <cell r="U27">
            <v>21.191751696000889</v>
          </cell>
        </row>
        <row r="28">
          <cell r="A28">
            <v>27</v>
          </cell>
          <cell r="C28">
            <v>250.72326775559995</v>
          </cell>
          <cell r="N28">
            <v>27</v>
          </cell>
          <cell r="O28">
            <v>17.191973854280906</v>
          </cell>
          <cell r="T28">
            <v>26</v>
          </cell>
          <cell r="U28">
            <v>21.884898876560836</v>
          </cell>
        </row>
        <row r="29">
          <cell r="A29">
            <v>28</v>
          </cell>
          <cell r="C29">
            <v>256.23870729119994</v>
          </cell>
          <cell r="N29">
            <v>28</v>
          </cell>
          <cell r="O29">
            <v>17.88512103484085</v>
          </cell>
          <cell r="T29">
            <v>27</v>
          </cell>
          <cell r="U29">
            <v>22.57804605712078</v>
          </cell>
        </row>
        <row r="30">
          <cell r="A30">
            <v>29</v>
          </cell>
          <cell r="C30">
            <v>264.17149312199996</v>
          </cell>
          <cell r="N30">
            <v>29</v>
          </cell>
          <cell r="O30">
            <v>18.578268215400797</v>
          </cell>
          <cell r="T30">
            <v>28</v>
          </cell>
          <cell r="U30">
            <v>23.271193237680727</v>
          </cell>
        </row>
        <row r="31">
          <cell r="A31">
            <v>30</v>
          </cell>
          <cell r="C31">
            <v>273.49355843279994</v>
          </cell>
          <cell r="N31">
            <v>30</v>
          </cell>
          <cell r="O31">
            <v>19.271415395960741</v>
          </cell>
          <cell r="T31">
            <v>29</v>
          </cell>
          <cell r="U31">
            <v>23.964340418240671</v>
          </cell>
        </row>
        <row r="32">
          <cell r="A32">
            <v>31</v>
          </cell>
          <cell r="C32">
            <v>277.70307525719994</v>
          </cell>
          <cell r="N32">
            <v>31</v>
          </cell>
          <cell r="O32">
            <v>19.964562576520688</v>
          </cell>
          <cell r="T32">
            <v>30</v>
          </cell>
          <cell r="U32">
            <v>24.657487598800618</v>
          </cell>
        </row>
        <row r="33">
          <cell r="A33">
            <v>32</v>
          </cell>
          <cell r="C33">
            <v>297.45862946279993</v>
          </cell>
          <cell r="N33">
            <v>32</v>
          </cell>
          <cell r="O33">
            <v>20.657709757080632</v>
          </cell>
          <cell r="T33">
            <v>31</v>
          </cell>
          <cell r="U33">
            <v>25.350634779360561</v>
          </cell>
        </row>
        <row r="34">
          <cell r="A34">
            <v>33</v>
          </cell>
          <cell r="C34">
            <v>309.93435919319995</v>
          </cell>
          <cell r="T34">
            <v>32</v>
          </cell>
          <cell r="U34">
            <v>26.043781959920505</v>
          </cell>
        </row>
        <row r="35">
          <cell r="A35">
            <v>34</v>
          </cell>
          <cell r="C35">
            <v>313.17138038159993</v>
          </cell>
          <cell r="T35">
            <v>33</v>
          </cell>
          <cell r="U35">
            <v>26.736929140480452</v>
          </cell>
        </row>
        <row r="36">
          <cell r="A36">
            <v>35</v>
          </cell>
          <cell r="C36">
            <v>337.78941276719991</v>
          </cell>
          <cell r="T36">
            <v>34</v>
          </cell>
          <cell r="U36">
            <v>27.430076321040396</v>
          </cell>
        </row>
        <row r="37">
          <cell r="A37">
            <v>36</v>
          </cell>
          <cell r="C37">
            <v>362.12958925679993</v>
          </cell>
          <cell r="T37">
            <v>35</v>
          </cell>
          <cell r="U37">
            <v>28.123223501600343</v>
          </cell>
        </row>
        <row r="38">
          <cell r="A38">
            <v>37</v>
          </cell>
          <cell r="C38">
            <v>366.65864036159991</v>
          </cell>
          <cell r="T38">
            <v>36</v>
          </cell>
          <cell r="U38">
            <v>28.816370682160287</v>
          </cell>
        </row>
        <row r="39">
          <cell r="A39">
            <v>38</v>
          </cell>
          <cell r="C39">
            <v>379.94015219039989</v>
          </cell>
          <cell r="T39">
            <v>37</v>
          </cell>
          <cell r="U39">
            <v>29.509517862720234</v>
          </cell>
        </row>
        <row r="40">
          <cell r="A40">
            <v>39</v>
          </cell>
          <cell r="C40">
            <v>389.3316814751999</v>
          </cell>
          <cell r="T40">
            <v>38</v>
          </cell>
          <cell r="U40">
            <v>30.202665043280177</v>
          </cell>
        </row>
        <row r="41">
          <cell r="A41">
            <v>40</v>
          </cell>
          <cell r="C41">
            <v>429.4540728575999</v>
          </cell>
          <cell r="T41">
            <v>39</v>
          </cell>
          <cell r="U41">
            <v>30.895812223840124</v>
          </cell>
        </row>
        <row r="42">
          <cell r="A42">
            <v>41</v>
          </cell>
          <cell r="C42">
            <v>429.52353683159987</v>
          </cell>
          <cell r="T42">
            <v>40</v>
          </cell>
          <cell r="U42">
            <v>31.588959404400068</v>
          </cell>
        </row>
        <row r="43">
          <cell r="A43">
            <v>42</v>
          </cell>
          <cell r="C43">
            <v>431.78806238399989</v>
          </cell>
          <cell r="T43">
            <v>41</v>
          </cell>
          <cell r="U43">
            <v>32.282106584960019</v>
          </cell>
        </row>
        <row r="44">
          <cell r="A44">
            <v>43</v>
          </cell>
          <cell r="C44">
            <v>447.50081330279988</v>
          </cell>
          <cell r="T44">
            <v>42</v>
          </cell>
          <cell r="U44">
            <v>32.975253765519959</v>
          </cell>
        </row>
        <row r="45">
          <cell r="A45">
            <v>44</v>
          </cell>
          <cell r="C45">
            <v>484.60846821359991</v>
          </cell>
          <cell r="T45">
            <v>43</v>
          </cell>
          <cell r="U45">
            <v>33.668400946079906</v>
          </cell>
        </row>
        <row r="46">
          <cell r="A46">
            <v>45</v>
          </cell>
          <cell r="C46">
            <v>491.5965439979999</v>
          </cell>
          <cell r="T46">
            <v>44</v>
          </cell>
          <cell r="U46">
            <v>34.361548126639853</v>
          </cell>
        </row>
        <row r="47">
          <cell r="A47">
            <v>46</v>
          </cell>
          <cell r="C47">
            <v>500.1822911843999</v>
          </cell>
          <cell r="T47">
            <v>45</v>
          </cell>
          <cell r="U47">
            <v>35.0546953071998</v>
          </cell>
        </row>
        <row r="48">
          <cell r="A48">
            <v>47</v>
          </cell>
          <cell r="C48">
            <v>517.1870720195999</v>
          </cell>
          <cell r="T48">
            <v>46</v>
          </cell>
          <cell r="U48">
            <v>35.747842487759748</v>
          </cell>
        </row>
        <row r="49">
          <cell r="A49">
            <v>48</v>
          </cell>
          <cell r="C49">
            <v>523.82782793399986</v>
          </cell>
          <cell r="T49">
            <v>47</v>
          </cell>
          <cell r="U49">
            <v>36.440989668319688</v>
          </cell>
        </row>
        <row r="50">
          <cell r="A50">
            <v>49</v>
          </cell>
          <cell r="C50">
            <v>537.91512186119985</v>
          </cell>
          <cell r="T50">
            <v>48</v>
          </cell>
          <cell r="U50">
            <v>37.134136848879635</v>
          </cell>
        </row>
        <row r="51">
          <cell r="A51">
            <v>50</v>
          </cell>
          <cell r="C51">
            <v>605.73974607479988</v>
          </cell>
          <cell r="T51">
            <v>49</v>
          </cell>
          <cell r="U51">
            <v>37.827284029439582</v>
          </cell>
        </row>
        <row r="52">
          <cell r="A52">
            <v>51</v>
          </cell>
          <cell r="C52">
            <v>616.59001881359984</v>
          </cell>
          <cell r="T52">
            <v>50</v>
          </cell>
          <cell r="U52">
            <v>38.520431209999522</v>
          </cell>
        </row>
        <row r="53">
          <cell r="A53">
            <v>52</v>
          </cell>
          <cell r="C53">
            <v>619.34079218399984</v>
          </cell>
          <cell r="T53">
            <v>51</v>
          </cell>
          <cell r="U53">
            <v>39.213578390559469</v>
          </cell>
        </row>
        <row r="54">
          <cell r="A54">
            <v>53</v>
          </cell>
          <cell r="C54">
            <v>641.9165837339998</v>
          </cell>
          <cell r="T54">
            <v>52</v>
          </cell>
          <cell r="U54">
            <v>39.906725571119416</v>
          </cell>
        </row>
        <row r="55">
          <cell r="A55">
            <v>54</v>
          </cell>
          <cell r="C55">
            <v>653.4198178283998</v>
          </cell>
          <cell r="T55">
            <v>53</v>
          </cell>
          <cell r="U55">
            <v>40.599872751679364</v>
          </cell>
        </row>
        <row r="56">
          <cell r="A56">
            <v>55</v>
          </cell>
          <cell r="C56">
            <v>701.36385268319975</v>
          </cell>
          <cell r="T56">
            <v>54</v>
          </cell>
          <cell r="U56">
            <v>41.293019932239304</v>
          </cell>
        </row>
        <row r="57">
          <cell r="A57">
            <v>56</v>
          </cell>
          <cell r="C57">
            <v>733.51177985039976</v>
          </cell>
          <cell r="T57">
            <v>55</v>
          </cell>
          <cell r="U57">
            <v>41.986167112799251</v>
          </cell>
        </row>
        <row r="58">
          <cell r="A58">
            <v>57</v>
          </cell>
          <cell r="C58">
            <v>746.94611242199971</v>
          </cell>
          <cell r="T58">
            <v>56</v>
          </cell>
          <cell r="U58">
            <v>42.679314293359198</v>
          </cell>
        </row>
        <row r="59">
          <cell r="A59">
            <v>58</v>
          </cell>
          <cell r="C59">
            <v>777.91315203119973</v>
          </cell>
          <cell r="T59">
            <v>57</v>
          </cell>
          <cell r="U59">
            <v>43.372461473919145</v>
          </cell>
        </row>
        <row r="60">
          <cell r="A60">
            <v>59</v>
          </cell>
          <cell r="C60">
            <v>800.41947960719972</v>
          </cell>
          <cell r="T60">
            <v>58</v>
          </cell>
          <cell r="U60">
            <v>44.065608654479085</v>
          </cell>
        </row>
        <row r="61">
          <cell r="A61">
            <v>60</v>
          </cell>
          <cell r="C61">
            <v>808.92187002479977</v>
          </cell>
          <cell r="T61">
            <v>59</v>
          </cell>
          <cell r="U61">
            <v>44.758755835039032</v>
          </cell>
        </row>
        <row r="62">
          <cell r="A62">
            <v>61</v>
          </cell>
          <cell r="C62">
            <v>816.36840803759981</v>
          </cell>
          <cell r="T62">
            <v>60</v>
          </cell>
          <cell r="U62">
            <v>45.45190301559898</v>
          </cell>
        </row>
        <row r="63">
          <cell r="A63">
            <v>62</v>
          </cell>
          <cell r="C63">
            <v>825.38483186279984</v>
          </cell>
          <cell r="T63">
            <v>61</v>
          </cell>
          <cell r="U63">
            <v>46.145050196158927</v>
          </cell>
        </row>
        <row r="64">
          <cell r="A64">
            <v>63</v>
          </cell>
          <cell r="C64">
            <v>852.26738980079983</v>
          </cell>
          <cell r="T64">
            <v>62</v>
          </cell>
          <cell r="U64">
            <v>46.838197376718867</v>
          </cell>
        </row>
        <row r="65">
          <cell r="A65">
            <v>64</v>
          </cell>
          <cell r="C65">
            <v>853.55941971719983</v>
          </cell>
          <cell r="T65">
            <v>63</v>
          </cell>
          <cell r="U65">
            <v>47.531344557278814</v>
          </cell>
        </row>
        <row r="66">
          <cell r="A66">
            <v>65</v>
          </cell>
          <cell r="C66">
            <v>896.6687619815998</v>
          </cell>
          <cell r="T66">
            <v>64</v>
          </cell>
          <cell r="U66">
            <v>48.224491737838761</v>
          </cell>
        </row>
        <row r="67">
          <cell r="T67">
            <v>65</v>
          </cell>
          <cell r="U67">
            <v>3.1699250014423126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F5" workbookViewId="0">
      <selection activeCell="U18" sqref="U18"/>
    </sheetView>
  </sheetViews>
  <sheetFormatPr defaultRowHeight="14.4" x14ac:dyDescent="0.3"/>
  <cols>
    <col min="1" max="1" width="13.5546875" bestFit="1" customWidth="1"/>
    <col min="2" max="2" width="19.5546875" bestFit="1" customWidth="1"/>
    <col min="3" max="3" width="20.6640625" bestFit="1" customWidth="1"/>
    <col min="4" max="4" width="18.6640625" bestFit="1" customWidth="1"/>
    <col min="5" max="5" width="14" bestFit="1" customWidth="1"/>
    <col min="6" max="6" width="12" bestFit="1" customWidth="1"/>
    <col min="7" max="7" width="12" customWidth="1"/>
    <col min="8" max="8" width="16.33203125" bestFit="1" customWidth="1"/>
    <col min="9" max="9" width="12" customWidth="1"/>
    <col min="10" max="10" width="17.88671875" bestFit="1" customWidth="1"/>
    <col min="11" max="11" width="12" bestFit="1" customWidth="1"/>
    <col min="14" max="14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>
        <f>AVERAGE(B2:B66)</f>
        <v>992.95384615384614</v>
      </c>
    </row>
    <row r="2" spans="1:11" x14ac:dyDescent="0.3">
      <c r="A2">
        <v>1</v>
      </c>
      <c r="B2">
        <v>524</v>
      </c>
      <c r="C2">
        <f>SUM($B$2:B2)</f>
        <v>524</v>
      </c>
      <c r="D2">
        <f>AVERAGE($B$2:B2)</f>
        <v>524</v>
      </c>
      <c r="E2">
        <f>1/B2</f>
        <v>1.9083969465648854E-3</v>
      </c>
      <c r="F2">
        <f>D2</f>
        <v>524</v>
      </c>
      <c r="G2">
        <f>1/F2</f>
        <v>1.9083969465648854E-3</v>
      </c>
      <c r="H2">
        <f>EXP(-100/F2)</f>
        <v>0.82626503223498693</v>
      </c>
      <c r="J2" s="1" t="s">
        <v>9</v>
      </c>
      <c r="K2" s="1">
        <f>K1</f>
        <v>992.95384615384614</v>
      </c>
    </row>
    <row r="3" spans="1:11" x14ac:dyDescent="0.3">
      <c r="A3">
        <v>2</v>
      </c>
      <c r="B3">
        <v>291</v>
      </c>
      <c r="C3">
        <f>SUM($B$2:B3)</f>
        <v>815</v>
      </c>
      <c r="D3">
        <f>AVERAGE($B$2:B3)</f>
        <v>407.5</v>
      </c>
      <c r="E3">
        <f t="shared" ref="E3:E66" si="0">1/B3</f>
        <v>3.4364261168384879E-3</v>
      </c>
      <c r="F3">
        <f t="shared" ref="F3:F66" si="1">D3</f>
        <v>407.5</v>
      </c>
      <c r="G3">
        <f t="shared" ref="G3:G66" si="2">1/F3</f>
        <v>2.4539877300613498E-3</v>
      </c>
      <c r="H3">
        <f t="shared" ref="H3:H66" si="3">EXP(-100/F3)</f>
        <v>0.78239247902476927</v>
      </c>
      <c r="J3" s="1" t="s">
        <v>10</v>
      </c>
      <c r="K3" s="1">
        <f>1/K2</f>
        <v>1.0070961544420688E-3</v>
      </c>
    </row>
    <row r="4" spans="1:11" x14ac:dyDescent="0.3">
      <c r="A4">
        <v>3</v>
      </c>
      <c r="B4">
        <v>303</v>
      </c>
      <c r="C4">
        <f>SUM($B$2:B4)</f>
        <v>1118</v>
      </c>
      <c r="D4">
        <f>AVERAGE($B$2:B4)</f>
        <v>372.66666666666669</v>
      </c>
      <c r="E4">
        <f t="shared" si="0"/>
        <v>3.3003300330033004E-3</v>
      </c>
      <c r="F4">
        <f t="shared" si="1"/>
        <v>372.66666666666669</v>
      </c>
      <c r="G4">
        <f t="shared" si="2"/>
        <v>2.6833631484794273E-3</v>
      </c>
      <c r="H4">
        <f t="shared" si="3"/>
        <v>0.76465057451239415</v>
      </c>
      <c r="J4" s="1" t="s">
        <v>11</v>
      </c>
      <c r="K4" s="1">
        <f>EXP(-100*K3)</f>
        <v>0.90419555919303318</v>
      </c>
    </row>
    <row r="5" spans="1:11" x14ac:dyDescent="0.3">
      <c r="A5">
        <v>4</v>
      </c>
      <c r="B5">
        <v>606</v>
      </c>
      <c r="C5">
        <f>SUM($B$2:B5)</f>
        <v>1724</v>
      </c>
      <c r="D5">
        <f>AVERAGE($B$2:B5)</f>
        <v>431</v>
      </c>
      <c r="E5">
        <f t="shared" si="0"/>
        <v>1.6501650165016502E-3</v>
      </c>
      <c r="F5">
        <f t="shared" si="1"/>
        <v>431</v>
      </c>
      <c r="G5">
        <f t="shared" si="2"/>
        <v>2.3201856148491878E-3</v>
      </c>
      <c r="H5">
        <f t="shared" si="3"/>
        <v>0.79293140518576999</v>
      </c>
    </row>
    <row r="6" spans="1:11" x14ac:dyDescent="0.3">
      <c r="A6">
        <v>5</v>
      </c>
      <c r="B6">
        <v>1131</v>
      </c>
      <c r="C6">
        <f>SUM($B$2:B6)</f>
        <v>2855</v>
      </c>
      <c r="D6">
        <f>AVERAGE($B$2:B6)</f>
        <v>571</v>
      </c>
      <c r="E6">
        <f t="shared" si="0"/>
        <v>8.8417329796640137E-4</v>
      </c>
      <c r="F6">
        <f t="shared" si="1"/>
        <v>571</v>
      </c>
      <c r="G6">
        <f t="shared" si="2"/>
        <v>1.7513134851138354E-3</v>
      </c>
      <c r="H6">
        <f t="shared" si="3"/>
        <v>0.83934676658017915</v>
      </c>
    </row>
    <row r="7" spans="1:11" x14ac:dyDescent="0.3">
      <c r="A7">
        <v>6</v>
      </c>
      <c r="B7">
        <v>272</v>
      </c>
      <c r="C7">
        <f>SUM($B$2:B7)</f>
        <v>3127</v>
      </c>
      <c r="D7">
        <f>AVERAGE($B$2:B7)</f>
        <v>521.16666666666663</v>
      </c>
      <c r="E7">
        <f t="shared" si="0"/>
        <v>3.6764705882352941E-3</v>
      </c>
      <c r="F7">
        <f t="shared" si="1"/>
        <v>521.16666666666663</v>
      </c>
      <c r="G7">
        <f t="shared" si="2"/>
        <v>1.9187719859290056E-3</v>
      </c>
      <c r="H7">
        <f t="shared" si="3"/>
        <v>0.82540822355956711</v>
      </c>
    </row>
    <row r="8" spans="1:11" x14ac:dyDescent="0.3">
      <c r="A8">
        <v>7</v>
      </c>
      <c r="B8">
        <v>758</v>
      </c>
      <c r="C8">
        <f>SUM($B$2:B8)</f>
        <v>3885</v>
      </c>
      <c r="D8">
        <f>AVERAGE($B$2:B8)</f>
        <v>555</v>
      </c>
      <c r="E8">
        <f t="shared" si="0"/>
        <v>1.3192612137203166E-3</v>
      </c>
      <c r="F8">
        <f t="shared" si="1"/>
        <v>555</v>
      </c>
      <c r="G8">
        <f t="shared" si="2"/>
        <v>1.8018018018018018E-3</v>
      </c>
      <c r="H8">
        <f t="shared" si="3"/>
        <v>0.83511972583174732</v>
      </c>
    </row>
    <row r="9" spans="1:11" x14ac:dyDescent="0.3">
      <c r="A9">
        <v>8</v>
      </c>
      <c r="B9">
        <v>653</v>
      </c>
      <c r="C9">
        <f>SUM($B$2:B9)</f>
        <v>4538</v>
      </c>
      <c r="D9">
        <f>AVERAGE($B$2:B9)</f>
        <v>567.25</v>
      </c>
      <c r="E9">
        <f t="shared" si="0"/>
        <v>1.5313935681470138E-3</v>
      </c>
      <c r="F9">
        <f t="shared" si="1"/>
        <v>567.25</v>
      </c>
      <c r="G9">
        <f t="shared" si="2"/>
        <v>1.7628911414720142E-3</v>
      </c>
      <c r="H9">
        <f t="shared" si="3"/>
        <v>0.83837556205939279</v>
      </c>
    </row>
    <row r="10" spans="1:11" x14ac:dyDescent="0.3">
      <c r="A10">
        <v>9</v>
      </c>
      <c r="B10">
        <v>128</v>
      </c>
      <c r="C10">
        <f>SUM($B$2:B10)</f>
        <v>4666</v>
      </c>
      <c r="D10">
        <f>AVERAGE($B$2:B10)</f>
        <v>518.44444444444446</v>
      </c>
      <c r="E10">
        <f t="shared" si="0"/>
        <v>7.8125E-3</v>
      </c>
      <c r="F10">
        <f t="shared" si="1"/>
        <v>518.44444444444446</v>
      </c>
      <c r="G10">
        <f t="shared" si="2"/>
        <v>1.9288469781397343E-3</v>
      </c>
      <c r="H10">
        <f t="shared" si="3"/>
        <v>0.82457704419385314</v>
      </c>
    </row>
    <row r="11" spans="1:11" x14ac:dyDescent="0.3">
      <c r="A11">
        <v>10</v>
      </c>
      <c r="B11">
        <v>186</v>
      </c>
      <c r="C11">
        <f>SUM($B$2:B11)</f>
        <v>4852</v>
      </c>
      <c r="D11">
        <f>AVERAGE($B$2:B11)</f>
        <v>485.2</v>
      </c>
      <c r="E11">
        <f t="shared" si="0"/>
        <v>5.3763440860215058E-3</v>
      </c>
      <c r="F11">
        <f t="shared" si="1"/>
        <v>485.2</v>
      </c>
      <c r="G11">
        <f t="shared" si="2"/>
        <v>2.0610057708161582E-3</v>
      </c>
      <c r="H11">
        <f t="shared" si="3"/>
        <v>0.81375122744331341</v>
      </c>
    </row>
    <row r="12" spans="1:11" x14ac:dyDescent="0.3">
      <c r="A12">
        <v>11</v>
      </c>
      <c r="B12">
        <v>128</v>
      </c>
      <c r="C12">
        <f>SUM($B$2:B12)</f>
        <v>4980</v>
      </c>
      <c r="D12">
        <f>AVERAGE($B$2:B12)</f>
        <v>452.72727272727275</v>
      </c>
      <c r="E12">
        <f t="shared" si="0"/>
        <v>7.8125E-3</v>
      </c>
      <c r="F12">
        <f t="shared" si="1"/>
        <v>452.72727272727275</v>
      </c>
      <c r="G12">
        <f t="shared" si="2"/>
        <v>2.2088353413654616E-3</v>
      </c>
      <c r="H12">
        <f t="shared" si="3"/>
        <v>0.80181005835318342</v>
      </c>
    </row>
    <row r="13" spans="1:11" x14ac:dyDescent="0.3">
      <c r="A13">
        <v>12</v>
      </c>
      <c r="B13">
        <v>1394</v>
      </c>
      <c r="C13">
        <f>SUM($B$2:B13)</f>
        <v>6374</v>
      </c>
      <c r="D13">
        <f>AVERAGE($B$2:B13)</f>
        <v>531.16666666666663</v>
      </c>
      <c r="E13">
        <f t="shared" si="0"/>
        <v>7.173601147776184E-4</v>
      </c>
      <c r="F13">
        <f t="shared" si="1"/>
        <v>531.16666666666663</v>
      </c>
      <c r="G13">
        <f t="shared" si="2"/>
        <v>1.882648258550361E-3</v>
      </c>
      <c r="H13">
        <f t="shared" si="3"/>
        <v>0.82839529768828468</v>
      </c>
    </row>
    <row r="14" spans="1:11" x14ac:dyDescent="0.3">
      <c r="A14">
        <v>13</v>
      </c>
      <c r="B14">
        <v>513</v>
      </c>
      <c r="C14">
        <f>SUM($B$2:B14)</f>
        <v>6887</v>
      </c>
      <c r="D14">
        <f>AVERAGE($B$2:B14)</f>
        <v>529.76923076923072</v>
      </c>
      <c r="E14">
        <f t="shared" si="0"/>
        <v>1.9493177387914229E-3</v>
      </c>
      <c r="F14">
        <f t="shared" si="1"/>
        <v>529.76923076923072</v>
      </c>
      <c r="G14">
        <f t="shared" si="2"/>
        <v>1.8876143458690289E-3</v>
      </c>
      <c r="H14">
        <f t="shared" si="3"/>
        <v>0.82798401148262846</v>
      </c>
    </row>
    <row r="15" spans="1:11" x14ac:dyDescent="0.3">
      <c r="A15">
        <v>14</v>
      </c>
      <c r="B15">
        <v>1284</v>
      </c>
      <c r="C15">
        <f>SUM($B$2:B15)</f>
        <v>8171</v>
      </c>
      <c r="D15">
        <f>AVERAGE($B$2:B15)</f>
        <v>583.64285714285711</v>
      </c>
      <c r="E15">
        <f t="shared" si="0"/>
        <v>7.7881619937694702E-4</v>
      </c>
      <c r="F15">
        <f t="shared" si="1"/>
        <v>583.64285714285711</v>
      </c>
      <c r="G15">
        <f t="shared" si="2"/>
        <v>1.7133765756945296E-3</v>
      </c>
      <c r="H15">
        <f t="shared" si="3"/>
        <v>0.84253703642838562</v>
      </c>
    </row>
    <row r="16" spans="1:11" x14ac:dyDescent="0.3">
      <c r="A16">
        <v>15</v>
      </c>
      <c r="B16">
        <v>758</v>
      </c>
      <c r="C16">
        <f>SUM($B$2:B16)</f>
        <v>8929</v>
      </c>
      <c r="D16">
        <f>AVERAGE($B$2:B16)</f>
        <v>595.26666666666665</v>
      </c>
      <c r="E16">
        <f t="shared" si="0"/>
        <v>1.3192612137203166E-3</v>
      </c>
      <c r="F16">
        <f t="shared" si="1"/>
        <v>595.26666666666665</v>
      </c>
      <c r="G16">
        <f t="shared" si="2"/>
        <v>1.6799193638705342E-3</v>
      </c>
      <c r="H16">
        <f t="shared" si="3"/>
        <v>0.84536065131826787</v>
      </c>
    </row>
    <row r="17" spans="1:8" x14ac:dyDescent="0.3">
      <c r="A17">
        <v>16</v>
      </c>
      <c r="B17">
        <v>2088</v>
      </c>
      <c r="C17">
        <f>SUM($B$2:B17)</f>
        <v>11017</v>
      </c>
      <c r="D17">
        <f>AVERAGE($B$2:B17)</f>
        <v>688.5625</v>
      </c>
      <c r="E17">
        <f t="shared" si="0"/>
        <v>4.7892720306513407E-4</v>
      </c>
      <c r="F17">
        <f t="shared" si="1"/>
        <v>688.5625</v>
      </c>
      <c r="G17">
        <f t="shared" si="2"/>
        <v>1.4523009893800489E-3</v>
      </c>
      <c r="H17">
        <f t="shared" si="3"/>
        <v>0.86482327529751779</v>
      </c>
    </row>
    <row r="18" spans="1:8" x14ac:dyDescent="0.3">
      <c r="A18">
        <v>17</v>
      </c>
      <c r="B18">
        <v>148</v>
      </c>
      <c r="C18">
        <f>SUM($B$2:B18)</f>
        <v>11165</v>
      </c>
      <c r="D18">
        <f>AVERAGE($B$2:B18)</f>
        <v>656.76470588235293</v>
      </c>
      <c r="E18">
        <f t="shared" si="0"/>
        <v>6.7567567567567571E-3</v>
      </c>
      <c r="F18">
        <f t="shared" si="1"/>
        <v>656.76470588235293</v>
      </c>
      <c r="G18">
        <f t="shared" si="2"/>
        <v>1.522615315718764E-3</v>
      </c>
      <c r="H18">
        <f t="shared" si="3"/>
        <v>0.85876365756014494</v>
      </c>
    </row>
    <row r="19" spans="1:8" x14ac:dyDescent="0.3">
      <c r="A19">
        <v>18</v>
      </c>
      <c r="B19">
        <v>303</v>
      </c>
      <c r="C19">
        <f>SUM($B$2:B19)</f>
        <v>11468</v>
      </c>
      <c r="D19">
        <f>AVERAGE($B$2:B19)</f>
        <v>637.11111111111109</v>
      </c>
      <c r="E19">
        <f t="shared" si="0"/>
        <v>3.3003300330033004E-3</v>
      </c>
      <c r="F19">
        <f t="shared" si="1"/>
        <v>637.11111111111109</v>
      </c>
      <c r="G19">
        <f t="shared" si="2"/>
        <v>1.569584931984653E-3</v>
      </c>
      <c r="H19">
        <f t="shared" si="3"/>
        <v>0.85473953558568383</v>
      </c>
    </row>
    <row r="20" spans="1:8" x14ac:dyDescent="0.3">
      <c r="A20">
        <v>19</v>
      </c>
      <c r="B20">
        <v>652</v>
      </c>
      <c r="C20">
        <f>SUM($B$2:B20)</f>
        <v>12120</v>
      </c>
      <c r="D20">
        <f>AVERAGE($B$2:B20)</f>
        <v>637.89473684210532</v>
      </c>
      <c r="E20">
        <f t="shared" si="0"/>
        <v>1.5337423312883436E-3</v>
      </c>
      <c r="F20">
        <f t="shared" si="1"/>
        <v>637.89473684210532</v>
      </c>
      <c r="G20">
        <f t="shared" si="2"/>
        <v>1.5676567656765675E-3</v>
      </c>
      <c r="H20">
        <f t="shared" si="3"/>
        <v>0.854904359473037</v>
      </c>
    </row>
    <row r="21" spans="1:8" x14ac:dyDescent="0.3">
      <c r="A21">
        <v>20</v>
      </c>
      <c r="B21">
        <v>828</v>
      </c>
      <c r="C21">
        <f>SUM($B$2:B21)</f>
        <v>12948</v>
      </c>
      <c r="D21">
        <f>AVERAGE($B$2:B21)</f>
        <v>647.4</v>
      </c>
      <c r="E21">
        <f t="shared" si="0"/>
        <v>1.2077294685990338E-3</v>
      </c>
      <c r="F21">
        <f t="shared" si="1"/>
        <v>647.4</v>
      </c>
      <c r="G21">
        <f t="shared" si="2"/>
        <v>1.5446400988569664E-3</v>
      </c>
      <c r="H21">
        <f t="shared" si="3"/>
        <v>0.85687433059225537</v>
      </c>
    </row>
    <row r="22" spans="1:8" x14ac:dyDescent="0.3">
      <c r="A22">
        <v>21</v>
      </c>
      <c r="B22">
        <v>478</v>
      </c>
      <c r="C22">
        <f>SUM($B$2:B22)</f>
        <v>13426</v>
      </c>
      <c r="D22">
        <f>AVERAGE($B$2:B22)</f>
        <v>639.33333333333337</v>
      </c>
      <c r="E22">
        <f t="shared" si="0"/>
        <v>2.0920502092050207E-3</v>
      </c>
      <c r="F22">
        <f t="shared" si="1"/>
        <v>639.33333333333337</v>
      </c>
      <c r="G22">
        <f t="shared" si="2"/>
        <v>1.5641293013555786E-3</v>
      </c>
      <c r="H22">
        <f t="shared" si="3"/>
        <v>0.85520597712977553</v>
      </c>
    </row>
    <row r="23" spans="1:8" x14ac:dyDescent="0.3">
      <c r="A23">
        <v>22</v>
      </c>
      <c r="B23">
        <v>2440</v>
      </c>
      <c r="C23">
        <f>SUM($B$2:B23)</f>
        <v>15866</v>
      </c>
      <c r="D23">
        <f>AVERAGE($B$2:B23)</f>
        <v>721.18181818181813</v>
      </c>
      <c r="E23">
        <f t="shared" si="0"/>
        <v>4.0983606557377049E-4</v>
      </c>
      <c r="F23">
        <f t="shared" si="1"/>
        <v>721.18181818181813</v>
      </c>
      <c r="G23">
        <f t="shared" si="2"/>
        <v>1.3866128828942394E-3</v>
      </c>
      <c r="H23">
        <f t="shared" si="3"/>
        <v>0.87052283480672477</v>
      </c>
    </row>
    <row r="24" spans="1:8" x14ac:dyDescent="0.3">
      <c r="A24">
        <v>23</v>
      </c>
      <c r="B24">
        <v>478</v>
      </c>
      <c r="C24">
        <f>SUM($B$2:B24)</f>
        <v>16344</v>
      </c>
      <c r="D24">
        <f>AVERAGE($B$2:B24)</f>
        <v>710.60869565217388</v>
      </c>
      <c r="E24">
        <f t="shared" si="0"/>
        <v>2.0920502092050207E-3</v>
      </c>
      <c r="F24">
        <f t="shared" si="1"/>
        <v>710.60869565217388</v>
      </c>
      <c r="G24">
        <f t="shared" si="2"/>
        <v>1.4072442486539403E-3</v>
      </c>
      <c r="H24">
        <f t="shared" si="3"/>
        <v>0.86872867873693005</v>
      </c>
    </row>
    <row r="25" spans="1:8" x14ac:dyDescent="0.3">
      <c r="A25">
        <v>24</v>
      </c>
      <c r="B25">
        <v>372</v>
      </c>
      <c r="C25">
        <f>SUM($B$2:B25)</f>
        <v>16716</v>
      </c>
      <c r="D25">
        <f>AVERAGE($B$2:B25)</f>
        <v>696.5</v>
      </c>
      <c r="E25">
        <f t="shared" si="0"/>
        <v>2.6881720430107529E-3</v>
      </c>
      <c r="F25">
        <f t="shared" si="1"/>
        <v>696.5</v>
      </c>
      <c r="G25">
        <f t="shared" si="2"/>
        <v>1.4357501794687725E-3</v>
      </c>
      <c r="H25">
        <f t="shared" si="3"/>
        <v>0.86625581301711008</v>
      </c>
    </row>
    <row r="26" spans="1:8" x14ac:dyDescent="0.3">
      <c r="A26">
        <v>25</v>
      </c>
      <c r="B26">
        <v>443</v>
      </c>
      <c r="C26">
        <f>SUM($B$2:B26)</f>
        <v>17159</v>
      </c>
      <c r="D26">
        <f>AVERAGE($B$2:B26)</f>
        <v>686.36</v>
      </c>
      <c r="E26">
        <f t="shared" si="0"/>
        <v>2.257336343115124E-3</v>
      </c>
      <c r="F26">
        <f t="shared" si="1"/>
        <v>686.36</v>
      </c>
      <c r="G26">
        <f t="shared" si="2"/>
        <v>1.4569613613846961E-3</v>
      </c>
      <c r="H26">
        <f t="shared" si="3"/>
        <v>0.86442032938058799</v>
      </c>
    </row>
    <row r="27" spans="1:8" x14ac:dyDescent="0.3">
      <c r="A27">
        <v>26</v>
      </c>
      <c r="B27">
        <v>585</v>
      </c>
      <c r="C27">
        <f>SUM($B$2:B27)</f>
        <v>17744</v>
      </c>
      <c r="D27">
        <f>AVERAGE($B$2:B27)</f>
        <v>682.46153846153845</v>
      </c>
      <c r="E27">
        <f t="shared" si="0"/>
        <v>1.7094017094017094E-3</v>
      </c>
      <c r="F27">
        <f t="shared" si="1"/>
        <v>682.46153846153845</v>
      </c>
      <c r="G27">
        <f t="shared" si="2"/>
        <v>1.4652840396753833E-3</v>
      </c>
      <c r="H27">
        <f t="shared" si="3"/>
        <v>0.86370119944551638</v>
      </c>
    </row>
    <row r="28" spans="1:8" x14ac:dyDescent="0.3">
      <c r="A28">
        <v>27</v>
      </c>
      <c r="B28">
        <v>303</v>
      </c>
      <c r="C28">
        <f>SUM($B$2:B28)</f>
        <v>18047</v>
      </c>
      <c r="D28">
        <f>AVERAGE($B$2:B28)</f>
        <v>668.40740740740739</v>
      </c>
      <c r="E28">
        <f t="shared" si="0"/>
        <v>3.3003300330033004E-3</v>
      </c>
      <c r="F28">
        <f t="shared" si="1"/>
        <v>668.40740740740739</v>
      </c>
      <c r="G28">
        <f t="shared" si="2"/>
        <v>1.4960935335512828E-3</v>
      </c>
      <c r="H28">
        <f t="shared" si="3"/>
        <v>0.86104427479089996</v>
      </c>
    </row>
    <row r="29" spans="1:8" x14ac:dyDescent="0.3">
      <c r="A29">
        <v>28</v>
      </c>
      <c r="B29">
        <v>397</v>
      </c>
      <c r="C29">
        <f>SUM($B$2:B29)</f>
        <v>18444</v>
      </c>
      <c r="D29">
        <f>AVERAGE($B$2:B29)</f>
        <v>658.71428571428567</v>
      </c>
      <c r="E29">
        <f t="shared" si="0"/>
        <v>2.5188916876574307E-3</v>
      </c>
      <c r="F29">
        <f t="shared" si="1"/>
        <v>658.71428571428567</v>
      </c>
      <c r="G29">
        <f t="shared" si="2"/>
        <v>1.5181088700932555E-3</v>
      </c>
      <c r="H29">
        <f t="shared" si="3"/>
        <v>0.85915074194512664</v>
      </c>
    </row>
    <row r="30" spans="1:8" x14ac:dyDescent="0.3">
      <c r="A30">
        <v>29</v>
      </c>
      <c r="B30">
        <v>571</v>
      </c>
      <c r="C30">
        <f>SUM($B$2:B30)</f>
        <v>19015</v>
      </c>
      <c r="D30">
        <f>AVERAGE($B$2:B30)</f>
        <v>655.68965517241384</v>
      </c>
      <c r="E30">
        <f t="shared" si="0"/>
        <v>1.7513134851138354E-3</v>
      </c>
      <c r="F30">
        <f t="shared" si="1"/>
        <v>655.68965517241384</v>
      </c>
      <c r="G30">
        <f t="shared" si="2"/>
        <v>1.5251117538785169E-3</v>
      </c>
      <c r="H30">
        <f t="shared" si="3"/>
        <v>0.85854929928137336</v>
      </c>
    </row>
    <row r="31" spans="1:8" x14ac:dyDescent="0.3">
      <c r="A31">
        <v>30</v>
      </c>
      <c r="B31">
        <v>671</v>
      </c>
      <c r="C31">
        <f>SUM($B$2:B31)</f>
        <v>19686</v>
      </c>
      <c r="D31">
        <f>AVERAGE($B$2:B31)</f>
        <v>656.2</v>
      </c>
      <c r="E31">
        <f t="shared" si="0"/>
        <v>1.4903129657228018E-3</v>
      </c>
      <c r="F31">
        <f t="shared" si="1"/>
        <v>656.2</v>
      </c>
      <c r="G31">
        <f t="shared" si="2"/>
        <v>1.5239256324291372E-3</v>
      </c>
      <c r="H31">
        <f t="shared" si="3"/>
        <v>0.85865113969493168</v>
      </c>
    </row>
    <row r="32" spans="1:8" x14ac:dyDescent="0.3">
      <c r="A32">
        <v>31</v>
      </c>
      <c r="B32">
        <v>303</v>
      </c>
      <c r="C32">
        <f>SUM($B$2:B32)</f>
        <v>19989</v>
      </c>
      <c r="D32">
        <f>AVERAGE($B$2:B32)</f>
        <v>644.80645161290317</v>
      </c>
      <c r="E32">
        <f t="shared" si="0"/>
        <v>3.3003300330033004E-3</v>
      </c>
      <c r="F32">
        <f t="shared" si="1"/>
        <v>644.80645161290317</v>
      </c>
      <c r="G32">
        <f t="shared" si="2"/>
        <v>1.5508529691330233E-3</v>
      </c>
      <c r="H32">
        <f t="shared" si="3"/>
        <v>0.85634213102783174</v>
      </c>
    </row>
    <row r="33" spans="1:8" x14ac:dyDescent="0.3">
      <c r="A33">
        <v>32</v>
      </c>
      <c r="B33">
        <v>1422</v>
      </c>
      <c r="C33">
        <f>SUM($B$2:B33)</f>
        <v>21411</v>
      </c>
      <c r="D33">
        <f>AVERAGE($B$2:B33)</f>
        <v>669.09375</v>
      </c>
      <c r="E33">
        <f t="shared" si="0"/>
        <v>7.0323488045007034E-4</v>
      </c>
      <c r="F33">
        <f t="shared" si="1"/>
        <v>669.09375</v>
      </c>
      <c r="G33">
        <f t="shared" si="2"/>
        <v>1.494558871608052E-3</v>
      </c>
      <c r="H33">
        <f t="shared" si="3"/>
        <v>0.86117642611901724</v>
      </c>
    </row>
    <row r="34" spans="1:8" x14ac:dyDescent="0.3">
      <c r="A34">
        <v>33</v>
      </c>
      <c r="B34">
        <v>898</v>
      </c>
      <c r="C34">
        <f>SUM($B$2:B34)</f>
        <v>22309</v>
      </c>
      <c r="D34">
        <f>AVERAGE($B$2:B34)</f>
        <v>676.030303030303</v>
      </c>
      <c r="E34">
        <f t="shared" si="0"/>
        <v>1.1135857461024498E-3</v>
      </c>
      <c r="F34">
        <f t="shared" si="1"/>
        <v>676.030303030303</v>
      </c>
      <c r="G34">
        <f t="shared" si="2"/>
        <v>1.4792236317181407E-3</v>
      </c>
      <c r="H34">
        <f t="shared" si="3"/>
        <v>0.86249807395754752</v>
      </c>
    </row>
    <row r="35" spans="1:8" x14ac:dyDescent="0.3">
      <c r="A35">
        <v>34</v>
      </c>
      <c r="B35">
        <v>233</v>
      </c>
      <c r="C35">
        <f>SUM($B$2:B35)</f>
        <v>22542</v>
      </c>
      <c r="D35">
        <f>AVERAGE($B$2:B35)</f>
        <v>663</v>
      </c>
      <c r="E35">
        <f t="shared" si="0"/>
        <v>4.2918454935622317E-3</v>
      </c>
      <c r="F35">
        <f t="shared" si="1"/>
        <v>663</v>
      </c>
      <c r="G35">
        <f t="shared" si="2"/>
        <v>1.5082956259426848E-3</v>
      </c>
      <c r="H35">
        <f t="shared" si="3"/>
        <v>0.8599942613598176</v>
      </c>
    </row>
    <row r="36" spans="1:8" x14ac:dyDescent="0.3">
      <c r="A36">
        <v>35</v>
      </c>
      <c r="B36">
        <v>1772</v>
      </c>
      <c r="C36">
        <f>SUM($B$2:B36)</f>
        <v>24314</v>
      </c>
      <c r="D36">
        <f>AVERAGE($B$2:B36)</f>
        <v>694.68571428571431</v>
      </c>
      <c r="E36">
        <f t="shared" si="0"/>
        <v>5.6433408577878099E-4</v>
      </c>
      <c r="F36">
        <f t="shared" si="1"/>
        <v>694.68571428571431</v>
      </c>
      <c r="G36">
        <f t="shared" si="2"/>
        <v>1.4394998766142962E-3</v>
      </c>
      <c r="H36">
        <f t="shared" si="3"/>
        <v>0.86593105421333683</v>
      </c>
    </row>
    <row r="37" spans="1:8" x14ac:dyDescent="0.3">
      <c r="A37">
        <v>36</v>
      </c>
      <c r="B37">
        <v>1752</v>
      </c>
      <c r="C37">
        <f>SUM($B$2:B37)</f>
        <v>26066</v>
      </c>
      <c r="D37">
        <f>AVERAGE($B$2:B37)</f>
        <v>724.05555555555554</v>
      </c>
      <c r="E37">
        <f t="shared" si="0"/>
        <v>5.7077625570776253E-4</v>
      </c>
      <c r="F37">
        <f t="shared" si="1"/>
        <v>724.05555555555554</v>
      </c>
      <c r="G37">
        <f t="shared" si="2"/>
        <v>1.3811094912913374E-3</v>
      </c>
      <c r="H37">
        <f t="shared" si="3"/>
        <v>0.87100204946584714</v>
      </c>
    </row>
    <row r="38" spans="1:8" x14ac:dyDescent="0.3">
      <c r="A38">
        <v>37</v>
      </c>
      <c r="B38">
        <v>326</v>
      </c>
      <c r="C38">
        <f>SUM($B$2:B38)</f>
        <v>26392</v>
      </c>
      <c r="D38">
        <f>AVERAGE($B$2:B38)</f>
        <v>713.29729729729729</v>
      </c>
      <c r="E38">
        <f t="shared" si="0"/>
        <v>3.0674846625766872E-3</v>
      </c>
      <c r="F38">
        <f t="shared" si="1"/>
        <v>713.29729729729729</v>
      </c>
      <c r="G38">
        <f t="shared" si="2"/>
        <v>1.4019399818126705E-3</v>
      </c>
      <c r="H38">
        <f t="shared" si="3"/>
        <v>0.86918959784048766</v>
      </c>
    </row>
    <row r="39" spans="1:8" x14ac:dyDescent="0.3">
      <c r="A39">
        <v>38</v>
      </c>
      <c r="B39">
        <v>956</v>
      </c>
      <c r="C39">
        <f>SUM($B$2:B39)</f>
        <v>27348</v>
      </c>
      <c r="D39">
        <f>AVERAGE($B$2:B39)</f>
        <v>719.68421052631584</v>
      </c>
      <c r="E39">
        <f t="shared" si="0"/>
        <v>1.0460251046025104E-3</v>
      </c>
      <c r="F39">
        <f t="shared" si="1"/>
        <v>719.68421052631584</v>
      </c>
      <c r="G39">
        <f t="shared" si="2"/>
        <v>1.3894983179757203E-3</v>
      </c>
      <c r="H39">
        <f t="shared" si="3"/>
        <v>0.87027168732927618</v>
      </c>
    </row>
    <row r="40" spans="1:8" x14ac:dyDescent="0.3">
      <c r="A40">
        <v>39</v>
      </c>
      <c r="B40">
        <v>676</v>
      </c>
      <c r="C40">
        <f>SUM($B$2:B40)</f>
        <v>28024</v>
      </c>
      <c r="D40">
        <f>AVERAGE($B$2:B40)</f>
        <v>718.56410256410254</v>
      </c>
      <c r="E40">
        <f t="shared" si="0"/>
        <v>1.4792899408284023E-3</v>
      </c>
      <c r="F40">
        <f t="shared" si="1"/>
        <v>718.56410256410254</v>
      </c>
      <c r="G40">
        <f t="shared" si="2"/>
        <v>1.3916642877533543E-3</v>
      </c>
      <c r="H40">
        <f t="shared" si="3"/>
        <v>0.87008320952456586</v>
      </c>
    </row>
    <row r="41" spans="1:8" x14ac:dyDescent="0.3">
      <c r="A41">
        <v>40</v>
      </c>
      <c r="B41">
        <v>2888</v>
      </c>
      <c r="C41">
        <f>SUM($B$2:B41)</f>
        <v>30912</v>
      </c>
      <c r="D41">
        <f>AVERAGE($B$2:B41)</f>
        <v>772.8</v>
      </c>
      <c r="E41">
        <f t="shared" si="0"/>
        <v>3.4626038781163435E-4</v>
      </c>
      <c r="F41">
        <f t="shared" si="1"/>
        <v>772.8</v>
      </c>
      <c r="G41">
        <f t="shared" si="2"/>
        <v>1.2939958592132505E-3</v>
      </c>
      <c r="H41">
        <f t="shared" si="3"/>
        <v>0.8786228100868011</v>
      </c>
    </row>
    <row r="42" spans="1:8" x14ac:dyDescent="0.3">
      <c r="A42">
        <v>41</v>
      </c>
      <c r="B42">
        <v>5</v>
      </c>
      <c r="C42">
        <f>SUM($B$2:B42)</f>
        <v>30917</v>
      </c>
      <c r="D42">
        <f>AVERAGE($B$2:B42)</f>
        <v>754.07317073170736</v>
      </c>
      <c r="E42">
        <f t="shared" si="0"/>
        <v>0.2</v>
      </c>
      <c r="F42">
        <f t="shared" si="1"/>
        <v>754.07317073170736</v>
      </c>
      <c r="G42">
        <f t="shared" si="2"/>
        <v>1.3261312546495455E-3</v>
      </c>
      <c r="H42">
        <f t="shared" si="3"/>
        <v>0.87580385278394335</v>
      </c>
    </row>
    <row r="43" spans="1:8" x14ac:dyDescent="0.3">
      <c r="A43">
        <v>42</v>
      </c>
      <c r="B43">
        <v>163</v>
      </c>
      <c r="C43">
        <f>SUM($B$2:B43)</f>
        <v>31080</v>
      </c>
      <c r="D43">
        <f>AVERAGE($B$2:B43)</f>
        <v>740</v>
      </c>
      <c r="E43">
        <f t="shared" si="0"/>
        <v>6.1349693251533744E-3</v>
      </c>
      <c r="F43">
        <f t="shared" si="1"/>
        <v>740</v>
      </c>
      <c r="G43">
        <f t="shared" si="2"/>
        <v>1.3513513513513514E-3</v>
      </c>
      <c r="H43">
        <f t="shared" si="3"/>
        <v>0.87359784994756307</v>
      </c>
    </row>
    <row r="44" spans="1:8" x14ac:dyDescent="0.3">
      <c r="A44">
        <v>43</v>
      </c>
      <c r="B44">
        <v>1131</v>
      </c>
      <c r="C44">
        <f>SUM($B$2:B44)</f>
        <v>32211</v>
      </c>
      <c r="D44">
        <f>AVERAGE($B$2:B44)</f>
        <v>749.09302325581393</v>
      </c>
      <c r="E44">
        <f t="shared" si="0"/>
        <v>8.8417329796640137E-4</v>
      </c>
      <c r="F44">
        <f t="shared" si="1"/>
        <v>749.09302325581393</v>
      </c>
      <c r="G44">
        <f t="shared" si="2"/>
        <v>1.334947688677781E-3</v>
      </c>
      <c r="H44">
        <f t="shared" si="3"/>
        <v>0.87503204637397725</v>
      </c>
    </row>
    <row r="45" spans="1:8" x14ac:dyDescent="0.3">
      <c r="A45">
        <v>44</v>
      </c>
      <c r="B45">
        <v>2671</v>
      </c>
      <c r="C45">
        <f>SUM($B$2:B45)</f>
        <v>34882</v>
      </c>
      <c r="D45">
        <f>AVERAGE($B$2:B45)</f>
        <v>792.77272727272725</v>
      </c>
      <c r="E45">
        <f t="shared" si="0"/>
        <v>3.7439161362785476E-4</v>
      </c>
      <c r="F45">
        <f t="shared" si="1"/>
        <v>792.77272727272725</v>
      </c>
      <c r="G45">
        <f t="shared" si="2"/>
        <v>1.2613955621810675E-3</v>
      </c>
      <c r="H45">
        <f t="shared" si="3"/>
        <v>0.88149182053431085</v>
      </c>
    </row>
    <row r="46" spans="1:8" x14ac:dyDescent="0.3">
      <c r="A46">
        <v>45</v>
      </c>
      <c r="B46">
        <v>503</v>
      </c>
      <c r="C46">
        <f>SUM($B$2:B46)</f>
        <v>35385</v>
      </c>
      <c r="D46">
        <f>AVERAGE($B$2:B46)</f>
        <v>786.33333333333337</v>
      </c>
      <c r="E46">
        <f t="shared" si="0"/>
        <v>1.9880715705765406E-3</v>
      </c>
      <c r="F46">
        <f t="shared" si="1"/>
        <v>786.33333333333337</v>
      </c>
      <c r="G46">
        <f t="shared" si="2"/>
        <v>1.2717253073336158E-3</v>
      </c>
      <c r="H46">
        <f t="shared" si="3"/>
        <v>0.88058173207830892</v>
      </c>
    </row>
    <row r="47" spans="1:8" x14ac:dyDescent="0.3">
      <c r="A47">
        <v>46</v>
      </c>
      <c r="B47">
        <v>618</v>
      </c>
      <c r="C47">
        <f>SUM($B$2:B47)</f>
        <v>36003</v>
      </c>
      <c r="D47">
        <f>AVERAGE($B$2:B47)</f>
        <v>782.67391304347825</v>
      </c>
      <c r="E47">
        <f t="shared" si="0"/>
        <v>1.6181229773462784E-3</v>
      </c>
      <c r="F47">
        <f t="shared" si="1"/>
        <v>782.67391304347825</v>
      </c>
      <c r="G47">
        <f t="shared" si="2"/>
        <v>1.2776713051690137E-3</v>
      </c>
      <c r="H47">
        <f t="shared" si="3"/>
        <v>0.88005829400453062</v>
      </c>
    </row>
    <row r="48" spans="1:8" x14ac:dyDescent="0.3">
      <c r="A48">
        <v>47</v>
      </c>
      <c r="B48">
        <v>1224</v>
      </c>
      <c r="C48">
        <f>SUM($B$2:B48)</f>
        <v>37227</v>
      </c>
      <c r="D48">
        <f>AVERAGE($B$2:B48)</f>
        <v>792.063829787234</v>
      </c>
      <c r="E48">
        <f t="shared" si="0"/>
        <v>8.1699346405228761E-4</v>
      </c>
      <c r="F48">
        <f t="shared" si="1"/>
        <v>792.063829787234</v>
      </c>
      <c r="G48">
        <f t="shared" si="2"/>
        <v>1.2625245117790852E-3</v>
      </c>
      <c r="H48">
        <f t="shared" si="3"/>
        <v>0.88139231016788122</v>
      </c>
    </row>
    <row r="49" spans="1:8" x14ac:dyDescent="0.3">
      <c r="A49">
        <v>48</v>
      </c>
      <c r="B49">
        <v>478</v>
      </c>
      <c r="C49">
        <f>SUM($B$2:B49)</f>
        <v>37705</v>
      </c>
      <c r="D49">
        <f>AVERAGE($B$2:B49)</f>
        <v>785.52083333333337</v>
      </c>
      <c r="E49">
        <f t="shared" si="0"/>
        <v>2.0920502092050207E-3</v>
      </c>
      <c r="F49">
        <f t="shared" si="1"/>
        <v>785.52083333333337</v>
      </c>
      <c r="G49">
        <f t="shared" si="2"/>
        <v>1.2730407107810634E-3</v>
      </c>
      <c r="H49">
        <f t="shared" si="3"/>
        <v>0.88046590767165367</v>
      </c>
    </row>
    <row r="50" spans="1:8" x14ac:dyDescent="0.3">
      <c r="A50">
        <v>49</v>
      </c>
      <c r="B50">
        <v>1014</v>
      </c>
      <c r="C50">
        <f>SUM($B$2:B50)</f>
        <v>38719</v>
      </c>
      <c r="D50">
        <f>AVERAGE($B$2:B50)</f>
        <v>790.18367346938771</v>
      </c>
      <c r="E50">
        <f t="shared" si="0"/>
        <v>9.8619329388560163E-4</v>
      </c>
      <c r="F50">
        <f t="shared" si="1"/>
        <v>790.18367346938771</v>
      </c>
      <c r="G50">
        <f t="shared" si="2"/>
        <v>1.2655285518737571E-3</v>
      </c>
      <c r="H50">
        <f t="shared" si="3"/>
        <v>0.88112757614956427</v>
      </c>
    </row>
    <row r="51" spans="1:8" x14ac:dyDescent="0.3">
      <c r="A51">
        <v>50</v>
      </c>
      <c r="B51">
        <v>4882</v>
      </c>
      <c r="C51">
        <f>SUM($B$2:B51)</f>
        <v>43601</v>
      </c>
      <c r="D51">
        <f>AVERAGE($B$2:B51)</f>
        <v>872.02</v>
      </c>
      <c r="E51">
        <f t="shared" si="0"/>
        <v>2.0483408439164277E-4</v>
      </c>
      <c r="F51">
        <f t="shared" si="1"/>
        <v>872.02</v>
      </c>
      <c r="G51">
        <f t="shared" si="2"/>
        <v>1.146762688929153E-3</v>
      </c>
      <c r="H51">
        <f t="shared" si="3"/>
        <v>0.89165475356885826</v>
      </c>
    </row>
    <row r="52" spans="1:8" x14ac:dyDescent="0.3">
      <c r="A52">
        <v>51</v>
      </c>
      <c r="B52">
        <v>781</v>
      </c>
      <c r="C52">
        <f>SUM($B$2:B52)</f>
        <v>44382</v>
      </c>
      <c r="D52">
        <f>AVERAGE($B$2:B52)</f>
        <v>870.23529411764707</v>
      </c>
      <c r="E52">
        <f t="shared" si="0"/>
        <v>1.2804097311139564E-3</v>
      </c>
      <c r="F52">
        <f t="shared" si="1"/>
        <v>870.23529411764707</v>
      </c>
      <c r="G52">
        <f t="shared" si="2"/>
        <v>1.1491145058807625E-3</v>
      </c>
      <c r="H52">
        <f t="shared" si="3"/>
        <v>0.89144507734938649</v>
      </c>
    </row>
    <row r="53" spans="1:8" x14ac:dyDescent="0.3">
      <c r="A53">
        <v>52</v>
      </c>
      <c r="B53">
        <v>198</v>
      </c>
      <c r="C53">
        <f>SUM($B$2:B53)</f>
        <v>44580</v>
      </c>
      <c r="D53">
        <f>AVERAGE($B$2:B53)</f>
        <v>857.30769230769226</v>
      </c>
      <c r="E53">
        <f t="shared" si="0"/>
        <v>5.0505050505050509E-3</v>
      </c>
      <c r="F53">
        <f t="shared" si="1"/>
        <v>857.30769230769226</v>
      </c>
      <c r="G53">
        <f t="shared" si="2"/>
        <v>1.1664423508299685E-3</v>
      </c>
      <c r="H53">
        <f t="shared" si="3"/>
        <v>0.88990173266931116</v>
      </c>
    </row>
    <row r="54" spans="1:8" x14ac:dyDescent="0.3">
      <c r="A54">
        <v>53</v>
      </c>
      <c r="B54">
        <v>1625</v>
      </c>
      <c r="C54">
        <f>SUM($B$2:B54)</f>
        <v>46205</v>
      </c>
      <c r="D54">
        <f>AVERAGE($B$2:B54)</f>
        <v>871.79245283018872</v>
      </c>
      <c r="E54">
        <f t="shared" si="0"/>
        <v>6.1538461538461541E-4</v>
      </c>
      <c r="F54">
        <f t="shared" si="1"/>
        <v>871.79245283018872</v>
      </c>
      <c r="G54">
        <f t="shared" si="2"/>
        <v>1.1470620062763769E-3</v>
      </c>
      <c r="H54">
        <f t="shared" si="3"/>
        <v>0.89162806519472715</v>
      </c>
    </row>
    <row r="55" spans="1:8" x14ac:dyDescent="0.3">
      <c r="A55">
        <v>54</v>
      </c>
      <c r="B55">
        <v>828</v>
      </c>
      <c r="C55">
        <f>SUM($B$2:B55)</f>
        <v>47033</v>
      </c>
      <c r="D55">
        <f>AVERAGE($B$2:B55)</f>
        <v>870.98148148148152</v>
      </c>
      <c r="E55">
        <f t="shared" si="0"/>
        <v>1.2077294685990338E-3</v>
      </c>
      <c r="F55">
        <f t="shared" si="1"/>
        <v>870.98148148148152</v>
      </c>
      <c r="G55">
        <f t="shared" si="2"/>
        <v>1.1481300363574511E-3</v>
      </c>
      <c r="H55">
        <f t="shared" si="3"/>
        <v>0.89153284172041858</v>
      </c>
    </row>
    <row r="56" spans="1:8" x14ac:dyDescent="0.3">
      <c r="A56">
        <v>55</v>
      </c>
      <c r="B56">
        <v>3451</v>
      </c>
      <c r="C56">
        <f>SUM($B$2:B56)</f>
        <v>50484</v>
      </c>
      <c r="D56">
        <f>AVERAGE($B$2:B56)</f>
        <v>917.89090909090908</v>
      </c>
      <c r="E56">
        <f t="shared" si="0"/>
        <v>2.8977108084613158E-4</v>
      </c>
      <c r="F56">
        <f t="shared" si="1"/>
        <v>917.89090909090908</v>
      </c>
      <c r="G56">
        <f t="shared" si="2"/>
        <v>1.089454084462404E-3</v>
      </c>
      <c r="H56">
        <f t="shared" si="3"/>
        <v>0.89677937274128938</v>
      </c>
    </row>
    <row r="57" spans="1:8" x14ac:dyDescent="0.3">
      <c r="A57">
        <v>56</v>
      </c>
      <c r="B57">
        <v>2314</v>
      </c>
      <c r="C57">
        <f>SUM($B$2:B57)</f>
        <v>52798</v>
      </c>
      <c r="D57">
        <f>AVERAGE($B$2:B57)</f>
        <v>942.82142857142856</v>
      </c>
      <c r="E57">
        <f t="shared" si="0"/>
        <v>4.3215211754537599E-4</v>
      </c>
      <c r="F57">
        <f t="shared" si="1"/>
        <v>942.82142857142856</v>
      </c>
      <c r="G57">
        <f t="shared" si="2"/>
        <v>1.0606462365998711E-3</v>
      </c>
      <c r="H57">
        <f t="shared" si="3"/>
        <v>0.8993665258413388</v>
      </c>
    </row>
    <row r="58" spans="1:8" x14ac:dyDescent="0.3">
      <c r="A58">
        <v>57</v>
      </c>
      <c r="B58">
        <v>967</v>
      </c>
      <c r="C58">
        <f>SUM($B$2:B58)</f>
        <v>53765</v>
      </c>
      <c r="D58">
        <f>AVERAGE($B$2:B58)</f>
        <v>943.24561403508767</v>
      </c>
      <c r="E58">
        <f t="shared" si="0"/>
        <v>1.0341261633919339E-3</v>
      </c>
      <c r="F58">
        <f t="shared" si="1"/>
        <v>943.24561403508767</v>
      </c>
      <c r="G58">
        <f t="shared" si="2"/>
        <v>1.0601692550916025E-3</v>
      </c>
      <c r="H58">
        <f t="shared" si="3"/>
        <v>0.89940942498463372</v>
      </c>
    </row>
    <row r="59" spans="1:8" x14ac:dyDescent="0.3">
      <c r="A59">
        <v>58</v>
      </c>
      <c r="B59">
        <v>2229</v>
      </c>
      <c r="C59">
        <f>SUM($B$2:B59)</f>
        <v>55994</v>
      </c>
      <c r="D59">
        <f>AVERAGE($B$2:B59)</f>
        <v>965.41379310344826</v>
      </c>
      <c r="E59">
        <f t="shared" si="0"/>
        <v>4.4863167339614175E-4</v>
      </c>
      <c r="F59">
        <f t="shared" si="1"/>
        <v>965.41379310344826</v>
      </c>
      <c r="G59">
        <f t="shared" si="2"/>
        <v>1.0358252669928922E-3</v>
      </c>
      <c r="H59">
        <f t="shared" si="3"/>
        <v>0.90160161346628853</v>
      </c>
    </row>
    <row r="60" spans="1:8" x14ac:dyDescent="0.3">
      <c r="A60">
        <v>59</v>
      </c>
      <c r="B60">
        <v>1620</v>
      </c>
      <c r="C60">
        <f>SUM($B$2:B60)</f>
        <v>57614</v>
      </c>
      <c r="D60">
        <f>AVERAGE($B$2:B60)</f>
        <v>976.50847457627117</v>
      </c>
      <c r="E60">
        <f t="shared" si="0"/>
        <v>6.1728395061728394E-4</v>
      </c>
      <c r="F60">
        <f t="shared" si="1"/>
        <v>976.50847457627117</v>
      </c>
      <c r="G60">
        <f t="shared" si="2"/>
        <v>1.0240566528968654E-3</v>
      </c>
      <c r="H60">
        <f t="shared" si="3"/>
        <v>0.90266329821738245</v>
      </c>
    </row>
    <row r="61" spans="1:8" x14ac:dyDescent="0.3">
      <c r="A61">
        <v>60</v>
      </c>
      <c r="B61">
        <v>612</v>
      </c>
      <c r="C61">
        <f>SUM($B$2:B61)</f>
        <v>58226</v>
      </c>
      <c r="D61">
        <f>AVERAGE($B$2:B61)</f>
        <v>970.43333333333328</v>
      </c>
      <c r="E61">
        <f t="shared" si="0"/>
        <v>1.6339869281045752E-3</v>
      </c>
      <c r="F61">
        <f t="shared" si="1"/>
        <v>970.43333333333328</v>
      </c>
      <c r="G61">
        <f t="shared" si="2"/>
        <v>1.03046748875073E-3</v>
      </c>
      <c r="H61">
        <f t="shared" si="3"/>
        <v>0.90208480104609789</v>
      </c>
    </row>
    <row r="62" spans="1:8" x14ac:dyDescent="0.3">
      <c r="A62">
        <v>61</v>
      </c>
      <c r="B62">
        <v>536</v>
      </c>
      <c r="C62">
        <f>SUM($B$2:B62)</f>
        <v>58762</v>
      </c>
      <c r="D62">
        <f>AVERAGE($B$2:B62)</f>
        <v>963.31147540983602</v>
      </c>
      <c r="E62">
        <f t="shared" si="0"/>
        <v>1.8656716417910447E-3</v>
      </c>
      <c r="F62">
        <f t="shared" si="1"/>
        <v>963.31147540983602</v>
      </c>
      <c r="G62">
        <f t="shared" si="2"/>
        <v>1.0380858377863245E-3</v>
      </c>
      <c r="H62">
        <f t="shared" si="3"/>
        <v>0.90139782307381544</v>
      </c>
    </row>
    <row r="63" spans="1:8" x14ac:dyDescent="0.3">
      <c r="A63">
        <v>62</v>
      </c>
      <c r="B63">
        <v>649</v>
      </c>
      <c r="C63">
        <f>SUM($B$2:B63)</f>
        <v>59411</v>
      </c>
      <c r="D63">
        <f>AVERAGE($B$2:B63)</f>
        <v>958.24193548387098</v>
      </c>
      <c r="E63">
        <f t="shared" si="0"/>
        <v>1.5408320493066256E-3</v>
      </c>
      <c r="F63">
        <f t="shared" si="1"/>
        <v>958.24193548387098</v>
      </c>
      <c r="G63">
        <f t="shared" si="2"/>
        <v>1.0435777886250021E-3</v>
      </c>
      <c r="H63">
        <f t="shared" si="3"/>
        <v>0.90090291573355263</v>
      </c>
    </row>
    <row r="64" spans="1:8" x14ac:dyDescent="0.3">
      <c r="A64">
        <v>63</v>
      </c>
      <c r="B64">
        <v>1935</v>
      </c>
      <c r="C64">
        <f>SUM($B$2:B64)</f>
        <v>61346</v>
      </c>
      <c r="D64">
        <f>AVERAGE($B$2:B64)</f>
        <v>973.74603174603169</v>
      </c>
      <c r="E64">
        <f t="shared" si="0"/>
        <v>5.1679586563307489E-4</v>
      </c>
      <c r="F64">
        <f t="shared" si="1"/>
        <v>973.74603174603169</v>
      </c>
      <c r="G64">
        <f t="shared" si="2"/>
        <v>1.0269618231017509E-3</v>
      </c>
      <c r="H64">
        <f t="shared" si="3"/>
        <v>0.90240109725424544</v>
      </c>
    </row>
    <row r="65" spans="1:8" x14ac:dyDescent="0.3">
      <c r="A65">
        <v>64</v>
      </c>
      <c r="B65">
        <v>93</v>
      </c>
      <c r="C65">
        <f>SUM($B$2:B65)</f>
        <v>61439</v>
      </c>
      <c r="D65">
        <f>AVERAGE($B$2:B65)</f>
        <v>959.984375</v>
      </c>
      <c r="E65">
        <f t="shared" si="0"/>
        <v>1.0752688172043012E-2</v>
      </c>
      <c r="F65">
        <f t="shared" si="1"/>
        <v>959.984375</v>
      </c>
      <c r="G65">
        <f t="shared" si="2"/>
        <v>1.0416836211526879E-3</v>
      </c>
      <c r="H65">
        <f t="shared" si="3"/>
        <v>0.90107357799605725</v>
      </c>
    </row>
    <row r="66" spans="1:8" x14ac:dyDescent="0.3">
      <c r="A66">
        <v>65</v>
      </c>
      <c r="B66">
        <v>3103</v>
      </c>
      <c r="C66">
        <f>SUM($B$2:B66)</f>
        <v>64542</v>
      </c>
      <c r="D66">
        <f>AVERAGE($B$2:B66)</f>
        <v>992.95384615384614</v>
      </c>
      <c r="E66">
        <f t="shared" si="0"/>
        <v>3.2226877215597811E-4</v>
      </c>
      <c r="F66">
        <f t="shared" si="1"/>
        <v>992.95384615384614</v>
      </c>
      <c r="G66">
        <f t="shared" si="2"/>
        <v>1.0070961544420688E-3</v>
      </c>
      <c r="H66">
        <f t="shared" si="3"/>
        <v>0.90419555919303318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47C4-E83D-4992-871B-667AFA295794}">
  <dimension ref="A1:U67"/>
  <sheetViews>
    <sheetView topLeftCell="C1" workbookViewId="0">
      <selection activeCell="N18" sqref="N18"/>
    </sheetView>
  </sheetViews>
  <sheetFormatPr defaultRowHeight="14.4" x14ac:dyDescent="0.3"/>
  <cols>
    <col min="1" max="1" width="15" bestFit="1" customWidth="1"/>
    <col min="2" max="2" width="13.44140625" bestFit="1" customWidth="1"/>
    <col min="3" max="3" width="19.6640625" bestFit="1" customWidth="1"/>
    <col min="4" max="4" width="14.5546875" customWidth="1"/>
    <col min="5" max="5" width="11.6640625" bestFit="1" customWidth="1"/>
    <col min="7" max="7" width="19.88671875" bestFit="1" customWidth="1"/>
    <col min="11" max="11" width="19.88671875" bestFit="1" customWidth="1"/>
    <col min="17" max="17" width="19.88671875" bestFit="1" customWidth="1"/>
    <col min="18" max="18" width="12" bestFit="1" customWidth="1"/>
  </cols>
  <sheetData>
    <row r="1" spans="1:21" x14ac:dyDescent="0.3">
      <c r="A1" t="s">
        <v>0</v>
      </c>
      <c r="B1" t="s">
        <v>1</v>
      </c>
      <c r="C1" t="s">
        <v>12</v>
      </c>
      <c r="D1" t="s">
        <v>13</v>
      </c>
      <c r="K1" s="2" t="s">
        <v>14</v>
      </c>
      <c r="L1" s="2"/>
      <c r="N1" t="s">
        <v>15</v>
      </c>
      <c r="O1" t="s">
        <v>16</v>
      </c>
      <c r="Q1" s="2" t="s">
        <v>17</v>
      </c>
      <c r="R1" s="2"/>
      <c r="T1" t="s">
        <v>15</v>
      </c>
      <c r="U1" t="s">
        <v>16</v>
      </c>
    </row>
    <row r="2" spans="1:21" x14ac:dyDescent="0.3">
      <c r="A2">
        <v>1</v>
      </c>
      <c r="B2">
        <v>524</v>
      </c>
      <c r="C2">
        <f t="shared" ref="C2:C65" si="0">B2/$H$2</f>
        <v>3.6399122375999999</v>
      </c>
      <c r="D2">
        <f t="shared" ref="D2:D33" si="1">(A2-$L$5)/$L$2</f>
        <v>3.6399196182251825</v>
      </c>
      <c r="G2" t="s">
        <v>18</v>
      </c>
      <c r="H2">
        <f>1/H3</f>
        <v>143.95951489904681</v>
      </c>
      <c r="K2" t="s">
        <v>19</v>
      </c>
      <c r="L2">
        <f>-LN(H4)/(1-H4)</f>
        <v>0.69314718055994529</v>
      </c>
      <c r="N2">
        <v>1</v>
      </c>
      <c r="O2">
        <f t="shared" ref="O2:O33" si="2">$L$2*N2+$L$5</f>
        <v>-0.82985284027767248</v>
      </c>
      <c r="Q2" t="s">
        <v>19</v>
      </c>
      <c r="R2">
        <f>-LN(H4)/(1-H4)</f>
        <v>0.69314718055994529</v>
      </c>
      <c r="T2">
        <v>0</v>
      </c>
      <c r="U2">
        <f t="shared" ref="U2:U65" si="3">T3*$R$2+$R$4</f>
        <v>3.863072182002258</v>
      </c>
    </row>
    <row r="3" spans="1:21" x14ac:dyDescent="0.3">
      <c r="A3">
        <v>2</v>
      </c>
      <c r="B3">
        <v>291</v>
      </c>
      <c r="C3">
        <f>B3/$H$2+C2</f>
        <v>5.6613138809999999</v>
      </c>
      <c r="D3">
        <f t="shared" si="1"/>
        <v>5.0826146591141459</v>
      </c>
      <c r="G3" t="s">
        <v>20</v>
      </c>
      <c r="H3" s="3">
        <v>6.9463974000000001E-3</v>
      </c>
      <c r="K3" t="s">
        <v>21</v>
      </c>
      <c r="L3">
        <f>LN(H5/(1-H6))</f>
        <v>-2.1972245773362191</v>
      </c>
      <c r="N3">
        <v>2</v>
      </c>
      <c r="O3">
        <f t="shared" si="2"/>
        <v>-0.13670565971772719</v>
      </c>
      <c r="Q3" t="s">
        <v>22</v>
      </c>
      <c r="R3">
        <f>LN((1-H5)/H6)</f>
        <v>2.1972245773362196</v>
      </c>
      <c r="T3">
        <v>1</v>
      </c>
      <c r="U3">
        <f t="shared" si="3"/>
        <v>4.5562193625622029</v>
      </c>
    </row>
    <row r="4" spans="1:21" x14ac:dyDescent="0.3">
      <c r="A4">
        <v>3</v>
      </c>
      <c r="B4">
        <v>303</v>
      </c>
      <c r="C4">
        <f t="shared" si="0"/>
        <v>2.1047584121999998</v>
      </c>
      <c r="D4">
        <f t="shared" si="1"/>
        <v>6.5253097000031088</v>
      </c>
      <c r="G4" t="s">
        <v>23</v>
      </c>
      <c r="H4" s="3">
        <v>2</v>
      </c>
      <c r="K4" t="s">
        <v>24</v>
      </c>
      <c r="L4">
        <f>L3/(1-H4)</f>
        <v>2.1972245773362191</v>
      </c>
      <c r="N4">
        <v>3</v>
      </c>
      <c r="O4">
        <f t="shared" si="2"/>
        <v>0.55644152084221798</v>
      </c>
      <c r="Q4" t="s">
        <v>25</v>
      </c>
      <c r="R4">
        <f>R3/LN(H4)</f>
        <v>3.1699250014423126</v>
      </c>
      <c r="T4">
        <v>2</v>
      </c>
      <c r="U4">
        <f t="shared" si="3"/>
        <v>5.2493665431221483</v>
      </c>
    </row>
    <row r="5" spans="1:21" x14ac:dyDescent="0.3">
      <c r="A5">
        <v>4</v>
      </c>
      <c r="B5">
        <v>606</v>
      </c>
      <c r="C5">
        <f t="shared" si="0"/>
        <v>4.2095168243999996</v>
      </c>
      <c r="D5">
        <f t="shared" si="1"/>
        <v>7.9680047408920727</v>
      </c>
      <c r="G5" t="s">
        <v>26</v>
      </c>
      <c r="H5" s="3">
        <v>0.1</v>
      </c>
      <c r="K5" t="s">
        <v>25</v>
      </c>
      <c r="L5">
        <f>(L2*L4)*-1</f>
        <v>-1.5230000208376178</v>
      </c>
      <c r="N5">
        <v>4</v>
      </c>
      <c r="O5">
        <f t="shared" si="2"/>
        <v>1.2495887014021634</v>
      </c>
      <c r="T5">
        <v>3</v>
      </c>
      <c r="U5">
        <f t="shared" si="3"/>
        <v>5.9425137236820937</v>
      </c>
    </row>
    <row r="6" spans="1:21" x14ac:dyDescent="0.3">
      <c r="A6">
        <v>5</v>
      </c>
      <c r="B6">
        <v>1131</v>
      </c>
      <c r="C6">
        <f t="shared" si="0"/>
        <v>7.8563754593999997</v>
      </c>
      <c r="D6">
        <f t="shared" si="1"/>
        <v>9.4106997817810356</v>
      </c>
      <c r="G6" t="s">
        <v>27</v>
      </c>
      <c r="H6" s="3">
        <v>0.1</v>
      </c>
      <c r="N6">
        <v>5</v>
      </c>
      <c r="O6">
        <f t="shared" si="2"/>
        <v>1.9427358819621088</v>
      </c>
      <c r="T6">
        <v>4</v>
      </c>
      <c r="U6">
        <f t="shared" si="3"/>
        <v>6.6356609042420391</v>
      </c>
    </row>
    <row r="7" spans="1:21" x14ac:dyDescent="0.3">
      <c r="A7">
        <v>6</v>
      </c>
      <c r="B7">
        <v>272</v>
      </c>
      <c r="C7">
        <f t="shared" si="0"/>
        <v>1.8894200928</v>
      </c>
      <c r="D7">
        <f t="shared" si="1"/>
        <v>10.853394822669999</v>
      </c>
      <c r="K7">
        <f>L3/LN(H4)</f>
        <v>-3.1699250014423122</v>
      </c>
      <c r="N7">
        <v>6</v>
      </c>
      <c r="O7">
        <f t="shared" si="2"/>
        <v>2.635883062522054</v>
      </c>
      <c r="T7">
        <v>5</v>
      </c>
      <c r="U7">
        <f t="shared" si="3"/>
        <v>7.3288080848019845</v>
      </c>
    </row>
    <row r="8" spans="1:21" x14ac:dyDescent="0.3">
      <c r="A8">
        <v>7</v>
      </c>
      <c r="B8">
        <v>758</v>
      </c>
      <c r="C8">
        <f t="shared" si="0"/>
        <v>5.2653692292000001</v>
      </c>
      <c r="D8">
        <f t="shared" si="1"/>
        <v>12.296089863558963</v>
      </c>
      <c r="N8">
        <v>7</v>
      </c>
      <c r="O8">
        <f t="shared" si="2"/>
        <v>3.3290302430819994</v>
      </c>
      <c r="T8">
        <v>6</v>
      </c>
      <c r="U8">
        <f t="shared" si="3"/>
        <v>8.0219552653619299</v>
      </c>
    </row>
    <row r="9" spans="1:21" x14ac:dyDescent="0.3">
      <c r="A9">
        <v>8</v>
      </c>
      <c r="B9">
        <v>653</v>
      </c>
      <c r="C9">
        <f t="shared" si="0"/>
        <v>4.5359975021999999</v>
      </c>
      <c r="D9">
        <f t="shared" si="1"/>
        <v>13.738784904447927</v>
      </c>
      <c r="N9">
        <v>8</v>
      </c>
      <c r="O9">
        <f t="shared" si="2"/>
        <v>4.0221774236419447</v>
      </c>
      <c r="T9">
        <v>7</v>
      </c>
      <c r="U9">
        <f t="shared" si="3"/>
        <v>8.7151024459218753</v>
      </c>
    </row>
    <row r="10" spans="1:21" x14ac:dyDescent="0.3">
      <c r="A10">
        <v>9</v>
      </c>
      <c r="B10">
        <v>128</v>
      </c>
      <c r="C10">
        <f t="shared" si="0"/>
        <v>0.88913886720000002</v>
      </c>
      <c r="D10">
        <f t="shared" si="1"/>
        <v>15.181479945336889</v>
      </c>
      <c r="N10">
        <v>9</v>
      </c>
      <c r="O10">
        <f t="shared" si="2"/>
        <v>4.7153246042018901</v>
      </c>
      <c r="T10">
        <v>8</v>
      </c>
      <c r="U10">
        <f t="shared" si="3"/>
        <v>9.4082496264818207</v>
      </c>
    </row>
    <row r="11" spans="1:21" x14ac:dyDescent="0.3">
      <c r="A11">
        <v>10</v>
      </c>
      <c r="B11">
        <v>186</v>
      </c>
      <c r="C11">
        <f t="shared" si="0"/>
        <v>1.2920299164</v>
      </c>
      <c r="D11">
        <f t="shared" si="1"/>
        <v>16.624174986225853</v>
      </c>
      <c r="N11">
        <v>10</v>
      </c>
      <c r="O11">
        <f t="shared" si="2"/>
        <v>5.4084717847618355</v>
      </c>
      <c r="T11">
        <v>9</v>
      </c>
      <c r="U11">
        <f t="shared" si="3"/>
        <v>10.101396807041766</v>
      </c>
    </row>
    <row r="12" spans="1:21" x14ac:dyDescent="0.3">
      <c r="A12">
        <v>11</v>
      </c>
      <c r="B12">
        <v>128</v>
      </c>
      <c r="C12">
        <f t="shared" si="0"/>
        <v>0.88913886720000002</v>
      </c>
      <c r="D12">
        <f t="shared" si="1"/>
        <v>18.066870027114817</v>
      </c>
      <c r="N12">
        <v>11</v>
      </c>
      <c r="O12">
        <f t="shared" si="2"/>
        <v>6.1016189653217809</v>
      </c>
      <c r="T12">
        <v>10</v>
      </c>
      <c r="U12">
        <f t="shared" si="3"/>
        <v>10.794543987601712</v>
      </c>
    </row>
    <row r="13" spans="1:21" x14ac:dyDescent="0.3">
      <c r="A13">
        <v>12</v>
      </c>
      <c r="B13">
        <v>1394</v>
      </c>
      <c r="C13">
        <f t="shared" si="0"/>
        <v>9.6832779755999994</v>
      </c>
      <c r="D13">
        <f t="shared" si="1"/>
        <v>19.509565068003781</v>
      </c>
      <c r="N13">
        <v>12</v>
      </c>
      <c r="O13">
        <f t="shared" si="2"/>
        <v>6.7947661458817254</v>
      </c>
      <c r="T13">
        <v>11</v>
      </c>
      <c r="U13">
        <f t="shared" si="3"/>
        <v>11.487691168161655</v>
      </c>
    </row>
    <row r="14" spans="1:21" x14ac:dyDescent="0.3">
      <c r="A14">
        <v>13</v>
      </c>
      <c r="B14">
        <v>513</v>
      </c>
      <c r="C14">
        <f t="shared" si="0"/>
        <v>3.5635018661999998</v>
      </c>
      <c r="D14">
        <f t="shared" si="1"/>
        <v>20.952260108892744</v>
      </c>
      <c r="N14">
        <v>13</v>
      </c>
      <c r="O14">
        <f t="shared" si="2"/>
        <v>7.4879133264416708</v>
      </c>
      <c r="T14">
        <v>12</v>
      </c>
      <c r="U14">
        <f t="shared" si="3"/>
        <v>12.180838348721601</v>
      </c>
    </row>
    <row r="15" spans="1:21" x14ac:dyDescent="0.3">
      <c r="A15">
        <v>14</v>
      </c>
      <c r="B15">
        <v>1284</v>
      </c>
      <c r="C15">
        <f t="shared" si="0"/>
        <v>8.9191742616000003</v>
      </c>
      <c r="D15">
        <f t="shared" si="1"/>
        <v>22.394955149781708</v>
      </c>
      <c r="N15">
        <v>14</v>
      </c>
      <c r="O15">
        <f t="shared" si="2"/>
        <v>8.1810605070016162</v>
      </c>
      <c r="T15">
        <v>13</v>
      </c>
      <c r="U15">
        <f t="shared" si="3"/>
        <v>12.873985529281546</v>
      </c>
    </row>
    <row r="16" spans="1:21" x14ac:dyDescent="0.3">
      <c r="A16">
        <v>15</v>
      </c>
      <c r="B16">
        <v>758</v>
      </c>
      <c r="C16">
        <f t="shared" si="0"/>
        <v>5.2653692292000001</v>
      </c>
      <c r="D16">
        <f t="shared" si="1"/>
        <v>23.837650190670672</v>
      </c>
      <c r="N16">
        <v>15</v>
      </c>
      <c r="O16">
        <f t="shared" si="2"/>
        <v>8.8742076875615616</v>
      </c>
      <c r="T16">
        <v>14</v>
      </c>
      <c r="U16">
        <f t="shared" si="3"/>
        <v>13.567132709841491</v>
      </c>
    </row>
    <row r="17" spans="1:21" x14ac:dyDescent="0.3">
      <c r="A17">
        <v>16</v>
      </c>
      <c r="B17">
        <v>2088</v>
      </c>
      <c r="C17">
        <f t="shared" si="0"/>
        <v>14.5040777712</v>
      </c>
      <c r="D17">
        <f t="shared" si="1"/>
        <v>25.280345231559632</v>
      </c>
      <c r="N17">
        <v>16</v>
      </c>
      <c r="O17">
        <f t="shared" si="2"/>
        <v>9.567354868121507</v>
      </c>
      <c r="T17">
        <v>15</v>
      </c>
      <c r="U17">
        <f t="shared" si="3"/>
        <v>14.260279890401437</v>
      </c>
    </row>
    <row r="18" spans="1:21" x14ac:dyDescent="0.3">
      <c r="A18">
        <v>17</v>
      </c>
      <c r="B18">
        <v>148</v>
      </c>
      <c r="C18">
        <f t="shared" si="0"/>
        <v>1.0280668151999999</v>
      </c>
      <c r="D18">
        <f t="shared" si="1"/>
        <v>26.723040272448596</v>
      </c>
      <c r="N18">
        <v>17</v>
      </c>
      <c r="O18">
        <f t="shared" si="2"/>
        <v>10.260502048681452</v>
      </c>
      <c r="T18">
        <v>16</v>
      </c>
      <c r="U18">
        <f t="shared" si="3"/>
        <v>14.953427070961382</v>
      </c>
    </row>
    <row r="19" spans="1:21" x14ac:dyDescent="0.3">
      <c r="A19">
        <v>18</v>
      </c>
      <c r="B19">
        <v>303</v>
      </c>
      <c r="C19">
        <f t="shared" si="0"/>
        <v>2.1047584121999998</v>
      </c>
      <c r="D19">
        <f t="shared" si="1"/>
        <v>28.16573531333756</v>
      </c>
      <c r="N19">
        <v>18</v>
      </c>
      <c r="O19">
        <f t="shared" si="2"/>
        <v>10.953649229241398</v>
      </c>
      <c r="T19">
        <v>17</v>
      </c>
      <c r="U19">
        <f t="shared" si="3"/>
        <v>15.646574251521328</v>
      </c>
    </row>
    <row r="20" spans="1:21" x14ac:dyDescent="0.3">
      <c r="A20">
        <v>19</v>
      </c>
      <c r="B20">
        <v>652</v>
      </c>
      <c r="C20">
        <f t="shared" si="0"/>
        <v>4.5290511047999997</v>
      </c>
      <c r="D20">
        <f t="shared" si="1"/>
        <v>29.608430354226524</v>
      </c>
      <c r="N20">
        <v>19</v>
      </c>
      <c r="O20">
        <f t="shared" si="2"/>
        <v>11.646796409801343</v>
      </c>
      <c r="T20">
        <v>18</v>
      </c>
      <c r="U20">
        <f t="shared" si="3"/>
        <v>16.339721432081273</v>
      </c>
    </row>
    <row r="21" spans="1:21" x14ac:dyDescent="0.3">
      <c r="A21">
        <v>20</v>
      </c>
      <c r="B21">
        <v>828</v>
      </c>
      <c r="C21">
        <f t="shared" si="0"/>
        <v>5.7516170471999999</v>
      </c>
      <c r="D21">
        <f t="shared" si="1"/>
        <v>31.051125395115488</v>
      </c>
      <c r="N21">
        <v>20</v>
      </c>
      <c r="O21">
        <f t="shared" si="2"/>
        <v>12.339943590361289</v>
      </c>
      <c r="T21">
        <v>19</v>
      </c>
      <c r="U21">
        <f t="shared" si="3"/>
        <v>17.03286861264122</v>
      </c>
    </row>
    <row r="22" spans="1:21" x14ac:dyDescent="0.3">
      <c r="A22">
        <v>21</v>
      </c>
      <c r="B22">
        <v>478</v>
      </c>
      <c r="C22">
        <f t="shared" si="0"/>
        <v>3.3203779571999998</v>
      </c>
      <c r="D22">
        <f t="shared" si="1"/>
        <v>32.493820436004448</v>
      </c>
      <c r="N22">
        <v>21</v>
      </c>
      <c r="O22">
        <f t="shared" si="2"/>
        <v>13.033090770921234</v>
      </c>
      <c r="T22">
        <v>20</v>
      </c>
      <c r="U22">
        <f t="shared" si="3"/>
        <v>17.726015793201164</v>
      </c>
    </row>
    <row r="23" spans="1:21" x14ac:dyDescent="0.3">
      <c r="A23">
        <v>22</v>
      </c>
      <c r="B23">
        <v>2440</v>
      </c>
      <c r="C23">
        <f t="shared" si="0"/>
        <v>16.949209656000001</v>
      </c>
      <c r="D23">
        <f t="shared" si="1"/>
        <v>33.936515476893412</v>
      </c>
      <c r="N23">
        <v>22</v>
      </c>
      <c r="O23">
        <f t="shared" si="2"/>
        <v>13.726237951481179</v>
      </c>
      <c r="T23">
        <v>21</v>
      </c>
      <c r="U23">
        <f t="shared" si="3"/>
        <v>18.419162973761111</v>
      </c>
    </row>
    <row r="24" spans="1:21" x14ac:dyDescent="0.3">
      <c r="A24">
        <v>23</v>
      </c>
      <c r="B24">
        <v>478</v>
      </c>
      <c r="C24">
        <f t="shared" si="0"/>
        <v>3.3203779571999998</v>
      </c>
      <c r="D24">
        <f t="shared" si="1"/>
        <v>35.379210517782376</v>
      </c>
      <c r="N24">
        <v>23</v>
      </c>
      <c r="O24">
        <f t="shared" si="2"/>
        <v>14.419385132041125</v>
      </c>
      <c r="T24">
        <v>22</v>
      </c>
      <c r="U24">
        <f t="shared" si="3"/>
        <v>19.112310154321055</v>
      </c>
    </row>
    <row r="25" spans="1:21" x14ac:dyDescent="0.3">
      <c r="A25">
        <v>24</v>
      </c>
      <c r="B25">
        <v>372</v>
      </c>
      <c r="C25">
        <f t="shared" si="0"/>
        <v>2.5840598328</v>
      </c>
      <c r="D25">
        <f t="shared" si="1"/>
        <v>36.82190555867134</v>
      </c>
      <c r="N25">
        <v>24</v>
      </c>
      <c r="O25">
        <f t="shared" si="2"/>
        <v>15.112532312601068</v>
      </c>
      <c r="T25">
        <v>23</v>
      </c>
      <c r="U25">
        <f t="shared" si="3"/>
        <v>19.805457334880998</v>
      </c>
    </row>
    <row r="26" spans="1:21" x14ac:dyDescent="0.3">
      <c r="A26">
        <v>25</v>
      </c>
      <c r="B26">
        <v>443</v>
      </c>
      <c r="C26">
        <f t="shared" si="0"/>
        <v>3.0772540481999999</v>
      </c>
      <c r="D26">
        <f t="shared" si="1"/>
        <v>38.264600599560303</v>
      </c>
      <c r="N26">
        <v>25</v>
      </c>
      <c r="O26">
        <f t="shared" si="2"/>
        <v>15.805679493161016</v>
      </c>
      <c r="T26">
        <v>24</v>
      </c>
      <c r="U26">
        <f t="shared" si="3"/>
        <v>20.498604515440945</v>
      </c>
    </row>
    <row r="27" spans="1:21" x14ac:dyDescent="0.3">
      <c r="A27">
        <v>26</v>
      </c>
      <c r="B27">
        <v>585</v>
      </c>
      <c r="C27">
        <f t="shared" si="0"/>
        <v>4.0636424790000003</v>
      </c>
      <c r="D27">
        <f t="shared" si="1"/>
        <v>39.707295640449267</v>
      </c>
      <c r="N27">
        <v>26</v>
      </c>
      <c r="O27">
        <f t="shared" si="2"/>
        <v>16.498826673720959</v>
      </c>
      <c r="T27">
        <v>25</v>
      </c>
      <c r="U27">
        <f t="shared" si="3"/>
        <v>21.191751696000889</v>
      </c>
    </row>
    <row r="28" spans="1:21" x14ac:dyDescent="0.3">
      <c r="A28">
        <v>27</v>
      </c>
      <c r="B28">
        <v>303</v>
      </c>
      <c r="C28">
        <f t="shared" si="0"/>
        <v>2.1047584121999998</v>
      </c>
      <c r="D28">
        <f t="shared" si="1"/>
        <v>41.149990681338231</v>
      </c>
      <c r="N28">
        <v>27</v>
      </c>
      <c r="O28">
        <f t="shared" si="2"/>
        <v>17.191973854280906</v>
      </c>
      <c r="T28">
        <v>26</v>
      </c>
      <c r="U28">
        <f t="shared" si="3"/>
        <v>21.884898876560836</v>
      </c>
    </row>
    <row r="29" spans="1:21" x14ac:dyDescent="0.3">
      <c r="A29">
        <v>28</v>
      </c>
      <c r="B29">
        <v>397</v>
      </c>
      <c r="C29">
        <f t="shared" si="0"/>
        <v>2.7577197677999998</v>
      </c>
      <c r="D29">
        <f t="shared" si="1"/>
        <v>42.592685722227195</v>
      </c>
      <c r="N29">
        <v>28</v>
      </c>
      <c r="O29">
        <f t="shared" si="2"/>
        <v>17.88512103484085</v>
      </c>
      <c r="T29">
        <v>27</v>
      </c>
      <c r="U29">
        <f t="shared" si="3"/>
        <v>22.57804605712078</v>
      </c>
    </row>
    <row r="30" spans="1:21" x14ac:dyDescent="0.3">
      <c r="A30">
        <v>29</v>
      </c>
      <c r="B30">
        <v>571</v>
      </c>
      <c r="C30">
        <f t="shared" si="0"/>
        <v>3.9663929153999997</v>
      </c>
      <c r="D30">
        <f t="shared" si="1"/>
        <v>44.035380763116159</v>
      </c>
      <c r="N30">
        <v>29</v>
      </c>
      <c r="O30">
        <f t="shared" si="2"/>
        <v>18.578268215400797</v>
      </c>
      <c r="T30">
        <v>28</v>
      </c>
      <c r="U30">
        <f t="shared" si="3"/>
        <v>23.271193237680727</v>
      </c>
    </row>
    <row r="31" spans="1:21" x14ac:dyDescent="0.3">
      <c r="A31">
        <v>30</v>
      </c>
      <c r="B31">
        <v>671</v>
      </c>
      <c r="C31">
        <f t="shared" si="0"/>
        <v>4.6610326553999997</v>
      </c>
      <c r="D31">
        <f t="shared" si="1"/>
        <v>45.478075804005123</v>
      </c>
      <c r="N31">
        <v>30</v>
      </c>
      <c r="O31">
        <f t="shared" si="2"/>
        <v>19.271415395960741</v>
      </c>
      <c r="T31">
        <v>29</v>
      </c>
      <c r="U31">
        <f t="shared" si="3"/>
        <v>23.964340418240671</v>
      </c>
    </row>
    <row r="32" spans="1:21" x14ac:dyDescent="0.3">
      <c r="A32">
        <v>31</v>
      </c>
      <c r="B32">
        <v>303</v>
      </c>
      <c r="C32">
        <f t="shared" si="0"/>
        <v>2.1047584121999998</v>
      </c>
      <c r="D32">
        <f t="shared" si="1"/>
        <v>46.920770844894093</v>
      </c>
      <c r="N32">
        <v>31</v>
      </c>
      <c r="O32">
        <f t="shared" si="2"/>
        <v>19.964562576520688</v>
      </c>
      <c r="T32">
        <v>30</v>
      </c>
      <c r="U32">
        <f t="shared" si="3"/>
        <v>24.657487598800618</v>
      </c>
    </row>
    <row r="33" spans="1:21" x14ac:dyDescent="0.3">
      <c r="A33">
        <v>32</v>
      </c>
      <c r="B33">
        <v>1422</v>
      </c>
      <c r="C33">
        <f t="shared" si="0"/>
        <v>9.8777771027999997</v>
      </c>
      <c r="D33">
        <f t="shared" si="1"/>
        <v>48.363465885783057</v>
      </c>
      <c r="N33">
        <v>32</v>
      </c>
      <c r="O33">
        <f t="shared" si="2"/>
        <v>20.657709757080632</v>
      </c>
      <c r="T33">
        <v>31</v>
      </c>
      <c r="U33">
        <f t="shared" si="3"/>
        <v>25.350634779360561</v>
      </c>
    </row>
    <row r="34" spans="1:21" x14ac:dyDescent="0.3">
      <c r="A34">
        <v>33</v>
      </c>
      <c r="B34">
        <v>898</v>
      </c>
      <c r="C34">
        <f t="shared" si="0"/>
        <v>6.2378648651999997</v>
      </c>
      <c r="D34">
        <f t="shared" ref="D34:D66" si="4">(A34-$L$5)/$L$2</f>
        <v>49.806160926672021</v>
      </c>
      <c r="N34">
        <v>33</v>
      </c>
      <c r="O34">
        <f t="shared" ref="O34:O65" si="5">$L$2*N34+$L$5</f>
        <v>21.350856937640575</v>
      </c>
      <c r="T34">
        <v>32</v>
      </c>
      <c r="U34">
        <f t="shared" si="3"/>
        <v>26.043781959920505</v>
      </c>
    </row>
    <row r="35" spans="1:21" x14ac:dyDescent="0.3">
      <c r="A35">
        <v>34</v>
      </c>
      <c r="B35">
        <v>233</v>
      </c>
      <c r="C35">
        <f t="shared" si="0"/>
        <v>1.6185105942</v>
      </c>
      <c r="D35">
        <f t="shared" si="4"/>
        <v>51.248855967560985</v>
      </c>
      <c r="N35">
        <v>34</v>
      </c>
      <c r="O35">
        <f t="shared" si="5"/>
        <v>22.044004118200522</v>
      </c>
      <c r="T35">
        <v>33</v>
      </c>
      <c r="U35">
        <f t="shared" si="3"/>
        <v>26.736929140480452</v>
      </c>
    </row>
    <row r="36" spans="1:21" x14ac:dyDescent="0.3">
      <c r="A36">
        <v>35</v>
      </c>
      <c r="B36">
        <v>1772</v>
      </c>
      <c r="C36">
        <f t="shared" si="0"/>
        <v>12.3090161928</v>
      </c>
      <c r="D36">
        <f t="shared" si="4"/>
        <v>52.691551008449942</v>
      </c>
      <c r="N36">
        <v>35</v>
      </c>
      <c r="O36">
        <f t="shared" si="5"/>
        <v>22.737151298760466</v>
      </c>
      <c r="T36">
        <v>34</v>
      </c>
      <c r="U36">
        <f t="shared" si="3"/>
        <v>27.430076321040396</v>
      </c>
    </row>
    <row r="37" spans="1:21" x14ac:dyDescent="0.3">
      <c r="A37">
        <v>36</v>
      </c>
      <c r="B37">
        <v>1752</v>
      </c>
      <c r="C37">
        <f t="shared" si="0"/>
        <v>12.170088244800001</v>
      </c>
      <c r="D37">
        <f t="shared" si="4"/>
        <v>54.134246049338905</v>
      </c>
      <c r="N37">
        <v>36</v>
      </c>
      <c r="O37">
        <f t="shared" si="5"/>
        <v>23.430298479320413</v>
      </c>
      <c r="T37">
        <v>35</v>
      </c>
      <c r="U37">
        <f t="shared" si="3"/>
        <v>28.123223501600343</v>
      </c>
    </row>
    <row r="38" spans="1:21" x14ac:dyDescent="0.3">
      <c r="A38">
        <v>37</v>
      </c>
      <c r="B38">
        <v>326</v>
      </c>
      <c r="C38">
        <f t="shared" si="0"/>
        <v>2.2645255523999999</v>
      </c>
      <c r="D38">
        <f t="shared" si="4"/>
        <v>55.576941090227869</v>
      </c>
      <c r="N38">
        <v>37</v>
      </c>
      <c r="O38">
        <f t="shared" si="5"/>
        <v>24.123445659880357</v>
      </c>
      <c r="T38">
        <v>36</v>
      </c>
      <c r="U38">
        <f t="shared" si="3"/>
        <v>28.816370682160287</v>
      </c>
    </row>
    <row r="39" spans="1:21" x14ac:dyDescent="0.3">
      <c r="A39">
        <v>38</v>
      </c>
      <c r="B39">
        <v>956</v>
      </c>
      <c r="C39">
        <f t="shared" si="0"/>
        <v>6.6407559143999997</v>
      </c>
      <c r="D39">
        <f t="shared" si="4"/>
        <v>57.019636131116833</v>
      </c>
      <c r="N39">
        <v>38</v>
      </c>
      <c r="O39">
        <f t="shared" si="5"/>
        <v>24.816592840440304</v>
      </c>
      <c r="T39">
        <v>37</v>
      </c>
      <c r="U39">
        <f t="shared" si="3"/>
        <v>29.509517862720234</v>
      </c>
    </row>
    <row r="40" spans="1:21" x14ac:dyDescent="0.3">
      <c r="A40">
        <v>39</v>
      </c>
      <c r="B40">
        <v>676</v>
      </c>
      <c r="C40">
        <f t="shared" si="0"/>
        <v>4.6957646424000004</v>
      </c>
      <c r="D40">
        <f t="shared" si="4"/>
        <v>58.462331172005797</v>
      </c>
      <c r="N40">
        <v>39</v>
      </c>
      <c r="O40">
        <f t="shared" si="5"/>
        <v>25.509740021000248</v>
      </c>
      <c r="T40">
        <v>38</v>
      </c>
      <c r="U40">
        <f t="shared" si="3"/>
        <v>30.202665043280177</v>
      </c>
    </row>
    <row r="41" spans="1:21" x14ac:dyDescent="0.3">
      <c r="A41">
        <v>40</v>
      </c>
      <c r="B41">
        <v>2888</v>
      </c>
      <c r="C41">
        <f t="shared" si="0"/>
        <v>20.061195691199998</v>
      </c>
      <c r="D41">
        <f t="shared" si="4"/>
        <v>59.905026212894761</v>
      </c>
      <c r="N41">
        <v>40</v>
      </c>
      <c r="O41">
        <f t="shared" si="5"/>
        <v>26.202887201560195</v>
      </c>
      <c r="T41">
        <v>39</v>
      </c>
      <c r="U41">
        <f t="shared" si="3"/>
        <v>30.895812223840124</v>
      </c>
    </row>
    <row r="42" spans="1:21" x14ac:dyDescent="0.3">
      <c r="A42">
        <v>41</v>
      </c>
      <c r="B42">
        <v>5</v>
      </c>
      <c r="C42">
        <f t="shared" si="0"/>
        <v>3.4731986999999999E-2</v>
      </c>
      <c r="D42">
        <f t="shared" si="4"/>
        <v>61.347721253783725</v>
      </c>
      <c r="N42">
        <v>41</v>
      </c>
      <c r="O42">
        <f t="shared" si="5"/>
        <v>26.896034382120138</v>
      </c>
      <c r="T42">
        <v>40</v>
      </c>
      <c r="U42">
        <f t="shared" si="3"/>
        <v>31.588959404400068</v>
      </c>
    </row>
    <row r="43" spans="1:21" x14ac:dyDescent="0.3">
      <c r="A43">
        <v>42</v>
      </c>
      <c r="B43">
        <v>163</v>
      </c>
      <c r="C43">
        <f t="shared" si="0"/>
        <v>1.1322627761999999</v>
      </c>
      <c r="D43">
        <f t="shared" si="4"/>
        <v>62.790416294672688</v>
      </c>
      <c r="N43">
        <v>42</v>
      </c>
      <c r="O43">
        <f t="shared" si="5"/>
        <v>27.589181562680086</v>
      </c>
      <c r="T43">
        <v>41</v>
      </c>
      <c r="U43">
        <f t="shared" si="3"/>
        <v>32.282106584960019</v>
      </c>
    </row>
    <row r="44" spans="1:21" x14ac:dyDescent="0.3">
      <c r="A44">
        <v>43</v>
      </c>
      <c r="B44">
        <v>1131</v>
      </c>
      <c r="C44">
        <f t="shared" si="0"/>
        <v>7.8563754593999997</v>
      </c>
      <c r="D44">
        <f t="shared" si="4"/>
        <v>64.233111335561659</v>
      </c>
      <c r="N44">
        <v>43</v>
      </c>
      <c r="O44">
        <f t="shared" si="5"/>
        <v>28.282328743240029</v>
      </c>
      <c r="T44">
        <v>42</v>
      </c>
      <c r="U44">
        <f t="shared" si="3"/>
        <v>32.975253765519959</v>
      </c>
    </row>
    <row r="45" spans="1:21" x14ac:dyDescent="0.3">
      <c r="A45">
        <v>44</v>
      </c>
      <c r="B45">
        <v>2671</v>
      </c>
      <c r="C45">
        <f t="shared" si="0"/>
        <v>18.5538274554</v>
      </c>
      <c r="D45">
        <f t="shared" si="4"/>
        <v>65.675806376450609</v>
      </c>
      <c r="N45">
        <v>44</v>
      </c>
      <c r="O45">
        <f t="shared" si="5"/>
        <v>28.975475923799976</v>
      </c>
      <c r="T45">
        <v>43</v>
      </c>
      <c r="U45">
        <f t="shared" si="3"/>
        <v>33.668400946079906</v>
      </c>
    </row>
    <row r="46" spans="1:21" x14ac:dyDescent="0.3">
      <c r="A46">
        <v>45</v>
      </c>
      <c r="B46">
        <v>503</v>
      </c>
      <c r="C46">
        <f t="shared" si="0"/>
        <v>3.4940378922000002</v>
      </c>
      <c r="D46">
        <f t="shared" si="4"/>
        <v>67.118501417339573</v>
      </c>
      <c r="N46">
        <v>45</v>
      </c>
      <c r="O46">
        <f t="shared" si="5"/>
        <v>29.66862310435992</v>
      </c>
      <c r="T46">
        <v>44</v>
      </c>
      <c r="U46">
        <f t="shared" si="3"/>
        <v>34.361548126639853</v>
      </c>
    </row>
    <row r="47" spans="1:21" x14ac:dyDescent="0.3">
      <c r="A47">
        <v>46</v>
      </c>
      <c r="B47">
        <v>618</v>
      </c>
      <c r="C47">
        <f t="shared" si="0"/>
        <v>4.2928735931999995</v>
      </c>
      <c r="D47">
        <f t="shared" si="4"/>
        <v>68.561196458228537</v>
      </c>
      <c r="N47">
        <v>46</v>
      </c>
      <c r="O47">
        <f t="shared" si="5"/>
        <v>30.361770284919867</v>
      </c>
      <c r="T47">
        <v>45</v>
      </c>
      <c r="U47">
        <f t="shared" si="3"/>
        <v>35.0546953071998</v>
      </c>
    </row>
    <row r="48" spans="1:21" x14ac:dyDescent="0.3">
      <c r="A48">
        <v>47</v>
      </c>
      <c r="B48">
        <v>1224</v>
      </c>
      <c r="C48">
        <f t="shared" si="0"/>
        <v>8.5023904175999991</v>
      </c>
      <c r="D48">
        <f t="shared" si="4"/>
        <v>70.003891499117501</v>
      </c>
      <c r="N48">
        <v>47</v>
      </c>
      <c r="O48">
        <f t="shared" si="5"/>
        <v>31.054917465479814</v>
      </c>
      <c r="T48">
        <v>46</v>
      </c>
      <c r="U48">
        <f t="shared" si="3"/>
        <v>35.747842487759748</v>
      </c>
    </row>
    <row r="49" spans="1:21" x14ac:dyDescent="0.3">
      <c r="A49">
        <v>48</v>
      </c>
      <c r="B49">
        <v>478</v>
      </c>
      <c r="C49">
        <f t="shared" si="0"/>
        <v>3.3203779571999998</v>
      </c>
      <c r="D49">
        <f t="shared" si="4"/>
        <v>71.446586540006464</v>
      </c>
      <c r="N49">
        <v>48</v>
      </c>
      <c r="O49">
        <f t="shared" si="5"/>
        <v>31.748064646039754</v>
      </c>
      <c r="T49">
        <v>47</v>
      </c>
      <c r="U49">
        <f t="shared" si="3"/>
        <v>36.440989668319688</v>
      </c>
    </row>
    <row r="50" spans="1:21" x14ac:dyDescent="0.3">
      <c r="A50">
        <v>49</v>
      </c>
      <c r="B50">
        <v>1014</v>
      </c>
      <c r="C50">
        <f t="shared" si="0"/>
        <v>7.0436469635999996</v>
      </c>
      <c r="D50">
        <f t="shared" si="4"/>
        <v>72.889281580895428</v>
      </c>
      <c r="N50">
        <v>49</v>
      </c>
      <c r="O50">
        <f t="shared" si="5"/>
        <v>32.441211826599698</v>
      </c>
      <c r="T50">
        <v>48</v>
      </c>
      <c r="U50">
        <f t="shared" si="3"/>
        <v>37.134136848879635</v>
      </c>
    </row>
    <row r="51" spans="1:21" x14ac:dyDescent="0.3">
      <c r="A51">
        <v>50</v>
      </c>
      <c r="B51">
        <v>4882</v>
      </c>
      <c r="C51">
        <f t="shared" si="0"/>
        <v>33.912312106800002</v>
      </c>
      <c r="D51">
        <f t="shared" si="4"/>
        <v>74.331976621784392</v>
      </c>
      <c r="N51">
        <v>50</v>
      </c>
      <c r="O51">
        <f t="shared" si="5"/>
        <v>33.134359007159645</v>
      </c>
      <c r="T51">
        <v>49</v>
      </c>
      <c r="U51">
        <f t="shared" si="3"/>
        <v>37.827284029439582</v>
      </c>
    </row>
    <row r="52" spans="1:21" x14ac:dyDescent="0.3">
      <c r="A52">
        <v>51</v>
      </c>
      <c r="B52">
        <v>781</v>
      </c>
      <c r="C52">
        <f t="shared" si="0"/>
        <v>5.4251363693999997</v>
      </c>
      <c r="D52">
        <f t="shared" si="4"/>
        <v>75.774671662673356</v>
      </c>
      <c r="N52">
        <v>51</v>
      </c>
      <c r="O52">
        <f t="shared" si="5"/>
        <v>33.827506187719585</v>
      </c>
      <c r="T52">
        <v>50</v>
      </c>
      <c r="U52">
        <f t="shared" si="3"/>
        <v>38.520431209999522</v>
      </c>
    </row>
    <row r="53" spans="1:21" x14ac:dyDescent="0.3">
      <c r="A53">
        <v>52</v>
      </c>
      <c r="B53">
        <v>198</v>
      </c>
      <c r="C53">
        <f t="shared" si="0"/>
        <v>1.3753866852000001</v>
      </c>
      <c r="D53">
        <f t="shared" si="4"/>
        <v>77.21736670356232</v>
      </c>
      <c r="N53">
        <v>52</v>
      </c>
      <c r="O53">
        <f t="shared" si="5"/>
        <v>34.520653368279532</v>
      </c>
      <c r="T53">
        <v>51</v>
      </c>
      <c r="U53">
        <f t="shared" si="3"/>
        <v>39.213578390559469</v>
      </c>
    </row>
    <row r="54" spans="1:21" x14ac:dyDescent="0.3">
      <c r="A54">
        <v>53</v>
      </c>
      <c r="B54">
        <v>1625</v>
      </c>
      <c r="C54">
        <f t="shared" si="0"/>
        <v>11.287895774999999</v>
      </c>
      <c r="D54">
        <f t="shared" si="4"/>
        <v>78.660061744451284</v>
      </c>
      <c r="N54">
        <v>53</v>
      </c>
      <c r="O54">
        <f t="shared" si="5"/>
        <v>35.21380054883948</v>
      </c>
      <c r="T54">
        <v>52</v>
      </c>
      <c r="U54">
        <f t="shared" si="3"/>
        <v>39.906725571119416</v>
      </c>
    </row>
    <row r="55" spans="1:21" x14ac:dyDescent="0.3">
      <c r="A55">
        <v>54</v>
      </c>
      <c r="B55">
        <v>828</v>
      </c>
      <c r="C55">
        <f t="shared" si="0"/>
        <v>5.7516170471999999</v>
      </c>
      <c r="D55">
        <f t="shared" si="4"/>
        <v>80.102756785340247</v>
      </c>
      <c r="N55">
        <v>54</v>
      </c>
      <c r="O55">
        <f t="shared" si="5"/>
        <v>35.906947729399427</v>
      </c>
      <c r="T55">
        <v>53</v>
      </c>
      <c r="U55">
        <f t="shared" si="3"/>
        <v>40.599872751679364</v>
      </c>
    </row>
    <row r="56" spans="1:21" x14ac:dyDescent="0.3">
      <c r="A56">
        <v>55</v>
      </c>
      <c r="B56">
        <v>3451</v>
      </c>
      <c r="C56">
        <f t="shared" si="0"/>
        <v>23.972017427400001</v>
      </c>
      <c r="D56">
        <f t="shared" si="4"/>
        <v>81.545451826229211</v>
      </c>
      <c r="N56">
        <v>55</v>
      </c>
      <c r="O56">
        <f t="shared" si="5"/>
        <v>36.600094909959367</v>
      </c>
      <c r="T56">
        <v>54</v>
      </c>
      <c r="U56">
        <f t="shared" si="3"/>
        <v>41.293019932239304</v>
      </c>
    </row>
    <row r="57" spans="1:21" x14ac:dyDescent="0.3">
      <c r="A57">
        <v>56</v>
      </c>
      <c r="B57">
        <v>2314</v>
      </c>
      <c r="C57">
        <f t="shared" si="0"/>
        <v>16.073963583600001</v>
      </c>
      <c r="D57">
        <f t="shared" si="4"/>
        <v>82.988146867118175</v>
      </c>
      <c r="N57">
        <v>56</v>
      </c>
      <c r="O57">
        <f t="shared" si="5"/>
        <v>37.293242090519314</v>
      </c>
      <c r="T57">
        <v>55</v>
      </c>
      <c r="U57">
        <f t="shared" si="3"/>
        <v>41.986167112799251</v>
      </c>
    </row>
    <row r="58" spans="1:21" x14ac:dyDescent="0.3">
      <c r="A58">
        <v>57</v>
      </c>
      <c r="B58">
        <v>967</v>
      </c>
      <c r="C58">
        <f t="shared" si="0"/>
        <v>6.7171662858000003</v>
      </c>
      <c r="D58">
        <f t="shared" si="4"/>
        <v>84.430841908007139</v>
      </c>
      <c r="N58">
        <v>57</v>
      </c>
      <c r="O58">
        <f t="shared" si="5"/>
        <v>37.986389271079261</v>
      </c>
      <c r="T58">
        <v>56</v>
      </c>
      <c r="U58">
        <f t="shared" si="3"/>
        <v>42.679314293359198</v>
      </c>
    </row>
    <row r="59" spans="1:21" x14ac:dyDescent="0.3">
      <c r="A59">
        <v>58</v>
      </c>
      <c r="B59">
        <v>2229</v>
      </c>
      <c r="C59">
        <f t="shared" si="0"/>
        <v>15.4835198046</v>
      </c>
      <c r="D59">
        <f t="shared" si="4"/>
        <v>85.873536948896103</v>
      </c>
      <c r="N59">
        <v>58</v>
      </c>
      <c r="O59">
        <f t="shared" si="5"/>
        <v>38.679536451639208</v>
      </c>
      <c r="T59">
        <v>57</v>
      </c>
      <c r="U59">
        <f t="shared" si="3"/>
        <v>43.372461473919145</v>
      </c>
    </row>
    <row r="60" spans="1:21" x14ac:dyDescent="0.3">
      <c r="A60">
        <v>59</v>
      </c>
      <c r="B60">
        <v>1620</v>
      </c>
      <c r="C60">
        <f t="shared" si="0"/>
        <v>11.253163788</v>
      </c>
      <c r="D60">
        <f t="shared" si="4"/>
        <v>87.316231989785067</v>
      </c>
      <c r="N60">
        <v>59</v>
      </c>
      <c r="O60">
        <f t="shared" si="5"/>
        <v>39.372683632199148</v>
      </c>
      <c r="T60">
        <v>58</v>
      </c>
      <c r="U60">
        <f t="shared" si="3"/>
        <v>44.065608654479085</v>
      </c>
    </row>
    <row r="61" spans="1:21" x14ac:dyDescent="0.3">
      <c r="A61">
        <v>60</v>
      </c>
      <c r="B61">
        <v>612</v>
      </c>
      <c r="C61">
        <f t="shared" si="0"/>
        <v>4.2511952087999996</v>
      </c>
      <c r="D61">
        <f t="shared" si="4"/>
        <v>88.75892703067403</v>
      </c>
      <c r="N61">
        <v>60</v>
      </c>
      <c r="O61">
        <f t="shared" si="5"/>
        <v>40.065830812759096</v>
      </c>
      <c r="T61">
        <v>59</v>
      </c>
      <c r="U61">
        <f t="shared" si="3"/>
        <v>44.758755835039032</v>
      </c>
    </row>
    <row r="62" spans="1:21" x14ac:dyDescent="0.3">
      <c r="A62">
        <v>61</v>
      </c>
      <c r="B62">
        <v>536</v>
      </c>
      <c r="C62">
        <f t="shared" si="0"/>
        <v>3.7232690063999998</v>
      </c>
      <c r="D62">
        <f t="shared" si="4"/>
        <v>90.201622071562994</v>
      </c>
      <c r="N62">
        <v>61</v>
      </c>
      <c r="O62">
        <f t="shared" si="5"/>
        <v>40.758977993319043</v>
      </c>
      <c r="T62">
        <v>60</v>
      </c>
      <c r="U62">
        <f t="shared" si="3"/>
        <v>45.45190301559898</v>
      </c>
    </row>
    <row r="63" spans="1:21" x14ac:dyDescent="0.3">
      <c r="A63">
        <v>62</v>
      </c>
      <c r="B63">
        <v>649</v>
      </c>
      <c r="C63">
        <f t="shared" si="0"/>
        <v>4.5082119126000002</v>
      </c>
      <c r="D63">
        <f t="shared" si="4"/>
        <v>91.644317112451958</v>
      </c>
      <c r="N63">
        <v>62</v>
      </c>
      <c r="O63">
        <f t="shared" si="5"/>
        <v>41.45212517387899</v>
      </c>
      <c r="T63">
        <v>61</v>
      </c>
      <c r="U63">
        <f t="shared" si="3"/>
        <v>46.145050196158927</v>
      </c>
    </row>
    <row r="64" spans="1:21" x14ac:dyDescent="0.3">
      <c r="A64">
        <v>63</v>
      </c>
      <c r="B64">
        <v>1935</v>
      </c>
      <c r="C64">
        <f t="shared" si="0"/>
        <v>13.441278968999999</v>
      </c>
      <c r="D64">
        <f t="shared" si="4"/>
        <v>93.087012153340908</v>
      </c>
      <c r="N64">
        <v>63</v>
      </c>
      <c r="O64">
        <f t="shared" si="5"/>
        <v>42.14527235443893</v>
      </c>
      <c r="T64">
        <v>62</v>
      </c>
      <c r="U64">
        <f t="shared" si="3"/>
        <v>46.838197376718867</v>
      </c>
    </row>
    <row r="65" spans="1:21" x14ac:dyDescent="0.3">
      <c r="A65">
        <v>64</v>
      </c>
      <c r="B65">
        <v>93</v>
      </c>
      <c r="C65">
        <f t="shared" si="0"/>
        <v>0.64601495819999999</v>
      </c>
      <c r="D65">
        <f t="shared" si="4"/>
        <v>94.529707194229871</v>
      </c>
      <c r="N65">
        <v>64</v>
      </c>
      <c r="O65">
        <f t="shared" si="5"/>
        <v>42.838419534998877</v>
      </c>
      <c r="T65">
        <v>63</v>
      </c>
      <c r="U65">
        <f t="shared" si="3"/>
        <v>47.531344557278814</v>
      </c>
    </row>
    <row r="66" spans="1:21" x14ac:dyDescent="0.3">
      <c r="A66">
        <v>65</v>
      </c>
      <c r="B66">
        <v>3103</v>
      </c>
      <c r="C66">
        <f t="shared" ref="C66" si="6">B66/$H$2</f>
        <v>21.554671132199999</v>
      </c>
      <c r="D66">
        <f t="shared" si="4"/>
        <v>95.972402235118835</v>
      </c>
      <c r="N66">
        <v>65</v>
      </c>
      <c r="O66">
        <f t="shared" ref="O66" si="7">$L$2*N66+$L$5</f>
        <v>43.531566715558824</v>
      </c>
      <c r="T66">
        <v>64</v>
      </c>
      <c r="U66">
        <f t="shared" ref="U66:U67" si="8">T67*$R$2+$R$4</f>
        <v>48.224491737838761</v>
      </c>
    </row>
    <row r="67" spans="1:21" x14ac:dyDescent="0.3">
      <c r="T67">
        <v>65</v>
      </c>
      <c r="U67">
        <f t="shared" si="8"/>
        <v>3.1699250014423126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366FA1EFA8AE4EA9F26502A2BFA622" ma:contentTypeVersion="14" ma:contentTypeDescription="Create a new document." ma:contentTypeScope="" ma:versionID="0190b8d65563e83acfaae57c00fce88f">
  <xsd:schema xmlns:xsd="http://www.w3.org/2001/XMLSchema" xmlns:xs="http://www.w3.org/2001/XMLSchema" xmlns:p="http://schemas.microsoft.com/office/2006/metadata/properties" xmlns:ns3="1104a25b-b8ae-423e-b97d-e6084504376d" xmlns:ns4="4e6a07f0-0eac-4bf7-b2d7-0fb4e5a367e5" targetNamespace="http://schemas.microsoft.com/office/2006/metadata/properties" ma:root="true" ma:fieldsID="15d3d9b47a49066b7b84c3a42f940cac" ns3:_="" ns4:_="">
    <xsd:import namespace="1104a25b-b8ae-423e-b97d-e6084504376d"/>
    <xsd:import namespace="4e6a07f0-0eac-4bf7-b2d7-0fb4e5a367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a25b-b8ae-423e-b97d-e60845043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a07f0-0eac-4bf7-b2d7-0fb4e5a367e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04a25b-b8ae-423e-b97d-e608450437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1EB792-24E1-45CE-8E69-A6BBE61956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4a25b-b8ae-423e-b97d-e6084504376d"/>
    <ds:schemaRef ds:uri="4e6a07f0-0eac-4bf7-b2d7-0fb4e5a36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DB480B-1AE0-4C4F-B4BC-29221AF752E5}">
  <ds:schemaRefs>
    <ds:schemaRef ds:uri="http://purl.org/dc/dcmitype/"/>
    <ds:schemaRef ds:uri="http://purl.org/dc/elements/1.1/"/>
    <ds:schemaRef ds:uri="http://purl.org/dc/terms/"/>
    <ds:schemaRef ds:uri="4e6a07f0-0eac-4bf7-b2d7-0fb4e5a367e5"/>
    <ds:schemaRef ds:uri="http://schemas.microsoft.com/office/2006/metadata/properties"/>
    <ds:schemaRef ds:uri="1104a25b-b8ae-423e-b97d-e60845043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9339976-14F7-4C70-B37E-B7B7EF6264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RGT</vt:lpstr>
      <vt:lpstr>RDC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Thain</dc:creator>
  <cp:keywords/>
  <dc:description/>
  <cp:lastModifiedBy>Tyler</cp:lastModifiedBy>
  <cp:revision/>
  <dcterms:created xsi:type="dcterms:W3CDTF">2023-03-29T20:02:25Z</dcterms:created>
  <dcterms:modified xsi:type="dcterms:W3CDTF">2023-04-07T20:44:10Z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0x010100D0366FA1EFA8AE4EA9F26502A2BFA622</vt:lpwstr>
  </property>
</Properties>
</file>