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F:\Documents\GitHub\SENG637_A5\"/>
    </mc:Choice>
  </mc:AlternateContent>
  <xr:revisionPtr revIDLastSave="0" documentId="13_ncr:40009_{BD74CA07-A13B-4418-B369-6C7D88080A1C}" xr6:coauthVersionLast="47" xr6:coauthVersionMax="47" xr10:uidLastSave="{00000000-0000-0000-0000-000000000000}"/>
  <bookViews>
    <workbookView xWindow="0" yWindow="0" windowWidth="25545" windowHeight="21150" tabRatio="838" activeTab="4"/>
  </bookViews>
  <sheets>
    <sheet name="Mode d'emploi" sheetId="10" r:id="rId1"/>
    <sheet name="Project" sheetId="13" r:id="rId2"/>
    <sheet name="Risk Trade-Off Parameters" sheetId="6" r:id="rId3"/>
    <sheet name="Failure Data" sheetId="12" r:id="rId4"/>
    <sheet name="R-Demo-Chart" sheetId="3" r:id="rId5"/>
    <sheet name="Plot Data" sheetId="11" r:id="rId6"/>
    <sheet name="Change Log" sheetId="14" r:id="rId7"/>
    <sheet name="Notices" sheetId="8" r:id="rId8"/>
  </sheets>
  <definedNames>
    <definedName name="AcceptSlope">'Plot Data'!$M$15</definedName>
    <definedName name="AcceptYint">'Plot Data'!$O$13</definedName>
    <definedName name="FCmax">'Risk Trade-Off Parameters'!$C$13</definedName>
    <definedName name="FTmax">'Risk Trade-Off Parameters'!$C$14</definedName>
    <definedName name="RejectSlope">'Plot Data'!$M$8</definedName>
    <definedName name="RejectYint">'Plot Data'!$O$6</definedName>
    <definedName name="xmax" localSheetId="5">'Plot Data'!$B$7</definedName>
    <definedName name="xmax">'R-Demo-Chart'!#REF!</definedName>
    <definedName name="xmin" localSheetId="5">'Plot Data'!$B$6</definedName>
    <definedName name="xmin">'R-Demo-Chart'!#REF!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01" i="11" l="1"/>
  <c r="AF101" i="11" s="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Y101" i="11"/>
  <c r="Z101" i="11" s="1"/>
  <c r="Y102" i="11"/>
  <c r="Z102" i="11"/>
  <c r="Y103" i="11"/>
  <c r="Z103" i="11"/>
  <c r="Y104" i="11"/>
  <c r="Z104" i="11"/>
  <c r="Y105" i="11"/>
  <c r="Z105" i="11"/>
  <c r="Y106" i="11"/>
  <c r="Z106" i="11"/>
  <c r="Y107" i="11"/>
  <c r="Z107" i="11"/>
  <c r="Y108" i="11"/>
  <c r="Z108" i="11"/>
  <c r="Y109" i="11"/>
  <c r="Z109" i="11"/>
  <c r="Y110" i="11"/>
  <c r="Z110" i="11"/>
  <c r="Y111" i="11"/>
  <c r="Z111" i="11"/>
  <c r="Y112" i="11"/>
  <c r="Z112" i="11"/>
  <c r="Y113" i="11"/>
  <c r="Z113" i="11"/>
  <c r="Y114" i="11"/>
  <c r="Z114" i="11"/>
  <c r="Y115" i="11"/>
  <c r="Z115" i="11"/>
  <c r="Y116" i="11"/>
  <c r="Z116" i="11"/>
  <c r="Y117" i="11"/>
  <c r="Z117" i="11"/>
  <c r="Y118" i="11"/>
  <c r="Z118" i="11"/>
  <c r="Y119" i="11"/>
  <c r="Z119" i="11"/>
  <c r="Y120" i="11"/>
  <c r="Z120" i="11"/>
  <c r="Y121" i="11"/>
  <c r="Z121" i="11"/>
  <c r="Y122" i="11"/>
  <c r="Z122" i="11"/>
  <c r="Y123" i="11"/>
  <c r="Z123" i="11"/>
  <c r="Y124" i="11"/>
  <c r="Z124" i="11"/>
  <c r="Y125" i="11"/>
  <c r="Z125" i="11"/>
  <c r="Y126" i="11"/>
  <c r="Z126" i="11"/>
  <c r="Y127" i="11"/>
  <c r="Z127" i="11"/>
  <c r="Y128" i="11"/>
  <c r="Z128" i="11"/>
  <c r="Y129" i="11"/>
  <c r="Z129" i="11"/>
  <c r="Y130" i="11"/>
  <c r="Z130" i="11"/>
  <c r="Y131" i="11"/>
  <c r="Z131" i="11"/>
  <c r="Y132" i="11"/>
  <c r="Z132" i="11"/>
  <c r="Y133" i="11"/>
  <c r="Z133" i="11"/>
  <c r="Y134" i="11"/>
  <c r="Z134" i="11"/>
  <c r="Y135" i="11"/>
  <c r="Z135" i="11"/>
  <c r="Y136" i="11"/>
  <c r="Z136" i="11"/>
  <c r="Y137" i="11"/>
  <c r="Z137" i="11"/>
  <c r="Y138" i="11"/>
  <c r="Z138" i="11"/>
  <c r="Y139" i="11"/>
  <c r="Z139" i="11"/>
  <c r="Y140" i="11"/>
  <c r="Z140" i="11"/>
  <c r="Y141" i="11"/>
  <c r="Z141" i="11"/>
  <c r="Y142" i="11"/>
  <c r="Z142" i="11"/>
  <c r="Y143" i="11"/>
  <c r="Z143" i="11"/>
  <c r="Y144" i="11"/>
  <c r="Z144" i="11"/>
  <c r="Y145" i="11"/>
  <c r="Z145" i="11"/>
  <c r="Y146" i="11"/>
  <c r="Z146" i="11"/>
  <c r="Y147" i="11"/>
  <c r="Z147" i="11"/>
  <c r="Y148" i="11"/>
  <c r="Z148" i="11"/>
  <c r="Y149" i="11"/>
  <c r="Z149" i="11"/>
  <c r="Y150" i="11"/>
  <c r="Z150" i="11"/>
  <c r="Y151" i="11"/>
  <c r="Z151" i="11"/>
  <c r="Y152" i="11"/>
  <c r="Z152" i="11"/>
  <c r="Y153" i="11"/>
  <c r="Z153" i="11"/>
  <c r="Y154" i="11"/>
  <c r="Z154" i="11"/>
  <c r="Y155" i="11"/>
  <c r="Z155" i="11"/>
  <c r="Y156" i="11"/>
  <c r="Z156" i="11"/>
  <c r="Y157" i="11"/>
  <c r="Z157" i="11"/>
  <c r="Y158" i="11"/>
  <c r="Z158" i="11"/>
  <c r="Y159" i="11"/>
  <c r="Z159" i="11"/>
  <c r="Y160" i="11"/>
  <c r="Z160" i="11"/>
  <c r="Y161" i="11"/>
  <c r="Z161" i="11"/>
  <c r="Y162" i="11"/>
  <c r="Z162" i="11"/>
  <c r="Y163" i="11"/>
  <c r="Z163" i="11"/>
  <c r="Y164" i="11"/>
  <c r="Z164" i="11"/>
  <c r="Y165" i="11"/>
  <c r="Z165" i="11"/>
  <c r="Y166" i="11"/>
  <c r="Z166" i="11"/>
  <c r="Y167" i="11"/>
  <c r="Z167" i="11"/>
  <c r="Y168" i="11"/>
  <c r="Z168" i="11"/>
  <c r="Y169" i="11"/>
  <c r="Z169" i="11"/>
  <c r="Y170" i="11"/>
  <c r="Z170" i="11"/>
  <c r="Y171" i="11"/>
  <c r="Z171" i="11"/>
  <c r="Y172" i="11"/>
  <c r="Z172" i="11"/>
  <c r="Y173" i="11"/>
  <c r="Z173" i="11"/>
  <c r="Y174" i="11"/>
  <c r="Z174" i="11"/>
  <c r="Y175" i="11"/>
  <c r="Z175" i="11"/>
  <c r="Y176" i="11"/>
  <c r="Z176" i="11"/>
  <c r="Y177" i="11"/>
  <c r="Z177" i="11"/>
  <c r="Y178" i="11"/>
  <c r="Z178" i="11"/>
  <c r="Y179" i="11"/>
  <c r="Z179" i="11"/>
  <c r="Y180" i="11"/>
  <c r="Z180" i="11"/>
  <c r="Y181" i="11"/>
  <c r="Z181" i="11"/>
  <c r="Y182" i="11"/>
  <c r="Z182" i="11"/>
  <c r="Y183" i="11"/>
  <c r="Z183" i="11"/>
  <c r="Y184" i="11"/>
  <c r="Z184" i="11"/>
  <c r="Y185" i="11"/>
  <c r="Z185" i="11"/>
  <c r="Y186" i="11"/>
  <c r="Z186" i="11"/>
  <c r="Y187" i="11"/>
  <c r="Z187" i="11"/>
  <c r="Y188" i="11"/>
  <c r="Z188" i="11"/>
  <c r="Y189" i="11"/>
  <c r="Z189" i="11"/>
  <c r="Y190" i="11"/>
  <c r="Z190" i="11"/>
  <c r="Y191" i="11"/>
  <c r="Z191" i="11"/>
  <c r="Y192" i="11"/>
  <c r="Z192" i="11"/>
  <c r="Y193" i="11"/>
  <c r="Z193" i="11"/>
  <c r="Y194" i="11"/>
  <c r="Z194" i="11"/>
  <c r="Y195" i="11"/>
  <c r="Z195" i="11"/>
  <c r="Y196" i="11"/>
  <c r="Z196" i="11"/>
  <c r="Y197" i="11"/>
  <c r="Z197" i="11"/>
  <c r="Y198" i="11"/>
  <c r="Z198" i="11"/>
  <c r="Y199" i="11"/>
  <c r="Z199" i="11"/>
  <c r="Y200" i="11"/>
  <c r="Z200" i="11"/>
  <c r="Y201" i="11"/>
  <c r="Z201" i="11"/>
  <c r="Y202" i="11"/>
  <c r="Z202" i="11"/>
  <c r="Y203" i="11"/>
  <c r="Z203" i="11"/>
  <c r="Y204" i="11"/>
  <c r="Z204" i="11"/>
  <c r="Y205" i="11"/>
  <c r="Z205" i="11"/>
  <c r="Y206" i="11"/>
  <c r="Z206" i="11"/>
  <c r="Y207" i="11"/>
  <c r="Z207" i="11"/>
  <c r="Y208" i="11"/>
  <c r="Z208" i="11"/>
  <c r="Y209" i="11"/>
  <c r="Z209" i="11"/>
  <c r="Y210" i="11"/>
  <c r="Z210" i="11"/>
  <c r="Y211" i="11"/>
  <c r="Z211" i="11"/>
  <c r="Y212" i="11"/>
  <c r="Z212" i="11"/>
  <c r="Y213" i="11"/>
  <c r="Z213" i="11"/>
  <c r="Y214" i="11"/>
  <c r="Z214" i="11"/>
  <c r="Y215" i="11"/>
  <c r="Z215" i="11"/>
  <c r="Y216" i="11"/>
  <c r="Z216" i="11"/>
  <c r="Y217" i="11"/>
  <c r="Z217" i="11"/>
  <c r="Y218" i="11"/>
  <c r="Z218" i="11"/>
  <c r="Y219" i="11"/>
  <c r="Z219" i="11"/>
  <c r="Y220" i="11"/>
  <c r="Z220" i="11"/>
  <c r="Y221" i="11"/>
  <c r="Z221" i="11"/>
  <c r="Y222" i="11"/>
  <c r="Z222" i="11"/>
  <c r="Y223" i="11"/>
  <c r="Z223" i="11"/>
  <c r="Y224" i="11"/>
  <c r="Z224" i="11"/>
  <c r="Y225" i="11"/>
  <c r="Z225" i="11"/>
  <c r="Y226" i="11"/>
  <c r="Z226" i="11"/>
  <c r="Y227" i="11"/>
  <c r="Z227" i="11"/>
  <c r="Y228" i="11"/>
  <c r="Z228" i="11"/>
  <c r="Y229" i="11"/>
  <c r="Z229" i="11"/>
  <c r="Y230" i="11"/>
  <c r="Z230" i="11"/>
  <c r="Y231" i="11"/>
  <c r="Z231" i="11"/>
  <c r="Y232" i="11"/>
  <c r="Z232" i="11"/>
  <c r="Y233" i="11"/>
  <c r="Z233" i="11"/>
  <c r="Y234" i="11"/>
  <c r="Z234" i="11"/>
  <c r="Y235" i="11"/>
  <c r="Z235" i="11"/>
  <c r="Y236" i="11"/>
  <c r="Z236" i="11"/>
  <c r="Y237" i="11"/>
  <c r="Z237" i="11"/>
  <c r="Y238" i="11"/>
  <c r="Z238" i="11"/>
  <c r="Y239" i="11"/>
  <c r="Z239" i="11"/>
  <c r="Y240" i="11"/>
  <c r="Z240" i="11"/>
  <c r="Y241" i="11"/>
  <c r="Z241" i="11"/>
  <c r="Y242" i="11"/>
  <c r="Z242" i="11"/>
  <c r="Y243" i="11"/>
  <c r="Z243" i="11"/>
  <c r="Y244" i="11"/>
  <c r="Z244" i="11"/>
  <c r="Y245" i="11"/>
  <c r="Z245" i="11"/>
  <c r="Y246" i="11"/>
  <c r="Z246" i="11"/>
  <c r="Y247" i="11"/>
  <c r="Z247" i="11"/>
  <c r="Y248" i="11"/>
  <c r="Z248" i="11"/>
  <c r="Y249" i="11"/>
  <c r="Z249" i="11"/>
  <c r="Y250" i="11"/>
  <c r="Z250" i="11"/>
  <c r="Y251" i="11"/>
  <c r="Z251" i="11"/>
  <c r="Y252" i="11"/>
  <c r="Z252" i="11"/>
  <c r="Y253" i="11"/>
  <c r="Z253" i="11"/>
  <c r="Y254" i="11"/>
  <c r="Z254" i="11"/>
  <c r="Y255" i="11"/>
  <c r="Z255" i="11"/>
  <c r="Y256" i="11"/>
  <c r="Z256" i="11"/>
  <c r="Y257" i="11"/>
  <c r="Z257" i="11"/>
  <c r="Y258" i="11"/>
  <c r="Z258" i="11"/>
  <c r="Y259" i="11"/>
  <c r="Z259" i="11"/>
  <c r="Y260" i="11"/>
  <c r="Z260" i="11"/>
  <c r="Y261" i="11"/>
  <c r="Z261" i="11"/>
  <c r="Y262" i="11"/>
  <c r="Z262" i="11"/>
  <c r="Y263" i="11"/>
  <c r="Z263" i="11"/>
  <c r="Y264" i="11"/>
  <c r="Z264" i="11"/>
  <c r="Y265" i="11"/>
  <c r="Z265" i="11"/>
  <c r="Y266" i="11"/>
  <c r="Z266" i="11"/>
  <c r="Y267" i="11"/>
  <c r="Z267" i="11"/>
  <c r="Y268" i="11"/>
  <c r="Z268" i="11"/>
  <c r="Y269" i="11"/>
  <c r="Z269" i="11"/>
  <c r="Y270" i="11"/>
  <c r="Z270" i="11"/>
  <c r="Y271" i="11"/>
  <c r="Z271" i="11"/>
  <c r="Y272" i="11"/>
  <c r="Z272" i="11"/>
  <c r="Y273" i="11"/>
  <c r="Z273" i="11"/>
  <c r="Y274" i="11"/>
  <c r="Z274" i="11"/>
  <c r="Y275" i="11"/>
  <c r="Z275" i="11"/>
  <c r="Y276" i="11"/>
  <c r="Z276" i="11"/>
  <c r="Y277" i="11"/>
  <c r="Z277" i="11"/>
  <c r="Y278" i="11"/>
  <c r="Z278" i="11"/>
  <c r="Y279" i="11"/>
  <c r="Z279" i="11"/>
  <c r="Y280" i="11"/>
  <c r="Z280" i="11"/>
  <c r="Y281" i="11"/>
  <c r="Z281" i="11"/>
  <c r="Y282" i="11"/>
  <c r="Z282" i="11"/>
  <c r="Y283" i="11"/>
  <c r="Z283" i="11"/>
  <c r="Y284" i="11"/>
  <c r="Z284" i="11"/>
  <c r="Y285" i="11"/>
  <c r="Z285" i="11"/>
  <c r="Y286" i="11"/>
  <c r="Z286" i="11"/>
  <c r="Y287" i="11"/>
  <c r="Z287" i="11"/>
  <c r="Y288" i="11"/>
  <c r="Z288" i="11"/>
  <c r="Y289" i="11"/>
  <c r="Z289" i="11"/>
  <c r="Y290" i="11"/>
  <c r="Z290" i="11"/>
  <c r="Y291" i="11"/>
  <c r="Z291" i="11"/>
  <c r="Y292" i="11"/>
  <c r="Z292" i="11"/>
  <c r="Y293" i="11"/>
  <c r="Z293" i="11"/>
  <c r="Y294" i="11"/>
  <c r="Z294" i="11"/>
  <c r="Y295" i="11"/>
  <c r="Z295" i="11"/>
  <c r="Y296" i="11"/>
  <c r="Z296" i="11"/>
  <c r="Y297" i="11"/>
  <c r="Z297" i="11"/>
  <c r="Y298" i="11"/>
  <c r="Z298" i="11"/>
  <c r="Y299" i="11"/>
  <c r="Z299" i="11"/>
  <c r="Y300" i="11"/>
  <c r="Z300" i="11"/>
  <c r="Y301" i="11"/>
  <c r="Z301" i="11"/>
  <c r="Y302" i="11"/>
  <c r="Z302" i="11"/>
  <c r="Y303" i="11"/>
  <c r="Z303" i="11"/>
  <c r="Y304" i="11"/>
  <c r="Z304" i="11"/>
  <c r="Y305" i="11"/>
  <c r="Z305" i="11"/>
  <c r="Y306" i="11"/>
  <c r="Z306" i="11"/>
  <c r="Y307" i="11"/>
  <c r="Z307" i="11"/>
  <c r="Y308" i="11"/>
  <c r="Z308" i="11"/>
  <c r="Y309" i="11"/>
  <c r="Z309" i="11"/>
  <c r="Y310" i="11"/>
  <c r="Z310" i="11"/>
  <c r="Y311" i="11"/>
  <c r="Z311" i="11"/>
  <c r="Y312" i="11"/>
  <c r="Z312" i="11"/>
  <c r="Y313" i="11"/>
  <c r="Z313" i="11"/>
  <c r="Y314" i="11"/>
  <c r="Z314" i="11"/>
  <c r="Y315" i="11"/>
  <c r="Z315" i="11"/>
  <c r="Y316" i="11"/>
  <c r="Z316" i="11"/>
  <c r="Y317" i="11"/>
  <c r="Z317" i="11"/>
  <c r="Y318" i="11"/>
  <c r="Z318" i="11"/>
  <c r="Y319" i="11"/>
  <c r="Z319" i="11"/>
  <c r="Y320" i="11"/>
  <c r="Z320" i="11"/>
  <c r="Y321" i="11"/>
  <c r="Z321" i="11"/>
  <c r="Y322" i="11"/>
  <c r="Z322" i="11"/>
  <c r="Y323" i="11"/>
  <c r="Z323" i="11"/>
  <c r="Y324" i="11"/>
  <c r="Z324" i="11"/>
  <c r="Y325" i="11"/>
  <c r="Z325" i="11"/>
  <c r="Y326" i="11"/>
  <c r="Z326" i="11"/>
  <c r="Y327" i="11"/>
  <c r="Z327" i="11"/>
  <c r="Y328" i="11"/>
  <c r="Z328" i="11"/>
  <c r="Y329" i="11"/>
  <c r="Z329" i="11"/>
  <c r="Y330" i="11"/>
  <c r="Z330" i="11"/>
  <c r="Y331" i="11"/>
  <c r="Z331" i="11"/>
  <c r="Y332" i="11"/>
  <c r="Z332" i="11"/>
  <c r="Y333" i="11"/>
  <c r="Z333" i="11"/>
  <c r="Y334" i="11"/>
  <c r="Z334" i="11"/>
  <c r="Y335" i="11"/>
  <c r="Z335" i="11"/>
  <c r="Y336" i="11"/>
  <c r="Z336" i="11"/>
  <c r="Y337" i="11"/>
  <c r="Z337" i="11"/>
  <c r="Y338" i="11"/>
  <c r="Z338" i="11"/>
  <c r="Y339" i="11"/>
  <c r="Z339" i="11"/>
  <c r="Y340" i="11"/>
  <c r="Z340" i="11"/>
  <c r="Y341" i="11"/>
  <c r="Z341" i="11"/>
  <c r="Y342" i="11"/>
  <c r="Z342" i="11"/>
  <c r="Y343" i="11"/>
  <c r="Z343" i="11"/>
  <c r="Y344" i="11"/>
  <c r="Z344" i="11"/>
  <c r="Y345" i="11"/>
  <c r="Z345" i="11"/>
  <c r="Y346" i="11"/>
  <c r="Z346" i="11"/>
  <c r="Y347" i="11"/>
  <c r="Z347" i="11"/>
  <c r="Y348" i="11"/>
  <c r="Z348" i="11"/>
  <c r="Y349" i="11"/>
  <c r="Z349" i="11"/>
  <c r="Y350" i="11"/>
  <c r="Z350" i="11"/>
  <c r="Y351" i="11"/>
  <c r="Z351" i="11"/>
  <c r="Y352" i="11"/>
  <c r="Z352" i="11"/>
  <c r="Y353" i="11"/>
  <c r="Z353" i="11"/>
  <c r="Y354" i="11"/>
  <c r="Z354" i="11"/>
  <c r="Y355" i="11"/>
  <c r="Z355" i="11"/>
  <c r="Y356" i="11"/>
  <c r="Z356" i="11"/>
  <c r="Y357" i="11"/>
  <c r="Z357" i="11"/>
  <c r="Y358" i="11"/>
  <c r="Z358" i="11"/>
  <c r="Y359" i="11"/>
  <c r="Z359" i="11"/>
  <c r="Y360" i="11"/>
  <c r="Z360" i="11"/>
  <c r="Y361" i="11"/>
  <c r="Z361" i="11"/>
  <c r="Y362" i="11"/>
  <c r="Z362" i="11"/>
  <c r="Y363" i="11"/>
  <c r="Z363" i="11"/>
  <c r="Y364" i="11"/>
  <c r="Z364" i="11"/>
  <c r="Y365" i="11"/>
  <c r="Z365" i="11"/>
  <c r="Y366" i="11"/>
  <c r="Z366" i="11"/>
  <c r="Y367" i="11"/>
  <c r="Z367" i="11"/>
  <c r="Y368" i="11"/>
  <c r="Z368" i="11"/>
  <c r="Y369" i="11"/>
  <c r="Z369" i="11"/>
  <c r="Y370" i="11"/>
  <c r="Z370" i="11"/>
  <c r="Y371" i="11"/>
  <c r="Z371" i="11"/>
  <c r="Y372" i="11"/>
  <c r="Z372" i="11"/>
  <c r="Y373" i="11"/>
  <c r="Z373" i="11"/>
  <c r="Y374" i="11"/>
  <c r="Z374" i="11"/>
  <c r="Y375" i="11"/>
  <c r="Z375" i="11"/>
  <c r="Y376" i="11"/>
  <c r="Z376" i="11"/>
  <c r="Y377" i="11"/>
  <c r="Z377" i="11"/>
  <c r="Y378" i="11"/>
  <c r="Z378" i="11"/>
  <c r="Y379" i="11"/>
  <c r="Z379" i="11"/>
  <c r="Y380" i="11"/>
  <c r="Z380" i="11"/>
  <c r="Y381" i="11"/>
  <c r="Z381" i="11"/>
  <c r="Y382" i="11"/>
  <c r="Z382" i="11"/>
  <c r="Y383" i="11"/>
  <c r="Z383" i="11"/>
  <c r="Y384" i="11"/>
  <c r="Z384" i="11"/>
  <c r="Y385" i="11"/>
  <c r="Z385" i="11"/>
  <c r="Y386" i="11"/>
  <c r="Z386" i="11"/>
  <c r="Y387" i="11"/>
  <c r="Z387" i="11"/>
  <c r="Y388" i="11"/>
  <c r="Z388" i="11"/>
  <c r="Y389" i="11"/>
  <c r="Z389" i="11"/>
  <c r="Y390" i="11"/>
  <c r="Z390" i="11"/>
  <c r="Y391" i="11"/>
  <c r="Z391" i="11"/>
  <c r="Y392" i="11"/>
  <c r="Z392" i="11"/>
  <c r="Y393" i="11"/>
  <c r="Z393" i="11"/>
  <c r="Y394" i="11"/>
  <c r="Z394" i="11"/>
  <c r="Y395" i="11"/>
  <c r="Z395" i="11"/>
  <c r="Y396" i="11"/>
  <c r="Z396" i="11"/>
  <c r="Y397" i="11"/>
  <c r="Z397" i="11"/>
  <c r="Y398" i="11"/>
  <c r="Z398" i="11"/>
  <c r="Y399" i="11"/>
  <c r="Z399" i="11"/>
  <c r="Y400" i="11"/>
  <c r="Z400" i="11"/>
  <c r="Y401" i="11"/>
  <c r="Z401" i="11"/>
  <c r="Y402" i="11"/>
  <c r="Z402" i="11"/>
  <c r="Y403" i="11"/>
  <c r="Z403" i="11"/>
  <c r="Y404" i="11"/>
  <c r="Z404" i="11"/>
  <c r="Y405" i="11"/>
  <c r="Z405" i="11"/>
  <c r="Y406" i="11"/>
  <c r="Z406" i="11"/>
  <c r="Y407" i="11"/>
  <c r="Z407" i="11"/>
  <c r="Y408" i="11"/>
  <c r="Z408" i="11"/>
  <c r="Y409" i="11"/>
  <c r="Z409" i="11"/>
  <c r="Y410" i="11"/>
  <c r="Z410" i="11"/>
  <c r="Y411" i="11"/>
  <c r="Z411" i="11"/>
  <c r="Y412" i="11"/>
  <c r="Z412" i="11"/>
  <c r="Y413" i="11"/>
  <c r="Z413" i="11"/>
  <c r="Y414" i="11"/>
  <c r="Z414" i="11"/>
  <c r="Y415" i="11"/>
  <c r="Z415" i="11"/>
  <c r="Y416" i="11"/>
  <c r="Z416" i="11"/>
  <c r="Y417" i="11"/>
  <c r="Z417" i="11"/>
  <c r="Y418" i="11"/>
  <c r="Z418" i="11"/>
  <c r="Y419" i="11"/>
  <c r="Z419" i="11"/>
  <c r="Y420" i="11"/>
  <c r="Z420" i="11"/>
  <c r="Y421" i="11"/>
  <c r="Z421" i="11"/>
  <c r="Y422" i="11"/>
  <c r="Z422" i="11"/>
  <c r="Y423" i="11"/>
  <c r="Z423" i="11"/>
  <c r="Y424" i="11"/>
  <c r="Z424" i="11"/>
  <c r="Y425" i="11"/>
  <c r="Z425" i="11"/>
  <c r="Y426" i="11"/>
  <c r="Z426" i="11"/>
  <c r="Y427" i="11"/>
  <c r="Z427" i="11"/>
  <c r="Y428" i="11"/>
  <c r="Z428" i="11"/>
  <c r="Y429" i="11"/>
  <c r="Z429" i="11"/>
  <c r="Y430" i="11"/>
  <c r="Z430" i="11"/>
  <c r="Y431" i="11"/>
  <c r="Z431" i="11"/>
  <c r="Y432" i="11"/>
  <c r="Z432" i="11"/>
  <c r="Y433" i="11"/>
  <c r="Z433" i="11"/>
  <c r="Y434" i="11"/>
  <c r="Z434" i="11"/>
  <c r="Y435" i="11"/>
  <c r="Z435" i="11"/>
  <c r="Y436" i="11"/>
  <c r="Z436" i="11"/>
  <c r="Y437" i="11"/>
  <c r="Z437" i="11"/>
  <c r="Y438" i="11"/>
  <c r="Z438" i="11"/>
  <c r="Y439" i="11"/>
  <c r="Z439" i="11"/>
  <c r="Y440" i="11"/>
  <c r="Z440" i="11"/>
  <c r="Y441" i="11"/>
  <c r="Z441" i="11"/>
  <c r="Y442" i="11"/>
  <c r="Z442" i="11"/>
  <c r="Y443" i="11"/>
  <c r="Z443" i="11"/>
  <c r="Y444" i="11"/>
  <c r="Z444" i="11"/>
  <c r="Y445" i="11"/>
  <c r="Z445" i="11"/>
  <c r="Y446" i="11"/>
  <c r="Z446" i="11"/>
  <c r="Y447" i="11"/>
  <c r="Z447" i="11"/>
  <c r="Y448" i="11"/>
  <c r="Z448" i="11"/>
  <c r="Y449" i="11"/>
  <c r="Z449" i="11"/>
  <c r="Y450" i="11"/>
  <c r="Z450" i="11"/>
  <c r="Y451" i="11"/>
  <c r="Z451" i="11"/>
  <c r="Y452" i="11"/>
  <c r="Z452" i="11"/>
  <c r="Y453" i="11"/>
  <c r="Z453" i="11"/>
  <c r="Y454" i="11"/>
  <c r="Z454" i="11"/>
  <c r="Y455" i="11"/>
  <c r="Z455" i="11"/>
  <c r="Y456" i="11"/>
  <c r="Z456" i="11"/>
  <c r="Y457" i="11"/>
  <c r="Z457" i="11"/>
  <c r="Y458" i="11"/>
  <c r="Z458" i="11"/>
  <c r="Y459" i="11"/>
  <c r="Z459" i="11"/>
  <c r="Y460" i="11"/>
  <c r="Z460" i="11"/>
  <c r="Y461" i="11"/>
  <c r="Z461" i="11"/>
  <c r="Y462" i="11"/>
  <c r="Z462" i="11"/>
  <c r="Y463" i="11"/>
  <c r="Z463" i="11"/>
  <c r="Y464" i="11"/>
  <c r="Z464" i="11"/>
  <c r="Y465" i="11"/>
  <c r="Z465" i="11"/>
  <c r="Y466" i="11"/>
  <c r="Z466" i="11"/>
  <c r="Y467" i="11"/>
  <c r="Z467" i="11"/>
  <c r="Y468" i="11"/>
  <c r="Z468" i="11"/>
  <c r="Y469" i="11"/>
  <c r="Z469" i="11"/>
  <c r="Y470" i="11"/>
  <c r="Z470" i="11"/>
  <c r="Y471" i="11"/>
  <c r="Z471" i="11"/>
  <c r="Y472" i="11"/>
  <c r="Z472" i="11"/>
  <c r="Y473" i="11"/>
  <c r="Z473" i="11"/>
  <c r="Y474" i="11"/>
  <c r="Z474" i="11"/>
  <c r="Y475" i="11"/>
  <c r="Z475" i="11"/>
  <c r="Y476" i="11"/>
  <c r="Z476" i="11"/>
  <c r="Y477" i="11"/>
  <c r="Z477" i="11"/>
  <c r="Y478" i="11"/>
  <c r="Z478" i="11"/>
  <c r="Y479" i="11"/>
  <c r="Z479" i="11"/>
  <c r="Y480" i="11"/>
  <c r="Z480" i="11"/>
  <c r="Y481" i="11"/>
  <c r="Z481" i="11"/>
  <c r="Y482" i="11"/>
  <c r="Z482" i="11"/>
  <c r="Y483" i="11"/>
  <c r="Z483" i="11"/>
  <c r="Y484" i="11"/>
  <c r="Z484" i="11"/>
  <c r="Y485" i="11"/>
  <c r="Z485" i="11"/>
  <c r="Y486" i="11"/>
  <c r="Z486" i="11"/>
  <c r="Y487" i="11"/>
  <c r="Z487" i="11"/>
  <c r="Y488" i="11"/>
  <c r="Z488" i="11"/>
  <c r="Y489" i="11"/>
  <c r="Z489" i="11"/>
  <c r="Y490" i="11"/>
  <c r="Z490" i="11"/>
  <c r="Y491" i="11"/>
  <c r="Z491" i="11"/>
  <c r="Y492" i="11"/>
  <c r="Z492" i="11"/>
  <c r="Y493" i="11"/>
  <c r="Z493" i="11"/>
  <c r="Y494" i="11"/>
  <c r="Z494" i="11"/>
  <c r="Y495" i="11"/>
  <c r="Z495" i="11"/>
  <c r="Y496" i="11"/>
  <c r="Z496" i="11"/>
  <c r="Y497" i="11"/>
  <c r="Z497" i="11"/>
  <c r="Y498" i="11"/>
  <c r="Z498" i="11"/>
  <c r="Y499" i="11"/>
  <c r="Z499" i="11"/>
  <c r="Y500" i="11"/>
  <c r="Z500" i="11"/>
  <c r="S101" i="11"/>
  <c r="T101" i="11" s="1"/>
  <c r="S102" i="11"/>
  <c r="T102" i="11" s="1"/>
  <c r="S103" i="11"/>
  <c r="T103" i="11" s="1"/>
  <c r="S104" i="11"/>
  <c r="T104" i="11"/>
  <c r="S105" i="11"/>
  <c r="T105" i="11" s="1"/>
  <c r="S106" i="11"/>
  <c r="T106" i="11" s="1"/>
  <c r="S107" i="11"/>
  <c r="T107" i="11" s="1"/>
  <c r="S108" i="11"/>
  <c r="T108" i="11"/>
  <c r="S109" i="11"/>
  <c r="T109" i="11" s="1"/>
  <c r="S110" i="11"/>
  <c r="T110" i="11" s="1"/>
  <c r="S111" i="11"/>
  <c r="T111" i="11" s="1"/>
  <c r="S112" i="11"/>
  <c r="T112" i="11"/>
  <c r="S113" i="11"/>
  <c r="T113" i="11" s="1"/>
  <c r="S114" i="11"/>
  <c r="T114" i="11" s="1"/>
  <c r="S115" i="11"/>
  <c r="T115" i="11" s="1"/>
  <c r="S116" i="11"/>
  <c r="T116" i="11"/>
  <c r="S117" i="11"/>
  <c r="T117" i="11"/>
  <c r="S118" i="11"/>
  <c r="T118" i="11"/>
  <c r="S119" i="11"/>
  <c r="T119" i="11"/>
  <c r="S120" i="11"/>
  <c r="T120" i="11"/>
  <c r="S121" i="11"/>
  <c r="T121" i="11"/>
  <c r="S122" i="11"/>
  <c r="T122" i="11"/>
  <c r="S123" i="11"/>
  <c r="T123" i="11"/>
  <c r="S124" i="11"/>
  <c r="T124" i="11"/>
  <c r="S125" i="11"/>
  <c r="T125" i="11"/>
  <c r="S126" i="11"/>
  <c r="T126" i="11"/>
  <c r="S127" i="11"/>
  <c r="T127" i="11"/>
  <c r="S128" i="11"/>
  <c r="T128" i="11"/>
  <c r="S129" i="11"/>
  <c r="T129" i="11"/>
  <c r="S130" i="11"/>
  <c r="T130" i="11"/>
  <c r="S131" i="11"/>
  <c r="T131" i="11"/>
  <c r="S132" i="11"/>
  <c r="T132" i="11"/>
  <c r="S133" i="11"/>
  <c r="T133" i="11"/>
  <c r="S134" i="11"/>
  <c r="T134" i="11"/>
  <c r="S135" i="11"/>
  <c r="T135" i="11"/>
  <c r="S136" i="11"/>
  <c r="T136" i="11"/>
  <c r="S137" i="11"/>
  <c r="T137" i="11"/>
  <c r="S138" i="11"/>
  <c r="T138" i="11"/>
  <c r="S139" i="11"/>
  <c r="T139" i="11"/>
  <c r="S140" i="11"/>
  <c r="T140" i="11"/>
  <c r="S141" i="11"/>
  <c r="T141" i="11"/>
  <c r="S142" i="11"/>
  <c r="T142" i="11"/>
  <c r="S143" i="11"/>
  <c r="T143" i="11"/>
  <c r="S144" i="11"/>
  <c r="T144" i="11"/>
  <c r="S145" i="11"/>
  <c r="T145" i="11"/>
  <c r="S146" i="11"/>
  <c r="T146" i="11"/>
  <c r="S147" i="11"/>
  <c r="T147" i="11"/>
  <c r="S148" i="11"/>
  <c r="T148" i="11"/>
  <c r="S149" i="11"/>
  <c r="T149" i="11"/>
  <c r="S150" i="11"/>
  <c r="T150" i="11"/>
  <c r="S151" i="11"/>
  <c r="T151" i="11"/>
  <c r="S152" i="11"/>
  <c r="T152" i="11"/>
  <c r="S153" i="11"/>
  <c r="T153" i="11"/>
  <c r="S154" i="11"/>
  <c r="T154" i="11"/>
  <c r="S155" i="11"/>
  <c r="T155" i="11"/>
  <c r="S156" i="11"/>
  <c r="T156" i="11"/>
  <c r="S157" i="11"/>
  <c r="T157" i="11"/>
  <c r="S158" i="11"/>
  <c r="T158" i="11"/>
  <c r="S159" i="11"/>
  <c r="T159" i="11"/>
  <c r="S160" i="11"/>
  <c r="T160" i="11"/>
  <c r="S161" i="11"/>
  <c r="T161" i="11"/>
  <c r="S162" i="11"/>
  <c r="T162" i="11"/>
  <c r="S163" i="11"/>
  <c r="T163" i="11"/>
  <c r="S164" i="11"/>
  <c r="T164" i="11"/>
  <c r="S165" i="11"/>
  <c r="T165" i="11"/>
  <c r="S166" i="11"/>
  <c r="T166" i="11"/>
  <c r="S167" i="11"/>
  <c r="T167" i="11"/>
  <c r="S168" i="11"/>
  <c r="T168" i="11"/>
  <c r="S169" i="11"/>
  <c r="T169" i="11"/>
  <c r="S170" i="11"/>
  <c r="T170" i="11"/>
  <c r="S171" i="11"/>
  <c r="T171" i="11"/>
  <c r="S172" i="11"/>
  <c r="T172" i="11"/>
  <c r="S173" i="11"/>
  <c r="T173" i="11"/>
  <c r="S174" i="11"/>
  <c r="T174" i="11"/>
  <c r="S175" i="11"/>
  <c r="T175" i="11"/>
  <c r="S176" i="11"/>
  <c r="T176" i="11"/>
  <c r="S177" i="11"/>
  <c r="T177" i="11"/>
  <c r="S178" i="11"/>
  <c r="T178" i="11"/>
  <c r="S179" i="11"/>
  <c r="T179" i="11"/>
  <c r="S180" i="11"/>
  <c r="T180" i="11"/>
  <c r="S181" i="11"/>
  <c r="T181" i="11"/>
  <c r="S182" i="11"/>
  <c r="T182" i="11"/>
  <c r="S183" i="11"/>
  <c r="T183" i="11"/>
  <c r="S184" i="11"/>
  <c r="T184" i="11"/>
  <c r="S185" i="11"/>
  <c r="T185" i="11"/>
  <c r="S186" i="11"/>
  <c r="T186" i="11"/>
  <c r="S187" i="11"/>
  <c r="T187" i="11"/>
  <c r="S188" i="11"/>
  <c r="T188" i="11"/>
  <c r="S189" i="11"/>
  <c r="T189" i="11"/>
  <c r="S190" i="11"/>
  <c r="T190" i="11"/>
  <c r="S191" i="11"/>
  <c r="T191" i="11"/>
  <c r="S192" i="11"/>
  <c r="T192" i="11"/>
  <c r="S193" i="11"/>
  <c r="T193" i="11"/>
  <c r="S194" i="11"/>
  <c r="T194" i="11"/>
  <c r="S195" i="11"/>
  <c r="T195" i="11"/>
  <c r="S196" i="11"/>
  <c r="T196" i="11"/>
  <c r="S197" i="11"/>
  <c r="T197" i="11"/>
  <c r="S198" i="11"/>
  <c r="T198" i="11"/>
  <c r="S199" i="11"/>
  <c r="T199" i="11"/>
  <c r="S200" i="11"/>
  <c r="T200" i="11"/>
  <c r="S201" i="11"/>
  <c r="T201" i="11"/>
  <c r="S202" i="11"/>
  <c r="T202" i="11"/>
  <c r="S203" i="11"/>
  <c r="T203" i="11"/>
  <c r="S204" i="11"/>
  <c r="T204" i="11"/>
  <c r="S205" i="11"/>
  <c r="T205" i="11"/>
  <c r="S206" i="11"/>
  <c r="T206" i="11"/>
  <c r="S207" i="11"/>
  <c r="T207" i="11"/>
  <c r="S208" i="11"/>
  <c r="T208" i="11"/>
  <c r="S209" i="11"/>
  <c r="T209" i="11"/>
  <c r="S210" i="11"/>
  <c r="T210" i="11"/>
  <c r="S211" i="11"/>
  <c r="T211" i="11"/>
  <c r="S212" i="11"/>
  <c r="T212" i="11"/>
  <c r="S213" i="11"/>
  <c r="T213" i="11"/>
  <c r="S214" i="11"/>
  <c r="T214" i="11"/>
  <c r="S215" i="11"/>
  <c r="T215" i="11"/>
  <c r="S216" i="11"/>
  <c r="T216" i="11"/>
  <c r="S217" i="11"/>
  <c r="T217" i="11"/>
  <c r="S218" i="11"/>
  <c r="T218" i="11"/>
  <c r="S219" i="11"/>
  <c r="T219" i="11"/>
  <c r="S220" i="11"/>
  <c r="T220" i="11"/>
  <c r="S221" i="11"/>
  <c r="T221" i="11"/>
  <c r="S222" i="11"/>
  <c r="T222" i="11"/>
  <c r="S223" i="11"/>
  <c r="T223" i="11"/>
  <c r="S224" i="11"/>
  <c r="T224" i="11"/>
  <c r="S225" i="11"/>
  <c r="T225" i="11"/>
  <c r="S226" i="11"/>
  <c r="T226" i="11"/>
  <c r="S227" i="11"/>
  <c r="T227" i="11"/>
  <c r="S228" i="11"/>
  <c r="T228" i="11"/>
  <c r="S229" i="11"/>
  <c r="T229" i="11"/>
  <c r="S230" i="11"/>
  <c r="T230" i="11"/>
  <c r="S231" i="11"/>
  <c r="T231" i="11"/>
  <c r="S232" i="11"/>
  <c r="T232" i="11"/>
  <c r="S233" i="11"/>
  <c r="T233" i="11"/>
  <c r="S234" i="11"/>
  <c r="T234" i="11"/>
  <c r="S235" i="11"/>
  <c r="T235" i="11"/>
  <c r="S236" i="11"/>
  <c r="T236" i="11"/>
  <c r="S237" i="11"/>
  <c r="T237" i="11"/>
  <c r="S238" i="11"/>
  <c r="T238" i="11"/>
  <c r="S239" i="11"/>
  <c r="T239" i="11"/>
  <c r="S240" i="11"/>
  <c r="T240" i="11"/>
  <c r="S241" i="11"/>
  <c r="T241" i="11"/>
  <c r="S242" i="11"/>
  <c r="T242" i="11"/>
  <c r="S243" i="11"/>
  <c r="T243" i="11"/>
  <c r="S244" i="11"/>
  <c r="T244" i="11"/>
  <c r="S245" i="11"/>
  <c r="T245" i="11"/>
  <c r="S246" i="11"/>
  <c r="T246" i="11"/>
  <c r="S247" i="11"/>
  <c r="T247" i="11"/>
  <c r="S248" i="11"/>
  <c r="T248" i="11"/>
  <c r="S249" i="11"/>
  <c r="T249" i="11"/>
  <c r="S250" i="11"/>
  <c r="T250" i="11"/>
  <c r="S251" i="11"/>
  <c r="T251" i="11"/>
  <c r="S252" i="11"/>
  <c r="T252" i="11"/>
  <c r="S253" i="11"/>
  <c r="T253" i="11"/>
  <c r="S254" i="11"/>
  <c r="T254" i="11"/>
  <c r="S255" i="11"/>
  <c r="T255" i="11"/>
  <c r="S256" i="11"/>
  <c r="T256" i="11"/>
  <c r="S257" i="11"/>
  <c r="T257" i="11"/>
  <c r="S258" i="11"/>
  <c r="T258" i="11"/>
  <c r="S259" i="11"/>
  <c r="T259" i="11"/>
  <c r="S260" i="11"/>
  <c r="T260" i="11"/>
  <c r="S261" i="11"/>
  <c r="T261" i="11"/>
  <c r="S262" i="11"/>
  <c r="T262" i="11"/>
  <c r="S263" i="11"/>
  <c r="T263" i="11"/>
  <c r="S264" i="11"/>
  <c r="T264" i="11"/>
  <c r="S265" i="11"/>
  <c r="T265" i="11"/>
  <c r="S266" i="11"/>
  <c r="T266" i="11"/>
  <c r="S267" i="11"/>
  <c r="T267" i="11"/>
  <c r="S268" i="11"/>
  <c r="T268" i="11"/>
  <c r="S269" i="11"/>
  <c r="T269" i="11"/>
  <c r="S270" i="11"/>
  <c r="T270" i="11"/>
  <c r="S271" i="11"/>
  <c r="T271" i="11"/>
  <c r="S272" i="11"/>
  <c r="T272" i="11"/>
  <c r="S273" i="11"/>
  <c r="T273" i="11"/>
  <c r="S274" i="11"/>
  <c r="T274" i="11"/>
  <c r="S275" i="11"/>
  <c r="T275" i="11"/>
  <c r="S276" i="11"/>
  <c r="T276" i="11"/>
  <c r="S277" i="11"/>
  <c r="T277" i="11"/>
  <c r="S278" i="11"/>
  <c r="T278" i="11"/>
  <c r="S279" i="11"/>
  <c r="T279" i="11"/>
  <c r="S280" i="11"/>
  <c r="T280" i="11"/>
  <c r="S281" i="11"/>
  <c r="T281" i="11"/>
  <c r="S282" i="11"/>
  <c r="T282" i="11"/>
  <c r="S283" i="11"/>
  <c r="T283" i="11"/>
  <c r="S284" i="11"/>
  <c r="T284" i="11"/>
  <c r="S285" i="11"/>
  <c r="T285" i="11"/>
  <c r="S286" i="11"/>
  <c r="T286" i="11"/>
  <c r="S287" i="11"/>
  <c r="T287" i="11"/>
  <c r="S288" i="11"/>
  <c r="T288" i="11"/>
  <c r="S289" i="11"/>
  <c r="T289" i="11"/>
  <c r="S290" i="11"/>
  <c r="T290" i="11"/>
  <c r="S291" i="11"/>
  <c r="T291" i="11"/>
  <c r="S292" i="11"/>
  <c r="T292" i="11"/>
  <c r="S293" i="11"/>
  <c r="T293" i="11"/>
  <c r="S294" i="11"/>
  <c r="T294" i="11"/>
  <c r="S295" i="11"/>
  <c r="T295" i="11"/>
  <c r="S296" i="11"/>
  <c r="T296" i="11"/>
  <c r="S297" i="11"/>
  <c r="T297" i="11"/>
  <c r="S298" i="11"/>
  <c r="T298" i="11"/>
  <c r="S299" i="11"/>
  <c r="T299" i="11"/>
  <c r="S300" i="11"/>
  <c r="T300" i="11"/>
  <c r="S301" i="11"/>
  <c r="T301" i="11"/>
  <c r="S302" i="11"/>
  <c r="T302" i="11"/>
  <c r="S303" i="11"/>
  <c r="T303" i="11"/>
  <c r="S304" i="11"/>
  <c r="T304" i="11"/>
  <c r="S305" i="11"/>
  <c r="T305" i="11"/>
  <c r="S306" i="11"/>
  <c r="T306" i="11"/>
  <c r="S307" i="11"/>
  <c r="T307" i="11"/>
  <c r="S308" i="11"/>
  <c r="T308" i="11"/>
  <c r="S309" i="11"/>
  <c r="T309" i="11"/>
  <c r="S310" i="11"/>
  <c r="T310" i="11"/>
  <c r="S311" i="11"/>
  <c r="T311" i="11"/>
  <c r="S312" i="11"/>
  <c r="T312" i="11"/>
  <c r="S313" i="11"/>
  <c r="T313" i="11"/>
  <c r="S314" i="11"/>
  <c r="T314" i="11"/>
  <c r="S315" i="11"/>
  <c r="T315" i="11"/>
  <c r="S316" i="11"/>
  <c r="T316" i="11"/>
  <c r="S317" i="11"/>
  <c r="T317" i="11"/>
  <c r="S318" i="11"/>
  <c r="T318" i="11"/>
  <c r="S319" i="11"/>
  <c r="T319" i="11"/>
  <c r="S320" i="11"/>
  <c r="T320" i="11"/>
  <c r="S321" i="11"/>
  <c r="T321" i="11"/>
  <c r="S322" i="11"/>
  <c r="T322" i="11"/>
  <c r="S323" i="11"/>
  <c r="T323" i="11"/>
  <c r="S324" i="11"/>
  <c r="T324" i="11"/>
  <c r="S325" i="11"/>
  <c r="T325" i="11"/>
  <c r="S326" i="11"/>
  <c r="T326" i="11"/>
  <c r="S327" i="11"/>
  <c r="T327" i="11"/>
  <c r="S328" i="11"/>
  <c r="T328" i="11"/>
  <c r="S329" i="11"/>
  <c r="T329" i="11"/>
  <c r="S330" i="11"/>
  <c r="T330" i="11"/>
  <c r="S331" i="11"/>
  <c r="T331" i="11"/>
  <c r="S332" i="11"/>
  <c r="T332" i="11"/>
  <c r="S333" i="11"/>
  <c r="T333" i="11"/>
  <c r="S334" i="11"/>
  <c r="T334" i="11"/>
  <c r="S335" i="11"/>
  <c r="T335" i="11"/>
  <c r="S336" i="11"/>
  <c r="T336" i="11"/>
  <c r="S337" i="11"/>
  <c r="T337" i="11"/>
  <c r="S338" i="11"/>
  <c r="T338" i="11"/>
  <c r="S339" i="11"/>
  <c r="T339" i="11"/>
  <c r="S340" i="11"/>
  <c r="T340" i="11"/>
  <c r="S341" i="11"/>
  <c r="T341" i="11"/>
  <c r="S342" i="11"/>
  <c r="T342" i="11"/>
  <c r="S343" i="11"/>
  <c r="T343" i="11"/>
  <c r="S344" i="11"/>
  <c r="T344" i="11"/>
  <c r="S345" i="11"/>
  <c r="T345" i="11"/>
  <c r="S346" i="11"/>
  <c r="T346" i="11"/>
  <c r="S347" i="11"/>
  <c r="T347" i="11"/>
  <c r="S348" i="11"/>
  <c r="T348" i="11"/>
  <c r="S349" i="11"/>
  <c r="T349" i="11"/>
  <c r="S350" i="11"/>
  <c r="T350" i="11"/>
  <c r="S351" i="11"/>
  <c r="T351" i="11"/>
  <c r="S352" i="11"/>
  <c r="T352" i="11"/>
  <c r="S353" i="11"/>
  <c r="T353" i="11"/>
  <c r="S354" i="11"/>
  <c r="T354" i="11"/>
  <c r="S355" i="11"/>
  <c r="T355" i="11"/>
  <c r="S356" i="11"/>
  <c r="T356" i="11"/>
  <c r="S357" i="11"/>
  <c r="T357" i="11"/>
  <c r="S358" i="11"/>
  <c r="T358" i="11"/>
  <c r="S359" i="11"/>
  <c r="T359" i="11"/>
  <c r="S360" i="11"/>
  <c r="T360" i="11"/>
  <c r="S361" i="11"/>
  <c r="T361" i="11"/>
  <c r="S362" i="11"/>
  <c r="T362" i="11"/>
  <c r="S363" i="11"/>
  <c r="T363" i="11"/>
  <c r="S364" i="11"/>
  <c r="T364" i="11"/>
  <c r="S365" i="11"/>
  <c r="T365" i="11"/>
  <c r="S366" i="11"/>
  <c r="T366" i="11"/>
  <c r="S367" i="11"/>
  <c r="T367" i="11"/>
  <c r="S368" i="11"/>
  <c r="T368" i="11"/>
  <c r="S369" i="11"/>
  <c r="T369" i="11"/>
  <c r="S370" i="11"/>
  <c r="T370" i="11"/>
  <c r="S371" i="11"/>
  <c r="T371" i="11"/>
  <c r="S372" i="11"/>
  <c r="T372" i="11"/>
  <c r="S373" i="11"/>
  <c r="T373" i="11"/>
  <c r="S374" i="11"/>
  <c r="T374" i="11"/>
  <c r="S375" i="11"/>
  <c r="T375" i="11"/>
  <c r="S376" i="11"/>
  <c r="T376" i="11"/>
  <c r="S377" i="11"/>
  <c r="T377" i="11"/>
  <c r="S378" i="11"/>
  <c r="T378" i="11"/>
  <c r="S379" i="11"/>
  <c r="T379" i="11"/>
  <c r="S380" i="11"/>
  <c r="T380" i="11"/>
  <c r="S381" i="11"/>
  <c r="T381" i="11"/>
  <c r="S382" i="11"/>
  <c r="T382" i="11"/>
  <c r="S383" i="11"/>
  <c r="T383" i="11"/>
  <c r="S384" i="11"/>
  <c r="T384" i="11"/>
  <c r="S385" i="11"/>
  <c r="T385" i="11"/>
  <c r="S386" i="11"/>
  <c r="T386" i="11"/>
  <c r="S387" i="11"/>
  <c r="T387" i="11"/>
  <c r="S388" i="11"/>
  <c r="T388" i="11"/>
  <c r="S389" i="11"/>
  <c r="T389" i="11"/>
  <c r="S390" i="11"/>
  <c r="T390" i="11"/>
  <c r="S391" i="11"/>
  <c r="T391" i="11"/>
  <c r="S392" i="11"/>
  <c r="T392" i="11"/>
  <c r="S393" i="11"/>
  <c r="T393" i="11"/>
  <c r="S394" i="11"/>
  <c r="T394" i="11"/>
  <c r="S395" i="11"/>
  <c r="T395" i="11"/>
  <c r="S396" i="11"/>
  <c r="T396" i="11"/>
  <c r="S397" i="11"/>
  <c r="T397" i="11"/>
  <c r="S398" i="11"/>
  <c r="T398" i="11"/>
  <c r="S399" i="11"/>
  <c r="T399" i="11"/>
  <c r="S400" i="11"/>
  <c r="T400" i="11"/>
  <c r="S401" i="11"/>
  <c r="T401" i="11"/>
  <c r="S402" i="11"/>
  <c r="T402" i="11"/>
  <c r="S403" i="11"/>
  <c r="T403" i="11"/>
  <c r="S404" i="11"/>
  <c r="T404" i="11"/>
  <c r="S405" i="11"/>
  <c r="T405" i="11"/>
  <c r="S406" i="11"/>
  <c r="T406" i="11"/>
  <c r="S407" i="11"/>
  <c r="T407" i="11"/>
  <c r="S408" i="11"/>
  <c r="T408" i="11"/>
  <c r="S409" i="11"/>
  <c r="T409" i="11"/>
  <c r="S410" i="11"/>
  <c r="T410" i="11"/>
  <c r="S411" i="11"/>
  <c r="T411" i="11"/>
  <c r="S412" i="11"/>
  <c r="T412" i="11"/>
  <c r="S413" i="11"/>
  <c r="T413" i="11"/>
  <c r="S414" i="11"/>
  <c r="T414" i="11"/>
  <c r="S415" i="11"/>
  <c r="T415" i="11"/>
  <c r="S416" i="11"/>
  <c r="T416" i="11"/>
  <c r="S417" i="11"/>
  <c r="T417" i="11"/>
  <c r="S418" i="11"/>
  <c r="T418" i="11"/>
  <c r="S419" i="11"/>
  <c r="T419" i="11"/>
  <c r="S420" i="11"/>
  <c r="T420" i="11"/>
  <c r="S421" i="11"/>
  <c r="T421" i="11"/>
  <c r="S422" i="11"/>
  <c r="T422" i="11"/>
  <c r="S423" i="11"/>
  <c r="T423" i="11"/>
  <c r="S424" i="11"/>
  <c r="T424" i="11"/>
  <c r="S425" i="11"/>
  <c r="T425" i="11"/>
  <c r="S426" i="11"/>
  <c r="T426" i="11"/>
  <c r="S427" i="11"/>
  <c r="T427" i="11"/>
  <c r="S428" i="11"/>
  <c r="T428" i="11"/>
  <c r="S429" i="11"/>
  <c r="T429" i="11"/>
  <c r="S430" i="11"/>
  <c r="T430" i="11"/>
  <c r="S431" i="11"/>
  <c r="T431" i="11"/>
  <c r="S432" i="11"/>
  <c r="T432" i="11"/>
  <c r="S433" i="11"/>
  <c r="T433" i="11"/>
  <c r="S434" i="11"/>
  <c r="T434" i="11"/>
  <c r="S435" i="11"/>
  <c r="T435" i="11"/>
  <c r="S436" i="11"/>
  <c r="T436" i="11"/>
  <c r="S437" i="11"/>
  <c r="T437" i="11"/>
  <c r="S438" i="11"/>
  <c r="T438" i="11"/>
  <c r="S439" i="11"/>
  <c r="T439" i="11"/>
  <c r="S440" i="11"/>
  <c r="T440" i="11"/>
  <c r="S441" i="11"/>
  <c r="T441" i="11"/>
  <c r="S442" i="11"/>
  <c r="T442" i="11"/>
  <c r="S443" i="11"/>
  <c r="T443" i="11"/>
  <c r="S444" i="11"/>
  <c r="T444" i="11"/>
  <c r="S445" i="11"/>
  <c r="T445" i="11"/>
  <c r="S446" i="11"/>
  <c r="T446" i="11"/>
  <c r="S447" i="11"/>
  <c r="T447" i="11"/>
  <c r="S448" i="11"/>
  <c r="T448" i="11"/>
  <c r="S449" i="11"/>
  <c r="T449" i="11"/>
  <c r="S450" i="11"/>
  <c r="T450" i="11"/>
  <c r="S451" i="11"/>
  <c r="T451" i="11"/>
  <c r="S452" i="11"/>
  <c r="T452" i="11"/>
  <c r="S453" i="11"/>
  <c r="T453" i="11"/>
  <c r="S454" i="11"/>
  <c r="T454" i="11"/>
  <c r="S455" i="11"/>
  <c r="T455" i="11"/>
  <c r="S456" i="11"/>
  <c r="T456" i="11"/>
  <c r="S457" i="11"/>
  <c r="T457" i="11"/>
  <c r="S458" i="11"/>
  <c r="T458" i="11"/>
  <c r="S459" i="11"/>
  <c r="T459" i="11"/>
  <c r="S460" i="11"/>
  <c r="T460" i="11"/>
  <c r="S461" i="11"/>
  <c r="T461" i="11"/>
  <c r="S462" i="11"/>
  <c r="T462" i="11"/>
  <c r="S463" i="11"/>
  <c r="T463" i="11"/>
  <c r="S464" i="11"/>
  <c r="T464" i="11"/>
  <c r="S465" i="11"/>
  <c r="T465" i="11"/>
  <c r="S466" i="11"/>
  <c r="T466" i="11"/>
  <c r="S467" i="11"/>
  <c r="T467" i="11"/>
  <c r="S468" i="11"/>
  <c r="T468" i="11"/>
  <c r="S469" i="11"/>
  <c r="T469" i="11"/>
  <c r="S470" i="11"/>
  <c r="T470" i="11"/>
  <c r="S471" i="11"/>
  <c r="T471" i="11"/>
  <c r="S472" i="11"/>
  <c r="T472" i="11"/>
  <c r="S473" i="11"/>
  <c r="T473" i="11"/>
  <c r="S474" i="11"/>
  <c r="T474" i="11"/>
  <c r="S475" i="11"/>
  <c r="T475" i="11"/>
  <c r="S476" i="11"/>
  <c r="T476" i="11"/>
  <c r="S477" i="11"/>
  <c r="T477" i="11"/>
  <c r="S478" i="11"/>
  <c r="T478" i="11"/>
  <c r="S479" i="11"/>
  <c r="T479" i="11"/>
  <c r="S480" i="11"/>
  <c r="T480" i="11"/>
  <c r="S481" i="11"/>
  <c r="T481" i="11"/>
  <c r="S482" i="11"/>
  <c r="T482" i="11"/>
  <c r="S483" i="11"/>
  <c r="T483" i="11"/>
  <c r="S484" i="11"/>
  <c r="T484" i="11"/>
  <c r="S485" i="11"/>
  <c r="T485" i="11"/>
  <c r="S486" i="11"/>
  <c r="T486" i="11"/>
  <c r="S487" i="11"/>
  <c r="T487" i="11"/>
  <c r="S488" i="11"/>
  <c r="T488" i="11"/>
  <c r="S489" i="11"/>
  <c r="T489" i="11"/>
  <c r="S490" i="11"/>
  <c r="T490" i="11"/>
  <c r="S491" i="11"/>
  <c r="T491" i="11"/>
  <c r="S492" i="11"/>
  <c r="T492" i="11"/>
  <c r="S493" i="11"/>
  <c r="T493" i="11"/>
  <c r="S494" i="11"/>
  <c r="T494" i="11"/>
  <c r="S495" i="11"/>
  <c r="T495" i="11"/>
  <c r="S496" i="11"/>
  <c r="T496" i="11"/>
  <c r="S497" i="11"/>
  <c r="T497" i="11"/>
  <c r="S498" i="11"/>
  <c r="T498" i="11"/>
  <c r="S499" i="11"/>
  <c r="T499" i="11"/>
  <c r="S500" i="11"/>
  <c r="T500" i="11"/>
  <c r="B101" i="11"/>
  <c r="F101" i="11" s="1"/>
  <c r="D101" i="11"/>
  <c r="G101" i="11"/>
  <c r="H101" i="11"/>
  <c r="B102" i="11"/>
  <c r="D102" i="11"/>
  <c r="H102" i="11" s="1"/>
  <c r="F102" i="11"/>
  <c r="G102" i="11"/>
  <c r="B103" i="11"/>
  <c r="D103" i="11"/>
  <c r="H103" i="11" s="1"/>
  <c r="F103" i="11"/>
  <c r="B104" i="11"/>
  <c r="D104" i="11"/>
  <c r="H104" i="11"/>
  <c r="B105" i="11"/>
  <c r="D105" i="11"/>
  <c r="H105" i="11"/>
  <c r="B106" i="11"/>
  <c r="D106" i="11"/>
  <c r="H106" i="11" s="1"/>
  <c r="F106" i="11"/>
  <c r="G106" i="11"/>
  <c r="B107" i="11"/>
  <c r="D107" i="11"/>
  <c r="H107" i="11" s="1"/>
  <c r="F107" i="11"/>
  <c r="B108" i="11"/>
  <c r="D108" i="11"/>
  <c r="H108" i="11"/>
  <c r="B109" i="11"/>
  <c r="F109" i="11" s="1"/>
  <c r="D109" i="11"/>
  <c r="G109" i="11"/>
  <c r="H109" i="11"/>
  <c r="B110" i="11"/>
  <c r="D110" i="11"/>
  <c r="H110" i="11" s="1"/>
  <c r="F110" i="11"/>
  <c r="G110" i="11"/>
  <c r="B111" i="11"/>
  <c r="D111" i="11"/>
  <c r="H111" i="11" s="1"/>
  <c r="F111" i="11"/>
  <c r="B112" i="11"/>
  <c r="D112" i="11"/>
  <c r="H112" i="11"/>
  <c r="B113" i="11"/>
  <c r="D113" i="11"/>
  <c r="H113" i="11"/>
  <c r="B114" i="11"/>
  <c r="D114" i="11"/>
  <c r="F114" i="11"/>
  <c r="G114" i="11"/>
  <c r="H114" i="11"/>
  <c r="B115" i="11"/>
  <c r="D115" i="11"/>
  <c r="F115" i="11"/>
  <c r="B116" i="11"/>
  <c r="D116" i="11"/>
  <c r="H116" i="11" s="1"/>
  <c r="B117" i="11"/>
  <c r="F117" i="11" s="1"/>
  <c r="D117" i="11"/>
  <c r="G117" i="11"/>
  <c r="H117" i="11"/>
  <c r="B118" i="11"/>
  <c r="D118" i="11"/>
  <c r="F118" i="11"/>
  <c r="G118" i="11"/>
  <c r="H118" i="11"/>
  <c r="B119" i="11"/>
  <c r="D119" i="11"/>
  <c r="F119" i="11"/>
  <c r="B120" i="11"/>
  <c r="D120" i="11"/>
  <c r="H120" i="11" s="1"/>
  <c r="B121" i="11"/>
  <c r="F121" i="11" s="1"/>
  <c r="D121" i="11"/>
  <c r="G121" i="11"/>
  <c r="H121" i="11"/>
  <c r="B122" i="11"/>
  <c r="D122" i="11"/>
  <c r="F122" i="11"/>
  <c r="G122" i="11"/>
  <c r="H122" i="11"/>
  <c r="B123" i="11"/>
  <c r="D123" i="11"/>
  <c r="F123" i="11"/>
  <c r="B124" i="11"/>
  <c r="D124" i="11"/>
  <c r="H124" i="11"/>
  <c r="B125" i="11"/>
  <c r="D125" i="11"/>
  <c r="H125" i="11"/>
  <c r="B126" i="11"/>
  <c r="D126" i="11"/>
  <c r="H126" i="11" s="1"/>
  <c r="F126" i="11"/>
  <c r="G126" i="11"/>
  <c r="B127" i="11"/>
  <c r="G127" i="11" s="1"/>
  <c r="D127" i="11"/>
  <c r="H127" i="11" s="1"/>
  <c r="F127" i="11"/>
  <c r="B128" i="11"/>
  <c r="D128" i="11"/>
  <c r="H128" i="11" s="1"/>
  <c r="B129" i="11"/>
  <c r="F129" i="11" s="1"/>
  <c r="D129" i="11"/>
  <c r="G129" i="11"/>
  <c r="H129" i="11"/>
  <c r="B130" i="11"/>
  <c r="D130" i="11"/>
  <c r="H130" i="11" s="1"/>
  <c r="F130" i="11"/>
  <c r="G130" i="11"/>
  <c r="B131" i="11"/>
  <c r="D131" i="11"/>
  <c r="H131" i="11" s="1"/>
  <c r="F131" i="11"/>
  <c r="B132" i="11"/>
  <c r="D132" i="11"/>
  <c r="H132" i="11"/>
  <c r="B133" i="11"/>
  <c r="D133" i="11"/>
  <c r="H133" i="11"/>
  <c r="B134" i="11"/>
  <c r="D134" i="11"/>
  <c r="H134" i="11" s="1"/>
  <c r="F134" i="11"/>
  <c r="G134" i="11"/>
  <c r="B135" i="11"/>
  <c r="G135" i="11" s="1"/>
  <c r="D135" i="11"/>
  <c r="H135" i="11" s="1"/>
  <c r="F135" i="11"/>
  <c r="B136" i="11"/>
  <c r="D136" i="11"/>
  <c r="H136" i="11" s="1"/>
  <c r="B137" i="11"/>
  <c r="F137" i="11" s="1"/>
  <c r="D137" i="11"/>
  <c r="G137" i="11"/>
  <c r="H137" i="11"/>
  <c r="B138" i="11"/>
  <c r="D138" i="11"/>
  <c r="H138" i="11" s="1"/>
  <c r="F138" i="11"/>
  <c r="G138" i="11"/>
  <c r="B139" i="11"/>
  <c r="D139" i="11"/>
  <c r="H139" i="11" s="1"/>
  <c r="F139" i="11"/>
  <c r="B140" i="11"/>
  <c r="D140" i="11"/>
  <c r="H140" i="11"/>
  <c r="B141" i="11"/>
  <c r="D141" i="11"/>
  <c r="H141" i="11"/>
  <c r="B142" i="11"/>
  <c r="D142" i="11"/>
  <c r="H142" i="11" s="1"/>
  <c r="F142" i="11"/>
  <c r="G142" i="11"/>
  <c r="B143" i="11"/>
  <c r="G143" i="11" s="1"/>
  <c r="D143" i="11"/>
  <c r="H143" i="11" s="1"/>
  <c r="F143" i="11"/>
  <c r="B144" i="11"/>
  <c r="D144" i="11"/>
  <c r="H144" i="11" s="1"/>
  <c r="B145" i="11"/>
  <c r="F145" i="11" s="1"/>
  <c r="D145" i="11"/>
  <c r="G145" i="11"/>
  <c r="H145" i="11"/>
  <c r="B146" i="11"/>
  <c r="D146" i="11"/>
  <c r="H146" i="11" s="1"/>
  <c r="F146" i="11"/>
  <c r="G146" i="11"/>
  <c r="B147" i="11"/>
  <c r="D147" i="11"/>
  <c r="H147" i="11" s="1"/>
  <c r="F147" i="11"/>
  <c r="B148" i="11"/>
  <c r="D148" i="11"/>
  <c r="H148" i="11"/>
  <c r="B149" i="11"/>
  <c r="D149" i="11"/>
  <c r="H149" i="11"/>
  <c r="B150" i="11"/>
  <c r="D150" i="11"/>
  <c r="H150" i="11" s="1"/>
  <c r="F150" i="11"/>
  <c r="G150" i="11"/>
  <c r="B151" i="11"/>
  <c r="G151" i="11" s="1"/>
  <c r="D151" i="11"/>
  <c r="H151" i="11" s="1"/>
  <c r="F151" i="11"/>
  <c r="B152" i="11"/>
  <c r="D152" i="11"/>
  <c r="H152" i="11" s="1"/>
  <c r="B153" i="11"/>
  <c r="F153" i="11" s="1"/>
  <c r="D153" i="11"/>
  <c r="G153" i="11"/>
  <c r="H153" i="11"/>
  <c r="B154" i="11"/>
  <c r="D154" i="11"/>
  <c r="H154" i="11" s="1"/>
  <c r="F154" i="11"/>
  <c r="G154" i="11"/>
  <c r="B155" i="11"/>
  <c r="D155" i="11"/>
  <c r="H155" i="11" s="1"/>
  <c r="F155" i="11"/>
  <c r="B156" i="11"/>
  <c r="D156" i="11"/>
  <c r="H156" i="11"/>
  <c r="B157" i="11"/>
  <c r="D157" i="11"/>
  <c r="H157" i="11"/>
  <c r="B158" i="11"/>
  <c r="D158" i="11"/>
  <c r="H158" i="11" s="1"/>
  <c r="F158" i="11"/>
  <c r="G158" i="11"/>
  <c r="B159" i="11"/>
  <c r="G159" i="11" s="1"/>
  <c r="D159" i="11"/>
  <c r="H159" i="11" s="1"/>
  <c r="F159" i="11"/>
  <c r="B160" i="11"/>
  <c r="D160" i="11"/>
  <c r="H160" i="11" s="1"/>
  <c r="B161" i="11"/>
  <c r="F161" i="11" s="1"/>
  <c r="D161" i="11"/>
  <c r="G161" i="11"/>
  <c r="H161" i="11"/>
  <c r="B162" i="11"/>
  <c r="D162" i="11"/>
  <c r="H162" i="11" s="1"/>
  <c r="F162" i="11"/>
  <c r="G162" i="11"/>
  <c r="B163" i="11"/>
  <c r="D163" i="11"/>
  <c r="H163" i="11" s="1"/>
  <c r="F163" i="11"/>
  <c r="B164" i="11"/>
  <c r="D164" i="11"/>
  <c r="H164" i="11"/>
  <c r="B165" i="11"/>
  <c r="D165" i="11"/>
  <c r="H165" i="11"/>
  <c r="B166" i="11"/>
  <c r="D166" i="11"/>
  <c r="H166" i="11" s="1"/>
  <c r="F166" i="11"/>
  <c r="G166" i="11"/>
  <c r="B167" i="11"/>
  <c r="G167" i="11" s="1"/>
  <c r="D167" i="11"/>
  <c r="H167" i="11" s="1"/>
  <c r="F167" i="11"/>
  <c r="B168" i="11"/>
  <c r="D168" i="11"/>
  <c r="H168" i="11" s="1"/>
  <c r="B169" i="11"/>
  <c r="F169" i="11" s="1"/>
  <c r="D169" i="11"/>
  <c r="G169" i="11"/>
  <c r="H169" i="11"/>
  <c r="B170" i="11"/>
  <c r="D170" i="11"/>
  <c r="H170" i="11" s="1"/>
  <c r="F170" i="11"/>
  <c r="G170" i="11"/>
  <c r="B171" i="11"/>
  <c r="D171" i="11"/>
  <c r="H171" i="11" s="1"/>
  <c r="F171" i="11"/>
  <c r="B172" i="11"/>
  <c r="D172" i="11"/>
  <c r="H172" i="11"/>
  <c r="B173" i="11"/>
  <c r="D173" i="11"/>
  <c r="H173" i="11"/>
  <c r="B174" i="11"/>
  <c r="D174" i="11"/>
  <c r="H174" i="11" s="1"/>
  <c r="F174" i="11"/>
  <c r="G174" i="11"/>
  <c r="B175" i="11"/>
  <c r="G175" i="11" s="1"/>
  <c r="D175" i="11"/>
  <c r="H175" i="11" s="1"/>
  <c r="F175" i="11"/>
  <c r="B176" i="11"/>
  <c r="D176" i="11"/>
  <c r="H176" i="11" s="1"/>
  <c r="B177" i="11"/>
  <c r="F177" i="11" s="1"/>
  <c r="D177" i="11"/>
  <c r="G177" i="11"/>
  <c r="H177" i="11"/>
  <c r="B178" i="11"/>
  <c r="D178" i="11"/>
  <c r="H178" i="11" s="1"/>
  <c r="F178" i="11"/>
  <c r="G178" i="11"/>
  <c r="B179" i="11"/>
  <c r="D179" i="11"/>
  <c r="H179" i="11" s="1"/>
  <c r="F179" i="11"/>
  <c r="B180" i="11"/>
  <c r="D180" i="11"/>
  <c r="H180" i="11"/>
  <c r="B181" i="11"/>
  <c r="D181" i="11"/>
  <c r="H181" i="11"/>
  <c r="B182" i="11"/>
  <c r="D182" i="11"/>
  <c r="H182" i="11" s="1"/>
  <c r="F182" i="11"/>
  <c r="G182" i="11"/>
  <c r="B183" i="11"/>
  <c r="G183" i="11" s="1"/>
  <c r="D183" i="11"/>
  <c r="H183" i="11" s="1"/>
  <c r="F183" i="11"/>
  <c r="B184" i="11"/>
  <c r="D184" i="11"/>
  <c r="H184" i="11" s="1"/>
  <c r="B185" i="11"/>
  <c r="F185" i="11" s="1"/>
  <c r="D185" i="11"/>
  <c r="G185" i="11"/>
  <c r="H185" i="11"/>
  <c r="B186" i="11"/>
  <c r="D186" i="11"/>
  <c r="H186" i="11" s="1"/>
  <c r="F186" i="11"/>
  <c r="G186" i="11"/>
  <c r="B187" i="11"/>
  <c r="D187" i="11"/>
  <c r="H187" i="11" s="1"/>
  <c r="F187" i="11"/>
  <c r="B188" i="11"/>
  <c r="F188" i="11" s="1"/>
  <c r="D188" i="11"/>
  <c r="H188" i="11" s="1"/>
  <c r="G188" i="11"/>
  <c r="B189" i="11"/>
  <c r="G189" i="11" s="1"/>
  <c r="D189" i="11"/>
  <c r="F189" i="11"/>
  <c r="H189" i="11"/>
  <c r="B190" i="11"/>
  <c r="D190" i="11"/>
  <c r="F190" i="11"/>
  <c r="B191" i="11"/>
  <c r="D191" i="11"/>
  <c r="H191" i="11" s="1"/>
  <c r="B192" i="11"/>
  <c r="D192" i="11"/>
  <c r="H192" i="11" s="1"/>
  <c r="B193" i="11"/>
  <c r="D193" i="11"/>
  <c r="H193" i="11"/>
  <c r="B194" i="11"/>
  <c r="D194" i="11"/>
  <c r="H194" i="11" s="1"/>
  <c r="F194" i="11"/>
  <c r="G194" i="11"/>
  <c r="B195" i="11"/>
  <c r="D195" i="11"/>
  <c r="H195" i="11"/>
  <c r="B196" i="11"/>
  <c r="D196" i="11"/>
  <c r="H196" i="11"/>
  <c r="B197" i="11"/>
  <c r="F197" i="11" s="1"/>
  <c r="D197" i="11"/>
  <c r="G197" i="11"/>
  <c r="H197" i="11"/>
  <c r="B198" i="11"/>
  <c r="D198" i="11"/>
  <c r="H198" i="11" s="1"/>
  <c r="F198" i="11"/>
  <c r="G198" i="11"/>
  <c r="B199" i="11"/>
  <c r="D199" i="11"/>
  <c r="F199" i="11"/>
  <c r="H199" i="11"/>
  <c r="B200" i="11"/>
  <c r="F200" i="11" s="1"/>
  <c r="D200" i="11"/>
  <c r="G200" i="11"/>
  <c r="H200" i="11"/>
  <c r="B201" i="11"/>
  <c r="D201" i="11"/>
  <c r="F201" i="11"/>
  <c r="G201" i="11"/>
  <c r="H201" i="11"/>
  <c r="B202" i="11"/>
  <c r="D202" i="11"/>
  <c r="F202" i="11"/>
  <c r="B203" i="11"/>
  <c r="D203" i="11"/>
  <c r="H203" i="11" s="1"/>
  <c r="F203" i="11"/>
  <c r="B204" i="11"/>
  <c r="F204" i="11" s="1"/>
  <c r="D204" i="11"/>
  <c r="H204" i="11" s="1"/>
  <c r="G204" i="11"/>
  <c r="B205" i="11"/>
  <c r="G205" i="11" s="1"/>
  <c r="D205" i="11"/>
  <c r="F205" i="11"/>
  <c r="H205" i="11"/>
  <c r="B206" i="11"/>
  <c r="D206" i="11"/>
  <c r="F206" i="11"/>
  <c r="B207" i="11"/>
  <c r="D207" i="11"/>
  <c r="H207" i="11" s="1"/>
  <c r="B208" i="11"/>
  <c r="D208" i="11"/>
  <c r="H208" i="11" s="1"/>
  <c r="B209" i="11"/>
  <c r="D209" i="11"/>
  <c r="H209" i="11"/>
  <c r="B210" i="11"/>
  <c r="D210" i="11"/>
  <c r="H210" i="11" s="1"/>
  <c r="F210" i="11"/>
  <c r="G210" i="11"/>
  <c r="B211" i="11"/>
  <c r="D211" i="11"/>
  <c r="H211" i="11"/>
  <c r="B212" i="11"/>
  <c r="D212" i="11"/>
  <c r="H212" i="11"/>
  <c r="B213" i="11"/>
  <c r="D213" i="11"/>
  <c r="H213" i="11"/>
  <c r="B214" i="11"/>
  <c r="D214" i="11"/>
  <c r="H214" i="11" s="1"/>
  <c r="F214" i="11"/>
  <c r="G214" i="11"/>
  <c r="B215" i="11"/>
  <c r="D215" i="11"/>
  <c r="F215" i="11"/>
  <c r="H215" i="11"/>
  <c r="B216" i="11"/>
  <c r="F216" i="11" s="1"/>
  <c r="D216" i="11"/>
  <c r="G216" i="11"/>
  <c r="H216" i="11"/>
  <c r="B217" i="11"/>
  <c r="D217" i="11"/>
  <c r="F217" i="11"/>
  <c r="G217" i="11"/>
  <c r="H217" i="11"/>
  <c r="B218" i="11"/>
  <c r="D218" i="11"/>
  <c r="F218" i="11"/>
  <c r="B219" i="11"/>
  <c r="D219" i="11"/>
  <c r="H219" i="11" s="1"/>
  <c r="F219" i="11"/>
  <c r="B220" i="11"/>
  <c r="D220" i="11"/>
  <c r="H220" i="11"/>
  <c r="B221" i="11"/>
  <c r="F221" i="11" s="1"/>
  <c r="D221" i="11"/>
  <c r="G221" i="11"/>
  <c r="H221" i="11"/>
  <c r="B222" i="11"/>
  <c r="D222" i="11"/>
  <c r="H222" i="11" s="1"/>
  <c r="F222" i="11"/>
  <c r="G222" i="11"/>
  <c r="B223" i="11"/>
  <c r="D223" i="11"/>
  <c r="H223" i="11" s="1"/>
  <c r="F223" i="11"/>
  <c r="B224" i="11"/>
  <c r="D224" i="11"/>
  <c r="H224" i="11"/>
  <c r="B225" i="11"/>
  <c r="D225" i="11"/>
  <c r="H225" i="11"/>
  <c r="B226" i="11"/>
  <c r="D226" i="11"/>
  <c r="H226" i="11" s="1"/>
  <c r="F226" i="11"/>
  <c r="G226" i="11"/>
  <c r="B227" i="11"/>
  <c r="G227" i="11" s="1"/>
  <c r="D227" i="11"/>
  <c r="H227" i="11" s="1"/>
  <c r="F227" i="11"/>
  <c r="B228" i="11"/>
  <c r="D228" i="11"/>
  <c r="H228" i="11" s="1"/>
  <c r="B229" i="11"/>
  <c r="F229" i="11" s="1"/>
  <c r="D229" i="11"/>
  <c r="G229" i="11"/>
  <c r="H229" i="11"/>
  <c r="B230" i="11"/>
  <c r="D230" i="11"/>
  <c r="H230" i="11" s="1"/>
  <c r="F230" i="11"/>
  <c r="G230" i="11"/>
  <c r="B231" i="11"/>
  <c r="D231" i="11"/>
  <c r="H231" i="11" s="1"/>
  <c r="F231" i="11"/>
  <c r="B232" i="11"/>
  <c r="D232" i="11"/>
  <c r="H232" i="11"/>
  <c r="B233" i="11"/>
  <c r="D233" i="11"/>
  <c r="H233" i="11"/>
  <c r="B234" i="11"/>
  <c r="D234" i="11"/>
  <c r="H234" i="11" s="1"/>
  <c r="F234" i="11"/>
  <c r="G234" i="11"/>
  <c r="B235" i="11"/>
  <c r="D235" i="11"/>
  <c r="H235" i="11" s="1"/>
  <c r="F235" i="11"/>
  <c r="B236" i="11"/>
  <c r="D236" i="11"/>
  <c r="H236" i="11"/>
  <c r="B237" i="11"/>
  <c r="F237" i="11" s="1"/>
  <c r="D237" i="11"/>
  <c r="G237" i="11"/>
  <c r="H237" i="11"/>
  <c r="B238" i="11"/>
  <c r="D238" i="11"/>
  <c r="H238" i="11" s="1"/>
  <c r="F238" i="11"/>
  <c r="G238" i="11"/>
  <c r="B239" i="11"/>
  <c r="D239" i="11"/>
  <c r="H239" i="11" s="1"/>
  <c r="F239" i="11"/>
  <c r="B240" i="11"/>
  <c r="D240" i="11"/>
  <c r="H240" i="11"/>
  <c r="B241" i="11"/>
  <c r="D241" i="11"/>
  <c r="H241" i="11"/>
  <c r="B242" i="11"/>
  <c r="D242" i="11"/>
  <c r="H242" i="11" s="1"/>
  <c r="F242" i="11"/>
  <c r="G242" i="11"/>
  <c r="B243" i="11"/>
  <c r="D243" i="11"/>
  <c r="H243" i="11" s="1"/>
  <c r="F243" i="11"/>
  <c r="B244" i="11"/>
  <c r="D244" i="11"/>
  <c r="H244" i="11"/>
  <c r="B245" i="11"/>
  <c r="F245" i="11" s="1"/>
  <c r="D245" i="11"/>
  <c r="G245" i="11"/>
  <c r="H245" i="11"/>
  <c r="B246" i="11"/>
  <c r="D246" i="11"/>
  <c r="H246" i="11" s="1"/>
  <c r="F246" i="11"/>
  <c r="G246" i="11"/>
  <c r="B247" i="11"/>
  <c r="D247" i="11"/>
  <c r="H247" i="11" s="1"/>
  <c r="F247" i="11"/>
  <c r="B248" i="11"/>
  <c r="D248" i="11"/>
  <c r="H248" i="11"/>
  <c r="B249" i="11"/>
  <c r="D249" i="11"/>
  <c r="H249" i="11"/>
  <c r="B250" i="11"/>
  <c r="D250" i="11"/>
  <c r="H250" i="11" s="1"/>
  <c r="F250" i="11"/>
  <c r="G250" i="11"/>
  <c r="B251" i="11"/>
  <c r="D251" i="11"/>
  <c r="H251" i="11" s="1"/>
  <c r="F251" i="11"/>
  <c r="B252" i="11"/>
  <c r="D252" i="11"/>
  <c r="H252" i="11"/>
  <c r="B253" i="11"/>
  <c r="F253" i="11" s="1"/>
  <c r="D253" i="11"/>
  <c r="G253" i="11"/>
  <c r="H253" i="11"/>
  <c r="B254" i="11"/>
  <c r="D254" i="11"/>
  <c r="H254" i="11" s="1"/>
  <c r="F254" i="11"/>
  <c r="G254" i="11"/>
  <c r="B255" i="11"/>
  <c r="D255" i="11"/>
  <c r="H255" i="11" s="1"/>
  <c r="F255" i="11"/>
  <c r="B256" i="11"/>
  <c r="D256" i="11"/>
  <c r="H256" i="11"/>
  <c r="B257" i="11"/>
  <c r="D257" i="11"/>
  <c r="H257" i="11"/>
  <c r="B258" i="11"/>
  <c r="D258" i="11"/>
  <c r="H258" i="11" s="1"/>
  <c r="F258" i="11"/>
  <c r="G258" i="11"/>
  <c r="B259" i="11"/>
  <c r="G259" i="11" s="1"/>
  <c r="D259" i="11"/>
  <c r="H259" i="11" s="1"/>
  <c r="F259" i="11"/>
  <c r="B260" i="11"/>
  <c r="D260" i="11"/>
  <c r="H260" i="11" s="1"/>
  <c r="B261" i="11"/>
  <c r="F261" i="11" s="1"/>
  <c r="D261" i="11"/>
  <c r="G261" i="11"/>
  <c r="H261" i="11"/>
  <c r="B262" i="11"/>
  <c r="D262" i="11"/>
  <c r="H262" i="11" s="1"/>
  <c r="F262" i="11"/>
  <c r="G262" i="11"/>
  <c r="B263" i="11"/>
  <c r="D263" i="11"/>
  <c r="H263" i="11" s="1"/>
  <c r="F263" i="11"/>
  <c r="B264" i="11"/>
  <c r="D264" i="11"/>
  <c r="H264" i="11"/>
  <c r="B265" i="11"/>
  <c r="D265" i="11"/>
  <c r="H265" i="11"/>
  <c r="B266" i="11"/>
  <c r="D266" i="11"/>
  <c r="H266" i="11" s="1"/>
  <c r="F266" i="11"/>
  <c r="G266" i="11"/>
  <c r="B267" i="11"/>
  <c r="D267" i="11"/>
  <c r="H267" i="11" s="1"/>
  <c r="F267" i="11"/>
  <c r="B268" i="11"/>
  <c r="D268" i="11"/>
  <c r="H268" i="11"/>
  <c r="B269" i="11"/>
  <c r="F269" i="11" s="1"/>
  <c r="D269" i="11"/>
  <c r="G269" i="11"/>
  <c r="H269" i="11"/>
  <c r="B270" i="11"/>
  <c r="D270" i="11"/>
  <c r="H270" i="11" s="1"/>
  <c r="F270" i="11"/>
  <c r="G270" i="11"/>
  <c r="B271" i="11"/>
  <c r="D271" i="11"/>
  <c r="H271" i="11" s="1"/>
  <c r="F271" i="11"/>
  <c r="B272" i="11"/>
  <c r="D272" i="11"/>
  <c r="H272" i="11"/>
  <c r="B273" i="11"/>
  <c r="D273" i="11"/>
  <c r="H273" i="11"/>
  <c r="B274" i="11"/>
  <c r="D274" i="11"/>
  <c r="H274" i="11" s="1"/>
  <c r="F274" i="11"/>
  <c r="G274" i="11"/>
  <c r="B275" i="11"/>
  <c r="D275" i="11"/>
  <c r="H275" i="11" s="1"/>
  <c r="F275" i="11"/>
  <c r="B276" i="11"/>
  <c r="D276" i="11"/>
  <c r="H276" i="11" s="1"/>
  <c r="B277" i="11"/>
  <c r="D277" i="11"/>
  <c r="H277" i="11"/>
  <c r="B278" i="11"/>
  <c r="D278" i="11"/>
  <c r="H278" i="11" s="1"/>
  <c r="F278" i="11"/>
  <c r="G278" i="11"/>
  <c r="B279" i="11"/>
  <c r="D279" i="11"/>
  <c r="H279" i="11"/>
  <c r="B280" i="11"/>
  <c r="D280" i="11"/>
  <c r="H280" i="11"/>
  <c r="B281" i="11"/>
  <c r="F281" i="11" s="1"/>
  <c r="D281" i="11"/>
  <c r="H281" i="11"/>
  <c r="B282" i="11"/>
  <c r="D282" i="11"/>
  <c r="H282" i="11" s="1"/>
  <c r="F282" i="11"/>
  <c r="G282" i="11"/>
  <c r="B283" i="11"/>
  <c r="D283" i="11"/>
  <c r="F283" i="11"/>
  <c r="H283" i="11"/>
  <c r="B284" i="11"/>
  <c r="F284" i="11" s="1"/>
  <c r="D284" i="11"/>
  <c r="G284" i="11"/>
  <c r="H284" i="11"/>
  <c r="B285" i="11"/>
  <c r="D285" i="11"/>
  <c r="F285" i="11"/>
  <c r="G285" i="11"/>
  <c r="H285" i="11"/>
  <c r="B286" i="11"/>
  <c r="D286" i="11"/>
  <c r="F286" i="11"/>
  <c r="B287" i="11"/>
  <c r="D287" i="11"/>
  <c r="H287" i="11" s="1"/>
  <c r="F287" i="11"/>
  <c r="B288" i="11"/>
  <c r="F288" i="11" s="1"/>
  <c r="D288" i="11"/>
  <c r="H288" i="11" s="1"/>
  <c r="B289" i="11"/>
  <c r="D289" i="11"/>
  <c r="H289" i="11" s="1"/>
  <c r="F289" i="11"/>
  <c r="B290" i="11"/>
  <c r="D290" i="11"/>
  <c r="H290" i="11"/>
  <c r="B291" i="11"/>
  <c r="F291" i="11" s="1"/>
  <c r="D291" i="11"/>
  <c r="H291" i="11"/>
  <c r="B292" i="11"/>
  <c r="D292" i="11"/>
  <c r="H292" i="11" s="1"/>
  <c r="F292" i="11"/>
  <c r="G292" i="11"/>
  <c r="B293" i="11"/>
  <c r="G293" i="11" s="1"/>
  <c r="D293" i="11"/>
  <c r="H293" i="11" s="1"/>
  <c r="F293" i="11"/>
  <c r="B294" i="11"/>
  <c r="D294" i="11"/>
  <c r="H294" i="11" s="1"/>
  <c r="B295" i="11"/>
  <c r="F295" i="11" s="1"/>
  <c r="D295" i="11"/>
  <c r="G295" i="11"/>
  <c r="H295" i="11"/>
  <c r="B296" i="11"/>
  <c r="D296" i="11"/>
  <c r="H296" i="11" s="1"/>
  <c r="F296" i="11"/>
  <c r="G296" i="11"/>
  <c r="B297" i="11"/>
  <c r="D297" i="11"/>
  <c r="H297" i="11" s="1"/>
  <c r="F297" i="11"/>
  <c r="B298" i="11"/>
  <c r="D298" i="11"/>
  <c r="H298" i="11"/>
  <c r="B299" i="11"/>
  <c r="F299" i="11" s="1"/>
  <c r="D299" i="11"/>
  <c r="H299" i="11"/>
  <c r="B300" i="11"/>
  <c r="D300" i="11"/>
  <c r="H300" i="11" s="1"/>
  <c r="F300" i="11"/>
  <c r="G300" i="11"/>
  <c r="B301" i="11"/>
  <c r="G301" i="11" s="1"/>
  <c r="D301" i="11"/>
  <c r="H301" i="11" s="1"/>
  <c r="F301" i="11"/>
  <c r="B302" i="11"/>
  <c r="D302" i="11"/>
  <c r="H302" i="11" s="1"/>
  <c r="B303" i="11"/>
  <c r="F303" i="11" s="1"/>
  <c r="D303" i="11"/>
  <c r="G303" i="11"/>
  <c r="H303" i="11"/>
  <c r="B304" i="11"/>
  <c r="D304" i="11"/>
  <c r="H304" i="11" s="1"/>
  <c r="F304" i="11"/>
  <c r="G304" i="11"/>
  <c r="B305" i="11"/>
  <c r="D305" i="11"/>
  <c r="H305" i="11" s="1"/>
  <c r="F305" i="11"/>
  <c r="B306" i="11"/>
  <c r="D306" i="11"/>
  <c r="H306" i="11"/>
  <c r="B307" i="11"/>
  <c r="F307" i="11" s="1"/>
  <c r="D307" i="11"/>
  <c r="H307" i="11"/>
  <c r="B308" i="11"/>
  <c r="D308" i="11"/>
  <c r="H308" i="11" s="1"/>
  <c r="F308" i="11"/>
  <c r="G308" i="11"/>
  <c r="B309" i="11"/>
  <c r="G309" i="11" s="1"/>
  <c r="D309" i="11"/>
  <c r="H309" i="11" s="1"/>
  <c r="F309" i="11"/>
  <c r="B310" i="11"/>
  <c r="D310" i="11"/>
  <c r="H310" i="11" s="1"/>
  <c r="B311" i="11"/>
  <c r="F311" i="11" s="1"/>
  <c r="D311" i="11"/>
  <c r="G311" i="11"/>
  <c r="H311" i="11"/>
  <c r="B312" i="11"/>
  <c r="D312" i="11"/>
  <c r="H312" i="11" s="1"/>
  <c r="F312" i="11"/>
  <c r="G312" i="11"/>
  <c r="B313" i="11"/>
  <c r="D313" i="11"/>
  <c r="H313" i="11" s="1"/>
  <c r="F313" i="11"/>
  <c r="B314" i="11"/>
  <c r="D314" i="11"/>
  <c r="H314" i="11"/>
  <c r="B315" i="11"/>
  <c r="F315" i="11" s="1"/>
  <c r="D315" i="11"/>
  <c r="H315" i="11"/>
  <c r="B316" i="11"/>
  <c r="D316" i="11"/>
  <c r="H316" i="11" s="1"/>
  <c r="F316" i="11"/>
  <c r="G316" i="11"/>
  <c r="B317" i="11"/>
  <c r="G317" i="11" s="1"/>
  <c r="D317" i="11"/>
  <c r="H317" i="11" s="1"/>
  <c r="F317" i="11"/>
  <c r="B318" i="11"/>
  <c r="D318" i="11"/>
  <c r="H318" i="11" s="1"/>
  <c r="B319" i="11"/>
  <c r="F319" i="11" s="1"/>
  <c r="D319" i="11"/>
  <c r="G319" i="11"/>
  <c r="H319" i="11"/>
  <c r="B320" i="11"/>
  <c r="D320" i="11"/>
  <c r="H320" i="11" s="1"/>
  <c r="F320" i="11"/>
  <c r="G320" i="11"/>
  <c r="B321" i="11"/>
  <c r="D321" i="11"/>
  <c r="H321" i="11" s="1"/>
  <c r="F321" i="11"/>
  <c r="B322" i="11"/>
  <c r="D322" i="11"/>
  <c r="H322" i="11"/>
  <c r="B323" i="11"/>
  <c r="F323" i="11" s="1"/>
  <c r="D323" i="11"/>
  <c r="H323" i="11"/>
  <c r="B324" i="11"/>
  <c r="D324" i="11"/>
  <c r="H324" i="11" s="1"/>
  <c r="F324" i="11"/>
  <c r="G324" i="11"/>
  <c r="B325" i="11"/>
  <c r="G325" i="11" s="1"/>
  <c r="D325" i="11"/>
  <c r="H325" i="11" s="1"/>
  <c r="F325" i="11"/>
  <c r="B326" i="11"/>
  <c r="D326" i="11"/>
  <c r="H326" i="11" s="1"/>
  <c r="B327" i="11"/>
  <c r="F327" i="11" s="1"/>
  <c r="D327" i="11"/>
  <c r="G327" i="11"/>
  <c r="H327" i="11"/>
  <c r="B328" i="11"/>
  <c r="D328" i="11"/>
  <c r="H328" i="11" s="1"/>
  <c r="F328" i="11"/>
  <c r="G328" i="11"/>
  <c r="B329" i="11"/>
  <c r="D329" i="11"/>
  <c r="H329" i="11" s="1"/>
  <c r="F329" i="11"/>
  <c r="B330" i="11"/>
  <c r="D330" i="11"/>
  <c r="H330" i="11"/>
  <c r="B331" i="11"/>
  <c r="F331" i="11" s="1"/>
  <c r="D331" i="11"/>
  <c r="H331" i="11"/>
  <c r="B332" i="11"/>
  <c r="D332" i="11"/>
  <c r="H332" i="11" s="1"/>
  <c r="F332" i="11"/>
  <c r="G332" i="11"/>
  <c r="B333" i="11"/>
  <c r="G333" i="11" s="1"/>
  <c r="D333" i="11"/>
  <c r="H333" i="11" s="1"/>
  <c r="F333" i="11"/>
  <c r="B334" i="11"/>
  <c r="D334" i="11"/>
  <c r="H334" i="11" s="1"/>
  <c r="B335" i="11"/>
  <c r="F335" i="11" s="1"/>
  <c r="D335" i="11"/>
  <c r="G335" i="11"/>
  <c r="H335" i="11"/>
  <c r="B336" i="11"/>
  <c r="D336" i="11"/>
  <c r="H336" i="11" s="1"/>
  <c r="F336" i="11"/>
  <c r="G336" i="11"/>
  <c r="B337" i="11"/>
  <c r="D337" i="11"/>
  <c r="H337" i="11" s="1"/>
  <c r="F337" i="11"/>
  <c r="B338" i="11"/>
  <c r="D338" i="11"/>
  <c r="H338" i="11"/>
  <c r="B339" i="11"/>
  <c r="F339" i="11" s="1"/>
  <c r="D339" i="11"/>
  <c r="H339" i="11"/>
  <c r="B340" i="11"/>
  <c r="D340" i="11"/>
  <c r="H340" i="11" s="1"/>
  <c r="F340" i="11"/>
  <c r="G340" i="11"/>
  <c r="B341" i="11"/>
  <c r="G341" i="11" s="1"/>
  <c r="D341" i="11"/>
  <c r="H341" i="11" s="1"/>
  <c r="F341" i="11"/>
  <c r="B342" i="11"/>
  <c r="D342" i="11"/>
  <c r="H342" i="11" s="1"/>
  <c r="B343" i="11"/>
  <c r="F343" i="11" s="1"/>
  <c r="D343" i="11"/>
  <c r="G343" i="11"/>
  <c r="H343" i="11"/>
  <c r="B344" i="11"/>
  <c r="D344" i="11"/>
  <c r="F344" i="11"/>
  <c r="G344" i="11"/>
  <c r="H344" i="11"/>
  <c r="B345" i="11"/>
  <c r="D345" i="11"/>
  <c r="F345" i="11"/>
  <c r="B346" i="11"/>
  <c r="D346" i="11"/>
  <c r="H346" i="11"/>
  <c r="B347" i="11"/>
  <c r="F347" i="11" s="1"/>
  <c r="D347" i="11"/>
  <c r="G347" i="11"/>
  <c r="H347" i="11"/>
  <c r="B348" i="11"/>
  <c r="D348" i="11"/>
  <c r="H348" i="11" s="1"/>
  <c r="F348" i="11"/>
  <c r="G348" i="11"/>
  <c r="B349" i="11"/>
  <c r="D349" i="11"/>
  <c r="H349" i="11" s="1"/>
  <c r="F349" i="11"/>
  <c r="B350" i="11"/>
  <c r="D350" i="11"/>
  <c r="H350" i="11"/>
  <c r="B351" i="11"/>
  <c r="F351" i="11" s="1"/>
  <c r="D351" i="11"/>
  <c r="H351" i="11"/>
  <c r="B352" i="11"/>
  <c r="D352" i="11"/>
  <c r="F352" i="11"/>
  <c r="G352" i="11"/>
  <c r="H352" i="11"/>
  <c r="B353" i="11"/>
  <c r="D353" i="11"/>
  <c r="F353" i="11"/>
  <c r="B354" i="11"/>
  <c r="D354" i="11"/>
  <c r="H354" i="11" s="1"/>
  <c r="B355" i="11"/>
  <c r="F355" i="11" s="1"/>
  <c r="D355" i="11"/>
  <c r="G355" i="11"/>
  <c r="H355" i="11"/>
  <c r="B356" i="11"/>
  <c r="D356" i="11"/>
  <c r="F356" i="11"/>
  <c r="G356" i="11"/>
  <c r="H356" i="11"/>
  <c r="B357" i="11"/>
  <c r="D357" i="11"/>
  <c r="F357" i="11"/>
  <c r="B358" i="11"/>
  <c r="D358" i="11"/>
  <c r="H358" i="11"/>
  <c r="B359" i="11"/>
  <c r="F359" i="11" s="1"/>
  <c r="D359" i="11"/>
  <c r="G359" i="11"/>
  <c r="H359" i="11"/>
  <c r="B360" i="11"/>
  <c r="D360" i="11"/>
  <c r="F360" i="11"/>
  <c r="G360" i="11"/>
  <c r="H360" i="11"/>
  <c r="B361" i="11"/>
  <c r="D361" i="11"/>
  <c r="F361" i="11"/>
  <c r="B362" i="11"/>
  <c r="D362" i="11"/>
  <c r="H362" i="11"/>
  <c r="B363" i="11"/>
  <c r="F363" i="11" s="1"/>
  <c r="D363" i="11"/>
  <c r="H363" i="11"/>
  <c r="B364" i="11"/>
  <c r="D364" i="11"/>
  <c r="F364" i="11"/>
  <c r="G364" i="11"/>
  <c r="H364" i="11"/>
  <c r="B365" i="11"/>
  <c r="D365" i="11"/>
  <c r="F365" i="11"/>
  <c r="B366" i="11"/>
  <c r="D366" i="11"/>
  <c r="H366" i="11"/>
  <c r="B367" i="11"/>
  <c r="F367" i="11" s="1"/>
  <c r="D367" i="11"/>
  <c r="H367" i="11"/>
  <c r="B368" i="11"/>
  <c r="D368" i="11"/>
  <c r="F368" i="11"/>
  <c r="G368" i="11"/>
  <c r="H368" i="11"/>
  <c r="B369" i="11"/>
  <c r="G369" i="11" s="1"/>
  <c r="D369" i="11"/>
  <c r="H369" i="11" s="1"/>
  <c r="F369" i="11"/>
  <c r="B370" i="11"/>
  <c r="D370" i="11"/>
  <c r="H370" i="11" s="1"/>
  <c r="B371" i="11"/>
  <c r="F371" i="11" s="1"/>
  <c r="D371" i="11"/>
  <c r="G371" i="11"/>
  <c r="H371" i="11"/>
  <c r="B372" i="11"/>
  <c r="D372" i="11"/>
  <c r="F372" i="11"/>
  <c r="G372" i="11"/>
  <c r="H372" i="11"/>
  <c r="B373" i="11"/>
  <c r="D373" i="11"/>
  <c r="H373" i="11" s="1"/>
  <c r="F373" i="11"/>
  <c r="B374" i="11"/>
  <c r="D374" i="11"/>
  <c r="H374" i="11"/>
  <c r="B375" i="11"/>
  <c r="F375" i="11" s="1"/>
  <c r="D375" i="11"/>
  <c r="G375" i="11"/>
  <c r="H375" i="11"/>
  <c r="B376" i="11"/>
  <c r="D376" i="11"/>
  <c r="H376" i="11" s="1"/>
  <c r="F376" i="11"/>
  <c r="G376" i="11"/>
  <c r="B377" i="11"/>
  <c r="D377" i="11"/>
  <c r="H377" i="11" s="1"/>
  <c r="F377" i="11"/>
  <c r="B378" i="11"/>
  <c r="D378" i="11"/>
  <c r="H378" i="11"/>
  <c r="B379" i="11"/>
  <c r="F379" i="11" s="1"/>
  <c r="D379" i="11"/>
  <c r="H379" i="11"/>
  <c r="B380" i="11"/>
  <c r="D380" i="11"/>
  <c r="H380" i="11" s="1"/>
  <c r="F380" i="11"/>
  <c r="G380" i="11"/>
  <c r="B381" i="11"/>
  <c r="D381" i="11"/>
  <c r="H381" i="11" s="1"/>
  <c r="F381" i="11"/>
  <c r="B382" i="11"/>
  <c r="D382" i="11"/>
  <c r="H382" i="11"/>
  <c r="B383" i="11"/>
  <c r="F383" i="11" s="1"/>
  <c r="D383" i="11"/>
  <c r="G383" i="11"/>
  <c r="H383" i="11"/>
  <c r="B384" i="11"/>
  <c r="D384" i="11"/>
  <c r="H384" i="11" s="1"/>
  <c r="F384" i="11"/>
  <c r="G384" i="11"/>
  <c r="B385" i="11"/>
  <c r="D385" i="11"/>
  <c r="H385" i="11" s="1"/>
  <c r="F385" i="11"/>
  <c r="B386" i="11"/>
  <c r="D386" i="11"/>
  <c r="H386" i="11"/>
  <c r="B387" i="11"/>
  <c r="F387" i="11" s="1"/>
  <c r="D387" i="11"/>
  <c r="H387" i="11"/>
  <c r="B388" i="11"/>
  <c r="D388" i="11"/>
  <c r="H388" i="11" s="1"/>
  <c r="F388" i="11"/>
  <c r="G388" i="11"/>
  <c r="B389" i="11"/>
  <c r="D389" i="11"/>
  <c r="H389" i="11" s="1"/>
  <c r="F389" i="11"/>
  <c r="B390" i="11"/>
  <c r="D390" i="11"/>
  <c r="H390" i="11"/>
  <c r="B391" i="11"/>
  <c r="F391" i="11" s="1"/>
  <c r="D391" i="11"/>
  <c r="G391" i="11"/>
  <c r="H391" i="11"/>
  <c r="B392" i="11"/>
  <c r="D392" i="11"/>
  <c r="H392" i="11" s="1"/>
  <c r="F392" i="11"/>
  <c r="G392" i="11"/>
  <c r="B393" i="11"/>
  <c r="D393" i="11"/>
  <c r="H393" i="11" s="1"/>
  <c r="F393" i="11"/>
  <c r="B394" i="11"/>
  <c r="D394" i="11"/>
  <c r="H394" i="11"/>
  <c r="B395" i="11"/>
  <c r="F395" i="11" s="1"/>
  <c r="D395" i="11"/>
  <c r="H395" i="11"/>
  <c r="B396" i="11"/>
  <c r="D396" i="11"/>
  <c r="H396" i="11" s="1"/>
  <c r="F396" i="11"/>
  <c r="G396" i="11"/>
  <c r="B397" i="11"/>
  <c r="D397" i="11"/>
  <c r="H397" i="11" s="1"/>
  <c r="F397" i="11"/>
  <c r="B398" i="11"/>
  <c r="D398" i="11"/>
  <c r="H398" i="11"/>
  <c r="B399" i="11"/>
  <c r="F399" i="11" s="1"/>
  <c r="D399" i="11"/>
  <c r="G399" i="11"/>
  <c r="H399" i="11"/>
  <c r="B400" i="11"/>
  <c r="D400" i="11"/>
  <c r="F400" i="11"/>
  <c r="G400" i="11"/>
  <c r="H400" i="11"/>
  <c r="B401" i="11"/>
  <c r="D401" i="11"/>
  <c r="H401" i="11" s="1"/>
  <c r="F401" i="11"/>
  <c r="B402" i="11"/>
  <c r="D402" i="11"/>
  <c r="H402" i="11"/>
  <c r="B403" i="11"/>
  <c r="F403" i="11" s="1"/>
  <c r="D403" i="11"/>
  <c r="H403" i="11"/>
  <c r="B404" i="11"/>
  <c r="D404" i="11"/>
  <c r="F404" i="11"/>
  <c r="G404" i="11"/>
  <c r="H404" i="11"/>
  <c r="B405" i="11"/>
  <c r="D405" i="11"/>
  <c r="H405" i="11" s="1"/>
  <c r="F405" i="11"/>
  <c r="B406" i="11"/>
  <c r="D406" i="11"/>
  <c r="H406" i="11"/>
  <c r="B407" i="11"/>
  <c r="F407" i="11" s="1"/>
  <c r="D407" i="11"/>
  <c r="H407" i="11"/>
  <c r="B408" i="11"/>
  <c r="D408" i="11"/>
  <c r="F408" i="11"/>
  <c r="G408" i="11"/>
  <c r="H408" i="11"/>
  <c r="B409" i="11"/>
  <c r="G409" i="11" s="1"/>
  <c r="D409" i="11"/>
  <c r="H409" i="11" s="1"/>
  <c r="F409" i="11"/>
  <c r="B410" i="11"/>
  <c r="D410" i="11"/>
  <c r="H410" i="11" s="1"/>
  <c r="B411" i="11"/>
  <c r="F411" i="11" s="1"/>
  <c r="D411" i="11"/>
  <c r="G411" i="11"/>
  <c r="H411" i="11"/>
  <c r="B412" i="11"/>
  <c r="D412" i="11"/>
  <c r="H412" i="11" s="1"/>
  <c r="F412" i="11"/>
  <c r="G412" i="11"/>
  <c r="B413" i="11"/>
  <c r="D413" i="11"/>
  <c r="H413" i="11" s="1"/>
  <c r="F413" i="11"/>
  <c r="B414" i="11"/>
  <c r="D414" i="11"/>
  <c r="H414" i="11"/>
  <c r="B415" i="11"/>
  <c r="F415" i="11" s="1"/>
  <c r="D415" i="11"/>
  <c r="H415" i="11"/>
  <c r="B416" i="11"/>
  <c r="D416" i="11"/>
  <c r="H416" i="11" s="1"/>
  <c r="F416" i="11"/>
  <c r="G416" i="11"/>
  <c r="B417" i="11"/>
  <c r="G417" i="11" s="1"/>
  <c r="D417" i="11"/>
  <c r="H417" i="11" s="1"/>
  <c r="F417" i="11"/>
  <c r="B418" i="11"/>
  <c r="D418" i="11"/>
  <c r="H418" i="11" s="1"/>
  <c r="B419" i="11"/>
  <c r="F419" i="11" s="1"/>
  <c r="D419" i="11"/>
  <c r="G419" i="11"/>
  <c r="H419" i="11"/>
  <c r="B420" i="11"/>
  <c r="D420" i="11"/>
  <c r="F420" i="11"/>
  <c r="G420" i="11"/>
  <c r="H420" i="11"/>
  <c r="B421" i="11"/>
  <c r="D421" i="11"/>
  <c r="F421" i="11"/>
  <c r="B422" i="11"/>
  <c r="D422" i="11"/>
  <c r="H422" i="11"/>
  <c r="B423" i="11"/>
  <c r="F423" i="11" s="1"/>
  <c r="D423" i="11"/>
  <c r="G423" i="11"/>
  <c r="H423" i="11"/>
  <c r="B424" i="11"/>
  <c r="D424" i="11"/>
  <c r="F424" i="11"/>
  <c r="G424" i="11"/>
  <c r="H424" i="11"/>
  <c r="B425" i="11"/>
  <c r="D425" i="11"/>
  <c r="H425" i="11" s="1"/>
  <c r="F425" i="11"/>
  <c r="B426" i="11"/>
  <c r="D426" i="11"/>
  <c r="H426" i="11" s="1"/>
  <c r="F426" i="11"/>
  <c r="B427" i="11"/>
  <c r="F427" i="11" s="1"/>
  <c r="D427" i="11"/>
  <c r="H427" i="11" s="1"/>
  <c r="G427" i="11"/>
  <c r="B428" i="11"/>
  <c r="G428" i="11" s="1"/>
  <c r="D428" i="11"/>
  <c r="F428" i="11"/>
  <c r="H428" i="11"/>
  <c r="B429" i="11"/>
  <c r="D429" i="11"/>
  <c r="H429" i="11" s="1"/>
  <c r="F429" i="11"/>
  <c r="B430" i="11"/>
  <c r="D430" i="11"/>
  <c r="H430" i="11" s="1"/>
  <c r="B431" i="11"/>
  <c r="F431" i="11" s="1"/>
  <c r="D431" i="11"/>
  <c r="H431" i="11" s="1"/>
  <c r="B432" i="11"/>
  <c r="F432" i="11" s="1"/>
  <c r="D432" i="11"/>
  <c r="H432" i="11"/>
  <c r="B433" i="11"/>
  <c r="D433" i="11"/>
  <c r="H433" i="11" s="1"/>
  <c r="F433" i="11"/>
  <c r="G433" i="11"/>
  <c r="B434" i="11"/>
  <c r="G434" i="11" s="1"/>
  <c r="D434" i="11"/>
  <c r="H434" i="11"/>
  <c r="B435" i="11"/>
  <c r="F435" i="11" s="1"/>
  <c r="D435" i="11"/>
  <c r="H435" i="11"/>
  <c r="B436" i="11"/>
  <c r="G436" i="11" s="1"/>
  <c r="D436" i="11"/>
  <c r="H436" i="11"/>
  <c r="B437" i="11"/>
  <c r="D437" i="11"/>
  <c r="H437" i="11" s="1"/>
  <c r="F437" i="11"/>
  <c r="G437" i="11"/>
  <c r="B438" i="11"/>
  <c r="D438" i="11"/>
  <c r="F438" i="11"/>
  <c r="H438" i="11"/>
  <c r="B439" i="11"/>
  <c r="F439" i="11" s="1"/>
  <c r="D439" i="11"/>
  <c r="G439" i="11"/>
  <c r="H439" i="11"/>
  <c r="B440" i="11"/>
  <c r="D440" i="11"/>
  <c r="F440" i="11"/>
  <c r="G440" i="11"/>
  <c r="H440" i="11"/>
  <c r="B441" i="11"/>
  <c r="D441" i="11"/>
  <c r="H441" i="11" s="1"/>
  <c r="F441" i="11"/>
  <c r="B442" i="11"/>
  <c r="D442" i="11"/>
  <c r="H442" i="11" s="1"/>
  <c r="F442" i="11"/>
  <c r="B443" i="11"/>
  <c r="F443" i="11" s="1"/>
  <c r="D443" i="11"/>
  <c r="H443" i="11" s="1"/>
  <c r="G443" i="11"/>
  <c r="B444" i="11"/>
  <c r="G444" i="11" s="1"/>
  <c r="D444" i="11"/>
  <c r="F444" i="11"/>
  <c r="H444" i="11"/>
  <c r="B445" i="11"/>
  <c r="D445" i="11"/>
  <c r="H445" i="11" s="1"/>
  <c r="F445" i="11"/>
  <c r="B446" i="11"/>
  <c r="D446" i="11"/>
  <c r="H446" i="11" s="1"/>
  <c r="B447" i="11"/>
  <c r="F447" i="11" s="1"/>
  <c r="D447" i="11"/>
  <c r="H447" i="11" s="1"/>
  <c r="B448" i="11"/>
  <c r="F448" i="11" s="1"/>
  <c r="D448" i="11"/>
  <c r="H448" i="11"/>
  <c r="B449" i="11"/>
  <c r="D449" i="11"/>
  <c r="H449" i="11" s="1"/>
  <c r="F449" i="11"/>
  <c r="G449" i="11"/>
  <c r="B450" i="11"/>
  <c r="G450" i="11" s="1"/>
  <c r="D450" i="11"/>
  <c r="H450" i="11"/>
  <c r="B451" i="11"/>
  <c r="F451" i="11" s="1"/>
  <c r="D451" i="11"/>
  <c r="H451" i="11"/>
  <c r="B452" i="11"/>
  <c r="G452" i="11" s="1"/>
  <c r="D452" i="11"/>
  <c r="H452" i="11"/>
  <c r="B453" i="11"/>
  <c r="D453" i="11"/>
  <c r="H453" i="11" s="1"/>
  <c r="F453" i="11"/>
  <c r="G453" i="11"/>
  <c r="B454" i="11"/>
  <c r="D454" i="11"/>
  <c r="F454" i="11"/>
  <c r="H454" i="11"/>
  <c r="B455" i="11"/>
  <c r="F455" i="11" s="1"/>
  <c r="D455" i="11"/>
  <c r="G455" i="11"/>
  <c r="H455" i="11"/>
  <c r="B456" i="11"/>
  <c r="D456" i="11"/>
  <c r="F456" i="11"/>
  <c r="G456" i="11"/>
  <c r="H456" i="11"/>
  <c r="B457" i="11"/>
  <c r="D457" i="11"/>
  <c r="H457" i="11" s="1"/>
  <c r="F457" i="11"/>
  <c r="B458" i="11"/>
  <c r="D458" i="11"/>
  <c r="H458" i="11" s="1"/>
  <c r="F458" i="11"/>
  <c r="B459" i="11"/>
  <c r="F459" i="11" s="1"/>
  <c r="D459" i="11"/>
  <c r="H459" i="11" s="1"/>
  <c r="G459" i="11"/>
  <c r="B460" i="11"/>
  <c r="G460" i="11" s="1"/>
  <c r="D460" i="11"/>
  <c r="F460" i="11"/>
  <c r="H460" i="11"/>
  <c r="B461" i="11"/>
  <c r="D461" i="11"/>
  <c r="H461" i="11" s="1"/>
  <c r="F461" i="11"/>
  <c r="B462" i="11"/>
  <c r="D462" i="11"/>
  <c r="H462" i="11" s="1"/>
  <c r="B463" i="11"/>
  <c r="F463" i="11" s="1"/>
  <c r="D463" i="11"/>
  <c r="H463" i="11" s="1"/>
  <c r="B464" i="11"/>
  <c r="F464" i="11" s="1"/>
  <c r="D464" i="11"/>
  <c r="H464" i="11"/>
  <c r="B465" i="11"/>
  <c r="D465" i="11"/>
  <c r="H465" i="11" s="1"/>
  <c r="F465" i="11"/>
  <c r="G465" i="11"/>
  <c r="B466" i="11"/>
  <c r="G466" i="11" s="1"/>
  <c r="D466" i="11"/>
  <c r="H466" i="11"/>
  <c r="B467" i="11"/>
  <c r="F467" i="11" s="1"/>
  <c r="D467" i="11"/>
  <c r="H467" i="11"/>
  <c r="B468" i="11"/>
  <c r="F468" i="11" s="1"/>
  <c r="D468" i="11"/>
  <c r="H468" i="11"/>
  <c r="B469" i="11"/>
  <c r="D469" i="11"/>
  <c r="H469" i="11" s="1"/>
  <c r="F469" i="11"/>
  <c r="G469" i="11"/>
  <c r="B470" i="11"/>
  <c r="D470" i="11"/>
  <c r="F470" i="11"/>
  <c r="H470" i="11"/>
  <c r="B471" i="11"/>
  <c r="F471" i="11" s="1"/>
  <c r="D471" i="11"/>
  <c r="G471" i="11"/>
  <c r="H471" i="11"/>
  <c r="B472" i="11"/>
  <c r="D472" i="11"/>
  <c r="F472" i="11"/>
  <c r="G472" i="11"/>
  <c r="H472" i="11"/>
  <c r="B473" i="11"/>
  <c r="D473" i="11"/>
  <c r="H473" i="11" s="1"/>
  <c r="F473" i="11"/>
  <c r="B474" i="11"/>
  <c r="D474" i="11"/>
  <c r="H474" i="11" s="1"/>
  <c r="F474" i="11"/>
  <c r="B475" i="11"/>
  <c r="F475" i="11" s="1"/>
  <c r="D475" i="11"/>
  <c r="H475" i="11" s="1"/>
  <c r="G475" i="11"/>
  <c r="B476" i="11"/>
  <c r="G476" i="11" s="1"/>
  <c r="D476" i="11"/>
  <c r="F476" i="11"/>
  <c r="H476" i="11"/>
  <c r="B477" i="11"/>
  <c r="D477" i="11"/>
  <c r="H477" i="11" s="1"/>
  <c r="F477" i="11"/>
  <c r="B478" i="11"/>
  <c r="D478" i="11"/>
  <c r="H478" i="11" s="1"/>
  <c r="B479" i="11"/>
  <c r="F479" i="11" s="1"/>
  <c r="D479" i="11"/>
  <c r="H479" i="11" s="1"/>
  <c r="B480" i="11"/>
  <c r="F480" i="11" s="1"/>
  <c r="D480" i="11"/>
  <c r="H480" i="11"/>
  <c r="B481" i="11"/>
  <c r="D481" i="11"/>
  <c r="H481" i="11" s="1"/>
  <c r="F481" i="11"/>
  <c r="G481" i="11"/>
  <c r="B482" i="11"/>
  <c r="G482" i="11" s="1"/>
  <c r="D482" i="11"/>
  <c r="H482" i="11"/>
  <c r="B483" i="11"/>
  <c r="F483" i="11" s="1"/>
  <c r="D483" i="11"/>
  <c r="H483" i="11"/>
  <c r="B484" i="11"/>
  <c r="G484" i="11" s="1"/>
  <c r="D484" i="11"/>
  <c r="H484" i="11"/>
  <c r="B485" i="11"/>
  <c r="D485" i="11"/>
  <c r="H485" i="11" s="1"/>
  <c r="F485" i="11"/>
  <c r="G485" i="11"/>
  <c r="B486" i="11"/>
  <c r="D486" i="11"/>
  <c r="F486" i="11"/>
  <c r="H486" i="11"/>
  <c r="B487" i="11"/>
  <c r="F487" i="11" s="1"/>
  <c r="D487" i="11"/>
  <c r="G487" i="11"/>
  <c r="H487" i="11"/>
  <c r="B488" i="11"/>
  <c r="D488" i="11"/>
  <c r="F488" i="11"/>
  <c r="G488" i="11"/>
  <c r="H488" i="11"/>
  <c r="B489" i="11"/>
  <c r="D489" i="11"/>
  <c r="H489" i="11" s="1"/>
  <c r="F489" i="11"/>
  <c r="B490" i="11"/>
  <c r="D490" i="11"/>
  <c r="H490" i="11" s="1"/>
  <c r="F490" i="11"/>
  <c r="B491" i="11"/>
  <c r="F491" i="11" s="1"/>
  <c r="D491" i="11"/>
  <c r="H491" i="11" s="1"/>
  <c r="G491" i="11"/>
  <c r="B492" i="11"/>
  <c r="G492" i="11" s="1"/>
  <c r="D492" i="11"/>
  <c r="F492" i="11"/>
  <c r="H492" i="11"/>
  <c r="B493" i="11"/>
  <c r="D493" i="11"/>
  <c r="H493" i="11" s="1"/>
  <c r="F493" i="11"/>
  <c r="B494" i="11"/>
  <c r="D494" i="11"/>
  <c r="H494" i="11" s="1"/>
  <c r="B495" i="11"/>
  <c r="F495" i="11" s="1"/>
  <c r="D495" i="11"/>
  <c r="H495" i="11" s="1"/>
  <c r="B496" i="11"/>
  <c r="F496" i="11" s="1"/>
  <c r="D496" i="11"/>
  <c r="H496" i="11"/>
  <c r="B497" i="11"/>
  <c r="D497" i="11"/>
  <c r="H497" i="11" s="1"/>
  <c r="F497" i="11"/>
  <c r="G497" i="11"/>
  <c r="B498" i="11"/>
  <c r="G498" i="11" s="1"/>
  <c r="D498" i="11"/>
  <c r="H498" i="11"/>
  <c r="B499" i="11"/>
  <c r="G499" i="11" s="1"/>
  <c r="D499" i="11"/>
  <c r="H499" i="11"/>
  <c r="B500" i="11"/>
  <c r="D500" i="11"/>
  <c r="H500" i="11" s="1"/>
  <c r="F500" i="11"/>
  <c r="G500" i="11"/>
  <c r="B54" i="3"/>
  <c r="C54" i="3"/>
  <c r="B7" i="11"/>
  <c r="AC11" i="11"/>
  <c r="AB11" i="11" s="1"/>
  <c r="AC12" i="11"/>
  <c r="AB12" i="11" s="1"/>
  <c r="AB13" i="11"/>
  <c r="AC13" i="11"/>
  <c r="AC14" i="11"/>
  <c r="AB14" i="11" s="1"/>
  <c r="AB15" i="11"/>
  <c r="AC15" i="11"/>
  <c r="AC16" i="11"/>
  <c r="AB16" i="11" s="1"/>
  <c r="AB17" i="11"/>
  <c r="AC17" i="11"/>
  <c r="AC18" i="11"/>
  <c r="AB18" i="11" s="1"/>
  <c r="AB19" i="11"/>
  <c r="AC19" i="11"/>
  <c r="AC20" i="11"/>
  <c r="AB20" i="11" s="1"/>
  <c r="AB21" i="11"/>
  <c r="AC21" i="11"/>
  <c r="AC22" i="11"/>
  <c r="AB22" i="11" s="1"/>
  <c r="AB23" i="11"/>
  <c r="AC23" i="11"/>
  <c r="AC24" i="11"/>
  <c r="AB24" i="11" s="1"/>
  <c r="AB25" i="11"/>
  <c r="AC25" i="11"/>
  <c r="AC26" i="11"/>
  <c r="AB26" i="11" s="1"/>
  <c r="AB27" i="11"/>
  <c r="AC27" i="11"/>
  <c r="AC28" i="11"/>
  <c r="AB28" i="11" s="1"/>
  <c r="AB29" i="11"/>
  <c r="AC29" i="11"/>
  <c r="AC30" i="11"/>
  <c r="AB30" i="11" s="1"/>
  <c r="AB31" i="11"/>
  <c r="AC31" i="11"/>
  <c r="AC32" i="11"/>
  <c r="AB32" i="11" s="1"/>
  <c r="AB33" i="11"/>
  <c r="AC33" i="11"/>
  <c r="AC34" i="11"/>
  <c r="AB34" i="11" s="1"/>
  <c r="AB35" i="11"/>
  <c r="AC35" i="11"/>
  <c r="AC36" i="11"/>
  <c r="AB36" i="11" s="1"/>
  <c r="AB37" i="11"/>
  <c r="AC37" i="11"/>
  <c r="AC38" i="11"/>
  <c r="AB38" i="11" s="1"/>
  <c r="AB39" i="11"/>
  <c r="AC39" i="11"/>
  <c r="AC40" i="11"/>
  <c r="AB40" i="11" s="1"/>
  <c r="AB41" i="11"/>
  <c r="AC41" i="11"/>
  <c r="AC42" i="11"/>
  <c r="AB42" i="11" s="1"/>
  <c r="AB43" i="11"/>
  <c r="AC43" i="11"/>
  <c r="AC44" i="11"/>
  <c r="AB44" i="11" s="1"/>
  <c r="AB45" i="11"/>
  <c r="AC45" i="11"/>
  <c r="AC46" i="11"/>
  <c r="AB46" i="11" s="1"/>
  <c r="AB47" i="11"/>
  <c r="AC47" i="11"/>
  <c r="AC48" i="11"/>
  <c r="AB48" i="11" s="1"/>
  <c r="AB49" i="11"/>
  <c r="AC49" i="11"/>
  <c r="AC50" i="11"/>
  <c r="AB50" i="11" s="1"/>
  <c r="AB51" i="11"/>
  <c r="AC51" i="11"/>
  <c r="AC52" i="11"/>
  <c r="AB52" i="11" s="1"/>
  <c r="AB53" i="11"/>
  <c r="AC53" i="11"/>
  <c r="AC54" i="11"/>
  <c r="AB54" i="11" s="1"/>
  <c r="AB55" i="11"/>
  <c r="AC55" i="11"/>
  <c r="AC56" i="11"/>
  <c r="AB56" i="11" s="1"/>
  <c r="AB57" i="11"/>
  <c r="AC57" i="11"/>
  <c r="AC58" i="11"/>
  <c r="AB58" i="11" s="1"/>
  <c r="AB59" i="11"/>
  <c r="AC59" i="11"/>
  <c r="AC60" i="11"/>
  <c r="AB60" i="11" s="1"/>
  <c r="AB61" i="11"/>
  <c r="AC61" i="11"/>
  <c r="AC62" i="11"/>
  <c r="AB62" i="11" s="1"/>
  <c r="AB63" i="11"/>
  <c r="AC63" i="11"/>
  <c r="AC64" i="11"/>
  <c r="AB64" i="11" s="1"/>
  <c r="AB65" i="11"/>
  <c r="AC65" i="11"/>
  <c r="AC66" i="11"/>
  <c r="AB66" i="11" s="1"/>
  <c r="AB67" i="11"/>
  <c r="AC67" i="11"/>
  <c r="AC68" i="11"/>
  <c r="AB68" i="11" s="1"/>
  <c r="AB69" i="11"/>
  <c r="AC69" i="11"/>
  <c r="AC70" i="11"/>
  <c r="AB70" i="11" s="1"/>
  <c r="AB71" i="11"/>
  <c r="AC71" i="11"/>
  <c r="AC72" i="11"/>
  <c r="AB72" i="11" s="1"/>
  <c r="AB73" i="11"/>
  <c r="AC73" i="11"/>
  <c r="AC74" i="11"/>
  <c r="AB74" i="11" s="1"/>
  <c r="AB75" i="11"/>
  <c r="AC75" i="11"/>
  <c r="AC76" i="11"/>
  <c r="AB76" i="11" s="1"/>
  <c r="AB77" i="11"/>
  <c r="AC77" i="11"/>
  <c r="AC78" i="11"/>
  <c r="AB78" i="11" s="1"/>
  <c r="AB79" i="11"/>
  <c r="AC79" i="11"/>
  <c r="AC80" i="11"/>
  <c r="AB80" i="11" s="1"/>
  <c r="AB81" i="11"/>
  <c r="AC81" i="11"/>
  <c r="AC82" i="11"/>
  <c r="AB82" i="11" s="1"/>
  <c r="AB83" i="11"/>
  <c r="AC83" i="11"/>
  <c r="AC84" i="11"/>
  <c r="AB84" i="11" s="1"/>
  <c r="AB85" i="11"/>
  <c r="AC85" i="11"/>
  <c r="AC86" i="11"/>
  <c r="AB86" i="11" s="1"/>
  <c r="AB87" i="11"/>
  <c r="AC87" i="11"/>
  <c r="AC88" i="11"/>
  <c r="AB88" i="11" s="1"/>
  <c r="AB89" i="11"/>
  <c r="AC89" i="11"/>
  <c r="AC90" i="11"/>
  <c r="AB90" i="11" s="1"/>
  <c r="AB91" i="11"/>
  <c r="AC91" i="11"/>
  <c r="AC92" i="11"/>
  <c r="AB92" i="11" s="1"/>
  <c r="AB93" i="11"/>
  <c r="AC93" i="11"/>
  <c r="AC94" i="11"/>
  <c r="AB94" i="11" s="1"/>
  <c r="AB95" i="11"/>
  <c r="AC95" i="11"/>
  <c r="AC96" i="11"/>
  <c r="AB96" i="11" s="1"/>
  <c r="AB97" i="11"/>
  <c r="AC97" i="11"/>
  <c r="AC98" i="11"/>
  <c r="AB98" i="11" s="1"/>
  <c r="AB99" i="11"/>
  <c r="AC99" i="11"/>
  <c r="AC100" i="11"/>
  <c r="AB100" i="11" s="1"/>
  <c r="AB101" i="11"/>
  <c r="AC101" i="11"/>
  <c r="AC102" i="11"/>
  <c r="AB102" i="11" s="1"/>
  <c r="AB103" i="11"/>
  <c r="AC103" i="11"/>
  <c r="AC104" i="11"/>
  <c r="AB104" i="11" s="1"/>
  <c r="AB105" i="11"/>
  <c r="AC105" i="11"/>
  <c r="AC106" i="11"/>
  <c r="AB106" i="11" s="1"/>
  <c r="AB107" i="11"/>
  <c r="AC107" i="11"/>
  <c r="AC108" i="11"/>
  <c r="AB108" i="11" s="1"/>
  <c r="AB109" i="11"/>
  <c r="AC109" i="11"/>
  <c r="AC110" i="11"/>
  <c r="AB110" i="11" s="1"/>
  <c r="AB111" i="11"/>
  <c r="AC111" i="11"/>
  <c r="AC112" i="11"/>
  <c r="AB112" i="11" s="1"/>
  <c r="AB113" i="11"/>
  <c r="AC113" i="11"/>
  <c r="AC114" i="11"/>
  <c r="AB114" i="11" s="1"/>
  <c r="AB115" i="11"/>
  <c r="AC115" i="11"/>
  <c r="AC116" i="11"/>
  <c r="AB116" i="11" s="1"/>
  <c r="AB117" i="11"/>
  <c r="AC117" i="11"/>
  <c r="AC118" i="11"/>
  <c r="AB118" i="11" s="1"/>
  <c r="AB119" i="11"/>
  <c r="AC119" i="11"/>
  <c r="AC120" i="11"/>
  <c r="AB120" i="11" s="1"/>
  <c r="AB121" i="11"/>
  <c r="AC121" i="11"/>
  <c r="AC122" i="11"/>
  <c r="AB122" i="11" s="1"/>
  <c r="AB123" i="11"/>
  <c r="AC123" i="11"/>
  <c r="AC124" i="11"/>
  <c r="AB124" i="11" s="1"/>
  <c r="AB125" i="11"/>
  <c r="AC125" i="11"/>
  <c r="AC126" i="11"/>
  <c r="AB126" i="11" s="1"/>
  <c r="AB127" i="11"/>
  <c r="AC127" i="11"/>
  <c r="AC128" i="11"/>
  <c r="AB128" i="11" s="1"/>
  <c r="AB129" i="11"/>
  <c r="AC129" i="11"/>
  <c r="AC130" i="11"/>
  <c r="AB130" i="11" s="1"/>
  <c r="AB131" i="11"/>
  <c r="AC131" i="11"/>
  <c r="AC132" i="11"/>
  <c r="AB132" i="11" s="1"/>
  <c r="AB133" i="11"/>
  <c r="AC133" i="11"/>
  <c r="AC134" i="11"/>
  <c r="AB134" i="11" s="1"/>
  <c r="AB135" i="11"/>
  <c r="AC135" i="11"/>
  <c r="AC136" i="11"/>
  <c r="AB136" i="11" s="1"/>
  <c r="AB137" i="11"/>
  <c r="AC137" i="11"/>
  <c r="AC138" i="11"/>
  <c r="AB138" i="11" s="1"/>
  <c r="AB139" i="11"/>
  <c r="AC139" i="11"/>
  <c r="AC140" i="11"/>
  <c r="AB140" i="11" s="1"/>
  <c r="AB141" i="11"/>
  <c r="AC141" i="11"/>
  <c r="AC142" i="11"/>
  <c r="AB142" i="11" s="1"/>
  <c r="AB143" i="11"/>
  <c r="AC143" i="11"/>
  <c r="AC144" i="11"/>
  <c r="AB144" i="11" s="1"/>
  <c r="AB145" i="11"/>
  <c r="AC145" i="11"/>
  <c r="AC146" i="11"/>
  <c r="AB146" i="11" s="1"/>
  <c r="AB147" i="11"/>
  <c r="AC147" i="11"/>
  <c r="AC148" i="11"/>
  <c r="AB148" i="11" s="1"/>
  <c r="AB149" i="11"/>
  <c r="AC149" i="11"/>
  <c r="AC150" i="11"/>
  <c r="AB150" i="11" s="1"/>
  <c r="AB151" i="11"/>
  <c r="AC151" i="11"/>
  <c r="AC152" i="11"/>
  <c r="AB152" i="11" s="1"/>
  <c r="AB153" i="11"/>
  <c r="AC153" i="11"/>
  <c r="AC154" i="11"/>
  <c r="AB154" i="11" s="1"/>
  <c r="AB155" i="11"/>
  <c r="AC155" i="11"/>
  <c r="AC156" i="11"/>
  <c r="AB156" i="11" s="1"/>
  <c r="AB157" i="11"/>
  <c r="AC157" i="11"/>
  <c r="AC158" i="11"/>
  <c r="AB158" i="11" s="1"/>
  <c r="AB159" i="11"/>
  <c r="AC159" i="11"/>
  <c r="AC160" i="11"/>
  <c r="AB160" i="11" s="1"/>
  <c r="AB161" i="11"/>
  <c r="AC161" i="11"/>
  <c r="AC162" i="11"/>
  <c r="AB162" i="11" s="1"/>
  <c r="AB163" i="11"/>
  <c r="AC163" i="11"/>
  <c r="AC164" i="11"/>
  <c r="AB164" i="11" s="1"/>
  <c r="AB165" i="11"/>
  <c r="AC165" i="11"/>
  <c r="AC166" i="11"/>
  <c r="AB166" i="11" s="1"/>
  <c r="AB167" i="11"/>
  <c r="AC167" i="11"/>
  <c r="AC168" i="11"/>
  <c r="AB168" i="11" s="1"/>
  <c r="AB169" i="11"/>
  <c r="AC169" i="11"/>
  <c r="AC170" i="11"/>
  <c r="AB170" i="11" s="1"/>
  <c r="AB171" i="11"/>
  <c r="AC171" i="11"/>
  <c r="AC172" i="11"/>
  <c r="AB172" i="11" s="1"/>
  <c r="AB173" i="11"/>
  <c r="AC173" i="11"/>
  <c r="AC174" i="11"/>
  <c r="AB174" i="11" s="1"/>
  <c r="AB175" i="11"/>
  <c r="AC175" i="11"/>
  <c r="AC176" i="11"/>
  <c r="AB176" i="11" s="1"/>
  <c r="AB177" i="11"/>
  <c r="AC177" i="11"/>
  <c r="AC178" i="11"/>
  <c r="AB178" i="11" s="1"/>
  <c r="AB179" i="11"/>
  <c r="AC179" i="11"/>
  <c r="AC180" i="11"/>
  <c r="AB180" i="11" s="1"/>
  <c r="AB181" i="11"/>
  <c r="AC181" i="11"/>
  <c r="AC182" i="11"/>
  <c r="AB182" i="11" s="1"/>
  <c r="AB183" i="11"/>
  <c r="AC183" i="11"/>
  <c r="AC184" i="11"/>
  <c r="AB184" i="11" s="1"/>
  <c r="AB185" i="11"/>
  <c r="AC185" i="11"/>
  <c r="AC186" i="11"/>
  <c r="AB186" i="11" s="1"/>
  <c r="AB187" i="11"/>
  <c r="AC187" i="11"/>
  <c r="AC188" i="11"/>
  <c r="AB188" i="11" s="1"/>
  <c r="AB189" i="11"/>
  <c r="AC189" i="11"/>
  <c r="AC190" i="11"/>
  <c r="AB190" i="11" s="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F94" i="11"/>
  <c r="AF95" i="11"/>
  <c r="AF96" i="11"/>
  <c r="AF97" i="11"/>
  <c r="AF98" i="11"/>
  <c r="AF99" i="11"/>
  <c r="AF100"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V94" i="11"/>
  <c r="V95" i="11"/>
  <c r="V96" i="11"/>
  <c r="V97" i="11"/>
  <c r="V98" i="11"/>
  <c r="V99" i="11"/>
  <c r="V100" i="11"/>
  <c r="V101" i="11"/>
  <c r="V102" i="11"/>
  <c r="V103" i="11"/>
  <c r="V104" i="11"/>
  <c r="V105" i="11"/>
  <c r="V106" i="11"/>
  <c r="V107" i="11"/>
  <c r="V108" i="11"/>
  <c r="V109" i="11"/>
  <c r="V110" i="11"/>
  <c r="V111" i="11"/>
  <c r="V112" i="11"/>
  <c r="V113" i="11"/>
  <c r="V114"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W183" i="11"/>
  <c r="W184" i="11"/>
  <c r="W185" i="11"/>
  <c r="W186" i="11"/>
  <c r="W187" i="11"/>
  <c r="W188" i="11"/>
  <c r="W189" i="11"/>
  <c r="W190" i="11"/>
  <c r="W169" i="11"/>
  <c r="W170" i="11"/>
  <c r="W171" i="11"/>
  <c r="W172" i="11"/>
  <c r="W173" i="11"/>
  <c r="W174" i="11"/>
  <c r="W175" i="11"/>
  <c r="W176" i="11"/>
  <c r="W177" i="11"/>
  <c r="W178" i="11"/>
  <c r="W179" i="11"/>
  <c r="W180" i="11"/>
  <c r="W181" i="11"/>
  <c r="W182" i="11"/>
  <c r="W101" i="11"/>
  <c r="W102" i="11"/>
  <c r="W103" i="11"/>
  <c r="W104" i="11"/>
  <c r="W105" i="11"/>
  <c r="W106" i="11"/>
  <c r="W107" i="11"/>
  <c r="W108" i="11"/>
  <c r="W109" i="11"/>
  <c r="W110" i="11"/>
  <c r="W111" i="11"/>
  <c r="W112" i="11"/>
  <c r="W113" i="11"/>
  <c r="W114"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AE10" i="11"/>
  <c r="AE11" i="11"/>
  <c r="AE12" i="11"/>
  <c r="AE13" i="11"/>
  <c r="AE14" i="11"/>
  <c r="AE15" i="11"/>
  <c r="AE16" i="11"/>
  <c r="AE17" i="11"/>
  <c r="AE18" i="11"/>
  <c r="AE19" i="11"/>
  <c r="AE20" i="11"/>
  <c r="AE21" i="11"/>
  <c r="AE22"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4"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85" i="11"/>
  <c r="AE86" i="11"/>
  <c r="AE87" i="11"/>
  <c r="AE88" i="11"/>
  <c r="AE89" i="11"/>
  <c r="AE90" i="11"/>
  <c r="AE91" i="11"/>
  <c r="AE92" i="11"/>
  <c r="AE93" i="11"/>
  <c r="AE94" i="11"/>
  <c r="AE95" i="11"/>
  <c r="AE96" i="11"/>
  <c r="AE97" i="11"/>
  <c r="AE98" i="11"/>
  <c r="AE99" i="11"/>
  <c r="AE100"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9" i="11"/>
  <c r="AE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9" i="11"/>
  <c r="D29" i="12"/>
  <c r="D30" i="12" s="1"/>
  <c r="D31" i="12" s="1"/>
  <c r="D32" i="12" s="1"/>
  <c r="D33" i="12" s="1"/>
  <c r="D34" i="12" s="1"/>
  <c r="D36" i="12"/>
  <c r="D37" i="12"/>
  <c r="D38" i="12" s="1"/>
  <c r="D39" i="12" s="1"/>
  <c r="D40" i="12" s="1"/>
  <c r="D41" i="12" s="1"/>
  <c r="D43" i="12"/>
  <c r="D45" i="12"/>
  <c r="D46" i="12"/>
  <c r="D47" i="12"/>
  <c r="D48" i="12" s="1"/>
  <c r="D49" i="12" s="1"/>
  <c r="D50" i="12" s="1"/>
  <c r="D52" i="12"/>
  <c r="D53" i="12" s="1"/>
  <c r="D54" i="12" s="1"/>
  <c r="D55" i="12" s="1"/>
  <c r="D56" i="12" s="1"/>
  <c r="D57" i="12" s="1"/>
  <c r="D59" i="12"/>
  <c r="D61" i="12"/>
  <c r="D62" i="12"/>
  <c r="D63" i="12" s="1"/>
  <c r="D64" i="12" s="1"/>
  <c r="D65" i="12" s="1"/>
  <c r="D66" i="12" s="1"/>
  <c r="D68" i="12"/>
  <c r="D69" i="12"/>
  <c r="D70" i="12"/>
  <c r="D71" i="12"/>
  <c r="D72" i="12" s="1"/>
  <c r="D73" i="12" s="1"/>
  <c r="D75" i="12"/>
  <c r="D77" i="12"/>
  <c r="D78" i="12" s="1"/>
  <c r="D79" i="12" s="1"/>
  <c r="D80" i="12" s="1"/>
  <c r="D81" i="12" s="1"/>
  <c r="D82" i="12" s="1"/>
  <c r="D84" i="12"/>
  <c r="D85" i="12" s="1"/>
  <c r="D86" i="12" s="1"/>
  <c r="D87" i="12" s="1"/>
  <c r="D88" i="12" s="1"/>
  <c r="D89" i="12" s="1"/>
  <c r="D91" i="12"/>
  <c r="D93" i="12"/>
  <c r="D94" i="12" s="1"/>
  <c r="D95" i="12" s="1"/>
  <c r="D96" i="12" s="1"/>
  <c r="D97" i="12" s="1"/>
  <c r="D98" i="12" s="1"/>
  <c r="D100" i="12"/>
  <c r="D101" i="12"/>
  <c r="D102" i="12" s="1"/>
  <c r="D103" i="12" s="1"/>
  <c r="D104" i="12" s="1"/>
  <c r="D105" i="12" s="1"/>
  <c r="D107" i="12"/>
  <c r="D109" i="12"/>
  <c r="D110" i="12" s="1"/>
  <c r="D111" i="12" s="1"/>
  <c r="D112" i="12" s="1"/>
  <c r="D113" i="12" s="1"/>
  <c r="D114" i="12" s="1"/>
  <c r="D116" i="12"/>
  <c r="D117" i="12" s="1"/>
  <c r="D118" i="12" s="1"/>
  <c r="D119" i="12" s="1"/>
  <c r="D120" i="12" s="1"/>
  <c r="D121" i="12" s="1"/>
  <c r="D123" i="12"/>
  <c r="D125" i="12"/>
  <c r="D126" i="12"/>
  <c r="D127" i="12" s="1"/>
  <c r="D128" i="12" s="1"/>
  <c r="D129" i="12" s="1"/>
  <c r="D130" i="12" s="1"/>
  <c r="D132" i="12"/>
  <c r="D133" i="12" s="1"/>
  <c r="D134" i="12" s="1"/>
  <c r="D135" i="12" s="1"/>
  <c r="D136" i="12" s="1"/>
  <c r="D137" i="12" s="1"/>
  <c r="D139" i="12"/>
  <c r="D141" i="12"/>
  <c r="D142" i="12" s="1"/>
  <c r="D143" i="12" s="1"/>
  <c r="D144" i="12" s="1"/>
  <c r="D145" i="12" s="1"/>
  <c r="D146" i="12" s="1"/>
  <c r="D148" i="12"/>
  <c r="D149" i="12" s="1"/>
  <c r="D150" i="12" s="1"/>
  <c r="D151" i="12" s="1"/>
  <c r="D152" i="12" s="1"/>
  <c r="D153" i="12" s="1"/>
  <c r="D155" i="12"/>
  <c r="D157" i="12"/>
  <c r="D158" i="12" s="1"/>
  <c r="D159" i="12" s="1"/>
  <c r="D160" i="12" s="1"/>
  <c r="D161" i="12" s="1"/>
  <c r="D162" i="12" s="1"/>
  <c r="D164" i="12"/>
  <c r="D165" i="12"/>
  <c r="D166" i="12" s="1"/>
  <c r="D167" i="12" s="1"/>
  <c r="D168" i="12" s="1"/>
  <c r="D169" i="12" s="1"/>
  <c r="D171" i="12"/>
  <c r="D173" i="12"/>
  <c r="D174" i="12" s="1"/>
  <c r="D175" i="12" s="1"/>
  <c r="D176" i="12" s="1"/>
  <c r="D177" i="12" s="1"/>
  <c r="D178" i="12" s="1"/>
  <c r="D180" i="12"/>
  <c r="D181" i="12" s="1"/>
  <c r="D182" i="12" s="1"/>
  <c r="D183" i="12" s="1"/>
  <c r="D184" i="12" s="1"/>
  <c r="D185" i="12" s="1"/>
  <c r="D187" i="12"/>
  <c r="D189" i="12"/>
  <c r="D190" i="12"/>
  <c r="D191" i="12" s="1"/>
  <c r="D192" i="12" s="1"/>
  <c r="G421" i="11" l="1"/>
  <c r="H421" i="11"/>
  <c r="F406" i="11"/>
  <c r="G406" i="11"/>
  <c r="F386" i="11"/>
  <c r="G386" i="11"/>
  <c r="F366" i="11"/>
  <c r="G366" i="11"/>
  <c r="F350" i="11"/>
  <c r="G350" i="11"/>
  <c r="F272" i="11"/>
  <c r="G272" i="11"/>
  <c r="F240" i="11"/>
  <c r="G240" i="11"/>
  <c r="F104" i="11"/>
  <c r="G104" i="11"/>
  <c r="F318" i="11"/>
  <c r="G318" i="11"/>
  <c r="F302" i="11"/>
  <c r="G302" i="11"/>
  <c r="F277" i="11"/>
  <c r="G277" i="11"/>
  <c r="F273" i="11"/>
  <c r="G273" i="11"/>
  <c r="G267" i="11"/>
  <c r="F248" i="11"/>
  <c r="G248" i="11"/>
  <c r="F241" i="11"/>
  <c r="G241" i="11"/>
  <c r="G235" i="11"/>
  <c r="F212" i="11"/>
  <c r="G212" i="11"/>
  <c r="F208" i="11"/>
  <c r="G208" i="11"/>
  <c r="H206" i="11"/>
  <c r="G206" i="11"/>
  <c r="F193" i="11"/>
  <c r="G193" i="11"/>
  <c r="G191" i="11"/>
  <c r="F191" i="11"/>
  <c r="F112" i="11"/>
  <c r="G112" i="11"/>
  <c r="F105" i="11"/>
  <c r="G105" i="11"/>
  <c r="G357" i="11"/>
  <c r="H357" i="11"/>
  <c r="F265" i="11"/>
  <c r="G265" i="11"/>
  <c r="G494" i="11"/>
  <c r="G468" i="11"/>
  <c r="G462" i="11"/>
  <c r="G446" i="11"/>
  <c r="F418" i="11"/>
  <c r="G418" i="11"/>
  <c r="G397" i="11"/>
  <c r="F370" i="11"/>
  <c r="G370" i="11"/>
  <c r="F342" i="11"/>
  <c r="G342" i="11"/>
  <c r="F310" i="11"/>
  <c r="G310" i="11"/>
  <c r="F499" i="11"/>
  <c r="F498" i="11"/>
  <c r="G496" i="11"/>
  <c r="G493" i="11"/>
  <c r="G490" i="11"/>
  <c r="F484" i="11"/>
  <c r="G483" i="11"/>
  <c r="F482" i="11"/>
  <c r="G480" i="11"/>
  <c r="G477" i="11"/>
  <c r="G474" i="11"/>
  <c r="G467" i="11"/>
  <c r="F466" i="11"/>
  <c r="G464" i="11"/>
  <c r="G461" i="11"/>
  <c r="G458" i="11"/>
  <c r="F452" i="11"/>
  <c r="G451" i="11"/>
  <c r="F450" i="11"/>
  <c r="G448" i="11"/>
  <c r="G445" i="11"/>
  <c r="G442" i="11"/>
  <c r="F436" i="11"/>
  <c r="G435" i="11"/>
  <c r="F434" i="11"/>
  <c r="G432" i="11"/>
  <c r="G429" i="11"/>
  <c r="G426" i="11"/>
  <c r="F422" i="11"/>
  <c r="G422" i="11"/>
  <c r="G415" i="11"/>
  <c r="G413" i="11"/>
  <c r="G403" i="11"/>
  <c r="G401" i="11"/>
  <c r="F398" i="11"/>
  <c r="G398" i="11"/>
  <c r="F390" i="11"/>
  <c r="G390" i="11"/>
  <c r="F382" i="11"/>
  <c r="G382" i="11"/>
  <c r="F374" i="11"/>
  <c r="G374" i="11"/>
  <c r="G365" i="11"/>
  <c r="H365" i="11"/>
  <c r="G363" i="11"/>
  <c r="F358" i="11"/>
  <c r="G358" i="11"/>
  <c r="F346" i="11"/>
  <c r="G346" i="11"/>
  <c r="G339" i="11"/>
  <c r="G337" i="11"/>
  <c r="G331" i="11"/>
  <c r="G329" i="11"/>
  <c r="G323" i="11"/>
  <c r="G321" i="11"/>
  <c r="G315" i="11"/>
  <c r="G313" i="11"/>
  <c r="G307" i="11"/>
  <c r="G305" i="11"/>
  <c r="G299" i="11"/>
  <c r="G297" i="11"/>
  <c r="G291" i="11"/>
  <c r="G289" i="11"/>
  <c r="H286" i="11"/>
  <c r="G286" i="11"/>
  <c r="G281" i="11"/>
  <c r="G279" i="11"/>
  <c r="F279" i="11"/>
  <c r="G275" i="11"/>
  <c r="F256" i="11"/>
  <c r="G256" i="11"/>
  <c r="F249" i="11"/>
  <c r="G249" i="11"/>
  <c r="G243" i="11"/>
  <c r="F224" i="11"/>
  <c r="G224" i="11"/>
  <c r="F213" i="11"/>
  <c r="G213" i="11"/>
  <c r="H202" i="11"/>
  <c r="G202" i="11"/>
  <c r="G195" i="11"/>
  <c r="F195" i="11"/>
  <c r="F181" i="11"/>
  <c r="G181" i="11"/>
  <c r="F176" i="11"/>
  <c r="G176" i="11"/>
  <c r="F165" i="11"/>
  <c r="G165" i="11"/>
  <c r="F160" i="11"/>
  <c r="G160" i="11"/>
  <c r="F149" i="11"/>
  <c r="G149" i="11"/>
  <c r="F144" i="11"/>
  <c r="G144" i="11"/>
  <c r="F133" i="11"/>
  <c r="G133" i="11"/>
  <c r="F128" i="11"/>
  <c r="G128" i="11"/>
  <c r="F394" i="11"/>
  <c r="G394" i="11"/>
  <c r="F378" i="11"/>
  <c r="G378" i="11"/>
  <c r="G345" i="11"/>
  <c r="H345" i="11"/>
  <c r="F233" i="11"/>
  <c r="G233" i="11"/>
  <c r="G478" i="11"/>
  <c r="G430" i="11"/>
  <c r="F410" i="11"/>
  <c r="G410" i="11"/>
  <c r="G389" i="11"/>
  <c r="G381" i="11"/>
  <c r="G373" i="11"/>
  <c r="G361" i="11"/>
  <c r="H361" i="11"/>
  <c r="F354" i="11"/>
  <c r="G354" i="11"/>
  <c r="F334" i="11"/>
  <c r="G334" i="11"/>
  <c r="F326" i="11"/>
  <c r="G326" i="11"/>
  <c r="F294" i="11"/>
  <c r="G294" i="11"/>
  <c r="G123" i="11"/>
  <c r="H123" i="11"/>
  <c r="G495" i="11"/>
  <c r="F494" i="11"/>
  <c r="G489" i="11"/>
  <c r="G486" i="11"/>
  <c r="G479" i="11"/>
  <c r="F478" i="11"/>
  <c r="G473" i="11"/>
  <c r="G470" i="11"/>
  <c r="G463" i="11"/>
  <c r="F462" i="11"/>
  <c r="G457" i="11"/>
  <c r="G454" i="11"/>
  <c r="G447" i="11"/>
  <c r="F446" i="11"/>
  <c r="G441" i="11"/>
  <c r="G438" i="11"/>
  <c r="G431" i="11"/>
  <c r="F430" i="11"/>
  <c r="G425" i="11"/>
  <c r="F414" i="11"/>
  <c r="G414" i="11"/>
  <c r="G407" i="11"/>
  <c r="G405" i="11"/>
  <c r="F402" i="11"/>
  <c r="G402" i="11"/>
  <c r="G395" i="11"/>
  <c r="G393" i="11"/>
  <c r="G387" i="11"/>
  <c r="G385" i="11"/>
  <c r="G379" i="11"/>
  <c r="G377" i="11"/>
  <c r="G367" i="11"/>
  <c r="F362" i="11"/>
  <c r="G362" i="11"/>
  <c r="G353" i="11"/>
  <c r="H353" i="11"/>
  <c r="G351" i="11"/>
  <c r="G349" i="11"/>
  <c r="F338" i="11"/>
  <c r="G338" i="11"/>
  <c r="F330" i="11"/>
  <c r="G330" i="11"/>
  <c r="F322" i="11"/>
  <c r="G322" i="11"/>
  <c r="F314" i="11"/>
  <c r="G314" i="11"/>
  <c r="F306" i="11"/>
  <c r="G306" i="11"/>
  <c r="F298" i="11"/>
  <c r="G298" i="11"/>
  <c r="F290" i="11"/>
  <c r="G290" i="11"/>
  <c r="G288" i="11"/>
  <c r="F280" i="11"/>
  <c r="G280" i="11"/>
  <c r="F276" i="11"/>
  <c r="G276" i="11"/>
  <c r="F264" i="11"/>
  <c r="G264" i="11"/>
  <c r="F257" i="11"/>
  <c r="G257" i="11"/>
  <c r="G251" i="11"/>
  <c r="F232" i="11"/>
  <c r="G232" i="11"/>
  <c r="F225" i="11"/>
  <c r="G225" i="11"/>
  <c r="G219" i="11"/>
  <c r="G287" i="11"/>
  <c r="F268" i="11"/>
  <c r="G268" i="11"/>
  <c r="F260" i="11"/>
  <c r="G260" i="11"/>
  <c r="F252" i="11"/>
  <c r="G252" i="11"/>
  <c r="F244" i="11"/>
  <c r="G244" i="11"/>
  <c r="F236" i="11"/>
  <c r="G236" i="11"/>
  <c r="F228" i="11"/>
  <c r="G228" i="11"/>
  <c r="F220" i="11"/>
  <c r="G220" i="11"/>
  <c r="F209" i="11"/>
  <c r="G209" i="11"/>
  <c r="G207" i="11"/>
  <c r="F207" i="11"/>
  <c r="F196" i="11"/>
  <c r="G196" i="11"/>
  <c r="F192" i="11"/>
  <c r="G192" i="11"/>
  <c r="H190" i="11"/>
  <c r="G190" i="11"/>
  <c r="F113" i="11"/>
  <c r="G113" i="11"/>
  <c r="G107" i="11"/>
  <c r="G283" i="11"/>
  <c r="G271" i="11"/>
  <c r="G263" i="11"/>
  <c r="G255" i="11"/>
  <c r="G247" i="11"/>
  <c r="G239" i="11"/>
  <c r="G231" i="11"/>
  <c r="G223" i="11"/>
  <c r="H218" i="11"/>
  <c r="G218" i="11"/>
  <c r="G211" i="11"/>
  <c r="F211" i="11"/>
  <c r="F184" i="11"/>
  <c r="G184" i="11"/>
  <c r="F173" i="11"/>
  <c r="G173" i="11"/>
  <c r="F168" i="11"/>
  <c r="G168" i="11"/>
  <c r="F157" i="11"/>
  <c r="G157" i="11"/>
  <c r="F152" i="11"/>
  <c r="G152" i="11"/>
  <c r="F141" i="11"/>
  <c r="G141" i="11"/>
  <c r="F136" i="11"/>
  <c r="G136" i="11"/>
  <c r="F125" i="11"/>
  <c r="G125" i="11"/>
  <c r="G119" i="11"/>
  <c r="H119" i="11"/>
  <c r="F116" i="11"/>
  <c r="G116" i="11"/>
  <c r="G203" i="11"/>
  <c r="G187" i="11"/>
  <c r="G179" i="11"/>
  <c r="G171" i="11"/>
  <c r="G163" i="11"/>
  <c r="G155" i="11"/>
  <c r="G147" i="11"/>
  <c r="G139" i="11"/>
  <c r="G131" i="11"/>
  <c r="F120" i="11"/>
  <c r="G120" i="11"/>
  <c r="F108" i="11"/>
  <c r="G108" i="11"/>
  <c r="G215" i="11"/>
  <c r="G199" i="11"/>
  <c r="F180" i="11"/>
  <c r="G180" i="11"/>
  <c r="F172" i="11"/>
  <c r="G172" i="11"/>
  <c r="F164" i="11"/>
  <c r="G164" i="11"/>
  <c r="F156" i="11"/>
  <c r="G156" i="11"/>
  <c r="F148" i="11"/>
  <c r="G148" i="11"/>
  <c r="F140" i="11"/>
  <c r="G140" i="11"/>
  <c r="F132" i="11"/>
  <c r="G132" i="11"/>
  <c r="F124" i="11"/>
  <c r="G124" i="11"/>
  <c r="G115" i="11"/>
  <c r="H115" i="11"/>
  <c r="G111" i="11"/>
  <c r="G103" i="11"/>
  <c r="AC10" i="11" l="1"/>
  <c r="W10" i="11"/>
  <c r="D27" i="12"/>
  <c r="D20" i="12"/>
  <c r="D21" i="12" s="1"/>
  <c r="D22" i="12" s="1"/>
  <c r="D23" i="12" s="1"/>
  <c r="D24" i="12" s="1"/>
  <c r="D25" i="12" s="1"/>
  <c r="F3" i="12"/>
  <c r="D6" i="12"/>
  <c r="B5" i="3"/>
  <c r="B3" i="3"/>
  <c r="D13" i="12"/>
  <c r="D14" i="12"/>
  <c r="D15" i="12" s="1"/>
  <c r="D16" i="12" s="1"/>
  <c r="D17" i="12" s="1"/>
  <c r="D18" i="12" s="1"/>
  <c r="F4" i="12"/>
  <c r="C6" i="6"/>
  <c r="C7" i="6"/>
  <c r="C11" i="6" s="1"/>
  <c r="C5" i="6"/>
  <c r="O5" i="11"/>
  <c r="Q5" i="11" s="1"/>
  <c r="N7" i="11"/>
  <c r="O12" i="11"/>
  <c r="Q12" i="11" s="1"/>
  <c r="N14" i="11"/>
  <c r="O18" i="11"/>
  <c r="N19" i="11"/>
  <c r="O19" i="11"/>
  <c r="N21" i="11"/>
  <c r="N22" i="11"/>
  <c r="O22" i="11"/>
  <c r="D6" i="11"/>
  <c r="Q11" i="6"/>
  <c r="Q9" i="6"/>
  <c r="P11" i="6"/>
  <c r="P9" i="6"/>
  <c r="O11" i="6"/>
  <c r="O9" i="6"/>
  <c r="Q2" i="6"/>
  <c r="P2" i="6"/>
  <c r="O2" i="6"/>
  <c r="E9" i="6"/>
  <c r="E11" i="6"/>
  <c r="M2" i="6"/>
  <c r="L2" i="6"/>
  <c r="K2" i="6"/>
  <c r="J2" i="6"/>
  <c r="I2" i="6"/>
  <c r="H2" i="6"/>
  <c r="G2" i="6"/>
  <c r="F2" i="6"/>
  <c r="E2" i="6"/>
  <c r="M11" i="6"/>
  <c r="L11" i="6"/>
  <c r="K11" i="6"/>
  <c r="J11" i="6"/>
  <c r="I11" i="6"/>
  <c r="H11" i="6"/>
  <c r="G11" i="6"/>
  <c r="F11" i="6"/>
  <c r="M9" i="6"/>
  <c r="L9" i="6"/>
  <c r="K9" i="6"/>
  <c r="J9" i="6"/>
  <c r="I9" i="6"/>
  <c r="H9" i="6"/>
  <c r="G9" i="6"/>
  <c r="F9" i="6"/>
  <c r="T11" i="11" l="1"/>
  <c r="T15" i="11"/>
  <c r="T19" i="11"/>
  <c r="T23" i="11"/>
  <c r="T27" i="11"/>
  <c r="T31" i="11"/>
  <c r="T35" i="11"/>
  <c r="T39" i="11"/>
  <c r="T43" i="11"/>
  <c r="T47" i="11"/>
  <c r="T51" i="11"/>
  <c r="T55" i="11"/>
  <c r="T59" i="11"/>
  <c r="T63" i="11"/>
  <c r="T67" i="11"/>
  <c r="T71" i="11"/>
  <c r="T75" i="11"/>
  <c r="T79" i="11"/>
  <c r="T83" i="11"/>
  <c r="T87" i="11"/>
  <c r="T91" i="11"/>
  <c r="T95" i="11"/>
  <c r="T99" i="11"/>
  <c r="G29" i="12"/>
  <c r="G33" i="12"/>
  <c r="G37" i="12"/>
  <c r="G41" i="12"/>
  <c r="G45" i="12"/>
  <c r="G49" i="12"/>
  <c r="G53" i="12"/>
  <c r="G57" i="12"/>
  <c r="G61" i="12"/>
  <c r="G65" i="12"/>
  <c r="G69" i="12"/>
  <c r="G73" i="12"/>
  <c r="G77" i="12"/>
  <c r="G81" i="12"/>
  <c r="G85" i="12"/>
  <c r="G89" i="12"/>
  <c r="G93" i="12"/>
  <c r="G97" i="12"/>
  <c r="G101" i="12"/>
  <c r="G105" i="12"/>
  <c r="G109" i="12"/>
  <c r="G113" i="12"/>
  <c r="G117" i="12"/>
  <c r="G121" i="12"/>
  <c r="G125" i="12"/>
  <c r="G129" i="12"/>
  <c r="G133" i="12"/>
  <c r="G137" i="12"/>
  <c r="G141" i="12"/>
  <c r="G145" i="12"/>
  <c r="G149" i="12"/>
  <c r="G153" i="12"/>
  <c r="G157" i="12"/>
  <c r="G161" i="12"/>
  <c r="G165" i="12"/>
  <c r="G169" i="12"/>
  <c r="G173" i="12"/>
  <c r="G177" i="12"/>
  <c r="G181" i="12"/>
  <c r="G185" i="12"/>
  <c r="G189" i="12"/>
  <c r="T14" i="11"/>
  <c r="T30" i="11"/>
  <c r="T46" i="11"/>
  <c r="T58" i="11"/>
  <c r="T70" i="11"/>
  <c r="T82" i="11"/>
  <c r="T94" i="11"/>
  <c r="G32" i="12"/>
  <c r="G44" i="12"/>
  <c r="G56" i="12"/>
  <c r="G72" i="12"/>
  <c r="G84" i="12"/>
  <c r="G100" i="12"/>
  <c r="G112" i="12"/>
  <c r="G124" i="12"/>
  <c r="G132" i="12"/>
  <c r="G144" i="12"/>
  <c r="G156" i="12"/>
  <c r="G160" i="12"/>
  <c r="G172" i="12"/>
  <c r="T12" i="11"/>
  <c r="T16" i="11"/>
  <c r="T20" i="11"/>
  <c r="T24" i="11"/>
  <c r="T28" i="11"/>
  <c r="T32" i="11"/>
  <c r="T36" i="11"/>
  <c r="T40" i="11"/>
  <c r="T44" i="11"/>
  <c r="T48" i="11"/>
  <c r="T52" i="11"/>
  <c r="T56" i="11"/>
  <c r="T60" i="11"/>
  <c r="T64" i="11"/>
  <c r="T68" i="11"/>
  <c r="T72" i="11"/>
  <c r="T76" i="11"/>
  <c r="T80" i="11"/>
  <c r="T84" i="11"/>
  <c r="T88" i="11"/>
  <c r="T92" i="11"/>
  <c r="T96" i="11"/>
  <c r="T100" i="11"/>
  <c r="G30" i="12"/>
  <c r="G34" i="12"/>
  <c r="G38" i="12"/>
  <c r="G42" i="12"/>
  <c r="G46" i="12"/>
  <c r="G50" i="12"/>
  <c r="G54" i="12"/>
  <c r="G58" i="12"/>
  <c r="G62" i="12"/>
  <c r="G66" i="12"/>
  <c r="G70" i="12"/>
  <c r="G74" i="12"/>
  <c r="G78" i="12"/>
  <c r="G82" i="12"/>
  <c r="G86" i="12"/>
  <c r="G90" i="12"/>
  <c r="G94" i="12"/>
  <c r="G98" i="12"/>
  <c r="G102" i="12"/>
  <c r="G106" i="12"/>
  <c r="G110" i="12"/>
  <c r="G114" i="12"/>
  <c r="G118" i="12"/>
  <c r="G122" i="12"/>
  <c r="G126" i="12"/>
  <c r="G130" i="12"/>
  <c r="G134" i="12"/>
  <c r="G138" i="12"/>
  <c r="G142" i="12"/>
  <c r="G146" i="12"/>
  <c r="G150" i="12"/>
  <c r="G154" i="12"/>
  <c r="G158" i="12"/>
  <c r="G162" i="12"/>
  <c r="G166" i="12"/>
  <c r="G170" i="12"/>
  <c r="G174" i="12"/>
  <c r="G178" i="12"/>
  <c r="G182" i="12"/>
  <c r="G186" i="12"/>
  <c r="G190" i="12"/>
  <c r="T18" i="11"/>
  <c r="T26" i="11"/>
  <c r="T34" i="11"/>
  <c r="T42" i="11"/>
  <c r="T54" i="11"/>
  <c r="T66" i="11"/>
  <c r="T78" i="11"/>
  <c r="T90" i="11"/>
  <c r="G28" i="12"/>
  <c r="G40" i="12"/>
  <c r="G52" i="12"/>
  <c r="G64" i="12"/>
  <c r="G76" i="12"/>
  <c r="G96" i="12"/>
  <c r="G108" i="12"/>
  <c r="G120" i="12"/>
  <c r="G136" i="12"/>
  <c r="G148" i="12"/>
  <c r="G164" i="12"/>
  <c r="G176" i="12"/>
  <c r="T13" i="11"/>
  <c r="T17" i="11"/>
  <c r="T21" i="11"/>
  <c r="T25" i="11"/>
  <c r="T29" i="11"/>
  <c r="T33" i="11"/>
  <c r="T37" i="11"/>
  <c r="T41" i="11"/>
  <c r="T45" i="11"/>
  <c r="T49" i="11"/>
  <c r="T53" i="11"/>
  <c r="T57" i="11"/>
  <c r="T61" i="11"/>
  <c r="T65" i="11"/>
  <c r="T69" i="11"/>
  <c r="T73" i="11"/>
  <c r="T77" i="11"/>
  <c r="T81" i="11"/>
  <c r="T85" i="11"/>
  <c r="T89" i="11"/>
  <c r="T93" i="11"/>
  <c r="T97" i="11"/>
  <c r="T9" i="11"/>
  <c r="G31" i="12"/>
  <c r="G35" i="12"/>
  <c r="G39" i="12"/>
  <c r="G43" i="12"/>
  <c r="G47" i="12"/>
  <c r="G51" i="12"/>
  <c r="G55" i="12"/>
  <c r="G59" i="12"/>
  <c r="G63" i="12"/>
  <c r="G67" i="12"/>
  <c r="G71" i="12"/>
  <c r="G75" i="12"/>
  <c r="G79" i="12"/>
  <c r="G83" i="12"/>
  <c r="G87" i="12"/>
  <c r="G91" i="12"/>
  <c r="G95" i="12"/>
  <c r="G99" i="12"/>
  <c r="G103" i="12"/>
  <c r="G107" i="12"/>
  <c r="G111" i="12"/>
  <c r="G115" i="12"/>
  <c r="G119" i="12"/>
  <c r="G123" i="12"/>
  <c r="G127" i="12"/>
  <c r="G131" i="12"/>
  <c r="G135" i="12"/>
  <c r="G139" i="12"/>
  <c r="G143" i="12"/>
  <c r="G147" i="12"/>
  <c r="G151" i="12"/>
  <c r="G155" i="12"/>
  <c r="G159" i="12"/>
  <c r="G163" i="12"/>
  <c r="G167" i="12"/>
  <c r="G171" i="12"/>
  <c r="G175" i="12"/>
  <c r="G179" i="12"/>
  <c r="G183" i="12"/>
  <c r="G187" i="12"/>
  <c r="G191" i="12"/>
  <c r="T10" i="11"/>
  <c r="T22" i="11"/>
  <c r="T38" i="11"/>
  <c r="T50" i="11"/>
  <c r="T62" i="11"/>
  <c r="T74" i="11"/>
  <c r="T86" i="11"/>
  <c r="T98" i="11"/>
  <c r="G36" i="12"/>
  <c r="G48" i="12"/>
  <c r="G60" i="12"/>
  <c r="G68" i="12"/>
  <c r="G80" i="12"/>
  <c r="G88" i="12"/>
  <c r="G92" i="12"/>
  <c r="G104" i="12"/>
  <c r="G116" i="12"/>
  <c r="G128" i="12"/>
  <c r="G140" i="12"/>
  <c r="G152" i="12"/>
  <c r="G168" i="12"/>
  <c r="G184" i="12"/>
  <c r="G180" i="12"/>
  <c r="G188" i="12"/>
  <c r="G192" i="12"/>
  <c r="N12" i="11"/>
  <c r="O14" i="11"/>
  <c r="O7" i="11"/>
  <c r="N5" i="11"/>
  <c r="G26" i="12"/>
  <c r="G18" i="12"/>
  <c r="G14" i="12"/>
  <c r="G21" i="12"/>
  <c r="D7" i="12"/>
  <c r="G22" i="12"/>
  <c r="G17" i="12"/>
  <c r="G25" i="12"/>
  <c r="G12" i="12"/>
  <c r="G15" i="12"/>
  <c r="G19" i="12"/>
  <c r="G23" i="12"/>
  <c r="G27" i="12"/>
  <c r="G13" i="12"/>
  <c r="G16" i="12"/>
  <c r="G20" i="12"/>
  <c r="G24" i="12"/>
  <c r="B50" i="3"/>
  <c r="N4" i="11"/>
  <c r="O6" i="11"/>
  <c r="C9" i="6"/>
  <c r="B4" i="11" l="1"/>
  <c r="Q2" i="11"/>
  <c r="N11" i="11"/>
  <c r="O13" i="11"/>
  <c r="M8" i="11"/>
  <c r="V9" i="11" s="1"/>
  <c r="B11" i="11" l="1"/>
  <c r="B15" i="11"/>
  <c r="B19" i="11"/>
  <c r="B23" i="11"/>
  <c r="B27" i="11"/>
  <c r="B31" i="11"/>
  <c r="F31" i="11" s="1"/>
  <c r="B12" i="11"/>
  <c r="B16" i="11"/>
  <c r="B20" i="11"/>
  <c r="B24" i="11"/>
  <c r="B28" i="11"/>
  <c r="B32" i="11"/>
  <c r="B17" i="11"/>
  <c r="B25" i="11"/>
  <c r="B33" i="11"/>
  <c r="B37" i="11"/>
  <c r="B41" i="11"/>
  <c r="F41" i="11" s="1"/>
  <c r="B45" i="11"/>
  <c r="F45" i="11" s="1"/>
  <c r="B49" i="11"/>
  <c r="B53" i="11"/>
  <c r="B57" i="11"/>
  <c r="F57" i="11" s="1"/>
  <c r="B61" i="11"/>
  <c r="F61" i="11" s="1"/>
  <c r="B65" i="11"/>
  <c r="B69" i="11"/>
  <c r="B73" i="11"/>
  <c r="B77" i="11"/>
  <c r="F77" i="11" s="1"/>
  <c r="B81" i="11"/>
  <c r="B85" i="11"/>
  <c r="B89" i="11"/>
  <c r="F89" i="11" s="1"/>
  <c r="B93" i="11"/>
  <c r="F93" i="11" s="1"/>
  <c r="B97" i="11"/>
  <c r="B13" i="11"/>
  <c r="B29" i="11"/>
  <c r="B39" i="11"/>
  <c r="F39" i="11" s="1"/>
  <c r="B47" i="11"/>
  <c r="F47" i="11" s="1"/>
  <c r="B55" i="11"/>
  <c r="B63" i="11"/>
  <c r="B71" i="11"/>
  <c r="F71" i="11" s="1"/>
  <c r="B79" i="11"/>
  <c r="B87" i="11"/>
  <c r="B95" i="11"/>
  <c r="F95" i="11" s="1"/>
  <c r="B14" i="11"/>
  <c r="B22" i="11"/>
  <c r="B36" i="11"/>
  <c r="B44" i="11"/>
  <c r="F44" i="11" s="1"/>
  <c r="B52" i="11"/>
  <c r="B56" i="11"/>
  <c r="B64" i="11"/>
  <c r="B72" i="11"/>
  <c r="B80" i="11"/>
  <c r="F80" i="11" s="1"/>
  <c r="B88" i="11"/>
  <c r="B100" i="11"/>
  <c r="B18" i="11"/>
  <c r="B26" i="11"/>
  <c r="B34" i="11"/>
  <c r="F34" i="11" s="1"/>
  <c r="B38" i="11"/>
  <c r="F38" i="11" s="1"/>
  <c r="B42" i="11"/>
  <c r="B46" i="11"/>
  <c r="F46" i="11" s="1"/>
  <c r="B50" i="11"/>
  <c r="F50" i="11" s="1"/>
  <c r="B54" i="11"/>
  <c r="F54" i="11" s="1"/>
  <c r="B58" i="11"/>
  <c r="B62" i="11"/>
  <c r="F62" i="11" s="1"/>
  <c r="B66" i="11"/>
  <c r="F66" i="11" s="1"/>
  <c r="B70" i="11"/>
  <c r="F70" i="11" s="1"/>
  <c r="B74" i="11"/>
  <c r="B78" i="11"/>
  <c r="F78" i="11" s="1"/>
  <c r="B82" i="11"/>
  <c r="F82" i="11" s="1"/>
  <c r="B86" i="11"/>
  <c r="F86" i="11" s="1"/>
  <c r="B90" i="11"/>
  <c r="B94" i="11"/>
  <c r="F94" i="11" s="1"/>
  <c r="B98" i="11"/>
  <c r="F98" i="11" s="1"/>
  <c r="B21" i="11"/>
  <c r="B35" i="11"/>
  <c r="B43" i="11"/>
  <c r="F43" i="11" s="1"/>
  <c r="B51" i="11"/>
  <c r="F51" i="11" s="1"/>
  <c r="B59" i="11"/>
  <c r="F59" i="11" s="1"/>
  <c r="B67" i="11"/>
  <c r="B75" i="11"/>
  <c r="F75" i="11" s="1"/>
  <c r="B83" i="11"/>
  <c r="F83" i="11" s="1"/>
  <c r="B91" i="11"/>
  <c r="F91" i="11" s="1"/>
  <c r="B99" i="11"/>
  <c r="B30" i="11"/>
  <c r="F30" i="11" s="1"/>
  <c r="B40" i="11"/>
  <c r="F40" i="11" s="1"/>
  <c r="B48" i="11"/>
  <c r="F48" i="11" s="1"/>
  <c r="B60" i="11"/>
  <c r="F60" i="11" s="1"/>
  <c r="B68" i="11"/>
  <c r="F68" i="11" s="1"/>
  <c r="B76" i="11"/>
  <c r="F76" i="11" s="1"/>
  <c r="B84" i="11"/>
  <c r="B92" i="11"/>
  <c r="B96" i="11"/>
  <c r="F96" i="11" s="1"/>
  <c r="F25" i="11"/>
  <c r="F9" i="11"/>
  <c r="D7" i="11"/>
  <c r="V20" i="11"/>
  <c r="V12" i="11"/>
  <c r="V13" i="11"/>
  <c r="V21" i="11"/>
  <c r="V18" i="11"/>
  <c r="V11" i="11"/>
  <c r="Z10" i="11"/>
  <c r="Z12" i="11"/>
  <c r="Z14" i="11"/>
  <c r="Z16" i="11"/>
  <c r="Z18" i="11"/>
  <c r="Z20" i="11"/>
  <c r="Z22" i="11"/>
  <c r="Z24" i="11"/>
  <c r="Z9" i="11"/>
  <c r="Z11" i="11"/>
  <c r="Z13" i="11"/>
  <c r="Z15" i="11"/>
  <c r="Z17" i="11"/>
  <c r="Z19" i="11"/>
  <c r="Z21" i="11"/>
  <c r="Z23" i="11"/>
  <c r="Z25" i="11"/>
  <c r="V10" i="11"/>
  <c r="V19" i="11"/>
  <c r="M15" i="11"/>
  <c r="V24" i="11"/>
  <c r="V16" i="11"/>
  <c r="V25" i="11"/>
  <c r="V17" i="11"/>
  <c r="V22" i="11"/>
  <c r="V14" i="11"/>
  <c r="V23" i="11"/>
  <c r="V15" i="11"/>
  <c r="F100" i="11" l="1"/>
  <c r="F36" i="11"/>
  <c r="F87" i="11"/>
  <c r="F72" i="11"/>
  <c r="F73" i="11"/>
  <c r="F27" i="11"/>
  <c r="F79" i="11"/>
  <c r="F92" i="11"/>
  <c r="F28" i="11"/>
  <c r="F64" i="11"/>
  <c r="F32" i="11"/>
  <c r="F85" i="11"/>
  <c r="F69" i="11"/>
  <c r="F53" i="11"/>
  <c r="F37" i="11"/>
  <c r="F29" i="11"/>
  <c r="F55" i="11"/>
  <c r="F84" i="11"/>
  <c r="F52" i="11"/>
  <c r="F99" i="11"/>
  <c r="F67" i="11"/>
  <c r="F35" i="11"/>
  <c r="F63" i="11"/>
  <c r="F88" i="11"/>
  <c r="F56" i="11"/>
  <c r="F97" i="11"/>
  <c r="F81" i="11"/>
  <c r="F65" i="11"/>
  <c r="F49" i="11"/>
  <c r="F33" i="11"/>
  <c r="F90" i="11"/>
  <c r="F74" i="11"/>
  <c r="F58" i="11"/>
  <c r="F42" i="11"/>
  <c r="F26" i="11"/>
  <c r="AF9" i="11"/>
  <c r="AF11" i="11"/>
  <c r="AF13" i="11"/>
  <c r="AF15" i="11"/>
  <c r="AF17" i="11"/>
  <c r="AF19" i="11"/>
  <c r="AF21" i="11"/>
  <c r="AF23" i="11"/>
  <c r="AF25" i="11"/>
  <c r="AF10" i="11"/>
  <c r="AF12" i="11"/>
  <c r="AF14" i="11"/>
  <c r="AF16" i="11"/>
  <c r="AF18" i="11"/>
  <c r="AF20" i="11"/>
  <c r="AF22" i="11"/>
  <c r="AF24" i="11"/>
  <c r="AB9" i="11"/>
  <c r="AB10" i="11"/>
  <c r="F24" i="11"/>
  <c r="F20" i="11" l="1"/>
  <c r="F21" i="11"/>
  <c r="F18" i="11"/>
  <c r="F22" i="11"/>
  <c r="F19" i="11"/>
  <c r="F23" i="11"/>
  <c r="B10" i="11"/>
  <c r="D4" i="11"/>
  <c r="D5" i="11" l="1"/>
  <c r="D13" i="11" s="1"/>
  <c r="F17" i="11"/>
  <c r="F12" i="11"/>
  <c r="F15" i="11"/>
  <c r="F10" i="11"/>
  <c r="F16" i="11"/>
  <c r="F13" i="11"/>
  <c r="F11" i="11"/>
  <c r="F14" i="11"/>
  <c r="D40" i="11" l="1"/>
  <c r="D59" i="11"/>
  <c r="D78" i="11"/>
  <c r="D30" i="11"/>
  <c r="D57" i="11"/>
  <c r="D96" i="11"/>
  <c r="D100" i="11"/>
  <c r="D68" i="11"/>
  <c r="D80" i="11"/>
  <c r="D47" i="11"/>
  <c r="D83" i="11"/>
  <c r="D51" i="11"/>
  <c r="D19" i="11"/>
  <c r="D90" i="11"/>
  <c r="D74" i="11"/>
  <c r="D58" i="11"/>
  <c r="D42" i="11"/>
  <c r="D26" i="11"/>
  <c r="D10" i="11"/>
  <c r="D85" i="11"/>
  <c r="D69" i="11"/>
  <c r="D53" i="11"/>
  <c r="D37" i="11"/>
  <c r="D21" i="11"/>
  <c r="H21" i="11" s="1"/>
  <c r="D48" i="11"/>
  <c r="D23" i="11"/>
  <c r="D44" i="11"/>
  <c r="D71" i="11"/>
  <c r="D27" i="11"/>
  <c r="D62" i="11"/>
  <c r="D14" i="11"/>
  <c r="D73" i="11"/>
  <c r="D41" i="11"/>
  <c r="D55" i="11"/>
  <c r="D36" i="11"/>
  <c r="D88" i="11"/>
  <c r="D95" i="11"/>
  <c r="D39" i="11"/>
  <c r="D92" i="11"/>
  <c r="D60" i="11"/>
  <c r="D28" i="11"/>
  <c r="D64" i="11"/>
  <c r="D16" i="11"/>
  <c r="D15" i="11"/>
  <c r="D75" i="11"/>
  <c r="D43" i="11"/>
  <c r="D11" i="11"/>
  <c r="D86" i="11"/>
  <c r="D70" i="11"/>
  <c r="D54" i="11"/>
  <c r="D38" i="11"/>
  <c r="D22" i="11"/>
  <c r="D97" i="11"/>
  <c r="D81" i="11"/>
  <c r="D65" i="11"/>
  <c r="D49" i="11"/>
  <c r="D33" i="11"/>
  <c r="D17" i="11"/>
  <c r="D63" i="11"/>
  <c r="D76" i="11"/>
  <c r="D12" i="11"/>
  <c r="D91" i="11"/>
  <c r="D94" i="11"/>
  <c r="D46" i="11"/>
  <c r="D89" i="11"/>
  <c r="D25" i="11"/>
  <c r="D32" i="11"/>
  <c r="D24" i="11"/>
  <c r="D72" i="11"/>
  <c r="D79" i="11"/>
  <c r="D31" i="11"/>
  <c r="D84" i="11"/>
  <c r="D52" i="11"/>
  <c r="D20" i="11"/>
  <c r="D56" i="11"/>
  <c r="D87" i="11"/>
  <c r="D99" i="11"/>
  <c r="D67" i="11"/>
  <c r="D35" i="11"/>
  <c r="D98" i="11"/>
  <c r="D82" i="11"/>
  <c r="D66" i="11"/>
  <c r="D50" i="11"/>
  <c r="D34" i="11"/>
  <c r="D18" i="11"/>
  <c r="D93" i="11"/>
  <c r="D77" i="11"/>
  <c r="D61" i="11"/>
  <c r="D45" i="11"/>
  <c r="D29" i="11"/>
  <c r="H20" i="11"/>
  <c r="G20" i="11"/>
  <c r="D9" i="11"/>
  <c r="H34" i="11" l="1"/>
  <c r="G34" i="11"/>
  <c r="H87" i="11"/>
  <c r="G87" i="11"/>
  <c r="H76" i="11"/>
  <c r="G76" i="11"/>
  <c r="H88" i="11"/>
  <c r="G88" i="11"/>
  <c r="H71" i="11"/>
  <c r="G71" i="11"/>
  <c r="H85" i="11"/>
  <c r="G85" i="11"/>
  <c r="H68" i="11"/>
  <c r="G68" i="11"/>
  <c r="H77" i="11"/>
  <c r="G77" i="11"/>
  <c r="H35" i="11"/>
  <c r="G35" i="11"/>
  <c r="H31" i="11"/>
  <c r="G31" i="11"/>
  <c r="H94" i="11"/>
  <c r="G94" i="11"/>
  <c r="H63" i="11"/>
  <c r="G63" i="11"/>
  <c r="H38" i="11"/>
  <c r="G38" i="11"/>
  <c r="H83" i="11"/>
  <c r="G83" i="11"/>
  <c r="G21" i="11"/>
  <c r="H93" i="11"/>
  <c r="G93" i="11"/>
  <c r="H67" i="11"/>
  <c r="G67" i="11"/>
  <c r="H79" i="11"/>
  <c r="G79" i="11"/>
  <c r="H91" i="11"/>
  <c r="G91" i="11"/>
  <c r="H81" i="11"/>
  <c r="G81" i="11"/>
  <c r="H54" i="11"/>
  <c r="G54" i="11"/>
  <c r="H43" i="11"/>
  <c r="G43" i="11"/>
  <c r="H64" i="11"/>
  <c r="G64" i="11"/>
  <c r="H39" i="11"/>
  <c r="G39" i="11"/>
  <c r="H55" i="11"/>
  <c r="G55" i="11"/>
  <c r="H62" i="11"/>
  <c r="G62" i="11"/>
  <c r="H53" i="11"/>
  <c r="G53" i="11"/>
  <c r="H26" i="11"/>
  <c r="G26" i="11"/>
  <c r="H90" i="11"/>
  <c r="G90" i="11"/>
  <c r="H47" i="11"/>
  <c r="G47" i="11"/>
  <c r="H96" i="11"/>
  <c r="G96" i="11"/>
  <c r="H59" i="11"/>
  <c r="G59" i="11"/>
  <c r="H61" i="11"/>
  <c r="G61" i="11"/>
  <c r="H98" i="11"/>
  <c r="G98" i="11"/>
  <c r="H84" i="11"/>
  <c r="G84" i="11"/>
  <c r="H46" i="11"/>
  <c r="G46" i="11"/>
  <c r="H49" i="11"/>
  <c r="G49" i="11"/>
  <c r="H86" i="11"/>
  <c r="G86" i="11"/>
  <c r="H60" i="11"/>
  <c r="G60" i="11"/>
  <c r="H73" i="11"/>
  <c r="G73" i="11"/>
  <c r="H58" i="11"/>
  <c r="G58" i="11"/>
  <c r="H51" i="11"/>
  <c r="G51" i="11"/>
  <c r="H30" i="11"/>
  <c r="G30" i="11"/>
  <c r="H50" i="11"/>
  <c r="G50" i="11"/>
  <c r="H56" i="11"/>
  <c r="G56" i="11"/>
  <c r="H32" i="11"/>
  <c r="G32" i="11"/>
  <c r="H65" i="11"/>
  <c r="G65" i="11"/>
  <c r="H92" i="11"/>
  <c r="G92" i="11"/>
  <c r="H36" i="11"/>
  <c r="G36" i="11"/>
  <c r="H44" i="11"/>
  <c r="G44" i="11"/>
  <c r="H37" i="11"/>
  <c r="G37" i="11"/>
  <c r="H74" i="11"/>
  <c r="G74" i="11"/>
  <c r="H100" i="11"/>
  <c r="G100" i="11"/>
  <c r="H78" i="11"/>
  <c r="G78" i="11"/>
  <c r="H29" i="11"/>
  <c r="G29" i="11"/>
  <c r="H66" i="11"/>
  <c r="G66" i="11"/>
  <c r="H45" i="11"/>
  <c r="G45" i="11"/>
  <c r="H82" i="11"/>
  <c r="G82" i="11"/>
  <c r="H99" i="11"/>
  <c r="G99" i="11"/>
  <c r="H52" i="11"/>
  <c r="G52" i="11"/>
  <c r="H72" i="11"/>
  <c r="G72" i="11"/>
  <c r="H89" i="11"/>
  <c r="G89" i="11"/>
  <c r="H33" i="11"/>
  <c r="G33" i="11"/>
  <c r="H97" i="11"/>
  <c r="G97" i="11"/>
  <c r="H70" i="11"/>
  <c r="G70" i="11"/>
  <c r="H75" i="11"/>
  <c r="G75" i="11"/>
  <c r="H28" i="11"/>
  <c r="G28" i="11"/>
  <c r="H95" i="11"/>
  <c r="G95" i="11"/>
  <c r="H41" i="11"/>
  <c r="G41" i="11"/>
  <c r="H27" i="11"/>
  <c r="G27" i="11"/>
  <c r="H48" i="11"/>
  <c r="G48" i="11"/>
  <c r="H69" i="11"/>
  <c r="G69" i="11"/>
  <c r="H42" i="11"/>
  <c r="G42" i="11"/>
  <c r="H80" i="11"/>
  <c r="G80" i="11"/>
  <c r="H57" i="11"/>
  <c r="G57" i="11"/>
  <c r="H40" i="11"/>
  <c r="G40" i="11"/>
  <c r="H11" i="11"/>
  <c r="G11" i="11"/>
  <c r="H12" i="11"/>
  <c r="G12" i="11"/>
  <c r="G22" i="11"/>
  <c r="H22" i="11"/>
  <c r="G9" i="11"/>
  <c r="H9" i="11"/>
  <c r="H18" i="11"/>
  <c r="G18" i="11"/>
  <c r="G25" i="11"/>
  <c r="H25" i="11"/>
  <c r="H14" i="11"/>
  <c r="G14" i="11"/>
  <c r="H16" i="11"/>
  <c r="G16" i="11"/>
  <c r="H10" i="11"/>
  <c r="G10" i="11"/>
  <c r="H19" i="11"/>
  <c r="G19" i="11"/>
  <c r="H17" i="11"/>
  <c r="G17" i="11"/>
  <c r="H23" i="11"/>
  <c r="G23" i="11"/>
  <c r="H13" i="11"/>
  <c r="G13" i="11"/>
  <c r="G24" i="11"/>
  <c r="H24" i="11"/>
  <c r="H15" i="11"/>
  <c r="G15" i="11"/>
</calcChain>
</file>

<file path=xl/comments1.xml><?xml version="1.0" encoding="utf-8"?>
<comments xmlns="http://schemas.openxmlformats.org/spreadsheetml/2006/main">
  <authors>
    <author>Bob_Binder</author>
  </authors>
  <commentList>
    <comment ref="E1" authorId="0" shapeId="0">
      <text>
        <r>
          <rPr>
            <sz val="10"/>
            <color indexed="81"/>
            <rFont val="Tahoma"/>
          </rPr>
          <t>These scenarios are as defined in Musa, pp 435-449.</t>
        </r>
      </text>
    </comment>
    <comment ref="O1" authorId="0" shapeId="0">
      <text>
        <r>
          <rPr>
            <sz val="10"/>
            <color indexed="81"/>
            <rFont val="Tahoma"/>
          </rPr>
          <t xml:space="preserve">Add your own scenarios here. </t>
        </r>
      </text>
    </comment>
    <comment ref="C4" authorId="0" shapeId="0">
      <text>
        <r>
          <rPr>
            <sz val="10"/>
            <color indexed="81"/>
            <rFont val="Tahoma"/>
          </rPr>
          <t xml:space="preserve">Choose one of the preset risk scenarios (I - IX), or define your own. Copy that scenario's values ( </t>
        </r>
        <r>
          <rPr>
            <sz val="10"/>
            <color indexed="81"/>
            <rFont val="Arial"/>
            <family val="2"/>
          </rPr>
          <t xml:space="preserve">γ, α, β) </t>
        </r>
        <r>
          <rPr>
            <sz val="10"/>
            <color indexed="81"/>
            <rFont val="Tahoma"/>
          </rPr>
          <t xml:space="preserve">to this column.  The preview and Demo Chart regions will be automatically updated. 
</t>
        </r>
      </text>
    </comment>
    <comment ref="B9" authorId="0" shapeId="0">
      <text>
        <r>
          <rPr>
            <sz val="10"/>
            <color indexed="81"/>
            <rFont val="Tahoma"/>
          </rPr>
          <t>ln (beta / (1 - alpha))</t>
        </r>
      </text>
    </comment>
    <comment ref="B11" authorId="0" shapeId="0">
      <text>
        <r>
          <rPr>
            <b/>
            <sz val="10"/>
            <color indexed="81"/>
            <rFont val="Tahoma"/>
          </rPr>
          <t>l</t>
        </r>
        <r>
          <rPr>
            <sz val="10"/>
            <color indexed="81"/>
            <rFont val="Tahoma"/>
            <family val="2"/>
          </rPr>
          <t>n ( (1 - beta) / alpha))</t>
        </r>
      </text>
    </comment>
    <comment ref="C13" authorId="0" shapeId="0">
      <text>
        <r>
          <rPr>
            <sz val="10"/>
            <color indexed="81"/>
            <rFont val="Tahoma"/>
          </rPr>
          <t>This set the maximum number of failures that can be diagramed in this chart.
If you want to use a smaller/larger sample size, you'll have to modify the reject boundary plot and the RDC Preview graph.</t>
        </r>
      </text>
    </comment>
  </commentList>
</comments>
</file>

<file path=xl/comments2.xml><?xml version="1.0" encoding="utf-8"?>
<comments xmlns="http://schemas.openxmlformats.org/spreadsheetml/2006/main">
  <authors>
    <author>Bob_Binder</author>
  </authors>
  <commentList>
    <comment ref="D11" authorId="0" shapeId="0">
      <text>
        <r>
          <rPr>
            <sz val="10"/>
            <color indexed="81"/>
            <rFont val="Tahoma"/>
          </rPr>
          <t>Enter a defect/bug/issue tracking number.  If this is recorded in a system with a Web interface, add the URL that will display the bug report.</t>
        </r>
      </text>
    </comment>
    <comment ref="E11" authorId="0" shapeId="0">
      <text>
        <r>
          <rPr>
            <b/>
            <sz val="10"/>
            <color indexed="81"/>
            <rFont val="Tahoma"/>
          </rPr>
          <t>You may enter zero when no failures have yet been observed.  Enter the cumulative count after the first failure (2, 3, …) . 
If you enter an inconsistent failure count, the cell will turn red.  The cell after the last entry is always red -- this is normal.</t>
        </r>
      </text>
    </comment>
    <comment ref="F11" authorId="0" shapeId="0">
      <text>
        <r>
          <rPr>
            <b/>
            <sz val="10"/>
            <color indexed="81"/>
            <rFont val="Tahoma"/>
          </rPr>
          <t>Enter the cumulative number of "natural" input event or time units for the observation.</t>
        </r>
      </text>
    </comment>
    <comment ref="G11" authorId="0" shapeId="0">
      <text>
        <r>
          <rPr>
            <sz val="10"/>
            <color indexed="81"/>
            <rFont val="Tahoma"/>
          </rPr>
          <t xml:space="preserve">This value is plotted on the x axis.
</t>
        </r>
      </text>
    </comment>
  </commentList>
</comments>
</file>

<file path=xl/comments3.xml><?xml version="1.0" encoding="utf-8"?>
<comments xmlns="http://schemas.openxmlformats.org/spreadsheetml/2006/main">
  <authors>
    <author>Bob_Binder</author>
  </authors>
  <commentList>
    <comment ref="D5" authorId="0" shapeId="0">
      <text>
        <r>
          <rPr>
            <b/>
            <sz val="10"/>
            <color indexed="81"/>
            <rFont val="Tahoma"/>
          </rPr>
          <t>Bob_Binder:</t>
        </r>
        <r>
          <rPr>
            <sz val="10"/>
            <color indexed="81"/>
            <rFont val="Tahoma"/>
          </rPr>
          <t xml:space="preserve">
y1 - m*x1 </t>
        </r>
      </text>
    </comment>
    <comment ref="F8" authorId="0" shapeId="0">
      <text>
        <r>
          <rPr>
            <sz val="10"/>
            <color indexed="81"/>
            <rFont val="Tahoma"/>
          </rPr>
          <t xml:space="preserve">This region is plotted above the line, so the values are inverted: plot value 13 = 16 - 3.  The corresponding y value is 3.
</t>
        </r>
      </text>
    </comment>
    <comment ref="L8" authorId="0" shapeId="0">
      <text>
        <r>
          <rPr>
            <sz val="10"/>
            <color indexed="81"/>
            <rFont val="Tahoma"/>
          </rPr>
          <t xml:space="preserve">(ymax - ymin)/(xmax-xmin)
</t>
        </r>
      </text>
    </comment>
    <comment ref="Y8" authorId="0" shapeId="0">
      <text>
        <r>
          <rPr>
            <sz val="10"/>
            <color indexed="81"/>
            <rFont val="Tahoma"/>
          </rPr>
          <t xml:space="preserve">This region is plotted above the line, so the values are inverted: plot value 13 = 16 - 3.  The corresponding y value is 3.
</t>
        </r>
      </text>
    </comment>
    <comment ref="AE8" authorId="0" shapeId="0">
      <text>
        <r>
          <rPr>
            <sz val="10"/>
            <color indexed="81"/>
            <rFont val="Tahoma"/>
          </rPr>
          <t xml:space="preserve">This region is plotted above the line, so the values are inverted: plot value 13 = 16 - 3.  The corresponding y value is 3.
</t>
        </r>
      </text>
    </comment>
    <comment ref="L15" authorId="0" shapeId="0">
      <text>
        <r>
          <rPr>
            <sz val="10"/>
            <color indexed="81"/>
            <rFont val="Tahoma"/>
          </rPr>
          <t xml:space="preserve">(ymax - ymin)/(xmax-xmin)
</t>
        </r>
      </text>
    </comment>
  </commentList>
</comments>
</file>

<file path=xl/sharedStrings.xml><?xml version="1.0" encoding="utf-8"?>
<sst xmlns="http://schemas.openxmlformats.org/spreadsheetml/2006/main" count="162" uniqueCount="147">
  <si>
    <t>Failure Time</t>
  </si>
  <si>
    <t>Y Value</t>
  </si>
  <si>
    <t>X Value</t>
  </si>
  <si>
    <t>m</t>
  </si>
  <si>
    <t>b</t>
  </si>
  <si>
    <t>Accept Region</t>
  </si>
  <si>
    <t>Reject Region</t>
  </si>
  <si>
    <t>Boundary</t>
  </si>
  <si>
    <t>xmin</t>
  </si>
  <si>
    <t>xmax</t>
  </si>
  <si>
    <t>R Ht</t>
  </si>
  <si>
    <t>C Ht</t>
  </si>
  <si>
    <t>A Ht</t>
  </si>
  <si>
    <t>A</t>
  </si>
  <si>
    <t>B</t>
  </si>
  <si>
    <t>Slope</t>
  </si>
  <si>
    <t>Discrimination Ratio γ</t>
  </si>
  <si>
    <t>Y intercept</t>
  </si>
  <si>
    <t>Musa's Equations</t>
  </si>
  <si>
    <t>Accept</t>
  </si>
  <si>
    <t>X intercept</t>
  </si>
  <si>
    <t>X Top</t>
  </si>
  <si>
    <t>Y Top</t>
  </si>
  <si>
    <t>Reject</t>
  </si>
  <si>
    <t>x</t>
  </si>
  <si>
    <t>y</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</si>
  <si>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</si>
  <si>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</si>
  <si>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</si>
  <si>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</si>
  <si>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</si>
  <si>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http://www.authorhouse.com/Bookstore/ItemDetail.aspx?bookid=26806</t>
  </si>
  <si>
    <t xml:space="preserve">Top </t>
  </si>
  <si>
    <t>Side</t>
  </si>
  <si>
    <t>Failure Count</t>
  </si>
  <si>
    <t>Normalized Failure Time</t>
  </si>
  <si>
    <t>Sample Maximum</t>
  </si>
  <si>
    <t xml:space="preserve">Reject Boundary Plot </t>
  </si>
  <si>
    <t>Accept Boundary Plot</t>
  </si>
  <si>
    <t>Catg</t>
  </si>
  <si>
    <t>Y</t>
  </si>
  <si>
    <t>User Defined Risk Profile</t>
  </si>
  <si>
    <t>Typical Risk Profiles</t>
  </si>
  <si>
    <t>Date</t>
  </si>
  <si>
    <t>Time</t>
  </si>
  <si>
    <t>Purpose</t>
  </si>
  <si>
    <t>How to Use</t>
  </si>
  <si>
    <t>Failure Intensity Objective</t>
  </si>
  <si>
    <t>Per Number of input events</t>
  </si>
  <si>
    <t>Input event description</t>
  </si>
  <si>
    <t>Unitary</t>
  </si>
  <si>
    <t>Observed Failures</t>
  </si>
  <si>
    <t>call</t>
  </si>
  <si>
    <t>Scaled</t>
  </si>
  <si>
    <t>Tabs</t>
  </si>
  <si>
    <t>Informative</t>
  </si>
  <si>
    <t>Input</t>
  </si>
  <si>
    <t>Working</t>
  </si>
  <si>
    <t>Output</t>
  </si>
  <si>
    <t>Blue tabs show output results, computed from the user's input data</t>
  </si>
  <si>
    <t>Nominal FIO</t>
  </si>
  <si>
    <t>Unitary FIO</t>
  </si>
  <si>
    <r>
      <t xml:space="preserve">For an explanation of the risk parameters and interpretation of this chart, please see chapter 6, Guiding Test, in John Musa's </t>
    </r>
    <r>
      <rPr>
        <sz val="10"/>
        <rFont val="Arial"/>
        <family val="2"/>
      </rPr>
      <t>S</t>
    </r>
    <r>
      <rPr>
        <i/>
        <sz val="10"/>
        <rFont val="Arial"/>
        <family val="2"/>
      </rPr>
      <t>oftware Reliability Engineering: More Reliable Software Faster and Cheape</t>
    </r>
    <r>
      <rPr>
        <sz val="10"/>
        <rFont val="Arial"/>
        <family val="2"/>
      </rPr>
      <t>r</t>
    </r>
    <r>
      <rPr>
        <i/>
        <sz val="10"/>
        <rFont val="Arial"/>
        <family val="2"/>
      </rPr>
      <t xml:space="preserve"> </t>
    </r>
    <r>
      <rPr>
        <sz val="10"/>
        <rFont val="Arial"/>
      </rPr>
      <t>2nd Edition.</t>
    </r>
  </si>
  <si>
    <t>Open Source Software, Acceptable Use</t>
  </si>
  <si>
    <t>1.0</t>
  </si>
  <si>
    <t>Initial Release</t>
  </si>
  <si>
    <t>Define your Units</t>
  </si>
  <si>
    <t>Enter Your Failure Data</t>
  </si>
  <si>
    <t>Input Event When Observed</t>
  </si>
  <si>
    <r>
      <t xml:space="preserve">The event scale can also be given in time units.  See </t>
    </r>
    <r>
      <rPr>
        <i/>
        <sz val="10"/>
        <rFont val="Arial"/>
        <family val="2"/>
      </rPr>
      <t>Musa</t>
    </r>
    <r>
      <rPr>
        <sz val="10"/>
        <rFont val="Arial"/>
      </rPr>
      <t xml:space="preserve"> for a complete discussion.</t>
    </r>
  </si>
  <si>
    <r>
      <t xml:space="preserve">This spreadsheet provides a model to compare reliability observations with a reliability goal determined by risk parameters, known as a </t>
    </r>
    <r>
      <rPr>
        <b/>
        <sz val="10"/>
        <rFont val="Arial"/>
        <family val="2"/>
      </rPr>
      <t>Reliability Demonstration Chart</t>
    </r>
    <r>
      <rPr>
        <sz val="10"/>
        <rFont val="Arial"/>
      </rPr>
      <t>.</t>
    </r>
  </si>
  <si>
    <t>The tabs are colored coded.</t>
  </si>
  <si>
    <t>In the Failure Data tab, lower gold cells, enter the input event number (or time unit) when each failure is observed.  The RDC chart in the R-Demo-Chart will be automatically updated.</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</si>
  <si>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</si>
  <si>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</si>
  <si>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</si>
  <si>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</si>
  <si>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Contact</t>
  </si>
  <si>
    <t>I welcome questions, suggestions, and comments.  Please visit the RDC site at Source Forge to submit your feedback.</t>
  </si>
  <si>
    <t>Set your Risk Parameters</t>
  </si>
  <si>
    <t>In the Failure Data tab, upper gold cells, enter your values for Maximum Acceptable Number of Failures, Per Number of input events, Input event description.</t>
  </si>
  <si>
    <t xml:space="preserve">In all cases, your risk parameters determine how much confidence is needed in these estimates. </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</si>
  <si>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</si>
  <si>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t>Developer's Risk α</t>
  </si>
  <si>
    <t>User's Risk β</t>
  </si>
  <si>
    <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i/>
        <sz val="10"/>
        <rFont val="Arial"/>
        <family val="2"/>
      </rPr>
      <t xml:space="preserve">Musa, </t>
    </r>
    <r>
      <rPr>
        <sz val="10"/>
        <rFont val="Arial"/>
      </rPr>
      <t>chapter 6 for a complete discussion.</t>
    </r>
  </si>
  <si>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</si>
  <si>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</si>
  <si>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The documentation, formulas, and formatting in this spreadsheet are Copyright 2009, Robert V. Binder.</t>
  </si>
  <si>
    <t>Project Name</t>
  </si>
  <si>
    <t>Tracking Link/ID</t>
  </si>
  <si>
    <t>SUT Name</t>
  </si>
  <si>
    <t xml:space="preserve">SUT Version </t>
  </si>
  <si>
    <t>Example</t>
  </si>
  <si>
    <t>Demo</t>
  </si>
  <si>
    <t>Enter Descriptive data</t>
  </si>
  <si>
    <t>Optionally, you may also enter the date and time the failure was observed, and Id and/or a link to a tracking system.</t>
  </si>
  <si>
    <t>Risk Profile</t>
  </si>
  <si>
    <t>Optional Input</t>
  </si>
  <si>
    <t>Gold colored tabs and cells indicate required user input.</t>
  </si>
  <si>
    <t>Aqua tabs provide information about using this program.</t>
  </si>
  <si>
    <t>Cream colored tabs and cells indicate optional user input.</t>
  </si>
  <si>
    <t>Gray tabs are working data and formulas.  You should not change these unless you want to alter this program.</t>
  </si>
  <si>
    <t>Enter descriptive data in the Project tab. This is displayed on the output chart.</t>
  </si>
  <si>
    <t>https://sourceforge.net/projects/rdc/</t>
  </si>
  <si>
    <t>1. Go to R-Demo Chart</t>
  </si>
  <si>
    <t>2. Select the black data line</t>
  </si>
  <si>
    <t>3. Right click, then select Source Data from the popup</t>
  </si>
  <si>
    <t>4. Under Series, select Observed Failures</t>
  </si>
  <si>
    <t>6. Click OK</t>
  </si>
  <si>
    <t xml:space="preserve">As you add each new failure observation, you will have to update the data range for the observed line.  </t>
  </si>
  <si>
    <t>5. In the Y Values box, enter the cell for the last failure observation.  Be sure that the new range covers the first to last failure observation.</t>
  </si>
  <si>
    <t>This file is pre-set with example descriptions, failure data, and risk parameters. Replace this with your own data.</t>
  </si>
  <si>
    <t>No input data validation is provided in RDC 1.0, so if you input invalid data or revise formulas, results are unpredictable.</t>
  </si>
  <si>
    <t>Observation</t>
  </si>
  <si>
    <t>Cumulative Failure Count</t>
  </si>
  <si>
    <t>Normalized (Plotted) X Value</t>
  </si>
  <si>
    <t>An RDC provides an estimate of whether or not a system under test meets its Failure Intensity Objective, based on frequency of failures observed during testing.</t>
  </si>
  <si>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</si>
  <si>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</si>
  <si>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</si>
  <si>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</si>
  <si>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</si>
  <si>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 xml:space="preserve">Maximum Acceptable Number of Failures </t>
  </si>
  <si>
    <t>Display trend line when no failures observed. Check failure counts, allow multiple failures in one observation.</t>
  </si>
  <si>
    <t xml:space="preserve">Version </t>
  </si>
  <si>
    <t>By</t>
  </si>
  <si>
    <t>Note</t>
  </si>
  <si>
    <t>Bob Binder</t>
  </si>
  <si>
    <t>WHAT THE FUCK IS THIS GARBAGE</t>
  </si>
  <si>
    <t>c5 is y</t>
  </si>
  <si>
    <t>c6 is a</t>
  </si>
  <si>
    <t>c7 is B</t>
  </si>
  <si>
    <t>bitch</t>
  </si>
  <si>
    <t>my name bob binder</t>
  </si>
  <si>
    <t>im  retard</t>
  </si>
  <si>
    <t>c13 is fail count</t>
  </si>
  <si>
    <t>c14 is normalized time</t>
  </si>
  <si>
    <t>c9/c11 are calculated</t>
  </si>
  <si>
    <t>C14</t>
  </si>
  <si>
    <t>C13</t>
  </si>
  <si>
    <t>data series plot Y axis</t>
  </si>
  <si>
    <t>Event Counts</t>
  </si>
  <si>
    <t>I love SENG 637</t>
  </si>
  <si>
    <t>MTTF</t>
  </si>
  <si>
    <t>F rate</t>
  </si>
  <si>
    <t>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</si>
</sst>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1" formatCode="_(* #,##0.00_);_(* \(#,##0.00\);_(* &quot;-&quot;??_);_(@_)"/>
    <numFmt numFmtId="172" formatCode="0.0"/>
    <numFmt numFmtId="173" formatCode="0.000"/>
    <numFmt numFmtId="186" formatCode="h:mm;@"/>
    <numFmt numFmtId="187" formatCode="_(* #,##0_);_(* \(#,##0\);_(* &quot;-&quot;??_);_(@_)"/>
    <numFmt numFmtId="189" formatCode="yyyy\ mm\ dd"/>
    <numFmt numFmtId="190" formatCode="[$-409]d\-mmm\-yy;@"/>
  </numFmts>
  <fonts count="15" x14ac:knownFonts="1">
    <font>
      <sz val="10"/>
      <name val="Arial"/>
    </font>
    <font>
      <sz val="10"/>
      <name val="Arial"/>
    </font>
    <font>
      <b/>
      <i/>
      <sz val="10"/>
      <name val="Arial"/>
      <family val="2"/>
    </font>
    <font>
      <b/>
      <sz val="10"/>
      <name val="Arial"/>
      <family val="2"/>
    </font>
    <font>
      <sz val="8"/>
      <name val="Arial"/>
    </font>
    <font>
      <sz val="10"/>
      <color indexed="81"/>
      <name val="Tahoma"/>
    </font>
    <font>
      <b/>
      <sz val="10"/>
      <color indexed="81"/>
      <name val="Tahoma"/>
    </font>
    <font>
      <sz val="10"/>
      <name val="Arial"/>
      <family val="2"/>
    </font>
    <font>
      <u/>
      <sz val="10"/>
      <color indexed="12"/>
      <name val="Arial"/>
    </font>
    <font>
      <sz val="10"/>
      <color indexed="81"/>
      <name val="Tahoma"/>
      <family val="2"/>
    </font>
    <font>
      <i/>
      <sz val="10"/>
      <name val="Arial"/>
      <family val="2"/>
    </font>
    <font>
      <b/>
      <sz val="10"/>
      <color indexed="9"/>
      <name val="Arial"/>
      <family val="2"/>
    </font>
    <font>
      <sz val="10"/>
      <color indexed="81"/>
      <name val="Arial"/>
      <family val="2"/>
    </font>
    <font>
      <sz val="14"/>
      <name val="Arial Black"/>
      <family val="2"/>
    </font>
    <font>
      <sz val="36"/>
      <name val="Arial"/>
      <family val="2"/>
    </font>
  </fonts>
  <fills count="9">
    <fill>
      <patternFill patternType="none"/>
    </fill>
    <fill>
      <patternFill patternType="gray125"/>
    </fill>
    <fill>
      <patternFill patternType="solid">
        <fgColor indexed="15"/>
        <bgColor indexed="64"/>
      </patternFill>
    </fill>
    <fill>
      <patternFill patternType="solid">
        <fgColor indexed="51"/>
        <bgColor indexed="64"/>
      </patternFill>
    </fill>
    <fill>
      <patternFill patternType="solid">
        <fgColor indexed="48"/>
        <bgColor indexed="64"/>
      </patternFill>
    </fill>
    <fill>
      <patternFill patternType="solid">
        <fgColor indexed="22"/>
        <bgColor indexed="64"/>
      </patternFill>
    </fill>
    <fill>
      <patternFill patternType="solid">
        <fgColor indexed="43"/>
        <bgColor indexed="64"/>
      </patternFill>
    </fill>
    <fill>
      <patternFill patternType="solid">
        <fgColor theme="9" tint="0.59999389629810485"/>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right/>
      <top style="thin">
        <color indexed="64"/>
      </top>
      <bottom/>
      <diagonal/>
    </border>
  </borders>
  <cellStyleXfs count="3">
    <xf numFmtId="0" fontId="0" fillId="0" borderId="0"/>
    <xf numFmtId="171"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82">
    <xf numFmtId="0" fontId="0" fillId="0" borderId="0" xfId="0"/>
    <xf numFmtId="172" fontId="0" fillId="0" borderId="0" xfId="0" applyNumberFormat="1"/>
    <xf numFmtId="1" fontId="0" fillId="0" borderId="0" xfId="0" applyNumberFormat="1"/>
    <xf numFmtId="173" fontId="0" fillId="0" borderId="0" xfId="0" applyNumberFormat="1"/>
    <xf numFmtId="0" fontId="2" fillId="0" borderId="0" xfId="0" applyFont="1" applyAlignment="1">
      <alignment horizontal="right"/>
    </xf>
    <xf numFmtId="173" fontId="3" fillId="0" borderId="0" xfId="0" applyNumberFormat="1" applyFont="1"/>
    <xf numFmtId="0" fontId="3" fillId="0" borderId="0" xfId="0" applyFont="1"/>
    <xf numFmtId="173" fontId="3" fillId="0" borderId="0" xfId="0" applyNumberFormat="1" applyFont="1" applyAlignment="1">
      <alignment horizontal="right"/>
    </xf>
    <xf numFmtId="173" fontId="7" fillId="0" borderId="0" xfId="0" applyNumberFormat="1" applyFont="1"/>
    <xf numFmtId="0" fontId="3" fillId="0" borderId="0" xfId="0" applyFont="1" applyAlignment="1">
      <alignment horizontal="right"/>
    </xf>
    <xf numFmtId="0" fontId="0" fillId="0" borderId="0" xfId="0" applyAlignment="1">
      <alignment horizontal="right"/>
    </xf>
    <xf numFmtId="0" fontId="3" fillId="0" borderId="0" xfId="0" applyFont="1" applyAlignment="1">
      <alignment horizontal="center"/>
    </xf>
    <xf numFmtId="0" fontId="3" fillId="0" borderId="0" xfId="0" applyFont="1" applyAlignment="1">
      <alignment horizontal="left"/>
    </xf>
    <xf numFmtId="0" fontId="0" fillId="0" borderId="0" xfId="0" applyAlignment="1" applyProtection="1">
      <alignment wrapText="1"/>
    </xf>
    <xf numFmtId="0" fontId="8" fillId="0" borderId="0" xfId="2" applyAlignment="1" applyProtection="1">
      <alignment wrapText="1"/>
    </xf>
    <xf numFmtId="173" fontId="3" fillId="0" borderId="0" xfId="0" applyNumberFormat="1" applyFont="1" applyAlignment="1">
      <alignment horizontal="center"/>
    </xf>
    <xf numFmtId="0" fontId="0" fillId="0" borderId="0" xfId="0" applyAlignment="1">
      <alignment horizontal="left"/>
    </xf>
    <xf numFmtId="2" fontId="0" fillId="0" borderId="0" xfId="0" applyNumberFormat="1" applyAlignment="1">
      <alignment horizontal="left"/>
    </xf>
    <xf numFmtId="0" fontId="0" fillId="0" borderId="0" xfId="0" applyAlignment="1">
      <alignment wrapText="1"/>
    </xf>
    <xf numFmtId="0" fontId="8" fillId="0" borderId="0" xfId="2" applyAlignment="1" applyProtection="1"/>
    <xf numFmtId="0" fontId="0" fillId="0" borderId="0" xfId="0" applyAlignment="1"/>
    <xf numFmtId="0" fontId="3" fillId="0" borderId="0" xfId="0" applyFont="1" applyAlignment="1"/>
    <xf numFmtId="0" fontId="0" fillId="0" borderId="0" xfId="0" applyFill="1"/>
    <xf numFmtId="173" fontId="0" fillId="0" borderId="0" xfId="0" applyNumberFormat="1" applyFill="1"/>
    <xf numFmtId="0" fontId="8" fillId="0" borderId="0" xfId="2" applyFont="1" applyAlignment="1" applyProtection="1">
      <alignment wrapText="1"/>
    </xf>
    <xf numFmtId="0" fontId="0" fillId="0" borderId="0" xfId="0" applyFill="1" applyAlignment="1">
      <alignment wrapText="1"/>
    </xf>
    <xf numFmtId="0" fontId="10" fillId="0" borderId="0" xfId="0" applyFont="1" applyAlignment="1"/>
    <xf numFmtId="0" fontId="0" fillId="0" borderId="0" xfId="0" applyAlignment="1">
      <alignment vertical="top" wrapText="1"/>
    </xf>
    <xf numFmtId="0" fontId="3" fillId="2" borderId="0" xfId="0" applyFont="1" applyFill="1" applyAlignment="1">
      <alignment horizontal="center" vertical="top" wrapText="1"/>
    </xf>
    <xf numFmtId="0" fontId="3" fillId="3" borderId="0" xfId="0" applyFont="1" applyFill="1" applyAlignment="1">
      <alignment horizontal="center" vertical="top" wrapText="1"/>
    </xf>
    <xf numFmtId="0" fontId="11" fillId="4" borderId="0" xfId="0" applyFont="1" applyFill="1" applyAlignment="1">
      <alignment horizontal="center" vertical="top" wrapText="1"/>
    </xf>
    <xf numFmtId="0" fontId="3" fillId="5" borderId="0" xfId="0" applyFont="1" applyFill="1" applyAlignment="1">
      <alignment horizontal="center" vertical="top" wrapText="1"/>
    </xf>
    <xf numFmtId="0" fontId="3" fillId="0" borderId="0" xfId="0" applyFont="1" applyFill="1" applyAlignment="1">
      <alignment horizontal="center" vertical="top" wrapText="1"/>
    </xf>
    <xf numFmtId="0" fontId="0" fillId="3" borderId="0" xfId="0" applyFill="1" applyAlignment="1" applyProtection="1">
      <alignment horizontal="right"/>
      <protection locked="0"/>
    </xf>
    <xf numFmtId="3" fontId="0" fillId="3" borderId="0" xfId="0" applyNumberFormat="1" applyFill="1" applyAlignment="1" applyProtection="1">
      <alignment horizontal="right"/>
      <protection locked="0"/>
    </xf>
    <xf numFmtId="187" fontId="0" fillId="3" borderId="0" xfId="1" applyNumberFormat="1" applyFont="1" applyFill="1" applyProtection="1">
      <protection locked="0"/>
    </xf>
    <xf numFmtId="0" fontId="3" fillId="0" borderId="0" xfId="0" applyFont="1" applyProtection="1"/>
    <xf numFmtId="0" fontId="0" fillId="0" borderId="0" xfId="0" applyProtection="1"/>
    <xf numFmtId="0" fontId="0" fillId="0" borderId="0" xfId="0" applyAlignment="1" applyProtection="1">
      <alignment horizontal="left"/>
    </xf>
    <xf numFmtId="0" fontId="0" fillId="0" borderId="0" xfId="0" applyAlignment="1" applyProtection="1">
      <alignment horizontal="right"/>
    </xf>
    <xf numFmtId="187" fontId="0" fillId="0" borderId="0" xfId="1" applyNumberFormat="1" applyFont="1" applyAlignment="1" applyProtection="1">
      <alignment horizontal="right"/>
    </xf>
    <xf numFmtId="2" fontId="0" fillId="0" borderId="0" xfId="0" applyNumberFormat="1" applyProtection="1"/>
    <xf numFmtId="187" fontId="0" fillId="0" borderId="0" xfId="1" applyNumberFormat="1" applyFont="1" applyFill="1" applyProtection="1"/>
    <xf numFmtId="0" fontId="0" fillId="0" borderId="0" xfId="0" applyFill="1" applyProtection="1"/>
    <xf numFmtId="173" fontId="0" fillId="3" borderId="0" xfId="0" applyNumberFormat="1" applyFill="1" applyProtection="1">
      <protection locked="0"/>
    </xf>
    <xf numFmtId="173" fontId="0" fillId="6" borderId="0" xfId="0" applyNumberFormat="1" applyFill="1" applyProtection="1">
      <protection locked="0"/>
    </xf>
    <xf numFmtId="0" fontId="13" fillId="0" borderId="0" xfId="0" applyFont="1"/>
    <xf numFmtId="0" fontId="2" fillId="0" borderId="0" xfId="0" applyFont="1"/>
    <xf numFmtId="189" fontId="0" fillId="6" borderId="0" xfId="1" applyNumberFormat="1" applyFont="1" applyFill="1" applyProtection="1">
      <protection locked="0"/>
    </xf>
    <xf numFmtId="186" fontId="0" fillId="6" borderId="0" xfId="1" applyNumberFormat="1" applyFont="1" applyFill="1" applyProtection="1">
      <protection locked="0"/>
    </xf>
    <xf numFmtId="187" fontId="0" fillId="6" borderId="0" xfId="1" applyNumberFormat="1" applyFont="1" applyFill="1" applyProtection="1">
      <protection locked="0"/>
    </xf>
    <xf numFmtId="0" fontId="3" fillId="6" borderId="0" xfId="0" applyFont="1" applyFill="1" applyAlignment="1">
      <alignment horizontal="center" vertical="top" wrapText="1"/>
    </xf>
    <xf numFmtId="0" fontId="0" fillId="6" borderId="0" xfId="0" applyFill="1" applyAlignment="1" applyProtection="1">
      <alignment horizontal="left"/>
      <protection locked="0"/>
    </xf>
    <xf numFmtId="0" fontId="0" fillId="0" borderId="0" xfId="0" applyAlignment="1" applyProtection="1">
      <alignment vertical="top" wrapText="1"/>
    </xf>
    <xf numFmtId="0" fontId="3" fillId="0" borderId="0" xfId="0" applyFont="1" applyAlignment="1" applyProtection="1">
      <alignment horizontal="center" vertical="top" wrapText="1"/>
    </xf>
    <xf numFmtId="173" fontId="0" fillId="0" borderId="0" xfId="0" applyNumberFormat="1" applyAlignment="1">
      <alignment horizontal="right"/>
    </xf>
    <xf numFmtId="3" fontId="0" fillId="0" borderId="0" xfId="1" applyNumberFormat="1" applyFont="1" applyProtection="1"/>
    <xf numFmtId="0" fontId="0" fillId="0" borderId="0" xfId="0" quotePrefix="1" applyAlignment="1">
      <alignment horizontal="right" vertical="top"/>
    </xf>
    <xf numFmtId="0" fontId="0" fillId="0" borderId="0" xfId="0" applyAlignment="1">
      <alignment vertical="top"/>
    </xf>
    <xf numFmtId="0" fontId="0" fillId="0" borderId="0" xfId="0" applyAlignment="1">
      <alignment horizontal="left" vertical="top"/>
    </xf>
    <xf numFmtId="190" fontId="0" fillId="0" borderId="0" xfId="0" applyNumberFormat="1" applyAlignment="1">
      <alignment vertical="top"/>
    </xf>
    <xf numFmtId="0" fontId="0" fillId="0" borderId="0" xfId="0" applyAlignment="1" applyProtection="1">
      <alignment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0" fontId="0" fillId="3" borderId="0" xfId="0" applyFont="1" applyFill="1" applyProtection="1"/>
    <xf numFmtId="0" fontId="0" fillId="7" borderId="0" xfId="0" applyFill="1" applyAlignment="1">
      <alignment horizontal="center"/>
    </xf>
    <xf numFmtId="0" fontId="0" fillId="7" borderId="0" xfId="0" applyFill="1" applyAlignment="1">
      <alignment horizontal="right"/>
    </xf>
    <xf numFmtId="173" fontId="0" fillId="7" borderId="0" xfId="0" applyNumberFormat="1" applyFill="1"/>
    <xf numFmtId="0" fontId="0" fillId="8" borderId="0" xfId="0" applyFill="1"/>
    <xf numFmtId="172" fontId="0" fillId="0" borderId="2" xfId="0" applyNumberFormat="1" applyBorder="1"/>
    <xf numFmtId="173" fontId="3" fillId="0" borderId="2" xfId="0" applyNumberFormat="1" applyFont="1" applyBorder="1"/>
    <xf numFmtId="173" fontId="7" fillId="0" borderId="2" xfId="0" applyNumberFormat="1" applyFont="1" applyBorder="1"/>
    <xf numFmtId="173" fontId="0" fillId="0" borderId="2" xfId="0" applyNumberFormat="1" applyBorder="1"/>
    <xf numFmtId="0" fontId="0" fillId="0" borderId="2" xfId="0" applyBorder="1"/>
    <xf numFmtId="173" fontId="0" fillId="7" borderId="2" xfId="0" applyNumberFormat="1" applyFill="1" applyBorder="1"/>
    <xf numFmtId="0" fontId="0" fillId="0" borderId="2" xfId="0" applyBorder="1" applyAlignment="1">
      <alignment horizontal="left"/>
    </xf>
    <xf numFmtId="0" fontId="2" fillId="0" borderId="2" xfId="0" applyFont="1" applyBorder="1" applyAlignment="1">
      <alignment horizontal="right"/>
    </xf>
    <xf numFmtId="172" fontId="0" fillId="7" borderId="2" xfId="0" applyNumberFormat="1" applyFill="1" applyBorder="1" applyProtection="1"/>
    <xf numFmtId="1" fontId="0" fillId="0" borderId="2" xfId="0" applyNumberFormat="1" applyBorder="1"/>
    <xf numFmtId="0" fontId="14" fillId="0" borderId="0" xfId="0" applyFont="1" applyAlignment="1" applyProtection="1">
      <alignment horizontal="center"/>
    </xf>
    <xf numFmtId="0" fontId="7" fillId="0" borderId="0" xfId="0" applyFont="1"/>
  </cellXfs>
  <cellStyles count="3">
    <cellStyle name="Comma" xfId="1" builtinId="3"/>
    <cellStyle name="Hyperlink" xfId="2" builtinId="8"/>
    <cellStyle name="Normal" xfId="0" builtinId="0"/>
  </cellStyles>
  <dxfs count="3">
    <dxf>
      <font>
        <b/>
        <i val="0"/>
        <condense val="0"/>
        <extend val="0"/>
      </font>
      <fill>
        <patternFill>
          <bgColor indexed="10"/>
        </patternFill>
      </fill>
    </dxf>
    <dxf>
      <font>
        <b/>
        <i val="0"/>
        <condense val="0"/>
        <extend val="0"/>
      </font>
      <fill>
        <patternFill>
          <bgColor indexed="10"/>
        </patternFill>
      </fill>
    </dxf>
    <dxf>
      <font>
        <b/>
        <i val="0"/>
        <condense val="0"/>
        <extend val="0"/>
        <color auto="1"/>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CA"/>
              <a:t>RDC Preview</a:t>
            </a:r>
          </a:p>
        </c:rich>
      </c:tx>
      <c:layout>
        <c:manualLayout>
          <c:xMode val="edge"/>
          <c:yMode val="edge"/>
          <c:x val="0.45721640676934511"/>
          <c:y val="2.5862068965517241E-2"/>
        </c:manualLayout>
      </c:layout>
      <c:overlay val="0"/>
      <c:spPr>
        <a:noFill/>
        <a:ln w="25400">
          <a:noFill/>
        </a:ln>
      </c:spPr>
    </c:title>
    <c:autoTitleDeleted val="0"/>
    <c:plotArea>
      <c:layout>
        <c:manualLayout>
          <c:layoutTarget val="inner"/>
          <c:xMode val="edge"/>
          <c:yMode val="edge"/>
          <c:x val="6.3857040051584518E-2"/>
          <c:y val="9.6059113300492605E-2"/>
          <c:w val="0.91443281353869021"/>
          <c:h val="0.56280788177339902"/>
        </c:manualLayout>
      </c:layout>
      <c:scatterChart>
        <c:scatterStyle val="lineMarker"/>
        <c:varyColors val="0"/>
        <c:ser>
          <c:idx val="0"/>
          <c:order val="0"/>
          <c:tx>
            <c:v>Accept Boundary</c:v>
          </c:tx>
          <c:spPr>
            <a:ln w="25400">
              <a:solidFill>
                <a:srgbClr val="00FF00"/>
              </a:solidFill>
              <a:prstDash val="solid"/>
            </a:ln>
          </c:spPr>
          <c:marker>
            <c:symbol val="diamond"/>
            <c:size val="7"/>
            <c:spPr>
              <a:solidFill>
                <a:srgbClr val="000000"/>
              </a:solidFill>
              <a:ln>
                <a:solidFill>
                  <a:srgbClr val="00FF00"/>
                </a:solidFill>
                <a:prstDash val="solid"/>
              </a:ln>
            </c:spPr>
          </c:marker>
          <c:xVal>
            <c:numRef>
              <c:f>'Plot Data'!$N$11:$N$14</c:f>
              <c:numCache>
                <c:formatCode>0.000</c:formatCode>
                <c:ptCount val="4"/>
                <c:pt idx="0">
                  <c:v>2.1972245773362191</c:v>
                </c:pt>
                <c:pt idx="1">
                  <c:v>175.48401971732252</c:v>
                </c:pt>
                <c:pt idx="2">
                  <c:v>0</c:v>
                </c:pt>
                <c:pt idx="3">
                  <c:v>250</c:v>
                </c:pt>
              </c:numCache>
            </c:numRef>
          </c:xVal>
          <c:yVal>
            <c:numRef>
              <c:f>'Plot Data'!$O$11:$O$14</c:f>
              <c:numCache>
                <c:formatCode>0.000</c:formatCode>
                <c:ptCount val="4"/>
                <c:pt idx="0">
                  <c:v>0</c:v>
                </c:pt>
                <c:pt idx="1">
                  <c:v>250</c:v>
                </c:pt>
                <c:pt idx="2">
                  <c:v>-3.1699250014423122</c:v>
                </c:pt>
                <c:pt idx="3">
                  <c:v>357.50383522079858</c:v>
                </c:pt>
              </c:numCache>
            </c:numRef>
          </c:yVal>
          <c:smooth val="0"/>
          <c:extLst>
            <c:ext xmlns:c16="http://schemas.microsoft.com/office/drawing/2014/chart" uri="{C3380CC4-5D6E-409C-BE32-E72D297353CC}">
              <c16:uniqueId val="{00000000-BC14-4E77-9965-5229F516F00C}"/>
            </c:ext>
          </c:extLst>
        </c:ser>
        <c:ser>
          <c:idx val="1"/>
          <c:order val="1"/>
          <c:tx>
            <c:v>Reject Boundary</c:v>
          </c:tx>
          <c:spPr>
            <a:ln w="25400">
              <a:solidFill>
                <a:srgbClr val="FF0000"/>
              </a:solidFill>
              <a:prstDash val="solid"/>
            </a:ln>
          </c:spPr>
          <c:marker>
            <c:symbol val="square"/>
            <c:size val="7"/>
            <c:spPr>
              <a:solidFill>
                <a:srgbClr val="000000"/>
              </a:solidFill>
              <a:ln>
                <a:solidFill>
                  <a:srgbClr val="FF0000"/>
                </a:solidFill>
                <a:prstDash val="solid"/>
              </a:ln>
            </c:spPr>
          </c:marker>
          <c:xVal>
            <c:numRef>
              <c:f>'Plot Data'!$N$4:$N$7</c:f>
              <c:numCache>
                <c:formatCode>0.000</c:formatCode>
                <c:ptCount val="4"/>
                <c:pt idx="0">
                  <c:v>-2.1972245773362196</c:v>
                </c:pt>
                <c:pt idx="1">
                  <c:v>60.532595263338827</c:v>
                </c:pt>
                <c:pt idx="2">
                  <c:v>0</c:v>
                </c:pt>
                <c:pt idx="3">
                  <c:v>90.5</c:v>
                </c:pt>
              </c:numCache>
            </c:numRef>
          </c:xVal>
          <c:yVal>
            <c:numRef>
              <c:f>'Plot Data'!$O$4:$O$7</c:f>
              <c:numCache>
                <c:formatCode>0.000</c:formatCode>
                <c:ptCount val="4"/>
                <c:pt idx="0">
                  <c:v>0</c:v>
                </c:pt>
                <c:pt idx="1">
                  <c:v>90.5</c:v>
                </c:pt>
                <c:pt idx="2">
                  <c:v>3.1699250014423126</c:v>
                </c:pt>
                <c:pt idx="3">
                  <c:v>133.73382620189349</c:v>
                </c:pt>
              </c:numCache>
            </c:numRef>
          </c:yVal>
          <c:smooth val="0"/>
          <c:extLst>
            <c:ext xmlns:c16="http://schemas.microsoft.com/office/drawing/2014/chart" uri="{C3380CC4-5D6E-409C-BE32-E72D297353CC}">
              <c16:uniqueId val="{00000001-BC14-4E77-9965-5229F516F00C}"/>
            </c:ext>
          </c:extLst>
        </c:ser>
        <c:ser>
          <c:idx val="2"/>
          <c:order val="2"/>
          <c:tx>
            <c:v>Failure Count Bound</c:v>
          </c:tx>
          <c:spPr>
            <a:ln w="38100">
              <a:solidFill>
                <a:srgbClr val="0000FF"/>
              </a:solidFill>
              <a:prstDash val="sysDash"/>
            </a:ln>
          </c:spPr>
          <c:marker>
            <c:symbol val="none"/>
          </c:marker>
          <c:xVal>
            <c:numRef>
              <c:f>'Plot Data'!$N$18:$N$19</c:f>
              <c:numCache>
                <c:formatCode>General</c:formatCode>
                <c:ptCount val="2"/>
                <c:pt idx="0">
                  <c:v>0</c:v>
                </c:pt>
                <c:pt idx="1">
                  <c:v>90.5</c:v>
                </c:pt>
              </c:numCache>
            </c:numRef>
          </c:xVal>
          <c:yVal>
            <c:numRef>
              <c:f>'Plot Data'!$O$18:$O$19</c:f>
              <c:numCache>
                <c:formatCode>General</c:formatCode>
                <c:ptCount val="2"/>
                <c:pt idx="0">
                  <c:v>250</c:v>
                </c:pt>
                <c:pt idx="1">
                  <c:v>250</c:v>
                </c:pt>
              </c:numCache>
            </c:numRef>
          </c:yVal>
          <c:smooth val="0"/>
          <c:extLst>
            <c:ext xmlns:c16="http://schemas.microsoft.com/office/drawing/2014/chart" uri="{C3380CC4-5D6E-409C-BE32-E72D297353CC}">
              <c16:uniqueId val="{00000002-BC14-4E77-9965-5229F516F00C}"/>
            </c:ext>
          </c:extLst>
        </c:ser>
        <c:ser>
          <c:idx val="3"/>
          <c:order val="3"/>
          <c:tx>
            <c:v>Time Bound</c:v>
          </c:tx>
          <c:spPr>
            <a:ln w="38100">
              <a:solidFill>
                <a:srgbClr val="0000FF"/>
              </a:solidFill>
              <a:prstDash val="lgDashDotDot"/>
            </a:ln>
          </c:spPr>
          <c:marker>
            <c:symbol val="none"/>
          </c:marker>
          <c:xVal>
            <c:numRef>
              <c:f>'Plot Data'!$N$21:$N$22</c:f>
              <c:numCache>
                <c:formatCode>General</c:formatCode>
                <c:ptCount val="2"/>
                <c:pt idx="0">
                  <c:v>90.5</c:v>
                </c:pt>
                <c:pt idx="1">
                  <c:v>90.5</c:v>
                </c:pt>
              </c:numCache>
            </c:numRef>
          </c:xVal>
          <c:yVal>
            <c:numRef>
              <c:f>'Plot Data'!$O$21:$O$22</c:f>
              <c:numCache>
                <c:formatCode>General</c:formatCode>
                <c:ptCount val="2"/>
                <c:pt idx="0">
                  <c:v>0</c:v>
                </c:pt>
                <c:pt idx="1">
                  <c:v>250</c:v>
                </c:pt>
              </c:numCache>
            </c:numRef>
          </c:yVal>
          <c:smooth val="0"/>
          <c:extLst>
            <c:ext xmlns:c16="http://schemas.microsoft.com/office/drawing/2014/chart" uri="{C3380CC4-5D6E-409C-BE32-E72D297353CC}">
              <c16:uniqueId val="{00000003-BC14-4E77-9965-5229F516F00C}"/>
            </c:ext>
          </c:extLst>
        </c:ser>
        <c:dLbls>
          <c:showLegendKey val="0"/>
          <c:showVal val="0"/>
          <c:showCatName val="0"/>
          <c:showSerName val="0"/>
          <c:showPercent val="0"/>
          <c:showBubbleSize val="0"/>
        </c:dLbls>
        <c:axId val="258745424"/>
        <c:axId val="1"/>
      </c:scatterChart>
      <c:valAx>
        <c:axId val="258745424"/>
        <c:scaling>
          <c:orientation val="minMax"/>
          <c:max val="100"/>
          <c:min val="-5"/>
        </c:scaling>
        <c:delete val="0"/>
        <c:axPos val="b"/>
        <c:majorGridlines>
          <c:spPr>
            <a:ln w="3175">
              <a:solidFill>
                <a:srgbClr val="C0C0C0"/>
              </a:solidFill>
              <a:prstDash val="solid"/>
            </a:ln>
          </c:spPr>
        </c:majorGridlines>
        <c:minorGridlines>
          <c:spPr>
            <a:ln w="3175">
              <a:solidFill>
                <a:srgbClr val="C0C0C0"/>
              </a:solidFill>
              <a:prstDash val="solid"/>
            </a:ln>
          </c:spPr>
        </c:minorGridlines>
        <c:numFmt formatCode="0.0" sourceLinked="0"/>
        <c:majorTickMark val="out"/>
        <c:minorTickMark val="none"/>
        <c:tickLblPos val="low"/>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1"/>
        <c:crossBetween val="midCat"/>
        <c:majorUnit val="50"/>
        <c:minorUnit val="10"/>
      </c:valAx>
      <c:valAx>
        <c:axId val="1"/>
        <c:scaling>
          <c:orientation val="minMax"/>
          <c:max val="250"/>
          <c:min val="-5"/>
        </c:scaling>
        <c:delete val="0"/>
        <c:axPos val="l"/>
        <c:majorGridlines>
          <c:spPr>
            <a:ln w="3175">
              <a:solidFill>
                <a:srgbClr val="969696"/>
              </a:solidFill>
              <a:prstDash val="solid"/>
            </a:ln>
          </c:spPr>
        </c:majorGridlines>
        <c:minorGridlines>
          <c:spPr>
            <a:ln w="3175">
              <a:solidFill>
                <a:srgbClr val="C0C0C0"/>
              </a:solidFill>
              <a:prstDash val="solid"/>
            </a:ln>
          </c:spPr>
        </c:minorGridlines>
        <c:numFmt formatCode="0" sourceLinked="0"/>
        <c:majorTickMark val="out"/>
        <c:minorTickMark val="out"/>
        <c:tickLblPos val="nextTo"/>
        <c:spPr>
          <a:ln w="254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45424"/>
        <c:crosses val="autoZero"/>
        <c:crossBetween val="midCat"/>
        <c:majorUnit val="50"/>
        <c:minorUnit val="10"/>
      </c:valAx>
      <c:spPr>
        <a:noFill/>
        <a:ln w="3175">
          <a:solidFill>
            <a:srgbClr val="808080"/>
          </a:solidFill>
          <a:prstDash val="solid"/>
        </a:ln>
      </c:spPr>
    </c:plotArea>
    <c:legend>
      <c:legendPos val="b"/>
      <c:layout>
        <c:manualLayout>
          <c:xMode val="edge"/>
          <c:yMode val="edge"/>
          <c:x val="0.17241400813927818"/>
          <c:y val="0.7068965517241379"/>
          <c:w val="0.65772751253132056"/>
          <c:h val="2.709359605911330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CA"/>
              <a:t>Reliability Demonstration Chart</a:t>
            </a:r>
          </a:p>
        </c:rich>
      </c:tx>
      <c:layout>
        <c:manualLayout>
          <c:xMode val="edge"/>
          <c:yMode val="edge"/>
          <c:x val="0.35462842242503262"/>
          <c:y val="2.7181726101079249E-2"/>
        </c:manualLayout>
      </c:layout>
      <c:overlay val="0"/>
      <c:spPr>
        <a:noFill/>
        <a:ln w="25400">
          <a:noFill/>
        </a:ln>
      </c:spPr>
    </c:title>
    <c:autoTitleDeleted val="0"/>
    <c:plotArea>
      <c:layout>
        <c:manualLayout>
          <c:layoutTarget val="inner"/>
          <c:xMode val="edge"/>
          <c:yMode val="edge"/>
          <c:x val="8.2138200782268578E-2"/>
          <c:y val="0.11874122454681989"/>
          <c:w val="0.88135593220338981"/>
          <c:h val="0.74105969054521326"/>
        </c:manualLayout>
      </c:layout>
      <c:areaChart>
        <c:grouping val="stacked"/>
        <c:varyColors val="0"/>
        <c:ser>
          <c:idx val="0"/>
          <c:order val="0"/>
          <c:tx>
            <c:v>Accept</c:v>
          </c:tx>
          <c:spPr>
            <a:solidFill>
              <a:srgbClr val="00FF00"/>
            </a:solidFill>
            <a:ln w="12700">
              <a:solidFill>
                <a:srgbClr val="000000"/>
              </a:solidFill>
              <a:prstDash val="solid"/>
            </a:ln>
          </c:spPr>
          <c:cat>
            <c:numRef>
              <c:f>'Plot Data'!$S$9:$S$100</c:f>
              <c:numCache>
                <c:formatCode>0.0</c:formatCode>
                <c:ptCount val="9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numCache>
            </c:numRef>
          </c:cat>
          <c:val>
            <c:numRef>
              <c:f>'Plot Data'!$H$9:$H$100</c:f>
              <c:numCache>
                <c:formatCode>0.000</c:formatCode>
                <c:ptCount val="92"/>
                <c:pt idx="0">
                  <c:v>-6.7878787878787881</c:v>
                </c:pt>
                <c:pt idx="1">
                  <c:v>-3.393939393939394</c:v>
                </c:pt>
                <c:pt idx="2">
                  <c:v>0</c:v>
                </c:pt>
                <c:pt idx="3">
                  <c:v>3.3939393939393936</c:v>
                </c:pt>
                <c:pt idx="4">
                  <c:v>6.7878787878787881</c:v>
                </c:pt>
                <c:pt idx="5">
                  <c:v>10.18181818181818</c:v>
                </c:pt>
                <c:pt idx="6">
                  <c:v>13.575757575757574</c:v>
                </c:pt>
                <c:pt idx="7">
                  <c:v>16.969696969696969</c:v>
                </c:pt>
                <c:pt idx="8">
                  <c:v>20.363636363636363</c:v>
                </c:pt>
                <c:pt idx="9">
                  <c:v>23.757575757575758</c:v>
                </c:pt>
                <c:pt idx="10">
                  <c:v>27.151515151515149</c:v>
                </c:pt>
                <c:pt idx="11">
                  <c:v>30.545454545454547</c:v>
                </c:pt>
                <c:pt idx="12">
                  <c:v>33.939393939393938</c:v>
                </c:pt>
                <c:pt idx="13">
                  <c:v>37.333333333333336</c:v>
                </c:pt>
                <c:pt idx="14">
                  <c:v>40.727272727272727</c:v>
                </c:pt>
                <c:pt idx="15">
                  <c:v>44.121212121212125</c:v>
                </c:pt>
                <c:pt idx="16">
                  <c:v>47.515151515151516</c:v>
                </c:pt>
                <c:pt idx="17">
                  <c:v>50.909090909090907</c:v>
                </c:pt>
                <c:pt idx="18">
                  <c:v>54.303030303030305</c:v>
                </c:pt>
                <c:pt idx="19">
                  <c:v>57.696969696969695</c:v>
                </c:pt>
                <c:pt idx="20">
                  <c:v>61.090909090909086</c:v>
                </c:pt>
                <c:pt idx="21">
                  <c:v>64.484848484848499</c:v>
                </c:pt>
                <c:pt idx="22">
                  <c:v>67.87878787878789</c:v>
                </c:pt>
                <c:pt idx="23">
                  <c:v>71.27272727272728</c:v>
                </c:pt>
                <c:pt idx="24">
                  <c:v>74.666666666666671</c:v>
                </c:pt>
                <c:pt idx="25">
                  <c:v>78.060606060606062</c:v>
                </c:pt>
                <c:pt idx="26">
                  <c:v>81.454545454545467</c:v>
                </c:pt>
                <c:pt idx="27">
                  <c:v>84.848484848484858</c:v>
                </c:pt>
                <c:pt idx="28">
                  <c:v>88.242424242424249</c:v>
                </c:pt>
                <c:pt idx="29">
                  <c:v>91.63636363636364</c:v>
                </c:pt>
                <c:pt idx="30">
                  <c:v>95.030303030303045</c:v>
                </c:pt>
                <c:pt idx="31">
                  <c:v>98.424242424242436</c:v>
                </c:pt>
                <c:pt idx="32">
                  <c:v>101.81818181818183</c:v>
                </c:pt>
                <c:pt idx="33">
                  <c:v>105.21212121212122</c:v>
                </c:pt>
                <c:pt idx="34">
                  <c:v>108.60606060606061</c:v>
                </c:pt>
                <c:pt idx="35">
                  <c:v>112.00000000000001</c:v>
                </c:pt>
                <c:pt idx="36">
                  <c:v>115.39393939393941</c:v>
                </c:pt>
                <c:pt idx="37">
                  <c:v>118.7878787878788</c:v>
                </c:pt>
                <c:pt idx="38">
                  <c:v>122.18181818181819</c:v>
                </c:pt>
                <c:pt idx="39">
                  <c:v>125.57575757575759</c:v>
                </c:pt>
                <c:pt idx="40">
                  <c:v>128.96969696969697</c:v>
                </c:pt>
                <c:pt idx="41">
                  <c:v>132.36363636363637</c:v>
                </c:pt>
                <c:pt idx="42">
                  <c:v>135.75757575757578</c:v>
                </c:pt>
                <c:pt idx="43">
                  <c:v>139.15151515151516</c:v>
                </c:pt>
                <c:pt idx="44">
                  <c:v>142.54545454545456</c:v>
                </c:pt>
                <c:pt idx="45">
                  <c:v>145.93939393939394</c:v>
                </c:pt>
                <c:pt idx="46">
                  <c:v>149.33333333333334</c:v>
                </c:pt>
                <c:pt idx="47">
                  <c:v>152.72727272727275</c:v>
                </c:pt>
                <c:pt idx="48">
                  <c:v>156.12121212121212</c:v>
                </c:pt>
                <c:pt idx="49">
                  <c:v>159.51515151515153</c:v>
                </c:pt>
                <c:pt idx="50">
                  <c:v>162.90909090909091</c:v>
                </c:pt>
                <c:pt idx="51">
                  <c:v>166.30303030303031</c:v>
                </c:pt>
                <c:pt idx="52">
                  <c:v>169.69696969696972</c:v>
                </c:pt>
                <c:pt idx="53">
                  <c:v>173.09090909090909</c:v>
                </c:pt>
                <c:pt idx="54">
                  <c:v>176.4848484848485</c:v>
                </c:pt>
                <c:pt idx="55">
                  <c:v>179.8787878787879</c:v>
                </c:pt>
                <c:pt idx="56">
                  <c:v>183.27272727272728</c:v>
                </c:pt>
                <c:pt idx="57">
                  <c:v>186.66666666666669</c:v>
                </c:pt>
                <c:pt idx="58">
                  <c:v>190.06060606060606</c:v>
                </c:pt>
                <c:pt idx="59">
                  <c:v>193.45454545454547</c:v>
                </c:pt>
                <c:pt idx="60">
                  <c:v>196.84848484848487</c:v>
                </c:pt>
                <c:pt idx="61">
                  <c:v>200.24242424242425</c:v>
                </c:pt>
                <c:pt idx="62">
                  <c:v>203.63636363636365</c:v>
                </c:pt>
                <c:pt idx="63">
                  <c:v>207.03030303030303</c:v>
                </c:pt>
                <c:pt idx="64">
                  <c:v>210.42424242424244</c:v>
                </c:pt>
                <c:pt idx="65">
                  <c:v>213.81818181818184</c:v>
                </c:pt>
                <c:pt idx="66">
                  <c:v>217.21212121212122</c:v>
                </c:pt>
                <c:pt idx="67">
                  <c:v>220.60606060606062</c:v>
                </c:pt>
                <c:pt idx="68">
                  <c:v>224</c:v>
                </c:pt>
                <c:pt idx="69">
                  <c:v>227.39393939393941</c:v>
                </c:pt>
                <c:pt idx="70">
                  <c:v>230.78787878787881</c:v>
                </c:pt>
                <c:pt idx="71">
                  <c:v>234.18181818181819</c:v>
                </c:pt>
                <c:pt idx="72">
                  <c:v>237.57575757575759</c:v>
                </c:pt>
                <c:pt idx="73">
                  <c:v>240.96969696969697</c:v>
                </c:pt>
                <c:pt idx="74">
                  <c:v>244.36363636363637</c:v>
                </c:pt>
                <c:pt idx="75">
                  <c:v>247.75757575757578</c:v>
                </c:pt>
                <c:pt idx="76">
                  <c:v>251.15151515151516</c:v>
                </c:pt>
                <c:pt idx="77">
                  <c:v>254.54545454545453</c:v>
                </c:pt>
                <c:pt idx="78">
                  <c:v>257.93939393939394</c:v>
                </c:pt>
                <c:pt idx="79">
                  <c:v>261.33333333333331</c:v>
                </c:pt>
                <c:pt idx="80">
                  <c:v>264.72727272727269</c:v>
                </c:pt>
                <c:pt idx="81">
                  <c:v>268.12121212121212</c:v>
                </c:pt>
                <c:pt idx="82">
                  <c:v>271.5151515151515</c:v>
                </c:pt>
                <c:pt idx="83">
                  <c:v>274.90909090909088</c:v>
                </c:pt>
                <c:pt idx="84">
                  <c:v>278.30303030303031</c:v>
                </c:pt>
                <c:pt idx="85">
                  <c:v>281.69696969696969</c:v>
                </c:pt>
                <c:pt idx="86">
                  <c:v>285.09090909090907</c:v>
                </c:pt>
                <c:pt idx="87">
                  <c:v>288.4848484848485</c:v>
                </c:pt>
                <c:pt idx="88">
                  <c:v>291.87878787878788</c:v>
                </c:pt>
                <c:pt idx="89">
                  <c:v>295.27272727272725</c:v>
                </c:pt>
                <c:pt idx="90">
                  <c:v>298.66666666666663</c:v>
                </c:pt>
                <c:pt idx="91">
                  <c:v>302.06060606060606</c:v>
                </c:pt>
              </c:numCache>
            </c:numRef>
          </c:val>
          <c:extLst>
            <c:ext xmlns:c16="http://schemas.microsoft.com/office/drawing/2014/chart" uri="{C3380CC4-5D6E-409C-BE32-E72D297353CC}">
              <c16:uniqueId val="{00000000-3BA3-49C5-B714-ACC12423E41E}"/>
            </c:ext>
          </c:extLst>
        </c:ser>
        <c:ser>
          <c:idx val="1"/>
          <c:order val="1"/>
          <c:tx>
            <c:v>Continue Test</c:v>
          </c:tx>
          <c:spPr>
            <a:solidFill>
              <a:srgbClr val="FFFF00"/>
            </a:solidFill>
            <a:ln w="12700">
              <a:solidFill>
                <a:srgbClr val="000000"/>
              </a:solidFill>
              <a:prstDash val="solid"/>
            </a:ln>
          </c:spPr>
          <c:cat>
            <c:numRef>
              <c:f>'Plot Data'!$S$9:$S$100</c:f>
              <c:numCache>
                <c:formatCode>0.0</c:formatCode>
                <c:ptCount val="9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numCache>
            </c:numRef>
          </c:cat>
          <c:val>
            <c:numRef>
              <c:f>'Plot Data'!$G$9:$G$100</c:f>
              <c:numCache>
                <c:formatCode>0.000</c:formatCode>
                <c:ptCount val="92"/>
                <c:pt idx="0">
                  <c:v>9.787878787878789</c:v>
                </c:pt>
                <c:pt idx="1">
                  <c:v>9.787878787878789</c:v>
                </c:pt>
                <c:pt idx="2">
                  <c:v>9.787878787878789</c:v>
                </c:pt>
                <c:pt idx="3">
                  <c:v>9.787878787878789</c:v>
                </c:pt>
                <c:pt idx="4">
                  <c:v>9.787878787878789</c:v>
                </c:pt>
                <c:pt idx="5">
                  <c:v>9.787878787878789</c:v>
                </c:pt>
                <c:pt idx="6">
                  <c:v>9.787878787878789</c:v>
                </c:pt>
                <c:pt idx="7">
                  <c:v>9.787878787878789</c:v>
                </c:pt>
                <c:pt idx="8">
                  <c:v>9.787878787878789</c:v>
                </c:pt>
                <c:pt idx="9">
                  <c:v>9.787878787878789</c:v>
                </c:pt>
                <c:pt idx="10">
                  <c:v>9.787878787878789</c:v>
                </c:pt>
                <c:pt idx="11">
                  <c:v>9.787878787878789</c:v>
                </c:pt>
                <c:pt idx="12">
                  <c:v>9.787878787878789</c:v>
                </c:pt>
                <c:pt idx="13">
                  <c:v>9.787878787878789</c:v>
                </c:pt>
                <c:pt idx="14">
                  <c:v>9.787878787878789</c:v>
                </c:pt>
                <c:pt idx="15">
                  <c:v>9.787878787878789</c:v>
                </c:pt>
                <c:pt idx="16">
                  <c:v>9.787878787878789</c:v>
                </c:pt>
                <c:pt idx="17">
                  <c:v>9.787878787878789</c:v>
                </c:pt>
                <c:pt idx="18">
                  <c:v>9.787878787878789</c:v>
                </c:pt>
                <c:pt idx="19">
                  <c:v>9.787878787878789</c:v>
                </c:pt>
                <c:pt idx="20">
                  <c:v>9.787878787878789</c:v>
                </c:pt>
                <c:pt idx="21">
                  <c:v>9.7878787878787818</c:v>
                </c:pt>
                <c:pt idx="22">
                  <c:v>9.7878787878787818</c:v>
                </c:pt>
                <c:pt idx="23">
                  <c:v>9.7878787878787818</c:v>
                </c:pt>
                <c:pt idx="24">
                  <c:v>9.7878787878787818</c:v>
                </c:pt>
                <c:pt idx="25">
                  <c:v>9.7878787878787818</c:v>
                </c:pt>
                <c:pt idx="26">
                  <c:v>9.7878787878787818</c:v>
                </c:pt>
                <c:pt idx="27">
                  <c:v>9.7878787878787818</c:v>
                </c:pt>
                <c:pt idx="28">
                  <c:v>9.7878787878787818</c:v>
                </c:pt>
                <c:pt idx="29">
                  <c:v>9.7878787878787818</c:v>
                </c:pt>
                <c:pt idx="30">
                  <c:v>9.7878787878787818</c:v>
                </c:pt>
                <c:pt idx="31">
                  <c:v>9.7878787878787818</c:v>
                </c:pt>
                <c:pt idx="32">
                  <c:v>9.7878787878787818</c:v>
                </c:pt>
                <c:pt idx="33">
                  <c:v>9.7878787878787818</c:v>
                </c:pt>
                <c:pt idx="34">
                  <c:v>9.7878787878787818</c:v>
                </c:pt>
                <c:pt idx="35">
                  <c:v>9.7878787878787818</c:v>
                </c:pt>
                <c:pt idx="36">
                  <c:v>9.7878787878787818</c:v>
                </c:pt>
                <c:pt idx="37">
                  <c:v>9.7878787878787676</c:v>
                </c:pt>
                <c:pt idx="38">
                  <c:v>9.7878787878787818</c:v>
                </c:pt>
                <c:pt idx="39">
                  <c:v>9.7878787878787818</c:v>
                </c:pt>
                <c:pt idx="40">
                  <c:v>9.7878787878787818</c:v>
                </c:pt>
                <c:pt idx="41">
                  <c:v>9.7878787878787818</c:v>
                </c:pt>
                <c:pt idx="42">
                  <c:v>9.7878787878787818</c:v>
                </c:pt>
                <c:pt idx="43">
                  <c:v>9.7878787878787818</c:v>
                </c:pt>
                <c:pt idx="44">
                  <c:v>9.7878787878787818</c:v>
                </c:pt>
                <c:pt idx="45">
                  <c:v>9.7878787878787818</c:v>
                </c:pt>
                <c:pt idx="46">
                  <c:v>9.7878787878787818</c:v>
                </c:pt>
                <c:pt idx="47">
                  <c:v>9.7878787878787818</c:v>
                </c:pt>
                <c:pt idx="48">
                  <c:v>9.7878787878787818</c:v>
                </c:pt>
                <c:pt idx="49">
                  <c:v>9.7878787878787818</c:v>
                </c:pt>
                <c:pt idx="50">
                  <c:v>9.7878787878787818</c:v>
                </c:pt>
                <c:pt idx="51">
                  <c:v>9.7878787878787818</c:v>
                </c:pt>
                <c:pt idx="52">
                  <c:v>9.7878787878787818</c:v>
                </c:pt>
                <c:pt idx="53">
                  <c:v>9.7878787878787818</c:v>
                </c:pt>
                <c:pt idx="54">
                  <c:v>9.7878787878787818</c:v>
                </c:pt>
                <c:pt idx="55">
                  <c:v>9.7878787878787818</c:v>
                </c:pt>
                <c:pt idx="56">
                  <c:v>9.7878787878787818</c:v>
                </c:pt>
                <c:pt idx="57">
                  <c:v>9.7878787878787818</c:v>
                </c:pt>
                <c:pt idx="58">
                  <c:v>9.7878787878787818</c:v>
                </c:pt>
                <c:pt idx="59">
                  <c:v>9.7878787878787818</c:v>
                </c:pt>
                <c:pt idx="60">
                  <c:v>9.7878787878787818</c:v>
                </c:pt>
                <c:pt idx="61">
                  <c:v>9.7878787878787818</c:v>
                </c:pt>
                <c:pt idx="62">
                  <c:v>9.7878787878787818</c:v>
                </c:pt>
                <c:pt idx="63">
                  <c:v>9.7878787878787818</c:v>
                </c:pt>
                <c:pt idx="64">
                  <c:v>9.7878787878787818</c:v>
                </c:pt>
                <c:pt idx="65">
                  <c:v>9.7878787878787818</c:v>
                </c:pt>
                <c:pt idx="66">
                  <c:v>9.7878787878787818</c:v>
                </c:pt>
                <c:pt idx="67">
                  <c:v>9.7878787878787818</c:v>
                </c:pt>
                <c:pt idx="68">
                  <c:v>9.7878787878787818</c:v>
                </c:pt>
                <c:pt idx="69">
                  <c:v>9.7878787878787818</c:v>
                </c:pt>
                <c:pt idx="70">
                  <c:v>9.7878787878787818</c:v>
                </c:pt>
                <c:pt idx="71">
                  <c:v>9.7878787878787818</c:v>
                </c:pt>
                <c:pt idx="72">
                  <c:v>9.7878787878787818</c:v>
                </c:pt>
                <c:pt idx="73">
                  <c:v>9.7878787878787818</c:v>
                </c:pt>
                <c:pt idx="74">
                  <c:v>9.7878787878787818</c:v>
                </c:pt>
                <c:pt idx="75">
                  <c:v>9.7878787878787818</c:v>
                </c:pt>
                <c:pt idx="76">
                  <c:v>9.7878787878787818</c:v>
                </c:pt>
                <c:pt idx="77">
                  <c:v>9.7878787878787818</c:v>
                </c:pt>
                <c:pt idx="78">
                  <c:v>9.7878787878788103</c:v>
                </c:pt>
                <c:pt idx="79">
                  <c:v>9.7878787878788103</c:v>
                </c:pt>
                <c:pt idx="80">
                  <c:v>9.7878787878788103</c:v>
                </c:pt>
                <c:pt idx="81">
                  <c:v>9.7878787878788103</c:v>
                </c:pt>
                <c:pt idx="82">
                  <c:v>9.7878787878788103</c:v>
                </c:pt>
                <c:pt idx="83">
                  <c:v>9.7878787878788103</c:v>
                </c:pt>
                <c:pt idx="84">
                  <c:v>9.7878787878788103</c:v>
                </c:pt>
                <c:pt idx="85">
                  <c:v>9.7878787878788103</c:v>
                </c:pt>
                <c:pt idx="86">
                  <c:v>9.7878787878788103</c:v>
                </c:pt>
                <c:pt idx="87">
                  <c:v>9.7878787878788103</c:v>
                </c:pt>
                <c:pt idx="88">
                  <c:v>9.7878787878788103</c:v>
                </c:pt>
                <c:pt idx="89">
                  <c:v>9.7878787878788103</c:v>
                </c:pt>
                <c:pt idx="90">
                  <c:v>9.7878787878788103</c:v>
                </c:pt>
                <c:pt idx="91">
                  <c:v>9.7878787878788103</c:v>
                </c:pt>
              </c:numCache>
            </c:numRef>
          </c:val>
          <c:extLst>
            <c:ext xmlns:c16="http://schemas.microsoft.com/office/drawing/2014/chart" uri="{C3380CC4-5D6E-409C-BE32-E72D297353CC}">
              <c16:uniqueId val="{00000001-3BA3-49C5-B714-ACC12423E41E}"/>
            </c:ext>
          </c:extLst>
        </c:ser>
        <c:ser>
          <c:idx val="2"/>
          <c:order val="2"/>
          <c:tx>
            <c:v>Reject</c:v>
          </c:tx>
          <c:spPr>
            <a:solidFill>
              <a:srgbClr val="FF0000"/>
            </a:solidFill>
            <a:ln w="12700">
              <a:solidFill>
                <a:srgbClr val="000000"/>
              </a:solidFill>
              <a:prstDash val="solid"/>
            </a:ln>
          </c:spPr>
          <c:cat>
            <c:numRef>
              <c:f>'Plot Data'!$S$9:$S$100</c:f>
              <c:numCache>
                <c:formatCode>0.0</c:formatCode>
                <c:ptCount val="9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numCache>
            </c:numRef>
          </c:cat>
          <c:val>
            <c:numRef>
              <c:f>'Plot Data'!$F$9:$F$100</c:f>
              <c:numCache>
                <c:formatCode>0.000</c:formatCode>
                <c:ptCount val="92"/>
                <c:pt idx="0">
                  <c:v>247</c:v>
                </c:pt>
                <c:pt idx="1">
                  <c:v>243.60606060606059</c:v>
                </c:pt>
                <c:pt idx="2">
                  <c:v>240.21212121212122</c:v>
                </c:pt>
                <c:pt idx="3">
                  <c:v>236.81818181818181</c:v>
                </c:pt>
                <c:pt idx="4">
                  <c:v>233.42424242424244</c:v>
                </c:pt>
                <c:pt idx="5">
                  <c:v>230.03030303030303</c:v>
                </c:pt>
                <c:pt idx="6">
                  <c:v>226.63636363636363</c:v>
                </c:pt>
                <c:pt idx="7">
                  <c:v>223.24242424242425</c:v>
                </c:pt>
                <c:pt idx="8">
                  <c:v>219.84848484848484</c:v>
                </c:pt>
                <c:pt idx="9">
                  <c:v>216.45454545454544</c:v>
                </c:pt>
                <c:pt idx="10">
                  <c:v>213.06060606060606</c:v>
                </c:pt>
                <c:pt idx="11">
                  <c:v>209.66666666666666</c:v>
                </c:pt>
                <c:pt idx="12">
                  <c:v>206.27272727272728</c:v>
                </c:pt>
                <c:pt idx="13">
                  <c:v>202.87878787878788</c:v>
                </c:pt>
                <c:pt idx="14">
                  <c:v>199.4848484848485</c:v>
                </c:pt>
                <c:pt idx="15">
                  <c:v>196.09090909090909</c:v>
                </c:pt>
                <c:pt idx="16">
                  <c:v>192.69696969696969</c:v>
                </c:pt>
                <c:pt idx="17">
                  <c:v>189.30303030303031</c:v>
                </c:pt>
                <c:pt idx="18">
                  <c:v>185.90909090909091</c:v>
                </c:pt>
                <c:pt idx="19">
                  <c:v>182.5151515151515</c:v>
                </c:pt>
                <c:pt idx="20">
                  <c:v>179.12121212121212</c:v>
                </c:pt>
                <c:pt idx="21">
                  <c:v>175.72727272727272</c:v>
                </c:pt>
                <c:pt idx="22">
                  <c:v>172.33333333333331</c:v>
                </c:pt>
                <c:pt idx="23">
                  <c:v>168.93939393939394</c:v>
                </c:pt>
                <c:pt idx="24">
                  <c:v>165.54545454545456</c:v>
                </c:pt>
                <c:pt idx="25">
                  <c:v>162.15151515151516</c:v>
                </c:pt>
                <c:pt idx="26">
                  <c:v>158.75757575757575</c:v>
                </c:pt>
                <c:pt idx="27">
                  <c:v>155.36363636363637</c:v>
                </c:pt>
                <c:pt idx="28">
                  <c:v>151.96969696969697</c:v>
                </c:pt>
                <c:pt idx="29">
                  <c:v>148.57575757575756</c:v>
                </c:pt>
                <c:pt idx="30">
                  <c:v>145.18181818181819</c:v>
                </c:pt>
                <c:pt idx="31">
                  <c:v>141.78787878787878</c:v>
                </c:pt>
                <c:pt idx="32">
                  <c:v>138.39393939393938</c:v>
                </c:pt>
                <c:pt idx="33">
                  <c:v>135</c:v>
                </c:pt>
                <c:pt idx="34">
                  <c:v>131.60606060606062</c:v>
                </c:pt>
                <c:pt idx="35">
                  <c:v>128.21212121212119</c:v>
                </c:pt>
                <c:pt idx="36">
                  <c:v>124.81818181818181</c:v>
                </c:pt>
                <c:pt idx="37">
                  <c:v>121.42424242424244</c:v>
                </c:pt>
                <c:pt idx="38">
                  <c:v>118.03030303030303</c:v>
                </c:pt>
                <c:pt idx="39">
                  <c:v>114.63636363636363</c:v>
                </c:pt>
                <c:pt idx="40">
                  <c:v>111.24242424242425</c:v>
                </c:pt>
                <c:pt idx="41">
                  <c:v>107.84848484848484</c:v>
                </c:pt>
                <c:pt idx="42">
                  <c:v>104.45454545454544</c:v>
                </c:pt>
                <c:pt idx="43">
                  <c:v>101.06060606060606</c:v>
                </c:pt>
                <c:pt idx="44">
                  <c:v>97.666666666666657</c:v>
                </c:pt>
                <c:pt idx="45">
                  <c:v>94.27272727272728</c:v>
                </c:pt>
                <c:pt idx="46">
                  <c:v>90.878787878787875</c:v>
                </c:pt>
                <c:pt idx="47">
                  <c:v>87.48484848484847</c:v>
                </c:pt>
                <c:pt idx="48">
                  <c:v>84.090909090909093</c:v>
                </c:pt>
                <c:pt idx="49">
                  <c:v>80.696969696969688</c:v>
                </c:pt>
                <c:pt idx="50">
                  <c:v>77.303030303030312</c:v>
                </c:pt>
                <c:pt idx="51">
                  <c:v>73.909090909090907</c:v>
                </c:pt>
                <c:pt idx="52">
                  <c:v>70.515151515151501</c:v>
                </c:pt>
                <c:pt idx="53">
                  <c:v>67.121212121212125</c:v>
                </c:pt>
                <c:pt idx="54">
                  <c:v>63.72727272727272</c:v>
                </c:pt>
                <c:pt idx="55">
                  <c:v>60.333333333333314</c:v>
                </c:pt>
                <c:pt idx="56">
                  <c:v>56.939393939393938</c:v>
                </c:pt>
                <c:pt idx="57">
                  <c:v>53.545454545454533</c:v>
                </c:pt>
                <c:pt idx="58">
                  <c:v>50.151515151515156</c:v>
                </c:pt>
                <c:pt idx="59">
                  <c:v>46.757575757575751</c:v>
                </c:pt>
                <c:pt idx="60">
                  <c:v>43.363636363636346</c:v>
                </c:pt>
                <c:pt idx="61">
                  <c:v>39.969696969696969</c:v>
                </c:pt>
                <c:pt idx="62">
                  <c:v>36.575757575757564</c:v>
                </c:pt>
                <c:pt idx="63">
                  <c:v>33.181818181818187</c:v>
                </c:pt>
                <c:pt idx="64">
                  <c:v>29.787878787878782</c:v>
                </c:pt>
                <c:pt idx="65">
                  <c:v>26.393939393939377</c:v>
                </c:pt>
                <c:pt idx="66">
                  <c:v>23</c:v>
                </c:pt>
                <c:pt idx="67">
                  <c:v>19.606060606060595</c:v>
                </c:pt>
                <c:pt idx="68">
                  <c:v>16.212121212121218</c:v>
                </c:pt>
                <c:pt idx="69">
                  <c:v>12.818181818181813</c:v>
                </c:pt>
                <c:pt idx="70">
                  <c:v>9.4242424242424079</c:v>
                </c:pt>
                <c:pt idx="71">
                  <c:v>6.0303030303030312</c:v>
                </c:pt>
                <c:pt idx="72">
                  <c:v>2.636363636363626</c:v>
                </c:pt>
                <c:pt idx="73">
                  <c:v>-0.75757575757575069</c:v>
                </c:pt>
                <c:pt idx="74">
                  <c:v>-4.1515151515151558</c:v>
                </c:pt>
                <c:pt idx="75">
                  <c:v>-7.545454545454561</c:v>
                </c:pt>
                <c:pt idx="76">
                  <c:v>-10.939393939393938</c:v>
                </c:pt>
                <c:pt idx="77">
                  <c:v>-14.333333333333314</c:v>
                </c:pt>
                <c:pt idx="78">
                  <c:v>-17.727272727272748</c:v>
                </c:pt>
                <c:pt idx="79">
                  <c:v>-21.121212121212125</c:v>
                </c:pt>
                <c:pt idx="80">
                  <c:v>-24.515151515151501</c:v>
                </c:pt>
                <c:pt idx="81">
                  <c:v>-27.909090909090935</c:v>
                </c:pt>
                <c:pt idx="82">
                  <c:v>-31.303030303030312</c:v>
                </c:pt>
                <c:pt idx="83">
                  <c:v>-34.696969696969688</c:v>
                </c:pt>
                <c:pt idx="84">
                  <c:v>-38.090909090909122</c:v>
                </c:pt>
                <c:pt idx="85">
                  <c:v>-41.484848484848499</c:v>
                </c:pt>
                <c:pt idx="86">
                  <c:v>-44.878787878787875</c:v>
                </c:pt>
                <c:pt idx="87">
                  <c:v>-48.272727272727309</c:v>
                </c:pt>
                <c:pt idx="88">
                  <c:v>-51.666666666666686</c:v>
                </c:pt>
                <c:pt idx="89">
                  <c:v>-55.060606060606062</c:v>
                </c:pt>
                <c:pt idx="90">
                  <c:v>-58.454545454545439</c:v>
                </c:pt>
                <c:pt idx="91">
                  <c:v>-61.848484848484873</c:v>
                </c:pt>
              </c:numCache>
            </c:numRef>
          </c:val>
          <c:extLst>
            <c:ext xmlns:c16="http://schemas.microsoft.com/office/drawing/2014/chart" uri="{C3380CC4-5D6E-409C-BE32-E72D297353CC}">
              <c16:uniqueId val="{00000002-3BA3-49C5-B714-ACC12423E41E}"/>
            </c:ext>
          </c:extLst>
        </c:ser>
        <c:dLbls>
          <c:showLegendKey val="0"/>
          <c:showVal val="0"/>
          <c:showCatName val="0"/>
          <c:showSerName val="0"/>
          <c:showPercent val="0"/>
          <c:showBubbleSize val="0"/>
        </c:dLbls>
        <c:axId val="1683176880"/>
        <c:axId val="1"/>
      </c:areaChart>
      <c:scatterChart>
        <c:scatterStyle val="lineMarker"/>
        <c:varyColors val="0"/>
        <c:ser>
          <c:idx val="3"/>
          <c:order val="3"/>
          <c:tx>
            <c:v>Observed Failures</c:v>
          </c:tx>
          <c:spPr>
            <a:ln w="38100">
              <a:solidFill>
                <a:srgbClr val="000000"/>
              </a:solidFill>
              <a:prstDash val="solid"/>
            </a:ln>
          </c:spPr>
          <c:marker>
            <c:symbol val="diamond"/>
            <c:size val="9"/>
            <c:spPr>
              <a:solidFill>
                <a:srgbClr val="000000"/>
              </a:solidFill>
              <a:ln>
                <a:solidFill>
                  <a:srgbClr val="000000"/>
                </a:solidFill>
                <a:prstDash val="solid"/>
              </a:ln>
            </c:spPr>
          </c:marker>
          <c:xVal>
            <c:numRef>
              <c:f>'Failure Data'!$G$12:$G$192</c:f>
              <c:numCache>
                <c:formatCode>0.00</c:formatCode>
                <c:ptCount val="181"/>
                <c:pt idx="0">
                  <c:v>2.3333333333333335</c:v>
                </c:pt>
                <c:pt idx="1">
                  <c:v>4.666666666666667</c:v>
                </c:pt>
                <c:pt idx="2">
                  <c:v>7</c:v>
                </c:pt>
                <c:pt idx="3">
                  <c:v>9.3333333333333339</c:v>
                </c:pt>
                <c:pt idx="4">
                  <c:v>11.666666666666668</c:v>
                </c:pt>
                <c:pt idx="5">
                  <c:v>14</c:v>
                </c:pt>
                <c:pt idx="6">
                  <c:v>16.333333333333336</c:v>
                </c:pt>
                <c:pt idx="7">
                  <c:v>18.666666666666668</c:v>
                </c:pt>
                <c:pt idx="8">
                  <c:v>21</c:v>
                </c:pt>
                <c:pt idx="9">
                  <c:v>23.333333333333336</c:v>
                </c:pt>
                <c:pt idx="10">
                  <c:v>25.666666666666668</c:v>
                </c:pt>
                <c:pt idx="11">
                  <c:v>28</c:v>
                </c:pt>
                <c:pt idx="12">
                  <c:v>30.333333333333336</c:v>
                </c:pt>
                <c:pt idx="13">
                  <c:v>32.666666666666671</c:v>
                </c:pt>
                <c:pt idx="14">
                  <c:v>35</c:v>
                </c:pt>
                <c:pt idx="15">
                  <c:v>37.333333333333336</c:v>
                </c:pt>
                <c:pt idx="16">
                  <c:v>39.666666666666671</c:v>
                </c:pt>
                <c:pt idx="17">
                  <c:v>42</c:v>
                </c:pt>
                <c:pt idx="18">
                  <c:v>44.333333333333336</c:v>
                </c:pt>
                <c:pt idx="19">
                  <c:v>46.666666666666671</c:v>
                </c:pt>
                <c:pt idx="20">
                  <c:v>49</c:v>
                </c:pt>
                <c:pt idx="21">
                  <c:v>51.333333333333336</c:v>
                </c:pt>
                <c:pt idx="22">
                  <c:v>53.666666666666671</c:v>
                </c:pt>
                <c:pt idx="23">
                  <c:v>56</c:v>
                </c:pt>
                <c:pt idx="24">
                  <c:v>58.333333333333336</c:v>
                </c:pt>
                <c:pt idx="25">
                  <c:v>60.666666666666671</c:v>
                </c:pt>
                <c:pt idx="26">
                  <c:v>63</c:v>
                </c:pt>
                <c:pt idx="27">
                  <c:v>65.333333333333343</c:v>
                </c:pt>
                <c:pt idx="28">
                  <c:v>67.666666666666671</c:v>
                </c:pt>
                <c:pt idx="29">
                  <c:v>70</c:v>
                </c:pt>
                <c:pt idx="30">
                  <c:v>72.333333333333343</c:v>
                </c:pt>
                <c:pt idx="31">
                  <c:v>74.666666666666671</c:v>
                </c:pt>
                <c:pt idx="32">
                  <c:v>77</c:v>
                </c:pt>
                <c:pt idx="33">
                  <c:v>79.333333333333343</c:v>
                </c:pt>
                <c:pt idx="34">
                  <c:v>81.666666666666671</c:v>
                </c:pt>
                <c:pt idx="35">
                  <c:v>84</c:v>
                </c:pt>
                <c:pt idx="36">
                  <c:v>86.333333333333343</c:v>
                </c:pt>
                <c:pt idx="37">
                  <c:v>88.666666666666671</c:v>
                </c:pt>
                <c:pt idx="38">
                  <c:v>91</c:v>
                </c:pt>
                <c:pt idx="39">
                  <c:v>93.333333333333343</c:v>
                </c:pt>
                <c:pt idx="40">
                  <c:v>95.666666666666671</c:v>
                </c:pt>
                <c:pt idx="41">
                  <c:v>98</c:v>
                </c:pt>
                <c:pt idx="42">
                  <c:v>100.33333333333334</c:v>
                </c:pt>
                <c:pt idx="43">
                  <c:v>102.66666666666667</c:v>
                </c:pt>
                <c:pt idx="44">
                  <c:v>105</c:v>
                </c:pt>
                <c:pt idx="45">
                  <c:v>107.33333333333334</c:v>
                </c:pt>
                <c:pt idx="46">
                  <c:v>109.66666666666667</c:v>
                </c:pt>
                <c:pt idx="47">
                  <c:v>112</c:v>
                </c:pt>
                <c:pt idx="48">
                  <c:v>114.33333333333334</c:v>
                </c:pt>
                <c:pt idx="49">
                  <c:v>116.66666666666667</c:v>
                </c:pt>
                <c:pt idx="50">
                  <c:v>119</c:v>
                </c:pt>
                <c:pt idx="51">
                  <c:v>121.33333333333334</c:v>
                </c:pt>
                <c:pt idx="52">
                  <c:v>123.66666666666667</c:v>
                </c:pt>
                <c:pt idx="53">
                  <c:v>126</c:v>
                </c:pt>
                <c:pt idx="54">
                  <c:v>128.33333333333334</c:v>
                </c:pt>
                <c:pt idx="55">
                  <c:v>130.66666666666669</c:v>
                </c:pt>
                <c:pt idx="56">
                  <c:v>133</c:v>
                </c:pt>
                <c:pt idx="57">
                  <c:v>135.33333333333334</c:v>
                </c:pt>
                <c:pt idx="58">
                  <c:v>137.66666666666669</c:v>
                </c:pt>
                <c:pt idx="59">
                  <c:v>140</c:v>
                </c:pt>
                <c:pt idx="60">
                  <c:v>142.33333333333334</c:v>
                </c:pt>
                <c:pt idx="61">
                  <c:v>144.66666666666669</c:v>
                </c:pt>
                <c:pt idx="62">
                  <c:v>147</c:v>
                </c:pt>
                <c:pt idx="63">
                  <c:v>149.33333333333334</c:v>
                </c:pt>
                <c:pt idx="64">
                  <c:v>151.66666666666669</c:v>
                </c:pt>
                <c:pt idx="65">
                  <c:v>154</c:v>
                </c:pt>
                <c:pt idx="66">
                  <c:v>156.33333333333334</c:v>
                </c:pt>
                <c:pt idx="67">
                  <c:v>158.66666666666669</c:v>
                </c:pt>
                <c:pt idx="68">
                  <c:v>161</c:v>
                </c:pt>
                <c:pt idx="69">
                  <c:v>163.33333333333334</c:v>
                </c:pt>
                <c:pt idx="70">
                  <c:v>165.66666666666669</c:v>
                </c:pt>
                <c:pt idx="71">
                  <c:v>168</c:v>
                </c:pt>
                <c:pt idx="72">
                  <c:v>170.33333333333334</c:v>
                </c:pt>
                <c:pt idx="73">
                  <c:v>172.66666666666669</c:v>
                </c:pt>
                <c:pt idx="74">
                  <c:v>175</c:v>
                </c:pt>
                <c:pt idx="75">
                  <c:v>177.33333333333334</c:v>
                </c:pt>
                <c:pt idx="76">
                  <c:v>179.66666666666669</c:v>
                </c:pt>
                <c:pt idx="77">
                  <c:v>182</c:v>
                </c:pt>
                <c:pt idx="78">
                  <c:v>184.33333333333334</c:v>
                </c:pt>
                <c:pt idx="79">
                  <c:v>186.66666666666669</c:v>
                </c:pt>
                <c:pt idx="80">
                  <c:v>189</c:v>
                </c:pt>
                <c:pt idx="81">
                  <c:v>191.33333333333334</c:v>
                </c:pt>
                <c:pt idx="82">
                  <c:v>193.66666666666669</c:v>
                </c:pt>
                <c:pt idx="83">
                  <c:v>196</c:v>
                </c:pt>
                <c:pt idx="84">
                  <c:v>198.33333333333334</c:v>
                </c:pt>
                <c:pt idx="85">
                  <c:v>200.66666666666669</c:v>
                </c:pt>
                <c:pt idx="86">
                  <c:v>203</c:v>
                </c:pt>
                <c:pt idx="87">
                  <c:v>205.33333333333334</c:v>
                </c:pt>
                <c:pt idx="88">
                  <c:v>207.66666666666669</c:v>
                </c:pt>
                <c:pt idx="89">
                  <c:v>210</c:v>
                </c:pt>
                <c:pt idx="90">
                  <c:v>212.33333333333334</c:v>
                </c:pt>
                <c:pt idx="91">
                  <c:v>214.66666666666669</c:v>
                </c:pt>
                <c:pt idx="92">
                  <c:v>217</c:v>
                </c:pt>
                <c:pt idx="93">
                  <c:v>219.33333333333334</c:v>
                </c:pt>
                <c:pt idx="94">
                  <c:v>221.66666666666669</c:v>
                </c:pt>
                <c:pt idx="95">
                  <c:v>224</c:v>
                </c:pt>
                <c:pt idx="96">
                  <c:v>226.33333333333334</c:v>
                </c:pt>
                <c:pt idx="97">
                  <c:v>228.66666666666669</c:v>
                </c:pt>
                <c:pt idx="98">
                  <c:v>231</c:v>
                </c:pt>
                <c:pt idx="99">
                  <c:v>233.33333333333334</c:v>
                </c:pt>
                <c:pt idx="100">
                  <c:v>235.66666666666669</c:v>
                </c:pt>
                <c:pt idx="101">
                  <c:v>238</c:v>
                </c:pt>
                <c:pt idx="102">
                  <c:v>240.33333333333334</c:v>
                </c:pt>
                <c:pt idx="103">
                  <c:v>242.66666666666669</c:v>
                </c:pt>
                <c:pt idx="104">
                  <c:v>245</c:v>
                </c:pt>
                <c:pt idx="105">
                  <c:v>247.33333333333334</c:v>
                </c:pt>
                <c:pt idx="106">
                  <c:v>249.66666666666669</c:v>
                </c:pt>
                <c:pt idx="107">
                  <c:v>252</c:v>
                </c:pt>
                <c:pt idx="108">
                  <c:v>254.33333333333334</c:v>
                </c:pt>
                <c:pt idx="109">
                  <c:v>256.66666666666669</c:v>
                </c:pt>
                <c:pt idx="110">
                  <c:v>259</c:v>
                </c:pt>
                <c:pt idx="111">
                  <c:v>261.33333333333337</c:v>
                </c:pt>
                <c:pt idx="112">
                  <c:v>263.66666666666669</c:v>
                </c:pt>
                <c:pt idx="113">
                  <c:v>266</c:v>
                </c:pt>
                <c:pt idx="114">
                  <c:v>268.33333333333337</c:v>
                </c:pt>
                <c:pt idx="115">
                  <c:v>270.66666666666669</c:v>
                </c:pt>
                <c:pt idx="116">
                  <c:v>273</c:v>
                </c:pt>
                <c:pt idx="117">
                  <c:v>275.33333333333337</c:v>
                </c:pt>
                <c:pt idx="118">
                  <c:v>277.66666666666669</c:v>
                </c:pt>
                <c:pt idx="119">
                  <c:v>280</c:v>
                </c:pt>
                <c:pt idx="120">
                  <c:v>282.33333333333337</c:v>
                </c:pt>
                <c:pt idx="121">
                  <c:v>284.66666666666669</c:v>
                </c:pt>
                <c:pt idx="122">
                  <c:v>287</c:v>
                </c:pt>
                <c:pt idx="123">
                  <c:v>289.33333333333337</c:v>
                </c:pt>
                <c:pt idx="124">
                  <c:v>291.66666666666669</c:v>
                </c:pt>
                <c:pt idx="125">
                  <c:v>294</c:v>
                </c:pt>
                <c:pt idx="126">
                  <c:v>296.33333333333337</c:v>
                </c:pt>
                <c:pt idx="127">
                  <c:v>298.66666666666669</c:v>
                </c:pt>
                <c:pt idx="128">
                  <c:v>301</c:v>
                </c:pt>
                <c:pt idx="129">
                  <c:v>303.33333333333337</c:v>
                </c:pt>
                <c:pt idx="130">
                  <c:v>305.66666666666669</c:v>
                </c:pt>
                <c:pt idx="131">
                  <c:v>308</c:v>
                </c:pt>
                <c:pt idx="132">
                  <c:v>310.33333333333337</c:v>
                </c:pt>
                <c:pt idx="133">
                  <c:v>312.66666666666669</c:v>
                </c:pt>
                <c:pt idx="134">
                  <c:v>315</c:v>
                </c:pt>
                <c:pt idx="135">
                  <c:v>317.33333333333337</c:v>
                </c:pt>
                <c:pt idx="136">
                  <c:v>319.66666666666669</c:v>
                </c:pt>
                <c:pt idx="137">
                  <c:v>322</c:v>
                </c:pt>
                <c:pt idx="138">
                  <c:v>324.33333333333337</c:v>
                </c:pt>
                <c:pt idx="139">
                  <c:v>326.66666666666669</c:v>
                </c:pt>
                <c:pt idx="140">
                  <c:v>329</c:v>
                </c:pt>
                <c:pt idx="141">
                  <c:v>331.33333333333337</c:v>
                </c:pt>
                <c:pt idx="142">
                  <c:v>333.66666666666669</c:v>
                </c:pt>
                <c:pt idx="143">
                  <c:v>336</c:v>
                </c:pt>
                <c:pt idx="144">
                  <c:v>338.33333333333337</c:v>
                </c:pt>
                <c:pt idx="145">
                  <c:v>340.66666666666669</c:v>
                </c:pt>
                <c:pt idx="146">
                  <c:v>343</c:v>
                </c:pt>
                <c:pt idx="147">
                  <c:v>345.33333333333337</c:v>
                </c:pt>
                <c:pt idx="148">
                  <c:v>347.66666666666669</c:v>
                </c:pt>
                <c:pt idx="149">
                  <c:v>350</c:v>
                </c:pt>
                <c:pt idx="150">
                  <c:v>352.33333333333337</c:v>
                </c:pt>
                <c:pt idx="151">
                  <c:v>354.66666666666669</c:v>
                </c:pt>
                <c:pt idx="152">
                  <c:v>357</c:v>
                </c:pt>
                <c:pt idx="153">
                  <c:v>359.33333333333337</c:v>
                </c:pt>
                <c:pt idx="154">
                  <c:v>361.66666666666669</c:v>
                </c:pt>
                <c:pt idx="155">
                  <c:v>364</c:v>
                </c:pt>
                <c:pt idx="156">
                  <c:v>366.33333333333337</c:v>
                </c:pt>
                <c:pt idx="157">
                  <c:v>368.66666666666669</c:v>
                </c:pt>
                <c:pt idx="158">
                  <c:v>371</c:v>
                </c:pt>
                <c:pt idx="159">
                  <c:v>373.33333333333337</c:v>
                </c:pt>
                <c:pt idx="160">
                  <c:v>375.66666666666669</c:v>
                </c:pt>
                <c:pt idx="161">
                  <c:v>378</c:v>
                </c:pt>
                <c:pt idx="162">
                  <c:v>380.33333333333337</c:v>
                </c:pt>
                <c:pt idx="163">
                  <c:v>382.66666666666669</c:v>
                </c:pt>
                <c:pt idx="164">
                  <c:v>385</c:v>
                </c:pt>
                <c:pt idx="165">
                  <c:v>387.33333333333337</c:v>
                </c:pt>
                <c:pt idx="166">
                  <c:v>389.66666666666669</c:v>
                </c:pt>
                <c:pt idx="167">
                  <c:v>392</c:v>
                </c:pt>
                <c:pt idx="168">
                  <c:v>394.33333333333337</c:v>
                </c:pt>
                <c:pt idx="169">
                  <c:v>396.66666666666669</c:v>
                </c:pt>
                <c:pt idx="170">
                  <c:v>399</c:v>
                </c:pt>
                <c:pt idx="171">
                  <c:v>401.33333333333337</c:v>
                </c:pt>
                <c:pt idx="172">
                  <c:v>403.66666666666669</c:v>
                </c:pt>
                <c:pt idx="173">
                  <c:v>406</c:v>
                </c:pt>
                <c:pt idx="174">
                  <c:v>408.33333333333337</c:v>
                </c:pt>
                <c:pt idx="175">
                  <c:v>410.66666666666669</c:v>
                </c:pt>
                <c:pt idx="176">
                  <c:v>413</c:v>
                </c:pt>
                <c:pt idx="177">
                  <c:v>415.33333333333337</c:v>
                </c:pt>
                <c:pt idx="178">
                  <c:v>417.66666666666669</c:v>
                </c:pt>
                <c:pt idx="179">
                  <c:v>420</c:v>
                </c:pt>
                <c:pt idx="180">
                  <c:v>422.33333333333337</c:v>
                </c:pt>
              </c:numCache>
            </c:numRef>
          </c:xVal>
          <c:yVal>
            <c:numRef>
              <c:f>'Failure Data'!$E$12:$E$192</c:f>
              <c:numCache>
                <c:formatCode>General</c:formatCode>
                <c:ptCount val="181"/>
                <c:pt idx="0">
                  <c:v>0</c:v>
                </c:pt>
                <c:pt idx="1">
                  <c:v>0</c:v>
                </c:pt>
                <c:pt idx="2">
                  <c:v>0</c:v>
                </c:pt>
                <c:pt idx="3">
                  <c:v>1</c:v>
                </c:pt>
                <c:pt idx="4">
                  <c:v>2</c:v>
                </c:pt>
                <c:pt idx="5">
                  <c:v>3</c:v>
                </c:pt>
                <c:pt idx="6">
                  <c:v>3</c:v>
                </c:pt>
                <c:pt idx="7">
                  <c:v>3</c:v>
                </c:pt>
                <c:pt idx="8">
                  <c:v>3</c:v>
                </c:pt>
                <c:pt idx="9">
                  <c:v>3</c:v>
                </c:pt>
                <c:pt idx="10">
                  <c:v>4</c:v>
                </c:pt>
                <c:pt idx="11">
                  <c:v>7</c:v>
                </c:pt>
                <c:pt idx="12">
                  <c:v>7</c:v>
                </c:pt>
                <c:pt idx="13">
                  <c:v>11</c:v>
                </c:pt>
                <c:pt idx="14">
                  <c:v>11</c:v>
                </c:pt>
                <c:pt idx="15">
                  <c:v>11</c:v>
                </c:pt>
                <c:pt idx="16">
                  <c:v>11</c:v>
                </c:pt>
                <c:pt idx="17">
                  <c:v>13</c:v>
                </c:pt>
                <c:pt idx="18">
                  <c:v>14</c:v>
                </c:pt>
                <c:pt idx="19">
                  <c:v>14</c:v>
                </c:pt>
                <c:pt idx="20">
                  <c:v>14</c:v>
                </c:pt>
                <c:pt idx="21">
                  <c:v>15</c:v>
                </c:pt>
                <c:pt idx="22">
                  <c:v>15</c:v>
                </c:pt>
                <c:pt idx="23">
                  <c:v>15</c:v>
                </c:pt>
                <c:pt idx="24">
                  <c:v>15</c:v>
                </c:pt>
                <c:pt idx="25">
                  <c:v>17</c:v>
                </c:pt>
                <c:pt idx="26">
                  <c:v>17</c:v>
                </c:pt>
                <c:pt idx="27">
                  <c:v>19</c:v>
                </c:pt>
                <c:pt idx="28">
                  <c:v>19</c:v>
                </c:pt>
                <c:pt idx="29">
                  <c:v>21</c:v>
                </c:pt>
                <c:pt idx="30">
                  <c:v>22</c:v>
                </c:pt>
                <c:pt idx="31">
                  <c:v>22</c:v>
                </c:pt>
                <c:pt idx="32">
                  <c:v>22</c:v>
                </c:pt>
                <c:pt idx="33">
                  <c:v>23</c:v>
                </c:pt>
                <c:pt idx="34">
                  <c:v>26</c:v>
                </c:pt>
                <c:pt idx="35">
                  <c:v>29</c:v>
                </c:pt>
                <c:pt idx="36">
                  <c:v>29</c:v>
                </c:pt>
                <c:pt idx="37">
                  <c:v>32</c:v>
                </c:pt>
                <c:pt idx="38">
                  <c:v>32</c:v>
                </c:pt>
                <c:pt idx="39">
                  <c:v>36</c:v>
                </c:pt>
                <c:pt idx="40">
                  <c:v>37</c:v>
                </c:pt>
                <c:pt idx="41">
                  <c:v>44</c:v>
                </c:pt>
                <c:pt idx="42">
                  <c:v>45</c:v>
                </c:pt>
                <c:pt idx="43">
                  <c:v>45</c:v>
                </c:pt>
                <c:pt idx="44">
                  <c:v>45</c:v>
                </c:pt>
                <c:pt idx="45">
                  <c:v>45</c:v>
                </c:pt>
                <c:pt idx="46">
                  <c:v>45</c:v>
                </c:pt>
                <c:pt idx="47">
                  <c:v>46</c:v>
                </c:pt>
                <c:pt idx="48">
                  <c:v>46</c:v>
                </c:pt>
                <c:pt idx="49">
                  <c:v>46</c:v>
                </c:pt>
                <c:pt idx="50">
                  <c:v>46</c:v>
                </c:pt>
                <c:pt idx="51">
                  <c:v>46</c:v>
                </c:pt>
                <c:pt idx="52">
                  <c:v>46</c:v>
                </c:pt>
                <c:pt idx="53">
                  <c:v>47</c:v>
                </c:pt>
                <c:pt idx="54">
                  <c:v>48</c:v>
                </c:pt>
                <c:pt idx="55">
                  <c:v>49</c:v>
                </c:pt>
                <c:pt idx="56">
                  <c:v>52</c:v>
                </c:pt>
                <c:pt idx="57">
                  <c:v>56</c:v>
                </c:pt>
                <c:pt idx="58">
                  <c:v>60</c:v>
                </c:pt>
                <c:pt idx="59">
                  <c:v>68</c:v>
                </c:pt>
                <c:pt idx="60">
                  <c:v>73</c:v>
                </c:pt>
                <c:pt idx="61">
                  <c:v>79</c:v>
                </c:pt>
                <c:pt idx="62">
                  <c:v>79</c:v>
                </c:pt>
                <c:pt idx="63">
                  <c:v>84</c:v>
                </c:pt>
                <c:pt idx="64">
                  <c:v>87</c:v>
                </c:pt>
                <c:pt idx="65">
                  <c:v>87</c:v>
                </c:pt>
                <c:pt idx="66">
                  <c:v>89</c:v>
                </c:pt>
                <c:pt idx="67">
                  <c:v>90</c:v>
                </c:pt>
                <c:pt idx="68">
                  <c:v>91</c:v>
                </c:pt>
                <c:pt idx="69">
                  <c:v>91</c:v>
                </c:pt>
                <c:pt idx="70">
                  <c:v>91</c:v>
                </c:pt>
                <c:pt idx="71">
                  <c:v>91</c:v>
                </c:pt>
                <c:pt idx="72">
                  <c:v>91</c:v>
                </c:pt>
                <c:pt idx="73">
                  <c:v>92</c:v>
                </c:pt>
                <c:pt idx="74">
                  <c:v>99</c:v>
                </c:pt>
                <c:pt idx="75">
                  <c:v>101</c:v>
                </c:pt>
                <c:pt idx="76">
                  <c:v>102</c:v>
                </c:pt>
                <c:pt idx="77">
                  <c:v>102</c:v>
                </c:pt>
                <c:pt idx="78">
                  <c:v>103</c:v>
                </c:pt>
                <c:pt idx="79">
                  <c:v>108</c:v>
                </c:pt>
                <c:pt idx="80">
                  <c:v>115</c:v>
                </c:pt>
                <c:pt idx="81">
                  <c:v>118</c:v>
                </c:pt>
                <c:pt idx="82">
                  <c:v>118</c:v>
                </c:pt>
                <c:pt idx="83">
                  <c:v>119</c:v>
                </c:pt>
                <c:pt idx="84">
                  <c:v>119</c:v>
                </c:pt>
                <c:pt idx="85">
                  <c:v>126</c:v>
                </c:pt>
                <c:pt idx="86">
                  <c:v>137</c:v>
                </c:pt>
                <c:pt idx="87">
                  <c:v>148</c:v>
                </c:pt>
                <c:pt idx="88">
                  <c:v>150</c:v>
                </c:pt>
                <c:pt idx="89">
                  <c:v>150</c:v>
                </c:pt>
                <c:pt idx="90">
                  <c:v>152</c:v>
                </c:pt>
                <c:pt idx="91">
                  <c:v>157</c:v>
                </c:pt>
                <c:pt idx="92">
                  <c:v>158</c:v>
                </c:pt>
                <c:pt idx="93">
                  <c:v>160</c:v>
                </c:pt>
                <c:pt idx="94">
                  <c:v>166</c:v>
                </c:pt>
                <c:pt idx="95">
                  <c:v>171</c:v>
                </c:pt>
                <c:pt idx="96">
                  <c:v>174</c:v>
                </c:pt>
                <c:pt idx="97">
                  <c:v>179</c:v>
                </c:pt>
                <c:pt idx="98">
                  <c:v>183</c:v>
                </c:pt>
                <c:pt idx="99">
                  <c:v>187</c:v>
                </c:pt>
                <c:pt idx="100">
                  <c:v>188</c:v>
                </c:pt>
                <c:pt idx="101">
                  <c:v>192</c:v>
                </c:pt>
                <c:pt idx="102">
                  <c:v>193</c:v>
                </c:pt>
                <c:pt idx="103">
                  <c:v>203</c:v>
                </c:pt>
                <c:pt idx="104">
                  <c:v>205</c:v>
                </c:pt>
                <c:pt idx="105">
                  <c:v>208</c:v>
                </c:pt>
                <c:pt idx="106">
                  <c:v>209</c:v>
                </c:pt>
                <c:pt idx="107">
                  <c:v>210</c:v>
                </c:pt>
                <c:pt idx="108">
                  <c:v>211</c:v>
                </c:pt>
                <c:pt idx="109">
                  <c:v>212</c:v>
                </c:pt>
                <c:pt idx="110">
                  <c:v>212</c:v>
                </c:pt>
                <c:pt idx="111">
                  <c:v>212</c:v>
                </c:pt>
                <c:pt idx="112">
                  <c:v>212</c:v>
                </c:pt>
                <c:pt idx="113">
                  <c:v>213</c:v>
                </c:pt>
                <c:pt idx="114">
                  <c:v>213</c:v>
                </c:pt>
                <c:pt idx="115">
                  <c:v>214</c:v>
                </c:pt>
                <c:pt idx="116">
                  <c:v>215</c:v>
                </c:pt>
                <c:pt idx="117">
                  <c:v>215</c:v>
                </c:pt>
                <c:pt idx="118">
                  <c:v>215</c:v>
                </c:pt>
                <c:pt idx="119">
                  <c:v>215</c:v>
                </c:pt>
                <c:pt idx="120">
                  <c:v>215</c:v>
                </c:pt>
                <c:pt idx="121">
                  <c:v>215</c:v>
                </c:pt>
                <c:pt idx="122">
                  <c:v>215</c:v>
                </c:pt>
                <c:pt idx="123">
                  <c:v>215</c:v>
                </c:pt>
                <c:pt idx="124">
                  <c:v>215</c:v>
                </c:pt>
                <c:pt idx="125">
                  <c:v>216</c:v>
                </c:pt>
                <c:pt idx="126">
                  <c:v>216</c:v>
                </c:pt>
                <c:pt idx="127">
                  <c:v>216</c:v>
                </c:pt>
                <c:pt idx="128">
                  <c:v>216</c:v>
                </c:pt>
                <c:pt idx="129">
                  <c:v>216</c:v>
                </c:pt>
                <c:pt idx="130">
                  <c:v>216</c:v>
                </c:pt>
                <c:pt idx="131">
                  <c:v>216</c:v>
                </c:pt>
                <c:pt idx="132">
                  <c:v>216</c:v>
                </c:pt>
                <c:pt idx="133">
                  <c:v>216</c:v>
                </c:pt>
                <c:pt idx="134">
                  <c:v>217</c:v>
                </c:pt>
                <c:pt idx="135">
                  <c:v>217</c:v>
                </c:pt>
                <c:pt idx="136">
                  <c:v>217</c:v>
                </c:pt>
                <c:pt idx="137">
                  <c:v>217</c:v>
                </c:pt>
                <c:pt idx="138">
                  <c:v>217</c:v>
                </c:pt>
                <c:pt idx="139">
                  <c:v>217</c:v>
                </c:pt>
                <c:pt idx="140">
                  <c:v>218</c:v>
                </c:pt>
                <c:pt idx="141">
                  <c:v>218</c:v>
                </c:pt>
                <c:pt idx="142">
                  <c:v>218</c:v>
                </c:pt>
                <c:pt idx="143">
                  <c:v>218</c:v>
                </c:pt>
                <c:pt idx="144">
                  <c:v>218</c:v>
                </c:pt>
                <c:pt idx="145">
                  <c:v>218</c:v>
                </c:pt>
                <c:pt idx="146">
                  <c:v>218</c:v>
                </c:pt>
                <c:pt idx="147">
                  <c:v>218</c:v>
                </c:pt>
                <c:pt idx="148">
                  <c:v>218</c:v>
                </c:pt>
                <c:pt idx="149">
                  <c:v>218</c:v>
                </c:pt>
                <c:pt idx="150">
                  <c:v>218</c:v>
                </c:pt>
                <c:pt idx="151">
                  <c:v>219</c:v>
                </c:pt>
                <c:pt idx="152">
                  <c:v>219</c:v>
                </c:pt>
                <c:pt idx="153">
                  <c:v>219</c:v>
                </c:pt>
                <c:pt idx="154">
                  <c:v>219</c:v>
                </c:pt>
                <c:pt idx="155">
                  <c:v>219</c:v>
                </c:pt>
                <c:pt idx="156">
                  <c:v>219</c:v>
                </c:pt>
                <c:pt idx="157">
                  <c:v>220</c:v>
                </c:pt>
                <c:pt idx="158">
                  <c:v>220</c:v>
                </c:pt>
                <c:pt idx="159">
                  <c:v>221</c:v>
                </c:pt>
                <c:pt idx="160">
                  <c:v>221</c:v>
                </c:pt>
                <c:pt idx="161">
                  <c:v>221</c:v>
                </c:pt>
                <c:pt idx="162">
                  <c:v>222</c:v>
                </c:pt>
                <c:pt idx="163">
                  <c:v>222</c:v>
                </c:pt>
                <c:pt idx="164">
                  <c:v>222</c:v>
                </c:pt>
                <c:pt idx="165">
                  <c:v>222</c:v>
                </c:pt>
                <c:pt idx="166">
                  <c:v>222</c:v>
                </c:pt>
                <c:pt idx="167">
                  <c:v>222</c:v>
                </c:pt>
                <c:pt idx="168">
                  <c:v>222</c:v>
                </c:pt>
                <c:pt idx="169">
                  <c:v>222</c:v>
                </c:pt>
                <c:pt idx="170">
                  <c:v>222</c:v>
                </c:pt>
                <c:pt idx="171">
                  <c:v>222</c:v>
                </c:pt>
                <c:pt idx="172">
                  <c:v>223</c:v>
                </c:pt>
                <c:pt idx="173">
                  <c:v>223</c:v>
                </c:pt>
                <c:pt idx="174">
                  <c:v>223</c:v>
                </c:pt>
                <c:pt idx="175">
                  <c:v>223</c:v>
                </c:pt>
                <c:pt idx="176">
                  <c:v>223</c:v>
                </c:pt>
                <c:pt idx="177">
                  <c:v>223</c:v>
                </c:pt>
                <c:pt idx="178">
                  <c:v>223</c:v>
                </c:pt>
                <c:pt idx="179">
                  <c:v>223</c:v>
                </c:pt>
                <c:pt idx="180">
                  <c:v>224</c:v>
                </c:pt>
              </c:numCache>
            </c:numRef>
          </c:yVal>
          <c:smooth val="0"/>
          <c:extLst>
            <c:ext xmlns:c16="http://schemas.microsoft.com/office/drawing/2014/chart" uri="{C3380CC4-5D6E-409C-BE32-E72D297353CC}">
              <c16:uniqueId val="{00000003-3BA3-49C5-B714-ACC12423E41E}"/>
            </c:ext>
          </c:extLst>
        </c:ser>
        <c:dLbls>
          <c:showLegendKey val="0"/>
          <c:showVal val="0"/>
          <c:showCatName val="0"/>
          <c:showSerName val="0"/>
          <c:showPercent val="0"/>
          <c:showBubbleSize val="0"/>
        </c:dLbls>
        <c:axId val="1683176880"/>
        <c:axId val="1"/>
      </c:scatterChart>
      <c:catAx>
        <c:axId val="1683176880"/>
        <c:scaling>
          <c:orientation val="minMax"/>
        </c:scaling>
        <c:delete val="0"/>
        <c:axPos val="b"/>
        <c:title>
          <c:tx>
            <c:rich>
              <a:bodyPr/>
              <a:lstStyle/>
              <a:p>
                <a:pPr>
                  <a:defRPr sz="825" b="1" i="0" u="none" strike="noStrike" baseline="0">
                    <a:solidFill>
                      <a:srgbClr val="000000"/>
                    </a:solidFill>
                    <a:latin typeface="Arial"/>
                    <a:ea typeface="Arial"/>
                    <a:cs typeface="Arial"/>
                  </a:defRPr>
                </a:pPr>
                <a:r>
                  <a:rPr lang="en-CA"/>
                  <a:t>Number of input events in normalized Usage Units</a:t>
                </a:r>
              </a:p>
            </c:rich>
          </c:tx>
          <c:layout>
            <c:manualLayout>
              <c:xMode val="edge"/>
              <c:yMode val="edge"/>
              <c:x val="0.34028683181225555"/>
              <c:y val="0.90701128147811816"/>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
        <c:crossesAt val="-1"/>
        <c:auto val="1"/>
        <c:lblAlgn val="ctr"/>
        <c:lblOffset val="100"/>
        <c:tickMarkSkip val="10"/>
        <c:noMultiLvlLbl val="0"/>
      </c:catAx>
      <c:valAx>
        <c:axId val="1"/>
        <c:scaling>
          <c:orientation val="minMax"/>
          <c:max val="250"/>
          <c:min val="0"/>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Arial"/>
                    <a:ea typeface="Arial"/>
                    <a:cs typeface="Arial"/>
                  </a:defRPr>
                </a:pPr>
                <a:r>
                  <a:rPr lang="en-CA"/>
                  <a:t>Failure Number</a:t>
                </a:r>
              </a:p>
            </c:rich>
          </c:tx>
          <c:layout>
            <c:manualLayout>
              <c:xMode val="edge"/>
              <c:yMode val="edge"/>
              <c:x val="2.0860495436766623E-2"/>
              <c:y val="0.4263239146379798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825" b="0" i="0" u="none" strike="noStrike" baseline="0">
                <a:solidFill>
                  <a:srgbClr val="000000"/>
                </a:solidFill>
                <a:latin typeface="Arial Black"/>
                <a:ea typeface="Arial Black"/>
                <a:cs typeface="Arial Black"/>
              </a:defRPr>
            </a:pPr>
            <a:endParaRPr lang="en-US"/>
          </a:p>
        </c:txPr>
        <c:crossAx val="1683176880"/>
        <c:crosses val="autoZero"/>
        <c:crossBetween val="midCat"/>
        <c:minorUnit val="10"/>
      </c:valAx>
      <c:spPr>
        <a:solidFill>
          <a:srgbClr val="C0C0C0"/>
        </a:solidFill>
        <a:ln w="12700">
          <a:solidFill>
            <a:srgbClr val="808080"/>
          </a:solidFill>
          <a:prstDash val="solid"/>
        </a:ln>
      </c:spPr>
    </c:plotArea>
    <c:legend>
      <c:legendPos val="b"/>
      <c:layout>
        <c:manualLayout>
          <c:xMode val="edge"/>
          <c:yMode val="edge"/>
          <c:x val="0.22946544980443284"/>
          <c:y val="0.95422164786420316"/>
          <c:w val="0.5853976531942634"/>
          <c:h val="3.5765429080367436E-2"/>
        </c:manualLayout>
      </c:layout>
      <c:overlay val="0"/>
      <c:spPr>
        <a:solidFill>
          <a:srgbClr val="FFFFFF"/>
        </a:solidFill>
        <a:ln w="12700">
          <a:solidFill>
            <a:srgbClr val="000000"/>
          </a:solidFill>
          <a:prstDash val="solid"/>
        </a:ln>
      </c:spPr>
      <c:txPr>
        <a:bodyPr/>
        <a:lstStyle/>
        <a:p>
          <a:pPr>
            <a:defRPr sz="825" b="0" i="0" u="none" strike="noStrike" baseline="0">
              <a:solidFill>
                <a:srgbClr val="000000"/>
              </a:solidFill>
              <a:latin typeface="Arial Black"/>
              <a:ea typeface="Arial Black"/>
              <a:cs typeface="Arial Black"/>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17</xdr:col>
      <xdr:colOff>28575</xdr:colOff>
      <xdr:row>0</xdr:row>
      <xdr:rowOff>0</xdr:rowOff>
    </xdr:from>
    <xdr:to>
      <xdr:col>29</xdr:col>
      <xdr:colOff>171450</xdr:colOff>
      <xdr:row>47</xdr:row>
      <xdr:rowOff>114300</xdr:rowOff>
    </xdr:to>
    <xdr:graphicFrame macro="">
      <xdr:nvGraphicFramePr>
        <xdr:cNvPr id="7178" name="Chart 10">
          <a:extLst>
            <a:ext uri="{FF2B5EF4-FFF2-40B4-BE49-F238E27FC236}">
              <a16:creationId xmlns:a16="http://schemas.microsoft.com/office/drawing/2014/main" id="{7C808BFB-1749-19BA-5B99-107FBAF6E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28575</xdr:colOff>
      <xdr:row>10</xdr:row>
      <xdr:rowOff>9525</xdr:rowOff>
    </xdr:from>
    <xdr:to>
      <xdr:col>13</xdr:col>
      <xdr:colOff>561975</xdr:colOff>
      <xdr:row>24</xdr:row>
      <xdr:rowOff>85725</xdr:rowOff>
    </xdr:to>
    <xdr:pic>
      <xdr:nvPicPr>
        <xdr:cNvPr id="2" name="Picture 1" descr="252,733 Clown Images, Stock Photos &amp; Vectors | Shutterstock">
          <a:extLst>
            <a:ext uri="{FF2B5EF4-FFF2-40B4-BE49-F238E27FC236}">
              <a16:creationId xmlns:a16="http://schemas.microsoft.com/office/drawing/2014/main" id="{7BA4323C-7B11-E9AF-BA44-ED4C64BD5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1628775"/>
          <a:ext cx="3609975"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24</xdr:col>
      <xdr:colOff>142875</xdr:colOff>
      <xdr:row>47</xdr:row>
      <xdr:rowOff>66675</xdr:rowOff>
    </xdr:to>
    <xdr:graphicFrame macro="">
      <xdr:nvGraphicFramePr>
        <xdr:cNvPr id="4098" name="Chart 2">
          <a:extLst>
            <a:ext uri="{FF2B5EF4-FFF2-40B4-BE49-F238E27FC236}">
              <a16:creationId xmlns:a16="http://schemas.microsoft.com/office/drawing/2014/main" id="{9F670DA5-C45C-BA99-5D40-9F5DF17B9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uthorhouse.com/Bookstore/ItemDetail.aspx?bookid=2680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ourceforge.net/projects/rdc/" TargetMode="External"/><Relationship Id="rId1"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C61"/>
  <sheetViews>
    <sheetView workbookViewId="0"/>
  </sheetViews>
  <sheetFormatPr defaultRowHeight="12.75" x14ac:dyDescent="0.2"/>
  <cols>
    <col min="1" max="1" width="6" style="20" customWidth="1"/>
    <col min="2" max="2" width="12.140625" style="18" customWidth="1"/>
    <col min="3" max="3" width="81.28515625" style="18" customWidth="1"/>
    <col min="4" max="16384" width="9.140625" style="18"/>
  </cols>
  <sheetData>
    <row r="1" spans="1:3" x14ac:dyDescent="0.2">
      <c r="A1" s="21" t="s">
        <v>45</v>
      </c>
    </row>
    <row r="2" spans="1:3" ht="26.25" customHeight="1" x14ac:dyDescent="0.2">
      <c r="B2" s="61" t="s">
        <v>70</v>
      </c>
      <c r="C2" s="62"/>
    </row>
    <row r="3" spans="1:3" x14ac:dyDescent="0.2">
      <c r="B3" s="13"/>
    </row>
    <row r="4" spans="1:3" ht="27" customHeight="1" x14ac:dyDescent="0.2">
      <c r="B4" s="61" t="s">
        <v>62</v>
      </c>
      <c r="C4" s="62"/>
    </row>
    <row r="5" spans="1:3" x14ac:dyDescent="0.2">
      <c r="B5" s="19" t="s">
        <v>31</v>
      </c>
      <c r="C5" s="20"/>
    </row>
    <row r="6" spans="1:3" x14ac:dyDescent="0.2">
      <c r="C6" s="14"/>
    </row>
    <row r="7" spans="1:3" x14ac:dyDescent="0.2">
      <c r="A7" s="21" t="s">
        <v>54</v>
      </c>
      <c r="C7" s="14"/>
    </row>
    <row r="8" spans="1:3" x14ac:dyDescent="0.2">
      <c r="B8" s="61" t="s">
        <v>71</v>
      </c>
      <c r="C8" s="62"/>
    </row>
    <row r="9" spans="1:3" x14ac:dyDescent="0.2">
      <c r="B9" s="28" t="s">
        <v>55</v>
      </c>
      <c r="C9" s="27" t="s">
        <v>100</v>
      </c>
    </row>
    <row r="10" spans="1:3" x14ac:dyDescent="0.2">
      <c r="B10" s="29" t="s">
        <v>56</v>
      </c>
      <c r="C10" s="27" t="s">
        <v>99</v>
      </c>
    </row>
    <row r="11" spans="1:3" ht="25.5" x14ac:dyDescent="0.2">
      <c r="B11" s="51" t="s">
        <v>98</v>
      </c>
      <c r="C11" s="27" t="s">
        <v>101</v>
      </c>
    </row>
    <row r="12" spans="1:3" x14ac:dyDescent="0.2">
      <c r="B12" s="30" t="s">
        <v>58</v>
      </c>
      <c r="C12" s="27" t="s">
        <v>59</v>
      </c>
    </row>
    <row r="13" spans="1:3" ht="25.5" x14ac:dyDescent="0.2">
      <c r="B13" s="31" t="s">
        <v>57</v>
      </c>
      <c r="C13" s="27" t="s">
        <v>102</v>
      </c>
    </row>
    <row r="14" spans="1:3" x14ac:dyDescent="0.2">
      <c r="B14" s="32"/>
      <c r="C14" s="27"/>
    </row>
    <row r="15" spans="1:3" x14ac:dyDescent="0.2">
      <c r="B15" s="25"/>
      <c r="C15" s="24"/>
    </row>
    <row r="16" spans="1:3" x14ac:dyDescent="0.2">
      <c r="A16" s="21" t="s">
        <v>46</v>
      </c>
      <c r="C16" s="14"/>
    </row>
    <row r="17" spans="1:3" x14ac:dyDescent="0.2">
      <c r="A17" s="21"/>
      <c r="B17" s="63" t="s">
        <v>112</v>
      </c>
      <c r="C17" s="62"/>
    </row>
    <row r="18" spans="1:3" x14ac:dyDescent="0.2">
      <c r="A18" s="21"/>
      <c r="C18" s="14"/>
    </row>
    <row r="19" spans="1:3" x14ac:dyDescent="0.2">
      <c r="A19" s="21"/>
      <c r="C19" s="14"/>
    </row>
    <row r="20" spans="1:3" x14ac:dyDescent="0.2">
      <c r="A20" s="26">
        <v>1</v>
      </c>
      <c r="B20" s="26" t="s">
        <v>95</v>
      </c>
      <c r="C20" s="20"/>
    </row>
    <row r="21" spans="1:3" x14ac:dyDescent="0.2">
      <c r="A21" s="21"/>
      <c r="C21" s="18" t="s">
        <v>103</v>
      </c>
    </row>
    <row r="22" spans="1:3" x14ac:dyDescent="0.2">
      <c r="A22" s="21"/>
      <c r="C22" s="14"/>
    </row>
    <row r="23" spans="1:3" x14ac:dyDescent="0.2">
      <c r="A23" s="26">
        <v>2</v>
      </c>
      <c r="B23" s="26" t="s">
        <v>79</v>
      </c>
      <c r="C23" s="20"/>
    </row>
    <row r="24" spans="1:3" ht="25.5" x14ac:dyDescent="0.2">
      <c r="C24" s="18" t="s">
        <v>117</v>
      </c>
    </row>
    <row r="25" spans="1:3" ht="51" x14ac:dyDescent="0.2">
      <c r="C25" s="18" t="s">
        <v>85</v>
      </c>
    </row>
    <row r="26" spans="1:3" ht="38.25" x14ac:dyDescent="0.2">
      <c r="C26" s="18" t="s">
        <v>118</v>
      </c>
    </row>
    <row r="27" spans="1:3" ht="25.5" x14ac:dyDescent="0.2">
      <c r="C27" s="18" t="s">
        <v>119</v>
      </c>
    </row>
    <row r="28" spans="1:3" ht="25.5" x14ac:dyDescent="0.2">
      <c r="C28" s="18" t="s">
        <v>120</v>
      </c>
    </row>
    <row r="30" spans="1:3" x14ac:dyDescent="0.2">
      <c r="A30" s="26">
        <v>3</v>
      </c>
      <c r="B30" s="26" t="s">
        <v>66</v>
      </c>
      <c r="C30" s="26"/>
    </row>
    <row r="31" spans="1:3" ht="43.5" customHeight="1" x14ac:dyDescent="0.2">
      <c r="C31" s="18" t="s">
        <v>82</v>
      </c>
    </row>
    <row r="32" spans="1:3" x14ac:dyDescent="0.2">
      <c r="C32" s="18" t="s">
        <v>69</v>
      </c>
    </row>
    <row r="33" spans="1:3" ht="25.5" x14ac:dyDescent="0.2">
      <c r="C33" s="18" t="s">
        <v>80</v>
      </c>
    </row>
    <row r="35" spans="1:3" x14ac:dyDescent="0.2">
      <c r="A35" s="26">
        <v>4</v>
      </c>
      <c r="B35" s="26" t="s">
        <v>67</v>
      </c>
      <c r="C35" s="26"/>
    </row>
    <row r="36" spans="1:3" ht="25.5" x14ac:dyDescent="0.2">
      <c r="C36" s="18" t="s">
        <v>72</v>
      </c>
    </row>
    <row r="38" spans="1:3" ht="25.5" x14ac:dyDescent="0.2">
      <c r="C38" s="18" t="s">
        <v>96</v>
      </c>
    </row>
    <row r="40" spans="1:3" ht="25.5" x14ac:dyDescent="0.2">
      <c r="C40" s="18" t="s">
        <v>110</v>
      </c>
    </row>
    <row r="41" spans="1:3" x14ac:dyDescent="0.2">
      <c r="C41" s="18" t="s">
        <v>105</v>
      </c>
    </row>
    <row r="42" spans="1:3" x14ac:dyDescent="0.2">
      <c r="C42" s="18" t="s">
        <v>106</v>
      </c>
    </row>
    <row r="43" spans="1:3" x14ac:dyDescent="0.2">
      <c r="C43" s="18" t="s">
        <v>107</v>
      </c>
    </row>
    <row r="44" spans="1:3" x14ac:dyDescent="0.2">
      <c r="C44" s="18" t="s">
        <v>108</v>
      </c>
    </row>
    <row r="45" spans="1:3" ht="25.5" x14ac:dyDescent="0.2">
      <c r="C45" s="18" t="s">
        <v>111</v>
      </c>
    </row>
    <row r="46" spans="1:3" x14ac:dyDescent="0.2">
      <c r="C46" s="18" t="s">
        <v>109</v>
      </c>
    </row>
    <row r="48" spans="1:3" ht="25.5" x14ac:dyDescent="0.2">
      <c r="C48" s="18" t="s">
        <v>121</v>
      </c>
    </row>
    <row r="49" spans="1:3" ht="25.5" x14ac:dyDescent="0.2">
      <c r="C49" s="18" t="s">
        <v>122</v>
      </c>
    </row>
    <row r="52" spans="1:3" x14ac:dyDescent="0.2">
      <c r="A52" s="26">
        <v>5</v>
      </c>
      <c r="B52" s="26" t="s">
        <v>73</v>
      </c>
    </row>
    <row r="53" spans="1:3" ht="25.5" x14ac:dyDescent="0.2">
      <c r="C53" s="18" t="s">
        <v>74</v>
      </c>
    </row>
    <row r="54" spans="1:3" ht="25.5" x14ac:dyDescent="0.2">
      <c r="C54" s="18" t="s">
        <v>75</v>
      </c>
    </row>
    <row r="55" spans="1:3" ht="25.5" x14ac:dyDescent="0.2">
      <c r="C55" s="18" t="s">
        <v>76</v>
      </c>
    </row>
    <row r="56" spans="1:3" ht="13.5" customHeight="1" x14ac:dyDescent="0.2">
      <c r="C56" s="18" t="s">
        <v>81</v>
      </c>
    </row>
    <row r="58" spans="1:3" x14ac:dyDescent="0.2">
      <c r="A58" s="21" t="s">
        <v>86</v>
      </c>
    </row>
    <row r="59" spans="1:3" ht="38.25" x14ac:dyDescent="0.2">
      <c r="C59" s="18" t="s">
        <v>87</v>
      </c>
    </row>
    <row r="61" spans="1:3" ht="25.5" x14ac:dyDescent="0.2">
      <c r="C61" s="18" t="s">
        <v>113</v>
      </c>
    </row>
  </sheetData>
  <sheetProtection sheet="1" objects="1" scenarios="1" selectLockedCells="1" selectUnlockedCells="1"/>
  <mergeCells count="4">
    <mergeCell ref="B2:C2"/>
    <mergeCell ref="B4:C4"/>
    <mergeCell ref="B8:C8"/>
    <mergeCell ref="B17:C17"/>
  </mergeCells>
  <phoneticPr fontId="4" type="noConversion"/>
  <hyperlinks>
    <hyperlink ref="B5" r:id="rId1"/>
  </hyperlinks>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B2:C4"/>
  <sheetViews>
    <sheetView workbookViewId="0">
      <selection activeCell="C2" sqref="C2"/>
    </sheetView>
  </sheetViews>
  <sheetFormatPr defaultColWidth="27.7109375" defaultRowHeight="12.75" x14ac:dyDescent="0.2"/>
  <cols>
    <col min="1" max="1" width="3.28515625" customWidth="1"/>
    <col min="2" max="2" width="16.140625" customWidth="1"/>
    <col min="3" max="3" width="70.7109375" customWidth="1"/>
  </cols>
  <sheetData>
    <row r="2" spans="2:3" x14ac:dyDescent="0.2">
      <c r="B2" s="6" t="s">
        <v>89</v>
      </c>
      <c r="C2" s="52" t="s">
        <v>93</v>
      </c>
    </row>
    <row r="3" spans="2:3" x14ac:dyDescent="0.2">
      <c r="B3" s="6" t="s">
        <v>91</v>
      </c>
      <c r="C3" s="52" t="s">
        <v>94</v>
      </c>
    </row>
    <row r="4" spans="2:3" x14ac:dyDescent="0.2">
      <c r="B4" s="6" t="s">
        <v>92</v>
      </c>
      <c r="C4" s="52">
        <v>4.3</v>
      </c>
    </row>
  </sheetData>
  <sheetProtection sheet="1" objects="1" scenarios="1" selectLockedCell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Q15"/>
  <sheetViews>
    <sheetView workbookViewId="0">
      <selection activeCell="E6" sqref="E6"/>
    </sheetView>
  </sheetViews>
  <sheetFormatPr defaultRowHeight="12.75" x14ac:dyDescent="0.2"/>
  <cols>
    <col min="1" max="1" width="5.28515625" customWidth="1"/>
    <col min="2" max="2" width="21.28515625" customWidth="1"/>
    <col min="3" max="3" width="7.7109375" customWidth="1"/>
    <col min="4" max="4" width="7.28515625" customWidth="1"/>
    <col min="5" max="6" width="6.140625" bestFit="1" customWidth="1"/>
    <col min="7" max="7" width="6.5703125" bestFit="1" customWidth="1"/>
    <col min="8" max="13" width="6.140625" bestFit="1" customWidth="1"/>
    <col min="14" max="14" width="3.5703125" customWidth="1"/>
  </cols>
  <sheetData>
    <row r="1" spans="1:17" ht="13.5" thickBot="1" x14ac:dyDescent="0.25">
      <c r="E1" s="64" t="s">
        <v>42</v>
      </c>
      <c r="F1" s="64"/>
      <c r="G1" s="64"/>
      <c r="H1" s="64"/>
      <c r="I1" s="64"/>
      <c r="J1" s="64"/>
      <c r="K1" s="64"/>
      <c r="L1" s="64"/>
      <c r="M1" s="64"/>
      <c r="O1" s="64" t="s">
        <v>41</v>
      </c>
      <c r="P1" s="64"/>
      <c r="Q1" s="64"/>
    </row>
    <row r="2" spans="1:17" x14ac:dyDescent="0.2">
      <c r="E2" s="11" t="str">
        <f>ROMAN(1,0)</f>
        <v>I</v>
      </c>
      <c r="F2" s="11" t="str">
        <f>ROMAN(2,0)</f>
        <v>II</v>
      </c>
      <c r="G2" s="11" t="str">
        <f>ROMAN(3,0)</f>
        <v>III</v>
      </c>
      <c r="H2" s="11" t="str">
        <f>ROMAN(4,0)</f>
        <v>IV</v>
      </c>
      <c r="I2" s="11" t="str">
        <f>ROMAN(5,0)</f>
        <v>V</v>
      </c>
      <c r="J2" s="11" t="str">
        <f>ROMAN(6,0)</f>
        <v>VI</v>
      </c>
      <c r="K2" s="11" t="str">
        <f>ROMAN(7,0)</f>
        <v>VII</v>
      </c>
      <c r="L2" s="11" t="str">
        <f>ROMAN(8,0)</f>
        <v>VIII</v>
      </c>
      <c r="M2" s="11" t="str">
        <f>ROMAN(9,0)</f>
        <v>IX</v>
      </c>
      <c r="N2" s="11"/>
      <c r="O2" s="11" t="str">
        <f>ROMAN(10,0)</f>
        <v>X</v>
      </c>
      <c r="P2" s="11" t="str">
        <f>ROMAN(11,0)</f>
        <v>XI</v>
      </c>
      <c r="Q2" s="11" t="str">
        <f>ROMAN(12,0)</f>
        <v>XII</v>
      </c>
    </row>
    <row r="3" spans="1:17" x14ac:dyDescent="0.2">
      <c r="A3" s="47" t="s">
        <v>97</v>
      </c>
      <c r="E3" s="11"/>
      <c r="F3" s="11"/>
      <c r="G3" s="11"/>
      <c r="H3" s="11"/>
      <c r="I3" s="11"/>
      <c r="J3" s="11"/>
      <c r="K3" s="11"/>
      <c r="L3" s="11"/>
      <c r="M3" s="11"/>
      <c r="N3" s="11"/>
    </row>
    <row r="4" spans="1:17" x14ac:dyDescent="0.2">
      <c r="A4" s="6"/>
      <c r="E4" s="11"/>
      <c r="F4" s="11"/>
      <c r="G4" s="11"/>
      <c r="H4" s="11"/>
      <c r="I4" s="11"/>
      <c r="J4" s="11"/>
      <c r="K4" s="11"/>
      <c r="L4" s="11"/>
      <c r="M4" s="11"/>
      <c r="N4" s="11"/>
    </row>
    <row r="5" spans="1:17" x14ac:dyDescent="0.2">
      <c r="B5" s="9" t="s">
        <v>16</v>
      </c>
      <c r="C5" s="44">
        <f>E5</f>
        <v>2</v>
      </c>
      <c r="E5" s="3">
        <v>2</v>
      </c>
      <c r="F5" s="3">
        <v>2</v>
      </c>
      <c r="G5" s="3">
        <v>2</v>
      </c>
      <c r="H5" s="3">
        <v>2</v>
      </c>
      <c r="I5" s="3">
        <v>1.5</v>
      </c>
      <c r="J5" s="3">
        <v>1.5</v>
      </c>
      <c r="K5" s="3">
        <v>1.5</v>
      </c>
      <c r="L5" s="3">
        <v>1.5</v>
      </c>
      <c r="M5" s="3">
        <v>1.2</v>
      </c>
      <c r="O5" s="45">
        <v>2</v>
      </c>
      <c r="P5" s="45">
        <v>1.5</v>
      </c>
      <c r="Q5" s="45">
        <v>1.2</v>
      </c>
    </row>
    <row r="6" spans="1:17" x14ac:dyDescent="0.2">
      <c r="B6" s="9" t="s">
        <v>83</v>
      </c>
      <c r="C6" s="44">
        <f>E6</f>
        <v>0.1</v>
      </c>
      <c r="E6" s="3">
        <v>0.1</v>
      </c>
      <c r="F6" s="3">
        <v>0.05</v>
      </c>
      <c r="G6" s="3">
        <v>0.01</v>
      </c>
      <c r="H6" s="3">
        <v>1E-3</v>
      </c>
      <c r="I6" s="3">
        <v>0.1</v>
      </c>
      <c r="J6" s="3">
        <v>0.05</v>
      </c>
      <c r="K6" s="3">
        <v>0.01</v>
      </c>
      <c r="L6" s="3">
        <v>1E-3</v>
      </c>
      <c r="M6" s="3">
        <v>0.1</v>
      </c>
      <c r="O6" s="45">
        <v>0.1</v>
      </c>
      <c r="P6" s="45">
        <v>0.01</v>
      </c>
      <c r="Q6" s="45">
        <v>0.1</v>
      </c>
    </row>
    <row r="7" spans="1:17" x14ac:dyDescent="0.2">
      <c r="B7" s="9" t="s">
        <v>84</v>
      </c>
      <c r="C7" s="44">
        <f>E7</f>
        <v>0.1</v>
      </c>
      <c r="E7" s="3">
        <v>0.1</v>
      </c>
      <c r="F7" s="3">
        <v>0.05</v>
      </c>
      <c r="G7" s="3">
        <v>0.01</v>
      </c>
      <c r="H7" s="3">
        <v>1E-3</v>
      </c>
      <c r="I7" s="3">
        <v>0.1</v>
      </c>
      <c r="J7" s="3">
        <v>0.05</v>
      </c>
      <c r="K7" s="3">
        <v>0.01</v>
      </c>
      <c r="L7" s="3">
        <v>1E-3</v>
      </c>
      <c r="M7" s="3">
        <v>0.1</v>
      </c>
      <c r="O7" s="45">
        <v>0.1</v>
      </c>
      <c r="P7" s="45">
        <v>0.01</v>
      </c>
      <c r="Q7" s="45">
        <v>0.1</v>
      </c>
    </row>
    <row r="8" spans="1:17" x14ac:dyDescent="0.2">
      <c r="B8" s="9"/>
      <c r="C8" s="22"/>
      <c r="E8" s="3"/>
      <c r="F8" s="3"/>
      <c r="G8" s="3"/>
      <c r="H8" s="3"/>
      <c r="I8" s="3"/>
      <c r="J8" s="3"/>
      <c r="K8" s="3"/>
      <c r="L8" s="3"/>
      <c r="M8" s="3"/>
      <c r="O8" s="3"/>
      <c r="P8" s="3"/>
      <c r="Q8" s="3"/>
    </row>
    <row r="9" spans="1:17" x14ac:dyDescent="0.2">
      <c r="B9" s="9" t="s">
        <v>13</v>
      </c>
      <c r="C9" s="23">
        <f>LN(C7/(1-C6))</f>
        <v>-2.1972245773362191</v>
      </c>
      <c r="E9" s="3">
        <f t="shared" ref="E9:M9" si="0">LN(E7/(1-E6))</f>
        <v>-2.1972245773362191</v>
      </c>
      <c r="F9" s="3">
        <f t="shared" si="0"/>
        <v>-2.9444389791664403</v>
      </c>
      <c r="G9" s="3">
        <f t="shared" si="0"/>
        <v>-4.5951198501345898</v>
      </c>
      <c r="H9" s="3">
        <f t="shared" si="0"/>
        <v>-6.9067547786485539</v>
      </c>
      <c r="I9" s="3">
        <f t="shared" si="0"/>
        <v>-2.1972245773362191</v>
      </c>
      <c r="J9" s="3">
        <f t="shared" si="0"/>
        <v>-2.9444389791664403</v>
      </c>
      <c r="K9" s="3">
        <f t="shared" si="0"/>
        <v>-4.5951198501345898</v>
      </c>
      <c r="L9" s="3">
        <f t="shared" si="0"/>
        <v>-6.9067547786485539</v>
      </c>
      <c r="M9" s="3">
        <f t="shared" si="0"/>
        <v>-2.1972245773362191</v>
      </c>
      <c r="O9" s="3">
        <f>LN(O7/(1-O6))</f>
        <v>-2.1972245773362191</v>
      </c>
      <c r="P9" s="3">
        <f>LN(P7/(1-P6))</f>
        <v>-4.5951198501345898</v>
      </c>
      <c r="Q9" s="3">
        <f>LN(Q7/(1-Q6))</f>
        <v>-2.1972245773362191</v>
      </c>
    </row>
    <row r="10" spans="1:17" x14ac:dyDescent="0.2">
      <c r="B10" s="9"/>
      <c r="C10" s="22"/>
      <c r="E10" s="3"/>
      <c r="F10" s="3"/>
      <c r="G10" s="3"/>
      <c r="H10" s="3"/>
      <c r="I10" s="3"/>
      <c r="J10" s="3"/>
      <c r="K10" s="3"/>
      <c r="L10" s="3"/>
      <c r="M10" s="3"/>
      <c r="O10" s="3"/>
      <c r="P10" s="3"/>
      <c r="Q10" s="3"/>
    </row>
    <row r="11" spans="1:17" x14ac:dyDescent="0.2">
      <c r="B11" s="9" t="s">
        <v>14</v>
      </c>
      <c r="C11" s="3">
        <f>LN((1-C7)/C6)</f>
        <v>2.1972245773362196</v>
      </c>
      <c r="E11" s="3">
        <f t="shared" ref="E11:M11" si="1">LN((1-E7)/E6)</f>
        <v>2.1972245773362196</v>
      </c>
      <c r="F11" s="3">
        <f t="shared" si="1"/>
        <v>2.9444389791664403</v>
      </c>
      <c r="G11" s="3">
        <f t="shared" si="1"/>
        <v>4.5951198501345898</v>
      </c>
      <c r="H11" s="3">
        <f t="shared" si="1"/>
        <v>6.9067547786485539</v>
      </c>
      <c r="I11" s="3">
        <f t="shared" si="1"/>
        <v>2.1972245773362196</v>
      </c>
      <c r="J11" s="3">
        <f t="shared" si="1"/>
        <v>2.9444389791664403</v>
      </c>
      <c r="K11" s="3">
        <f t="shared" si="1"/>
        <v>4.5951198501345898</v>
      </c>
      <c r="L11" s="3">
        <f t="shared" si="1"/>
        <v>6.9067547786485539</v>
      </c>
      <c r="M11" s="3">
        <f t="shared" si="1"/>
        <v>2.1972245773362196</v>
      </c>
      <c r="O11" s="3">
        <f>LN((1-O7)/O6)</f>
        <v>2.1972245773362196</v>
      </c>
      <c r="P11" s="3">
        <f>LN((1-P7)/P6)</f>
        <v>4.5951198501345898</v>
      </c>
      <c r="Q11" s="3">
        <f>LN((1-Q7)/Q6)</f>
        <v>2.1972245773362196</v>
      </c>
    </row>
    <row r="12" spans="1:17" x14ac:dyDescent="0.2">
      <c r="A12" s="6" t="s">
        <v>36</v>
      </c>
      <c r="B12" s="12"/>
      <c r="C12" s="3"/>
      <c r="E12" s="3"/>
      <c r="F12" s="3"/>
      <c r="G12" s="3"/>
      <c r="H12" s="3"/>
      <c r="I12" s="3"/>
      <c r="J12" s="3"/>
      <c r="K12" s="3"/>
      <c r="L12" s="3"/>
    </row>
    <row r="13" spans="1:17" x14ac:dyDescent="0.2">
      <c r="B13" s="9" t="s">
        <v>34</v>
      </c>
      <c r="C13" s="69">
        <v>250</v>
      </c>
    </row>
    <row r="14" spans="1:17" x14ac:dyDescent="0.2">
      <c r="B14" s="9" t="s">
        <v>35</v>
      </c>
      <c r="C14" s="69">
        <v>90.5</v>
      </c>
    </row>
    <row r="15" spans="1:17" x14ac:dyDescent="0.2">
      <c r="B15" s="9"/>
      <c r="C15" s="9"/>
      <c r="D15" s="3"/>
      <c r="E15" s="3"/>
      <c r="F15" s="3"/>
      <c r="G15" s="3"/>
      <c r="H15" s="3"/>
      <c r="I15" s="3"/>
      <c r="J15" s="3"/>
      <c r="K15" s="3"/>
      <c r="L15" s="3"/>
    </row>
  </sheetData>
  <sheetProtection selectLockedCells="1"/>
  <protectedRanges>
    <protectedRange sqref="C12:C14 C10 C5:C8" name="Selected Risk Parameters"/>
  </protectedRanges>
  <mergeCells count="2">
    <mergeCell ref="E1:M1"/>
    <mergeCell ref="O1:Q1"/>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sheetPr>
  <dimension ref="A1:P194"/>
  <sheetViews>
    <sheetView workbookViewId="0">
      <selection activeCell="I8" sqref="I8"/>
    </sheetView>
  </sheetViews>
  <sheetFormatPr defaultRowHeight="12.75" x14ac:dyDescent="0.2"/>
  <cols>
    <col min="1" max="1" width="12" style="37" customWidth="1"/>
    <col min="2" max="3" width="10.85546875" style="37" customWidth="1"/>
    <col min="4" max="4" width="13.85546875" style="37" customWidth="1"/>
    <col min="5" max="5" width="11.42578125" style="37" customWidth="1"/>
    <col min="6" max="6" width="15.140625" style="37" customWidth="1"/>
    <col min="7" max="7" width="13.5703125" style="37" customWidth="1"/>
    <col min="8" max="8" width="15.7109375" style="37" customWidth="1"/>
    <col min="9" max="11" width="9.140625" style="37"/>
    <col min="12" max="12" width="9.5703125" style="37" customWidth="1"/>
    <col min="13" max="15" width="9.140625" style="37"/>
    <col min="16" max="16" width="12.28515625" style="37" customWidth="1"/>
    <col min="17" max="16384" width="9.140625" style="37"/>
  </cols>
  <sheetData>
    <row r="1" spans="1:16" x14ac:dyDescent="0.2">
      <c r="A1" s="36" t="s">
        <v>47</v>
      </c>
      <c r="B1" s="36"/>
      <c r="E1" s="36" t="s">
        <v>53</v>
      </c>
      <c r="F1" s="36" t="s">
        <v>50</v>
      </c>
    </row>
    <row r="2" spans="1:16" x14ac:dyDescent="0.2">
      <c r="B2" s="38" t="s">
        <v>123</v>
      </c>
      <c r="E2" s="33">
        <v>7</v>
      </c>
      <c r="F2" s="39">
        <v>1</v>
      </c>
    </row>
    <row r="3" spans="1:16" x14ac:dyDescent="0.2">
      <c r="B3" s="38" t="s">
        <v>48</v>
      </c>
      <c r="E3" s="34">
        <v>3</v>
      </c>
      <c r="F3" s="40">
        <f>IF(E2&lt;&gt;1,E3/E2,E3)</f>
        <v>0.42857142857142855</v>
      </c>
    </row>
    <row r="4" spans="1:16" x14ac:dyDescent="0.2">
      <c r="B4" s="38" t="s">
        <v>49</v>
      </c>
      <c r="E4" s="33" t="s">
        <v>52</v>
      </c>
      <c r="F4" s="39" t="str">
        <f>E4</f>
        <v>call</v>
      </c>
    </row>
    <row r="5" spans="1:16" x14ac:dyDescent="0.2">
      <c r="C5" s="38"/>
      <c r="D5" s="38"/>
    </row>
    <row r="6" spans="1:16" x14ac:dyDescent="0.2">
      <c r="B6" s="38" t="s">
        <v>60</v>
      </c>
      <c r="D6" s="37" t="str">
        <f>CONCATENATE("The FIO is ",E2," failures per ",E3," ",E4,"s")</f>
        <v>The FIO is 7 failures per 3 calls</v>
      </c>
    </row>
    <row r="7" spans="1:16" x14ac:dyDescent="0.2">
      <c r="B7" s="38" t="s">
        <v>61</v>
      </c>
      <c r="D7" s="37" t="str">
        <f>CONCATENATE("The FIO is ",F2," failure per ",F3," ",E4,"s")</f>
        <v>The FIO is 1 failure per 0.428571428571429 calls</v>
      </c>
    </row>
    <row r="10" spans="1:16" x14ac:dyDescent="0.2">
      <c r="A10" s="36" t="s">
        <v>51</v>
      </c>
      <c r="B10" s="36"/>
    </row>
    <row r="11" spans="1:16" ht="38.25" x14ac:dyDescent="0.2">
      <c r="A11" s="54" t="s">
        <v>114</v>
      </c>
      <c r="B11" s="54" t="s">
        <v>43</v>
      </c>
      <c r="C11" s="54" t="s">
        <v>44</v>
      </c>
      <c r="D11" s="54" t="s">
        <v>90</v>
      </c>
      <c r="E11" s="54" t="s">
        <v>115</v>
      </c>
      <c r="F11" s="54" t="s">
        <v>68</v>
      </c>
      <c r="G11" s="54" t="s">
        <v>116</v>
      </c>
      <c r="H11" s="53"/>
    </row>
    <row r="12" spans="1:16" x14ac:dyDescent="0.2">
      <c r="A12" s="37">
        <v>1</v>
      </c>
      <c r="B12" s="48">
        <v>43466</v>
      </c>
      <c r="C12" s="49">
        <v>0.35416666666666669</v>
      </c>
      <c r="D12" s="50">
        <v>1234</v>
      </c>
      <c r="E12" s="65">
        <v>0</v>
      </c>
      <c r="F12" s="35">
        <v>1</v>
      </c>
      <c r="G12" s="41">
        <f t="shared" ref="G12:G75" si="0">+F12/F$3</f>
        <v>2.3333333333333335</v>
      </c>
      <c r="P12" s="42"/>
    </row>
    <row r="13" spans="1:16" x14ac:dyDescent="0.2">
      <c r="A13" s="37">
        <v>2</v>
      </c>
      <c r="B13" s="48">
        <v>43473</v>
      </c>
      <c r="C13" s="49">
        <v>0.35416666666666669</v>
      </c>
      <c r="D13" s="50">
        <f t="shared" ref="D13:D75" si="1">D12+5</f>
        <v>1239</v>
      </c>
      <c r="E13" s="65">
        <v>0</v>
      </c>
      <c r="F13" s="35">
        <v>2</v>
      </c>
      <c r="G13" s="41">
        <f t="shared" si="0"/>
        <v>4.666666666666667</v>
      </c>
      <c r="P13" s="42"/>
    </row>
    <row r="14" spans="1:16" x14ac:dyDescent="0.2">
      <c r="A14" s="37">
        <v>3</v>
      </c>
      <c r="B14" s="48">
        <v>43480</v>
      </c>
      <c r="C14" s="49">
        <v>0.35416666666666702</v>
      </c>
      <c r="D14" s="50">
        <f t="shared" si="1"/>
        <v>1244</v>
      </c>
      <c r="E14" s="65">
        <v>0</v>
      </c>
      <c r="F14" s="35">
        <v>3</v>
      </c>
      <c r="G14" s="41">
        <f t="shared" si="0"/>
        <v>7</v>
      </c>
      <c r="P14" s="42"/>
    </row>
    <row r="15" spans="1:16" x14ac:dyDescent="0.2">
      <c r="A15" s="37">
        <v>4</v>
      </c>
      <c r="B15" s="48">
        <v>43487</v>
      </c>
      <c r="C15" s="49">
        <v>0.35416666666666702</v>
      </c>
      <c r="D15" s="50">
        <f t="shared" si="1"/>
        <v>1249</v>
      </c>
      <c r="E15" s="65">
        <v>1</v>
      </c>
      <c r="F15" s="35">
        <v>4</v>
      </c>
      <c r="G15" s="41">
        <f t="shared" si="0"/>
        <v>9.3333333333333339</v>
      </c>
      <c r="P15" s="43"/>
    </row>
    <row r="16" spans="1:16" x14ac:dyDescent="0.2">
      <c r="A16" s="37">
        <v>5</v>
      </c>
      <c r="B16" s="48">
        <v>43494</v>
      </c>
      <c r="C16" s="49">
        <v>0.35416666666666702</v>
      </c>
      <c r="D16" s="50">
        <f t="shared" si="1"/>
        <v>1254</v>
      </c>
      <c r="E16" s="65">
        <v>2</v>
      </c>
      <c r="F16" s="35">
        <v>5</v>
      </c>
      <c r="G16" s="41">
        <f t="shared" si="0"/>
        <v>11.666666666666668</v>
      </c>
    </row>
    <row r="17" spans="1:14" x14ac:dyDescent="0.2">
      <c r="A17" s="37">
        <v>6</v>
      </c>
      <c r="B17" s="48">
        <v>43501</v>
      </c>
      <c r="C17" s="49">
        <v>0.35416666666666702</v>
      </c>
      <c r="D17" s="50">
        <f t="shared" si="1"/>
        <v>1259</v>
      </c>
      <c r="E17" s="65">
        <v>3</v>
      </c>
      <c r="F17" s="35">
        <v>6</v>
      </c>
      <c r="G17" s="41">
        <f t="shared" si="0"/>
        <v>14</v>
      </c>
    </row>
    <row r="18" spans="1:14" x14ac:dyDescent="0.2">
      <c r="A18" s="37">
        <v>7</v>
      </c>
      <c r="B18" s="48">
        <v>43508</v>
      </c>
      <c r="C18" s="49">
        <v>0.35416666666666702</v>
      </c>
      <c r="D18" s="50">
        <f t="shared" si="1"/>
        <v>1264</v>
      </c>
      <c r="E18" s="65">
        <v>3</v>
      </c>
      <c r="F18" s="35">
        <v>7</v>
      </c>
      <c r="G18" s="41">
        <f t="shared" si="0"/>
        <v>16.333333333333336</v>
      </c>
    </row>
    <row r="19" spans="1:14" x14ac:dyDescent="0.2">
      <c r="A19" s="37">
        <v>8</v>
      </c>
      <c r="B19" s="48">
        <v>43515</v>
      </c>
      <c r="C19" s="49">
        <v>0.35416666666666702</v>
      </c>
      <c r="D19" s="50">
        <v>1235</v>
      </c>
      <c r="E19" s="65">
        <v>3</v>
      </c>
      <c r="F19" s="35">
        <v>8</v>
      </c>
      <c r="G19" s="41">
        <f t="shared" si="0"/>
        <v>18.666666666666668</v>
      </c>
    </row>
    <row r="20" spans="1:14" x14ac:dyDescent="0.2">
      <c r="A20" s="37">
        <v>9</v>
      </c>
      <c r="B20" s="48">
        <v>43522</v>
      </c>
      <c r="C20" s="49">
        <v>0.35416666666666702</v>
      </c>
      <c r="D20" s="50">
        <f t="shared" si="1"/>
        <v>1240</v>
      </c>
      <c r="E20" s="65">
        <v>3</v>
      </c>
      <c r="F20" s="35">
        <v>9</v>
      </c>
      <c r="G20" s="41">
        <f t="shared" si="0"/>
        <v>21</v>
      </c>
    </row>
    <row r="21" spans="1:14" x14ac:dyDescent="0.2">
      <c r="A21" s="37">
        <v>10</v>
      </c>
      <c r="B21" s="48">
        <v>43529</v>
      </c>
      <c r="C21" s="49">
        <v>0.35416666666666702</v>
      </c>
      <c r="D21" s="50">
        <f t="shared" si="1"/>
        <v>1245</v>
      </c>
      <c r="E21" s="65">
        <v>3</v>
      </c>
      <c r="F21" s="35">
        <v>10</v>
      </c>
      <c r="G21" s="41">
        <f t="shared" si="0"/>
        <v>23.333333333333336</v>
      </c>
    </row>
    <row r="22" spans="1:14" x14ac:dyDescent="0.2">
      <c r="A22" s="37">
        <v>11</v>
      </c>
      <c r="B22" s="48">
        <v>43536</v>
      </c>
      <c r="C22" s="49">
        <v>0.35416666666666702</v>
      </c>
      <c r="D22" s="50">
        <f t="shared" si="1"/>
        <v>1250</v>
      </c>
      <c r="E22" s="65">
        <v>4</v>
      </c>
      <c r="F22" s="35">
        <v>11</v>
      </c>
      <c r="G22" s="41">
        <f t="shared" si="0"/>
        <v>25.666666666666668</v>
      </c>
    </row>
    <row r="23" spans="1:14" x14ac:dyDescent="0.2">
      <c r="A23" s="37">
        <v>12</v>
      </c>
      <c r="B23" s="48">
        <v>43543</v>
      </c>
      <c r="C23" s="49">
        <v>0.35416666666666702</v>
      </c>
      <c r="D23" s="50">
        <f t="shared" si="1"/>
        <v>1255</v>
      </c>
      <c r="E23" s="65">
        <v>7</v>
      </c>
      <c r="F23" s="35">
        <v>12</v>
      </c>
      <c r="G23" s="41">
        <f t="shared" si="0"/>
        <v>28</v>
      </c>
    </row>
    <row r="24" spans="1:14" x14ac:dyDescent="0.2">
      <c r="A24" s="37">
        <v>13</v>
      </c>
      <c r="B24" s="48">
        <v>43550</v>
      </c>
      <c r="C24" s="49">
        <v>0.35416666666666702</v>
      </c>
      <c r="D24" s="50">
        <f t="shared" si="1"/>
        <v>1260</v>
      </c>
      <c r="E24" s="65">
        <v>7</v>
      </c>
      <c r="F24" s="35">
        <v>13</v>
      </c>
      <c r="G24" s="41">
        <f t="shared" si="0"/>
        <v>30.333333333333336</v>
      </c>
    </row>
    <row r="25" spans="1:14" x14ac:dyDescent="0.2">
      <c r="A25" s="37">
        <v>14</v>
      </c>
      <c r="B25" s="48">
        <v>43557</v>
      </c>
      <c r="C25" s="49">
        <v>0.35416666666666702</v>
      </c>
      <c r="D25" s="50">
        <f t="shared" si="1"/>
        <v>1265</v>
      </c>
      <c r="E25" s="65">
        <v>11</v>
      </c>
      <c r="F25" s="35">
        <v>14</v>
      </c>
      <c r="G25" s="41">
        <f t="shared" si="0"/>
        <v>32.666666666666671</v>
      </c>
    </row>
    <row r="26" spans="1:14" x14ac:dyDescent="0.2">
      <c r="A26" s="37">
        <v>15</v>
      </c>
      <c r="B26" s="48">
        <v>43564</v>
      </c>
      <c r="C26" s="49">
        <v>0.35416666666666702</v>
      </c>
      <c r="D26" s="50">
        <v>1236</v>
      </c>
      <c r="E26" s="65">
        <v>11</v>
      </c>
      <c r="F26" s="35">
        <v>15</v>
      </c>
      <c r="G26" s="41">
        <f t="shared" si="0"/>
        <v>35</v>
      </c>
      <c r="I26" s="80" t="s">
        <v>143</v>
      </c>
      <c r="J26" s="80"/>
      <c r="K26" s="80"/>
      <c r="L26" s="80"/>
      <c r="M26" s="80"/>
      <c r="N26" s="80"/>
    </row>
    <row r="27" spans="1:14" x14ac:dyDescent="0.2">
      <c r="A27" s="37">
        <v>16</v>
      </c>
      <c r="B27" s="48">
        <v>43571</v>
      </c>
      <c r="C27" s="49">
        <v>0.35416666666666702</v>
      </c>
      <c r="D27" s="50">
        <f t="shared" si="1"/>
        <v>1241</v>
      </c>
      <c r="E27" s="65">
        <v>11</v>
      </c>
      <c r="F27" s="35">
        <v>16</v>
      </c>
      <c r="G27" s="41">
        <f t="shared" si="0"/>
        <v>37.333333333333336</v>
      </c>
      <c r="I27" s="80"/>
      <c r="J27" s="80"/>
      <c r="K27" s="80"/>
      <c r="L27" s="80"/>
      <c r="M27" s="80"/>
      <c r="N27" s="80"/>
    </row>
    <row r="28" spans="1:14" x14ac:dyDescent="0.2">
      <c r="B28" s="48">
        <v>43578</v>
      </c>
      <c r="C28" s="49">
        <v>0.35416666666666702</v>
      </c>
      <c r="D28" s="50">
        <v>1235</v>
      </c>
      <c r="E28" s="65">
        <v>11</v>
      </c>
      <c r="F28" s="35">
        <v>17</v>
      </c>
      <c r="G28" s="41">
        <f t="shared" si="0"/>
        <v>39.666666666666671</v>
      </c>
      <c r="I28" s="80"/>
      <c r="J28" s="80"/>
      <c r="K28" s="80"/>
      <c r="L28" s="80"/>
      <c r="M28" s="80"/>
      <c r="N28" s="80"/>
    </row>
    <row r="29" spans="1:14" x14ac:dyDescent="0.2">
      <c r="B29" s="48">
        <v>43585</v>
      </c>
      <c r="C29" s="49">
        <v>0.35416666666666702</v>
      </c>
      <c r="D29" s="50">
        <f t="shared" si="1"/>
        <v>1240</v>
      </c>
      <c r="E29" s="65">
        <v>13</v>
      </c>
      <c r="F29" s="35">
        <v>18</v>
      </c>
      <c r="G29" s="41">
        <f t="shared" si="0"/>
        <v>42</v>
      </c>
      <c r="I29" s="80"/>
      <c r="J29" s="80"/>
      <c r="K29" s="80"/>
      <c r="L29" s="80"/>
      <c r="M29" s="80"/>
      <c r="N29" s="80"/>
    </row>
    <row r="30" spans="1:14" x14ac:dyDescent="0.2">
      <c r="B30" s="48">
        <v>43592</v>
      </c>
      <c r="C30" s="49">
        <v>0.35416666666666702</v>
      </c>
      <c r="D30" s="50">
        <f t="shared" si="1"/>
        <v>1245</v>
      </c>
      <c r="E30" s="65">
        <v>14</v>
      </c>
      <c r="F30" s="35">
        <v>19</v>
      </c>
      <c r="G30" s="41">
        <f t="shared" si="0"/>
        <v>44.333333333333336</v>
      </c>
    </row>
    <row r="31" spans="1:14" x14ac:dyDescent="0.2">
      <c r="B31" s="48">
        <v>43599</v>
      </c>
      <c r="C31" s="49">
        <v>0.35416666666666702</v>
      </c>
      <c r="D31" s="50">
        <f t="shared" si="1"/>
        <v>1250</v>
      </c>
      <c r="E31" s="65">
        <v>14</v>
      </c>
      <c r="F31" s="35">
        <v>20</v>
      </c>
      <c r="G31" s="41">
        <f t="shared" si="0"/>
        <v>46.666666666666671</v>
      </c>
    </row>
    <row r="32" spans="1:14" x14ac:dyDescent="0.2">
      <c r="B32" s="48">
        <v>43606</v>
      </c>
      <c r="C32" s="49">
        <v>0.35416666666666702</v>
      </c>
      <c r="D32" s="50">
        <f t="shared" si="1"/>
        <v>1255</v>
      </c>
      <c r="E32" s="65">
        <v>14</v>
      </c>
      <c r="F32" s="35">
        <v>21</v>
      </c>
      <c r="G32" s="41">
        <f t="shared" si="0"/>
        <v>49</v>
      </c>
    </row>
    <row r="33" spans="2:7" x14ac:dyDescent="0.2">
      <c r="B33" s="48">
        <v>43613</v>
      </c>
      <c r="C33" s="49">
        <v>0.35416666666666702</v>
      </c>
      <c r="D33" s="50">
        <f t="shared" si="1"/>
        <v>1260</v>
      </c>
      <c r="E33" s="65">
        <v>15</v>
      </c>
      <c r="F33" s="35">
        <v>22</v>
      </c>
      <c r="G33" s="41">
        <f t="shared" si="0"/>
        <v>51.333333333333336</v>
      </c>
    </row>
    <row r="34" spans="2:7" x14ac:dyDescent="0.2">
      <c r="B34" s="48">
        <v>43620</v>
      </c>
      <c r="C34" s="49">
        <v>0.35416666666666702</v>
      </c>
      <c r="D34" s="50">
        <f t="shared" si="1"/>
        <v>1265</v>
      </c>
      <c r="E34" s="65">
        <v>15</v>
      </c>
      <c r="F34" s="35">
        <v>23</v>
      </c>
      <c r="G34" s="41">
        <f t="shared" si="0"/>
        <v>53.666666666666671</v>
      </c>
    </row>
    <row r="35" spans="2:7" x14ac:dyDescent="0.2">
      <c r="B35" s="48">
        <v>43627</v>
      </c>
      <c r="C35" s="49">
        <v>0.35416666666666702</v>
      </c>
      <c r="D35" s="50">
        <v>1236</v>
      </c>
      <c r="E35" s="65">
        <v>15</v>
      </c>
      <c r="F35" s="35">
        <v>24</v>
      </c>
      <c r="G35" s="41">
        <f t="shared" si="0"/>
        <v>56</v>
      </c>
    </row>
    <row r="36" spans="2:7" x14ac:dyDescent="0.2">
      <c r="B36" s="48">
        <v>43634</v>
      </c>
      <c r="C36" s="49">
        <v>0.35416666666666702</v>
      </c>
      <c r="D36" s="50">
        <f t="shared" si="1"/>
        <v>1241</v>
      </c>
      <c r="E36" s="65">
        <v>15</v>
      </c>
      <c r="F36" s="35">
        <v>25</v>
      </c>
      <c r="G36" s="41">
        <f t="shared" si="0"/>
        <v>58.333333333333336</v>
      </c>
    </row>
    <row r="37" spans="2:7" x14ac:dyDescent="0.2">
      <c r="B37" s="48">
        <v>43641</v>
      </c>
      <c r="C37" s="49">
        <v>0.35416666666666702</v>
      </c>
      <c r="D37" s="50">
        <f t="shared" si="1"/>
        <v>1246</v>
      </c>
      <c r="E37" s="65">
        <v>17</v>
      </c>
      <c r="F37" s="35">
        <v>26</v>
      </c>
      <c r="G37" s="41">
        <f t="shared" si="0"/>
        <v>60.666666666666671</v>
      </c>
    </row>
    <row r="38" spans="2:7" x14ac:dyDescent="0.2">
      <c r="B38" s="48">
        <v>43648</v>
      </c>
      <c r="C38" s="49">
        <v>0.35416666666666702</v>
      </c>
      <c r="D38" s="50">
        <f t="shared" si="1"/>
        <v>1251</v>
      </c>
      <c r="E38" s="65">
        <v>17</v>
      </c>
      <c r="F38" s="35">
        <v>27</v>
      </c>
      <c r="G38" s="41">
        <f t="shared" si="0"/>
        <v>63</v>
      </c>
    </row>
    <row r="39" spans="2:7" x14ac:dyDescent="0.2">
      <c r="B39" s="48">
        <v>43655</v>
      </c>
      <c r="C39" s="49">
        <v>0.35416666666666702</v>
      </c>
      <c r="D39" s="50">
        <f t="shared" si="1"/>
        <v>1256</v>
      </c>
      <c r="E39" s="65">
        <v>19</v>
      </c>
      <c r="F39" s="35">
        <v>28</v>
      </c>
      <c r="G39" s="41">
        <f t="shared" si="0"/>
        <v>65.333333333333343</v>
      </c>
    </row>
    <row r="40" spans="2:7" x14ac:dyDescent="0.2">
      <c r="B40" s="48">
        <v>43662</v>
      </c>
      <c r="C40" s="49">
        <v>0.35416666666666702</v>
      </c>
      <c r="D40" s="50">
        <f t="shared" si="1"/>
        <v>1261</v>
      </c>
      <c r="E40" s="65">
        <v>19</v>
      </c>
      <c r="F40" s="35">
        <v>29</v>
      </c>
      <c r="G40" s="41">
        <f t="shared" si="0"/>
        <v>67.666666666666671</v>
      </c>
    </row>
    <row r="41" spans="2:7" x14ac:dyDescent="0.2">
      <c r="B41" s="48">
        <v>43669</v>
      </c>
      <c r="C41" s="49">
        <v>0.35416666666666702</v>
      </c>
      <c r="D41" s="50">
        <f t="shared" si="1"/>
        <v>1266</v>
      </c>
      <c r="E41" s="65">
        <v>21</v>
      </c>
      <c r="F41" s="35">
        <v>30</v>
      </c>
      <c r="G41" s="41">
        <f t="shared" si="0"/>
        <v>70</v>
      </c>
    </row>
    <row r="42" spans="2:7" x14ac:dyDescent="0.2">
      <c r="B42" s="48">
        <v>43676</v>
      </c>
      <c r="C42" s="49">
        <v>0.35416666666666702</v>
      </c>
      <c r="D42" s="50">
        <v>1237</v>
      </c>
      <c r="E42" s="65">
        <v>22</v>
      </c>
      <c r="F42" s="35">
        <v>31</v>
      </c>
      <c r="G42" s="41">
        <f t="shared" si="0"/>
        <v>72.333333333333343</v>
      </c>
    </row>
    <row r="43" spans="2:7" x14ac:dyDescent="0.2">
      <c r="B43" s="48">
        <v>43683</v>
      </c>
      <c r="C43" s="49">
        <v>0.35416666666666702</v>
      </c>
      <c r="D43" s="50">
        <f t="shared" si="1"/>
        <v>1242</v>
      </c>
      <c r="E43" s="65">
        <v>22</v>
      </c>
      <c r="F43" s="35">
        <v>32</v>
      </c>
      <c r="G43" s="41">
        <f t="shared" si="0"/>
        <v>74.666666666666671</v>
      </c>
    </row>
    <row r="44" spans="2:7" x14ac:dyDescent="0.2">
      <c r="B44" s="48">
        <v>43690</v>
      </c>
      <c r="C44" s="49">
        <v>0.35416666666666702</v>
      </c>
      <c r="D44" s="50">
        <v>1236</v>
      </c>
      <c r="E44" s="65">
        <v>22</v>
      </c>
      <c r="F44" s="35">
        <v>33</v>
      </c>
      <c r="G44" s="41">
        <f t="shared" si="0"/>
        <v>77</v>
      </c>
    </row>
    <row r="45" spans="2:7" x14ac:dyDescent="0.2">
      <c r="B45" s="48">
        <v>43697</v>
      </c>
      <c r="C45" s="49">
        <v>0.35416666666666702</v>
      </c>
      <c r="D45" s="50">
        <f t="shared" si="1"/>
        <v>1241</v>
      </c>
      <c r="E45" s="65">
        <v>23</v>
      </c>
      <c r="F45" s="35">
        <v>34</v>
      </c>
      <c r="G45" s="41">
        <f t="shared" si="0"/>
        <v>79.333333333333343</v>
      </c>
    </row>
    <row r="46" spans="2:7" x14ac:dyDescent="0.2">
      <c r="B46" s="48">
        <v>43704</v>
      </c>
      <c r="C46" s="49">
        <v>0.35416666666666702</v>
      </c>
      <c r="D46" s="50">
        <f t="shared" si="1"/>
        <v>1246</v>
      </c>
      <c r="E46" s="65">
        <v>26</v>
      </c>
      <c r="F46" s="35">
        <v>35</v>
      </c>
      <c r="G46" s="41">
        <f t="shared" si="0"/>
        <v>81.666666666666671</v>
      </c>
    </row>
    <row r="47" spans="2:7" x14ac:dyDescent="0.2">
      <c r="B47" s="48">
        <v>43711</v>
      </c>
      <c r="C47" s="49">
        <v>0.35416666666666702</v>
      </c>
      <c r="D47" s="50">
        <f t="shared" si="1"/>
        <v>1251</v>
      </c>
      <c r="E47" s="65">
        <v>29</v>
      </c>
      <c r="F47" s="35">
        <v>36</v>
      </c>
      <c r="G47" s="41">
        <f t="shared" si="0"/>
        <v>84</v>
      </c>
    </row>
    <row r="48" spans="2:7" x14ac:dyDescent="0.2">
      <c r="B48" s="48">
        <v>43718</v>
      </c>
      <c r="C48" s="49">
        <v>0.35416666666666702</v>
      </c>
      <c r="D48" s="50">
        <f t="shared" si="1"/>
        <v>1256</v>
      </c>
      <c r="E48" s="65">
        <v>29</v>
      </c>
      <c r="F48" s="35">
        <v>37</v>
      </c>
      <c r="G48" s="41">
        <f t="shared" si="0"/>
        <v>86.333333333333343</v>
      </c>
    </row>
    <row r="49" spans="2:7" x14ac:dyDescent="0.2">
      <c r="B49" s="48">
        <v>43725</v>
      </c>
      <c r="C49" s="49">
        <v>0.35416666666666702</v>
      </c>
      <c r="D49" s="50">
        <f t="shared" si="1"/>
        <v>1261</v>
      </c>
      <c r="E49" s="65">
        <v>32</v>
      </c>
      <c r="F49" s="35">
        <v>38</v>
      </c>
      <c r="G49" s="41">
        <f t="shared" si="0"/>
        <v>88.666666666666671</v>
      </c>
    </row>
    <row r="50" spans="2:7" x14ac:dyDescent="0.2">
      <c r="B50" s="48">
        <v>43732</v>
      </c>
      <c r="C50" s="49">
        <v>0.35416666666666702</v>
      </c>
      <c r="D50" s="50">
        <f t="shared" si="1"/>
        <v>1266</v>
      </c>
      <c r="E50" s="65">
        <v>32</v>
      </c>
      <c r="F50" s="35">
        <v>39</v>
      </c>
      <c r="G50" s="41">
        <f t="shared" si="0"/>
        <v>91</v>
      </c>
    </row>
    <row r="51" spans="2:7" x14ac:dyDescent="0.2">
      <c r="B51" s="48">
        <v>43739</v>
      </c>
      <c r="C51" s="49">
        <v>0.35416666666666702</v>
      </c>
      <c r="D51" s="50">
        <v>1237</v>
      </c>
      <c r="E51" s="65">
        <v>36</v>
      </c>
      <c r="F51" s="35">
        <v>40</v>
      </c>
      <c r="G51" s="41">
        <f t="shared" si="0"/>
        <v>93.333333333333343</v>
      </c>
    </row>
    <row r="52" spans="2:7" x14ac:dyDescent="0.2">
      <c r="B52" s="48">
        <v>43746</v>
      </c>
      <c r="C52" s="49">
        <v>0.35416666666666702</v>
      </c>
      <c r="D52" s="50">
        <f t="shared" si="1"/>
        <v>1242</v>
      </c>
      <c r="E52" s="65">
        <v>37</v>
      </c>
      <c r="F52" s="35">
        <v>41</v>
      </c>
      <c r="G52" s="41">
        <f t="shared" si="0"/>
        <v>95.666666666666671</v>
      </c>
    </row>
    <row r="53" spans="2:7" x14ac:dyDescent="0.2">
      <c r="B53" s="48">
        <v>43753</v>
      </c>
      <c r="C53" s="49">
        <v>0.35416666666666702</v>
      </c>
      <c r="D53" s="50">
        <f t="shared" si="1"/>
        <v>1247</v>
      </c>
      <c r="E53" s="65">
        <v>44</v>
      </c>
      <c r="F53" s="35">
        <v>42</v>
      </c>
      <c r="G53" s="41">
        <f t="shared" si="0"/>
        <v>98</v>
      </c>
    </row>
    <row r="54" spans="2:7" x14ac:dyDescent="0.2">
      <c r="B54" s="48">
        <v>43760</v>
      </c>
      <c r="C54" s="49">
        <v>0.35416666666666702</v>
      </c>
      <c r="D54" s="50">
        <f t="shared" si="1"/>
        <v>1252</v>
      </c>
      <c r="E54" s="65">
        <v>45</v>
      </c>
      <c r="F54" s="35">
        <v>43</v>
      </c>
      <c r="G54" s="41">
        <f t="shared" si="0"/>
        <v>100.33333333333334</v>
      </c>
    </row>
    <row r="55" spans="2:7" x14ac:dyDescent="0.2">
      <c r="B55" s="48">
        <v>43767</v>
      </c>
      <c r="C55" s="49">
        <v>0.35416666666666702</v>
      </c>
      <c r="D55" s="50">
        <f t="shared" si="1"/>
        <v>1257</v>
      </c>
      <c r="E55" s="65">
        <v>45</v>
      </c>
      <c r="F55" s="35">
        <v>44</v>
      </c>
      <c r="G55" s="41">
        <f t="shared" si="0"/>
        <v>102.66666666666667</v>
      </c>
    </row>
    <row r="56" spans="2:7" x14ac:dyDescent="0.2">
      <c r="B56" s="48">
        <v>43774</v>
      </c>
      <c r="C56" s="49">
        <v>0.35416666666666702</v>
      </c>
      <c r="D56" s="50">
        <f t="shared" si="1"/>
        <v>1262</v>
      </c>
      <c r="E56" s="65">
        <v>45</v>
      </c>
      <c r="F56" s="35">
        <v>45</v>
      </c>
      <c r="G56" s="41">
        <f t="shared" si="0"/>
        <v>105</v>
      </c>
    </row>
    <row r="57" spans="2:7" x14ac:dyDescent="0.2">
      <c r="B57" s="48">
        <v>43781</v>
      </c>
      <c r="C57" s="49">
        <v>0.35416666666666702</v>
      </c>
      <c r="D57" s="50">
        <f t="shared" si="1"/>
        <v>1267</v>
      </c>
      <c r="E57" s="65">
        <v>45</v>
      </c>
      <c r="F57" s="35">
        <v>46</v>
      </c>
      <c r="G57" s="41">
        <f t="shared" si="0"/>
        <v>107.33333333333334</v>
      </c>
    </row>
    <row r="58" spans="2:7" x14ac:dyDescent="0.2">
      <c r="B58" s="48">
        <v>43788</v>
      </c>
      <c r="C58" s="49">
        <v>0.35416666666666702</v>
      </c>
      <c r="D58" s="50">
        <v>1238</v>
      </c>
      <c r="E58" s="65">
        <v>45</v>
      </c>
      <c r="F58" s="35">
        <v>47</v>
      </c>
      <c r="G58" s="41">
        <f t="shared" si="0"/>
        <v>109.66666666666667</v>
      </c>
    </row>
    <row r="59" spans="2:7" x14ac:dyDescent="0.2">
      <c r="B59" s="48">
        <v>43795</v>
      </c>
      <c r="C59" s="49">
        <v>0.35416666666666702</v>
      </c>
      <c r="D59" s="50">
        <f t="shared" si="1"/>
        <v>1243</v>
      </c>
      <c r="E59" s="65">
        <v>46</v>
      </c>
      <c r="F59" s="35">
        <v>48</v>
      </c>
      <c r="G59" s="41">
        <f t="shared" si="0"/>
        <v>112</v>
      </c>
    </row>
    <row r="60" spans="2:7" x14ac:dyDescent="0.2">
      <c r="B60" s="48">
        <v>43802</v>
      </c>
      <c r="C60" s="49">
        <v>0.35416666666666702</v>
      </c>
      <c r="D60" s="50">
        <v>1237</v>
      </c>
      <c r="E60" s="65">
        <v>46</v>
      </c>
      <c r="F60" s="35">
        <v>49</v>
      </c>
      <c r="G60" s="41">
        <f t="shared" si="0"/>
        <v>114.33333333333334</v>
      </c>
    </row>
    <row r="61" spans="2:7" x14ac:dyDescent="0.2">
      <c r="B61" s="48">
        <v>43809</v>
      </c>
      <c r="C61" s="49">
        <v>0.35416666666666702</v>
      </c>
      <c r="D61" s="50">
        <f t="shared" si="1"/>
        <v>1242</v>
      </c>
      <c r="E61" s="65">
        <v>46</v>
      </c>
      <c r="F61" s="35">
        <v>50</v>
      </c>
      <c r="G61" s="41">
        <f t="shared" si="0"/>
        <v>116.66666666666667</v>
      </c>
    </row>
    <row r="62" spans="2:7" x14ac:dyDescent="0.2">
      <c r="B62" s="48">
        <v>43816</v>
      </c>
      <c r="C62" s="49">
        <v>0.35416666666666702</v>
      </c>
      <c r="D62" s="50">
        <f t="shared" si="1"/>
        <v>1247</v>
      </c>
      <c r="E62" s="65">
        <v>46</v>
      </c>
      <c r="F62" s="35">
        <v>51</v>
      </c>
      <c r="G62" s="41">
        <f t="shared" si="0"/>
        <v>119</v>
      </c>
    </row>
    <row r="63" spans="2:7" x14ac:dyDescent="0.2">
      <c r="B63" s="48">
        <v>43823</v>
      </c>
      <c r="C63" s="49">
        <v>0.35416666666666702</v>
      </c>
      <c r="D63" s="50">
        <f t="shared" si="1"/>
        <v>1252</v>
      </c>
      <c r="E63" s="65">
        <v>46</v>
      </c>
      <c r="F63" s="35">
        <v>52</v>
      </c>
      <c r="G63" s="41">
        <f t="shared" si="0"/>
        <v>121.33333333333334</v>
      </c>
    </row>
    <row r="64" spans="2:7" x14ac:dyDescent="0.2">
      <c r="B64" s="48">
        <v>43830</v>
      </c>
      <c r="C64" s="49">
        <v>0.35416666666666702</v>
      </c>
      <c r="D64" s="50">
        <f t="shared" si="1"/>
        <v>1257</v>
      </c>
      <c r="E64" s="65">
        <v>46</v>
      </c>
      <c r="F64" s="35">
        <v>53</v>
      </c>
      <c r="G64" s="41">
        <f t="shared" si="0"/>
        <v>123.66666666666667</v>
      </c>
    </row>
    <row r="65" spans="2:7" x14ac:dyDescent="0.2">
      <c r="B65" s="48">
        <v>43837</v>
      </c>
      <c r="C65" s="49">
        <v>0.35416666666666702</v>
      </c>
      <c r="D65" s="50">
        <f t="shared" si="1"/>
        <v>1262</v>
      </c>
      <c r="E65" s="65">
        <v>47</v>
      </c>
      <c r="F65" s="35">
        <v>54</v>
      </c>
      <c r="G65" s="41">
        <f t="shared" si="0"/>
        <v>126</v>
      </c>
    </row>
    <row r="66" spans="2:7" x14ac:dyDescent="0.2">
      <c r="B66" s="48">
        <v>43844</v>
      </c>
      <c r="C66" s="49">
        <v>0.35416666666666702</v>
      </c>
      <c r="D66" s="50">
        <f t="shared" si="1"/>
        <v>1267</v>
      </c>
      <c r="E66" s="65">
        <v>48</v>
      </c>
      <c r="F66" s="35">
        <v>55</v>
      </c>
      <c r="G66" s="41">
        <f t="shared" si="0"/>
        <v>128.33333333333334</v>
      </c>
    </row>
    <row r="67" spans="2:7" x14ac:dyDescent="0.2">
      <c r="B67" s="48">
        <v>43851</v>
      </c>
      <c r="C67" s="49">
        <v>0.35416666666666702</v>
      </c>
      <c r="D67" s="50">
        <v>1238</v>
      </c>
      <c r="E67" s="65">
        <v>49</v>
      </c>
      <c r="F67" s="35">
        <v>56</v>
      </c>
      <c r="G67" s="41">
        <f t="shared" si="0"/>
        <v>130.66666666666669</v>
      </c>
    </row>
    <row r="68" spans="2:7" x14ac:dyDescent="0.2">
      <c r="B68" s="48">
        <v>43858</v>
      </c>
      <c r="C68" s="49">
        <v>0.35416666666666702</v>
      </c>
      <c r="D68" s="50">
        <f t="shared" si="1"/>
        <v>1243</v>
      </c>
      <c r="E68" s="65">
        <v>52</v>
      </c>
      <c r="F68" s="35">
        <v>57</v>
      </c>
      <c r="G68" s="41">
        <f t="shared" si="0"/>
        <v>133</v>
      </c>
    </row>
    <row r="69" spans="2:7" x14ac:dyDescent="0.2">
      <c r="B69" s="48">
        <v>43865</v>
      </c>
      <c r="C69" s="49">
        <v>0.35416666666666702</v>
      </c>
      <c r="D69" s="50">
        <f t="shared" si="1"/>
        <v>1248</v>
      </c>
      <c r="E69" s="65">
        <v>56</v>
      </c>
      <c r="F69" s="35">
        <v>58</v>
      </c>
      <c r="G69" s="41">
        <f t="shared" si="0"/>
        <v>135.33333333333334</v>
      </c>
    </row>
    <row r="70" spans="2:7" x14ac:dyDescent="0.2">
      <c r="B70" s="48">
        <v>43872</v>
      </c>
      <c r="C70" s="49">
        <v>0.35416666666666702</v>
      </c>
      <c r="D70" s="50">
        <f t="shared" si="1"/>
        <v>1253</v>
      </c>
      <c r="E70" s="65">
        <v>60</v>
      </c>
      <c r="F70" s="35">
        <v>59</v>
      </c>
      <c r="G70" s="41">
        <f t="shared" si="0"/>
        <v>137.66666666666669</v>
      </c>
    </row>
    <row r="71" spans="2:7" x14ac:dyDescent="0.2">
      <c r="B71" s="48">
        <v>43879</v>
      </c>
      <c r="C71" s="49">
        <v>0.35416666666666702</v>
      </c>
      <c r="D71" s="50">
        <f t="shared" si="1"/>
        <v>1258</v>
      </c>
      <c r="E71" s="65">
        <v>68</v>
      </c>
      <c r="F71" s="35">
        <v>60</v>
      </c>
      <c r="G71" s="41">
        <f t="shared" si="0"/>
        <v>140</v>
      </c>
    </row>
    <row r="72" spans="2:7" x14ac:dyDescent="0.2">
      <c r="B72" s="48">
        <v>43886</v>
      </c>
      <c r="C72" s="49">
        <v>0.35416666666666702</v>
      </c>
      <c r="D72" s="50">
        <f t="shared" si="1"/>
        <v>1263</v>
      </c>
      <c r="E72" s="65">
        <v>73</v>
      </c>
      <c r="F72" s="35">
        <v>61</v>
      </c>
      <c r="G72" s="41">
        <f t="shared" si="0"/>
        <v>142.33333333333334</v>
      </c>
    </row>
    <row r="73" spans="2:7" x14ac:dyDescent="0.2">
      <c r="B73" s="48">
        <v>43893</v>
      </c>
      <c r="C73" s="49">
        <v>0.35416666666666702</v>
      </c>
      <c r="D73" s="50">
        <f t="shared" si="1"/>
        <v>1268</v>
      </c>
      <c r="E73" s="65">
        <v>79</v>
      </c>
      <c r="F73" s="35">
        <v>62</v>
      </c>
      <c r="G73" s="41">
        <f t="shared" si="0"/>
        <v>144.66666666666669</v>
      </c>
    </row>
    <row r="74" spans="2:7" x14ac:dyDescent="0.2">
      <c r="B74" s="48">
        <v>43900</v>
      </c>
      <c r="C74" s="49">
        <v>0.35416666666666702</v>
      </c>
      <c r="D74" s="50">
        <v>1239</v>
      </c>
      <c r="E74" s="65">
        <v>79</v>
      </c>
      <c r="F74" s="35">
        <v>63</v>
      </c>
      <c r="G74" s="41">
        <f t="shared" si="0"/>
        <v>147</v>
      </c>
    </row>
    <row r="75" spans="2:7" x14ac:dyDescent="0.2">
      <c r="B75" s="48">
        <v>43907</v>
      </c>
      <c r="C75" s="49">
        <v>0.35416666666666702</v>
      </c>
      <c r="D75" s="50">
        <f t="shared" si="1"/>
        <v>1244</v>
      </c>
      <c r="E75" s="65">
        <v>84</v>
      </c>
      <c r="F75" s="35">
        <v>64</v>
      </c>
      <c r="G75" s="41">
        <f t="shared" si="0"/>
        <v>149.33333333333334</v>
      </c>
    </row>
    <row r="76" spans="2:7" x14ac:dyDescent="0.2">
      <c r="B76" s="48">
        <v>43914</v>
      </c>
      <c r="C76" s="49">
        <v>0.35416666666666702</v>
      </c>
      <c r="D76" s="50">
        <v>1238</v>
      </c>
      <c r="E76" s="65">
        <v>87</v>
      </c>
      <c r="F76" s="35">
        <v>65</v>
      </c>
      <c r="G76" s="41">
        <f t="shared" ref="G76:G139" si="2">+F76/F$3</f>
        <v>151.66666666666669</v>
      </c>
    </row>
    <row r="77" spans="2:7" x14ac:dyDescent="0.2">
      <c r="B77" s="48">
        <v>43921</v>
      </c>
      <c r="C77" s="49">
        <v>0.35416666666666702</v>
      </c>
      <c r="D77" s="50">
        <f t="shared" ref="D77:D139" si="3">D76+5</f>
        <v>1243</v>
      </c>
      <c r="E77" s="65">
        <v>87</v>
      </c>
      <c r="F77" s="35">
        <v>66</v>
      </c>
      <c r="G77" s="41">
        <f t="shared" si="2"/>
        <v>154</v>
      </c>
    </row>
    <row r="78" spans="2:7" x14ac:dyDescent="0.2">
      <c r="B78" s="48">
        <v>43928</v>
      </c>
      <c r="C78" s="49">
        <v>0.35416666666666702</v>
      </c>
      <c r="D78" s="50">
        <f t="shared" si="3"/>
        <v>1248</v>
      </c>
      <c r="E78" s="65">
        <v>89</v>
      </c>
      <c r="F78" s="35">
        <v>67</v>
      </c>
      <c r="G78" s="41">
        <f t="shared" si="2"/>
        <v>156.33333333333334</v>
      </c>
    </row>
    <row r="79" spans="2:7" x14ac:dyDescent="0.2">
      <c r="B79" s="48">
        <v>43935</v>
      </c>
      <c r="C79" s="49">
        <v>0.35416666666666702</v>
      </c>
      <c r="D79" s="50">
        <f t="shared" si="3"/>
        <v>1253</v>
      </c>
      <c r="E79" s="65">
        <v>90</v>
      </c>
      <c r="F79" s="35">
        <v>68</v>
      </c>
      <c r="G79" s="41">
        <f t="shared" si="2"/>
        <v>158.66666666666669</v>
      </c>
    </row>
    <row r="80" spans="2:7" x14ac:dyDescent="0.2">
      <c r="B80" s="48">
        <v>43942</v>
      </c>
      <c r="C80" s="49">
        <v>0.35416666666666702</v>
      </c>
      <c r="D80" s="50">
        <f t="shared" si="3"/>
        <v>1258</v>
      </c>
      <c r="E80" s="65">
        <v>91</v>
      </c>
      <c r="F80" s="35">
        <v>69</v>
      </c>
      <c r="G80" s="41">
        <f t="shared" si="2"/>
        <v>161</v>
      </c>
    </row>
    <row r="81" spans="2:7" x14ac:dyDescent="0.2">
      <c r="B81" s="48">
        <v>43949</v>
      </c>
      <c r="C81" s="49">
        <v>0.35416666666666702</v>
      </c>
      <c r="D81" s="50">
        <f t="shared" si="3"/>
        <v>1263</v>
      </c>
      <c r="E81" s="65">
        <v>91</v>
      </c>
      <c r="F81" s="35">
        <v>70</v>
      </c>
      <c r="G81" s="41">
        <f t="shared" si="2"/>
        <v>163.33333333333334</v>
      </c>
    </row>
    <row r="82" spans="2:7" x14ac:dyDescent="0.2">
      <c r="B82" s="48">
        <v>43956</v>
      </c>
      <c r="C82" s="49">
        <v>0.35416666666666702</v>
      </c>
      <c r="D82" s="50">
        <f t="shared" si="3"/>
        <v>1268</v>
      </c>
      <c r="E82" s="65">
        <v>91</v>
      </c>
      <c r="F82" s="35">
        <v>71</v>
      </c>
      <c r="G82" s="41">
        <f t="shared" si="2"/>
        <v>165.66666666666669</v>
      </c>
    </row>
    <row r="83" spans="2:7" x14ac:dyDescent="0.2">
      <c r="B83" s="48">
        <v>43963</v>
      </c>
      <c r="C83" s="49">
        <v>0.35416666666666702</v>
      </c>
      <c r="D83" s="50">
        <v>1239</v>
      </c>
      <c r="E83" s="65">
        <v>91</v>
      </c>
      <c r="F83" s="35">
        <v>72</v>
      </c>
      <c r="G83" s="41">
        <f t="shared" si="2"/>
        <v>168</v>
      </c>
    </row>
    <row r="84" spans="2:7" x14ac:dyDescent="0.2">
      <c r="B84" s="48">
        <v>43970</v>
      </c>
      <c r="C84" s="49">
        <v>0.35416666666666702</v>
      </c>
      <c r="D84" s="50">
        <f t="shared" si="3"/>
        <v>1244</v>
      </c>
      <c r="E84" s="65">
        <v>91</v>
      </c>
      <c r="F84" s="35">
        <v>73</v>
      </c>
      <c r="G84" s="41">
        <f t="shared" si="2"/>
        <v>170.33333333333334</v>
      </c>
    </row>
    <row r="85" spans="2:7" x14ac:dyDescent="0.2">
      <c r="B85" s="48">
        <v>43977</v>
      </c>
      <c r="C85" s="49">
        <v>0.35416666666666702</v>
      </c>
      <c r="D85" s="50">
        <f t="shared" si="3"/>
        <v>1249</v>
      </c>
      <c r="E85" s="65">
        <v>92</v>
      </c>
      <c r="F85" s="35">
        <v>74</v>
      </c>
      <c r="G85" s="41">
        <f t="shared" si="2"/>
        <v>172.66666666666669</v>
      </c>
    </row>
    <row r="86" spans="2:7" x14ac:dyDescent="0.2">
      <c r="B86" s="48">
        <v>43984</v>
      </c>
      <c r="C86" s="49">
        <v>0.35416666666666702</v>
      </c>
      <c r="D86" s="50">
        <f t="shared" si="3"/>
        <v>1254</v>
      </c>
      <c r="E86" s="65">
        <v>99</v>
      </c>
      <c r="F86" s="35">
        <v>75</v>
      </c>
      <c r="G86" s="41">
        <f t="shared" si="2"/>
        <v>175</v>
      </c>
    </row>
    <row r="87" spans="2:7" x14ac:dyDescent="0.2">
      <c r="B87" s="48">
        <v>43991</v>
      </c>
      <c r="C87" s="49">
        <v>0.35416666666666702</v>
      </c>
      <c r="D87" s="50">
        <f t="shared" si="3"/>
        <v>1259</v>
      </c>
      <c r="E87" s="65">
        <v>101</v>
      </c>
      <c r="F87" s="35">
        <v>76</v>
      </c>
      <c r="G87" s="41">
        <f t="shared" si="2"/>
        <v>177.33333333333334</v>
      </c>
    </row>
    <row r="88" spans="2:7" x14ac:dyDescent="0.2">
      <c r="B88" s="48">
        <v>43998</v>
      </c>
      <c r="C88" s="49">
        <v>0.35416666666666702</v>
      </c>
      <c r="D88" s="50">
        <f t="shared" si="3"/>
        <v>1264</v>
      </c>
      <c r="E88" s="65">
        <v>102</v>
      </c>
      <c r="F88" s="35">
        <v>77</v>
      </c>
      <c r="G88" s="41">
        <f t="shared" si="2"/>
        <v>179.66666666666669</v>
      </c>
    </row>
    <row r="89" spans="2:7" x14ac:dyDescent="0.2">
      <c r="B89" s="48">
        <v>44005</v>
      </c>
      <c r="C89" s="49">
        <v>0.35416666666666702</v>
      </c>
      <c r="D89" s="50">
        <f t="shared" si="3"/>
        <v>1269</v>
      </c>
      <c r="E89" s="65">
        <v>102</v>
      </c>
      <c r="F89" s="35">
        <v>78</v>
      </c>
      <c r="G89" s="41">
        <f t="shared" si="2"/>
        <v>182</v>
      </c>
    </row>
    <row r="90" spans="2:7" x14ac:dyDescent="0.2">
      <c r="B90" s="48">
        <v>44012</v>
      </c>
      <c r="C90" s="49">
        <v>0.35416666666666702</v>
      </c>
      <c r="D90" s="50">
        <v>1240</v>
      </c>
      <c r="E90" s="65">
        <v>103</v>
      </c>
      <c r="F90" s="35">
        <v>79</v>
      </c>
      <c r="G90" s="41">
        <f t="shared" si="2"/>
        <v>184.33333333333334</v>
      </c>
    </row>
    <row r="91" spans="2:7" x14ac:dyDescent="0.2">
      <c r="B91" s="48">
        <v>44019</v>
      </c>
      <c r="C91" s="49">
        <v>0.35416666666666702</v>
      </c>
      <c r="D91" s="50">
        <f t="shared" si="3"/>
        <v>1245</v>
      </c>
      <c r="E91" s="65">
        <v>108</v>
      </c>
      <c r="F91" s="35">
        <v>80</v>
      </c>
      <c r="G91" s="41">
        <f t="shared" si="2"/>
        <v>186.66666666666669</v>
      </c>
    </row>
    <row r="92" spans="2:7" x14ac:dyDescent="0.2">
      <c r="B92" s="48">
        <v>44026</v>
      </c>
      <c r="C92" s="49">
        <v>0.35416666666666702</v>
      </c>
      <c r="D92" s="50">
        <v>1239</v>
      </c>
      <c r="E92" s="65">
        <v>115</v>
      </c>
      <c r="F92" s="35">
        <v>81</v>
      </c>
      <c r="G92" s="41">
        <f t="shared" si="2"/>
        <v>189</v>
      </c>
    </row>
    <row r="93" spans="2:7" x14ac:dyDescent="0.2">
      <c r="B93" s="48">
        <v>44033</v>
      </c>
      <c r="C93" s="49">
        <v>0.35416666666666702</v>
      </c>
      <c r="D93" s="50">
        <f t="shared" si="3"/>
        <v>1244</v>
      </c>
      <c r="E93" s="65">
        <v>118</v>
      </c>
      <c r="F93" s="35">
        <v>82</v>
      </c>
      <c r="G93" s="41">
        <f t="shared" si="2"/>
        <v>191.33333333333334</v>
      </c>
    </row>
    <row r="94" spans="2:7" x14ac:dyDescent="0.2">
      <c r="B94" s="48">
        <v>44040</v>
      </c>
      <c r="C94" s="49">
        <v>0.35416666666666702</v>
      </c>
      <c r="D94" s="50">
        <f t="shared" si="3"/>
        <v>1249</v>
      </c>
      <c r="E94" s="65">
        <v>118</v>
      </c>
      <c r="F94" s="35">
        <v>83</v>
      </c>
      <c r="G94" s="41">
        <f t="shared" si="2"/>
        <v>193.66666666666669</v>
      </c>
    </row>
    <row r="95" spans="2:7" x14ac:dyDescent="0.2">
      <c r="B95" s="48">
        <v>44047</v>
      </c>
      <c r="C95" s="49">
        <v>0.35416666666666702</v>
      </c>
      <c r="D95" s="50">
        <f t="shared" si="3"/>
        <v>1254</v>
      </c>
      <c r="E95" s="65">
        <v>119</v>
      </c>
      <c r="F95" s="35">
        <v>84</v>
      </c>
      <c r="G95" s="41">
        <f t="shared" si="2"/>
        <v>196</v>
      </c>
    </row>
    <row r="96" spans="2:7" x14ac:dyDescent="0.2">
      <c r="B96" s="48">
        <v>44054</v>
      </c>
      <c r="C96" s="49">
        <v>0.35416666666666702</v>
      </c>
      <c r="D96" s="50">
        <f t="shared" si="3"/>
        <v>1259</v>
      </c>
      <c r="E96" s="65">
        <v>119</v>
      </c>
      <c r="F96" s="35">
        <v>85</v>
      </c>
      <c r="G96" s="41">
        <f t="shared" si="2"/>
        <v>198.33333333333334</v>
      </c>
    </row>
    <row r="97" spans="2:7" x14ac:dyDescent="0.2">
      <c r="B97" s="48">
        <v>44061</v>
      </c>
      <c r="C97" s="49">
        <v>0.35416666666666702</v>
      </c>
      <c r="D97" s="50">
        <f t="shared" si="3"/>
        <v>1264</v>
      </c>
      <c r="E97" s="65">
        <v>126</v>
      </c>
      <c r="F97" s="35">
        <v>86</v>
      </c>
      <c r="G97" s="41">
        <f t="shared" si="2"/>
        <v>200.66666666666669</v>
      </c>
    </row>
    <row r="98" spans="2:7" x14ac:dyDescent="0.2">
      <c r="B98" s="48">
        <v>44068</v>
      </c>
      <c r="C98" s="49">
        <v>0.35416666666666702</v>
      </c>
      <c r="D98" s="50">
        <f t="shared" si="3"/>
        <v>1269</v>
      </c>
      <c r="E98" s="65">
        <v>137</v>
      </c>
      <c r="F98" s="35">
        <v>87</v>
      </c>
      <c r="G98" s="41">
        <f t="shared" si="2"/>
        <v>203</v>
      </c>
    </row>
    <row r="99" spans="2:7" x14ac:dyDescent="0.2">
      <c r="B99" s="48">
        <v>44075</v>
      </c>
      <c r="C99" s="49">
        <v>0.35416666666666702</v>
      </c>
      <c r="D99" s="50">
        <v>1240</v>
      </c>
      <c r="E99" s="65">
        <v>148</v>
      </c>
      <c r="F99" s="35">
        <v>88</v>
      </c>
      <c r="G99" s="41">
        <f t="shared" si="2"/>
        <v>205.33333333333334</v>
      </c>
    </row>
    <row r="100" spans="2:7" x14ac:dyDescent="0.2">
      <c r="B100" s="48">
        <v>44082</v>
      </c>
      <c r="C100" s="49">
        <v>0.35416666666666702</v>
      </c>
      <c r="D100" s="50">
        <f t="shared" si="3"/>
        <v>1245</v>
      </c>
      <c r="E100" s="65">
        <v>150</v>
      </c>
      <c r="F100" s="35">
        <v>89</v>
      </c>
      <c r="G100" s="41">
        <f t="shared" si="2"/>
        <v>207.66666666666669</v>
      </c>
    </row>
    <row r="101" spans="2:7" x14ac:dyDescent="0.2">
      <c r="B101" s="48">
        <v>44089</v>
      </c>
      <c r="C101" s="49">
        <v>0.35416666666666702</v>
      </c>
      <c r="D101" s="50">
        <f t="shared" si="3"/>
        <v>1250</v>
      </c>
      <c r="E101" s="65">
        <v>150</v>
      </c>
      <c r="F101" s="35">
        <v>90</v>
      </c>
      <c r="G101" s="41">
        <f t="shared" si="2"/>
        <v>210</v>
      </c>
    </row>
    <row r="102" spans="2:7" x14ac:dyDescent="0.2">
      <c r="B102" s="48">
        <v>44096</v>
      </c>
      <c r="C102" s="49">
        <v>0.35416666666666702</v>
      </c>
      <c r="D102" s="50">
        <f t="shared" si="3"/>
        <v>1255</v>
      </c>
      <c r="E102" s="65">
        <v>152</v>
      </c>
      <c r="F102" s="35">
        <v>91</v>
      </c>
      <c r="G102" s="41">
        <f t="shared" si="2"/>
        <v>212.33333333333334</v>
      </c>
    </row>
    <row r="103" spans="2:7" x14ac:dyDescent="0.2">
      <c r="B103" s="48">
        <v>44103</v>
      </c>
      <c r="C103" s="49">
        <v>0.35416666666666702</v>
      </c>
      <c r="D103" s="50">
        <f t="shared" si="3"/>
        <v>1260</v>
      </c>
      <c r="E103" s="65">
        <v>157</v>
      </c>
      <c r="F103" s="35">
        <v>92</v>
      </c>
      <c r="G103" s="41">
        <f t="shared" si="2"/>
        <v>214.66666666666669</v>
      </c>
    </row>
    <row r="104" spans="2:7" x14ac:dyDescent="0.2">
      <c r="B104" s="48">
        <v>44110</v>
      </c>
      <c r="C104" s="49">
        <v>0.35416666666666702</v>
      </c>
      <c r="D104" s="50">
        <f t="shared" si="3"/>
        <v>1265</v>
      </c>
      <c r="E104" s="65">
        <v>158</v>
      </c>
      <c r="F104" s="35">
        <v>93</v>
      </c>
      <c r="G104" s="41">
        <f t="shared" si="2"/>
        <v>217</v>
      </c>
    </row>
    <row r="105" spans="2:7" x14ac:dyDescent="0.2">
      <c r="B105" s="48">
        <v>44117</v>
      </c>
      <c r="C105" s="49">
        <v>0.35416666666666702</v>
      </c>
      <c r="D105" s="50">
        <f t="shared" si="3"/>
        <v>1270</v>
      </c>
      <c r="E105" s="65">
        <v>160</v>
      </c>
      <c r="F105" s="35">
        <v>94</v>
      </c>
      <c r="G105" s="41">
        <f t="shared" si="2"/>
        <v>219.33333333333334</v>
      </c>
    </row>
    <row r="106" spans="2:7" x14ac:dyDescent="0.2">
      <c r="B106" s="48">
        <v>44124</v>
      </c>
      <c r="C106" s="49">
        <v>0.35416666666666702</v>
      </c>
      <c r="D106" s="50">
        <v>1241</v>
      </c>
      <c r="E106" s="65">
        <v>166</v>
      </c>
      <c r="F106" s="35">
        <v>95</v>
      </c>
      <c r="G106" s="41">
        <f t="shared" si="2"/>
        <v>221.66666666666669</v>
      </c>
    </row>
    <row r="107" spans="2:7" x14ac:dyDescent="0.2">
      <c r="B107" s="48">
        <v>44131</v>
      </c>
      <c r="C107" s="49">
        <v>0.35416666666666702</v>
      </c>
      <c r="D107" s="50">
        <f t="shared" si="3"/>
        <v>1246</v>
      </c>
      <c r="E107" s="65">
        <v>171</v>
      </c>
      <c r="F107" s="35">
        <v>96</v>
      </c>
      <c r="G107" s="41">
        <f t="shared" si="2"/>
        <v>224</v>
      </c>
    </row>
    <row r="108" spans="2:7" x14ac:dyDescent="0.2">
      <c r="B108" s="48">
        <v>44138</v>
      </c>
      <c r="C108" s="49">
        <v>0.35416666666666702</v>
      </c>
      <c r="D108" s="50">
        <v>1240</v>
      </c>
      <c r="E108" s="65">
        <v>174</v>
      </c>
      <c r="F108" s="35">
        <v>97</v>
      </c>
      <c r="G108" s="41">
        <f t="shared" si="2"/>
        <v>226.33333333333334</v>
      </c>
    </row>
    <row r="109" spans="2:7" x14ac:dyDescent="0.2">
      <c r="B109" s="48">
        <v>44145</v>
      </c>
      <c r="C109" s="49">
        <v>0.35416666666666702</v>
      </c>
      <c r="D109" s="50">
        <f t="shared" si="3"/>
        <v>1245</v>
      </c>
      <c r="E109" s="65">
        <v>179</v>
      </c>
      <c r="F109" s="35">
        <v>98</v>
      </c>
      <c r="G109" s="41">
        <f t="shared" si="2"/>
        <v>228.66666666666669</v>
      </c>
    </row>
    <row r="110" spans="2:7" x14ac:dyDescent="0.2">
      <c r="B110" s="48">
        <v>44152</v>
      </c>
      <c r="C110" s="49">
        <v>0.35416666666666702</v>
      </c>
      <c r="D110" s="50">
        <f t="shared" si="3"/>
        <v>1250</v>
      </c>
      <c r="E110" s="65">
        <v>183</v>
      </c>
      <c r="F110" s="35">
        <v>99</v>
      </c>
      <c r="G110" s="41">
        <f t="shared" si="2"/>
        <v>231</v>
      </c>
    </row>
    <row r="111" spans="2:7" x14ac:dyDescent="0.2">
      <c r="B111" s="48">
        <v>44159</v>
      </c>
      <c r="C111" s="49">
        <v>0.35416666666666702</v>
      </c>
      <c r="D111" s="50">
        <f t="shared" si="3"/>
        <v>1255</v>
      </c>
      <c r="E111" s="65">
        <v>187</v>
      </c>
      <c r="F111" s="35">
        <v>100</v>
      </c>
      <c r="G111" s="41">
        <f t="shared" si="2"/>
        <v>233.33333333333334</v>
      </c>
    </row>
    <row r="112" spans="2:7" x14ac:dyDescent="0.2">
      <c r="B112" s="48">
        <v>44166</v>
      </c>
      <c r="C112" s="49">
        <v>0.35416666666666702</v>
      </c>
      <c r="D112" s="50">
        <f t="shared" si="3"/>
        <v>1260</v>
      </c>
      <c r="E112" s="65">
        <v>188</v>
      </c>
      <c r="F112" s="35">
        <v>101</v>
      </c>
      <c r="G112" s="41">
        <f t="shared" si="2"/>
        <v>235.66666666666669</v>
      </c>
    </row>
    <row r="113" spans="2:7" x14ac:dyDescent="0.2">
      <c r="B113" s="48">
        <v>44173</v>
      </c>
      <c r="C113" s="49">
        <v>0.35416666666666702</v>
      </c>
      <c r="D113" s="50">
        <f t="shared" si="3"/>
        <v>1265</v>
      </c>
      <c r="E113" s="65">
        <v>192</v>
      </c>
      <c r="F113" s="35">
        <v>102</v>
      </c>
      <c r="G113" s="41">
        <f t="shared" si="2"/>
        <v>238</v>
      </c>
    </row>
    <row r="114" spans="2:7" x14ac:dyDescent="0.2">
      <c r="B114" s="48">
        <v>44180</v>
      </c>
      <c r="C114" s="49">
        <v>0.35416666666666702</v>
      </c>
      <c r="D114" s="50">
        <f t="shared" si="3"/>
        <v>1270</v>
      </c>
      <c r="E114" s="65">
        <v>193</v>
      </c>
      <c r="F114" s="35">
        <v>103</v>
      </c>
      <c r="G114" s="41">
        <f t="shared" si="2"/>
        <v>240.33333333333334</v>
      </c>
    </row>
    <row r="115" spans="2:7" x14ac:dyDescent="0.2">
      <c r="B115" s="48">
        <v>44187</v>
      </c>
      <c r="C115" s="49">
        <v>0.35416666666666702</v>
      </c>
      <c r="D115" s="50">
        <v>1241</v>
      </c>
      <c r="E115" s="65">
        <v>203</v>
      </c>
      <c r="F115" s="35">
        <v>104</v>
      </c>
      <c r="G115" s="41">
        <f t="shared" si="2"/>
        <v>242.66666666666669</v>
      </c>
    </row>
    <row r="116" spans="2:7" x14ac:dyDescent="0.2">
      <c r="B116" s="48">
        <v>44194</v>
      </c>
      <c r="C116" s="49">
        <v>0.35416666666666702</v>
      </c>
      <c r="D116" s="50">
        <f t="shared" si="3"/>
        <v>1246</v>
      </c>
      <c r="E116" s="65">
        <v>205</v>
      </c>
      <c r="F116" s="35">
        <v>105</v>
      </c>
      <c r="G116" s="41">
        <f t="shared" si="2"/>
        <v>245</v>
      </c>
    </row>
    <row r="117" spans="2:7" x14ac:dyDescent="0.2">
      <c r="B117" s="48">
        <v>44201</v>
      </c>
      <c r="C117" s="49">
        <v>0.35416666666666702</v>
      </c>
      <c r="D117" s="50">
        <f t="shared" si="3"/>
        <v>1251</v>
      </c>
      <c r="E117" s="65">
        <v>208</v>
      </c>
      <c r="F117" s="35">
        <v>106</v>
      </c>
      <c r="G117" s="41">
        <f t="shared" si="2"/>
        <v>247.33333333333334</v>
      </c>
    </row>
    <row r="118" spans="2:7" x14ac:dyDescent="0.2">
      <c r="B118" s="48">
        <v>44208</v>
      </c>
      <c r="C118" s="49">
        <v>0.35416666666666702</v>
      </c>
      <c r="D118" s="50">
        <f t="shared" si="3"/>
        <v>1256</v>
      </c>
      <c r="E118" s="65">
        <v>209</v>
      </c>
      <c r="F118" s="35">
        <v>107</v>
      </c>
      <c r="G118" s="41">
        <f t="shared" si="2"/>
        <v>249.66666666666669</v>
      </c>
    </row>
    <row r="119" spans="2:7" x14ac:dyDescent="0.2">
      <c r="B119" s="48">
        <v>44215</v>
      </c>
      <c r="C119" s="49">
        <v>0.35416666666666702</v>
      </c>
      <c r="D119" s="50">
        <f t="shared" si="3"/>
        <v>1261</v>
      </c>
      <c r="E119" s="65">
        <v>210</v>
      </c>
      <c r="F119" s="35">
        <v>108</v>
      </c>
      <c r="G119" s="41">
        <f t="shared" si="2"/>
        <v>252</v>
      </c>
    </row>
    <row r="120" spans="2:7" x14ac:dyDescent="0.2">
      <c r="B120" s="48">
        <v>44222</v>
      </c>
      <c r="C120" s="49">
        <v>0.35416666666666702</v>
      </c>
      <c r="D120" s="50">
        <f t="shared" si="3"/>
        <v>1266</v>
      </c>
      <c r="E120" s="65">
        <v>211</v>
      </c>
      <c r="F120" s="35">
        <v>109</v>
      </c>
      <c r="G120" s="41">
        <f t="shared" si="2"/>
        <v>254.33333333333334</v>
      </c>
    </row>
    <row r="121" spans="2:7" x14ac:dyDescent="0.2">
      <c r="B121" s="48">
        <v>44229</v>
      </c>
      <c r="C121" s="49">
        <v>0.35416666666666702</v>
      </c>
      <c r="D121" s="50">
        <f t="shared" si="3"/>
        <v>1271</v>
      </c>
      <c r="E121" s="65">
        <v>212</v>
      </c>
      <c r="F121" s="35">
        <v>110</v>
      </c>
      <c r="G121" s="41">
        <f t="shared" si="2"/>
        <v>256.66666666666669</v>
      </c>
    </row>
    <row r="122" spans="2:7" x14ac:dyDescent="0.2">
      <c r="B122" s="48">
        <v>44236</v>
      </c>
      <c r="C122" s="49">
        <v>0.35416666666666702</v>
      </c>
      <c r="D122" s="50">
        <v>1242</v>
      </c>
      <c r="E122" s="65">
        <v>212</v>
      </c>
      <c r="F122" s="35">
        <v>111</v>
      </c>
      <c r="G122" s="41">
        <f t="shared" si="2"/>
        <v>259</v>
      </c>
    </row>
    <row r="123" spans="2:7" x14ac:dyDescent="0.2">
      <c r="B123" s="48">
        <v>44243</v>
      </c>
      <c r="C123" s="49">
        <v>0.35416666666666702</v>
      </c>
      <c r="D123" s="50">
        <f t="shared" si="3"/>
        <v>1247</v>
      </c>
      <c r="E123" s="65">
        <v>212</v>
      </c>
      <c r="F123" s="35">
        <v>112</v>
      </c>
      <c r="G123" s="41">
        <f t="shared" si="2"/>
        <v>261.33333333333337</v>
      </c>
    </row>
    <row r="124" spans="2:7" x14ac:dyDescent="0.2">
      <c r="B124" s="48">
        <v>44250</v>
      </c>
      <c r="C124" s="49">
        <v>0.35416666666666702</v>
      </c>
      <c r="D124" s="50">
        <v>1241</v>
      </c>
      <c r="E124" s="65">
        <v>212</v>
      </c>
      <c r="F124" s="35">
        <v>113</v>
      </c>
      <c r="G124" s="41">
        <f t="shared" si="2"/>
        <v>263.66666666666669</v>
      </c>
    </row>
    <row r="125" spans="2:7" x14ac:dyDescent="0.2">
      <c r="B125" s="48">
        <v>44257</v>
      </c>
      <c r="C125" s="49">
        <v>0.35416666666666702</v>
      </c>
      <c r="D125" s="50">
        <f t="shared" si="3"/>
        <v>1246</v>
      </c>
      <c r="E125" s="65">
        <v>213</v>
      </c>
      <c r="F125" s="35">
        <v>114</v>
      </c>
      <c r="G125" s="41">
        <f t="shared" si="2"/>
        <v>266</v>
      </c>
    </row>
    <row r="126" spans="2:7" x14ac:dyDescent="0.2">
      <c r="B126" s="48">
        <v>44264</v>
      </c>
      <c r="C126" s="49">
        <v>0.35416666666666702</v>
      </c>
      <c r="D126" s="50">
        <f t="shared" si="3"/>
        <v>1251</v>
      </c>
      <c r="E126" s="65">
        <v>213</v>
      </c>
      <c r="F126" s="35">
        <v>115</v>
      </c>
      <c r="G126" s="41">
        <f t="shared" si="2"/>
        <v>268.33333333333337</v>
      </c>
    </row>
    <row r="127" spans="2:7" x14ac:dyDescent="0.2">
      <c r="B127" s="48">
        <v>44271</v>
      </c>
      <c r="C127" s="49">
        <v>0.35416666666666702</v>
      </c>
      <c r="D127" s="50">
        <f t="shared" si="3"/>
        <v>1256</v>
      </c>
      <c r="E127" s="65">
        <v>214</v>
      </c>
      <c r="F127" s="35">
        <v>116</v>
      </c>
      <c r="G127" s="41">
        <f t="shared" si="2"/>
        <v>270.66666666666669</v>
      </c>
    </row>
    <row r="128" spans="2:7" x14ac:dyDescent="0.2">
      <c r="B128" s="48">
        <v>44278</v>
      </c>
      <c r="C128" s="49">
        <v>0.35416666666666702</v>
      </c>
      <c r="D128" s="50">
        <f t="shared" si="3"/>
        <v>1261</v>
      </c>
      <c r="E128" s="65">
        <v>215</v>
      </c>
      <c r="F128" s="35">
        <v>117</v>
      </c>
      <c r="G128" s="41">
        <f t="shared" si="2"/>
        <v>273</v>
      </c>
    </row>
    <row r="129" spans="2:7" x14ac:dyDescent="0.2">
      <c r="B129" s="48">
        <v>44285</v>
      </c>
      <c r="C129" s="49">
        <v>0.35416666666666702</v>
      </c>
      <c r="D129" s="50">
        <f t="shared" si="3"/>
        <v>1266</v>
      </c>
      <c r="E129" s="65">
        <v>215</v>
      </c>
      <c r="F129" s="35">
        <v>118</v>
      </c>
      <c r="G129" s="41">
        <f t="shared" si="2"/>
        <v>275.33333333333337</v>
      </c>
    </row>
    <row r="130" spans="2:7" x14ac:dyDescent="0.2">
      <c r="B130" s="48">
        <v>44292</v>
      </c>
      <c r="C130" s="49">
        <v>0.35416666666666702</v>
      </c>
      <c r="D130" s="50">
        <f t="shared" si="3"/>
        <v>1271</v>
      </c>
      <c r="E130" s="65">
        <v>215</v>
      </c>
      <c r="F130" s="35">
        <v>119</v>
      </c>
      <c r="G130" s="41">
        <f t="shared" si="2"/>
        <v>277.66666666666669</v>
      </c>
    </row>
    <row r="131" spans="2:7" x14ac:dyDescent="0.2">
      <c r="B131" s="48">
        <v>44299</v>
      </c>
      <c r="C131" s="49">
        <v>0.35416666666666702</v>
      </c>
      <c r="D131" s="50">
        <v>1242</v>
      </c>
      <c r="E131" s="65">
        <v>215</v>
      </c>
      <c r="F131" s="35">
        <v>120</v>
      </c>
      <c r="G131" s="41">
        <f t="shared" si="2"/>
        <v>280</v>
      </c>
    </row>
    <row r="132" spans="2:7" x14ac:dyDescent="0.2">
      <c r="B132" s="48">
        <v>44306</v>
      </c>
      <c r="C132" s="49">
        <v>0.35416666666666702</v>
      </c>
      <c r="D132" s="50">
        <f t="shared" si="3"/>
        <v>1247</v>
      </c>
      <c r="E132" s="65">
        <v>215</v>
      </c>
      <c r="F132" s="35">
        <v>121</v>
      </c>
      <c r="G132" s="41">
        <f t="shared" si="2"/>
        <v>282.33333333333337</v>
      </c>
    </row>
    <row r="133" spans="2:7" x14ac:dyDescent="0.2">
      <c r="B133" s="48">
        <v>44313</v>
      </c>
      <c r="C133" s="49">
        <v>0.35416666666666702</v>
      </c>
      <c r="D133" s="50">
        <f t="shared" si="3"/>
        <v>1252</v>
      </c>
      <c r="E133" s="65">
        <v>215</v>
      </c>
      <c r="F133" s="35">
        <v>122</v>
      </c>
      <c r="G133" s="41">
        <f t="shared" si="2"/>
        <v>284.66666666666669</v>
      </c>
    </row>
    <row r="134" spans="2:7" x14ac:dyDescent="0.2">
      <c r="B134" s="48">
        <v>44320</v>
      </c>
      <c r="C134" s="49">
        <v>0.35416666666666702</v>
      </c>
      <c r="D134" s="50">
        <f t="shared" si="3"/>
        <v>1257</v>
      </c>
      <c r="E134" s="65">
        <v>215</v>
      </c>
      <c r="F134" s="35">
        <v>123</v>
      </c>
      <c r="G134" s="41">
        <f t="shared" si="2"/>
        <v>287</v>
      </c>
    </row>
    <row r="135" spans="2:7" x14ac:dyDescent="0.2">
      <c r="B135" s="48">
        <v>44327</v>
      </c>
      <c r="C135" s="49">
        <v>0.35416666666666702</v>
      </c>
      <c r="D135" s="50">
        <f t="shared" si="3"/>
        <v>1262</v>
      </c>
      <c r="E135" s="65">
        <v>215</v>
      </c>
      <c r="F135" s="35">
        <v>124</v>
      </c>
      <c r="G135" s="41">
        <f t="shared" si="2"/>
        <v>289.33333333333337</v>
      </c>
    </row>
    <row r="136" spans="2:7" x14ac:dyDescent="0.2">
      <c r="B136" s="48">
        <v>44334</v>
      </c>
      <c r="C136" s="49">
        <v>0.35416666666666702</v>
      </c>
      <c r="D136" s="50">
        <f t="shared" si="3"/>
        <v>1267</v>
      </c>
      <c r="E136" s="65">
        <v>215</v>
      </c>
      <c r="F136" s="35">
        <v>125</v>
      </c>
      <c r="G136" s="41">
        <f t="shared" si="2"/>
        <v>291.66666666666669</v>
      </c>
    </row>
    <row r="137" spans="2:7" x14ac:dyDescent="0.2">
      <c r="B137" s="48">
        <v>44341</v>
      </c>
      <c r="C137" s="49">
        <v>0.35416666666666702</v>
      </c>
      <c r="D137" s="50">
        <f t="shared" si="3"/>
        <v>1272</v>
      </c>
      <c r="E137" s="65">
        <v>216</v>
      </c>
      <c r="F137" s="35">
        <v>126</v>
      </c>
      <c r="G137" s="41">
        <f t="shared" si="2"/>
        <v>294</v>
      </c>
    </row>
    <row r="138" spans="2:7" x14ac:dyDescent="0.2">
      <c r="B138" s="48">
        <v>44348</v>
      </c>
      <c r="C138" s="49">
        <v>0.35416666666666702</v>
      </c>
      <c r="D138" s="50">
        <v>1243</v>
      </c>
      <c r="E138" s="65">
        <v>216</v>
      </c>
      <c r="F138" s="35">
        <v>127</v>
      </c>
      <c r="G138" s="41">
        <f t="shared" si="2"/>
        <v>296.33333333333337</v>
      </c>
    </row>
    <row r="139" spans="2:7" x14ac:dyDescent="0.2">
      <c r="B139" s="48">
        <v>44355</v>
      </c>
      <c r="C139" s="49">
        <v>0.35416666666666702</v>
      </c>
      <c r="D139" s="50">
        <f t="shared" si="3"/>
        <v>1248</v>
      </c>
      <c r="E139" s="65">
        <v>216</v>
      </c>
      <c r="F139" s="35">
        <v>128</v>
      </c>
      <c r="G139" s="41">
        <f t="shared" si="2"/>
        <v>298.66666666666669</v>
      </c>
    </row>
    <row r="140" spans="2:7" x14ac:dyDescent="0.2">
      <c r="B140" s="48">
        <v>44362</v>
      </c>
      <c r="C140" s="49">
        <v>0.35416666666666702</v>
      </c>
      <c r="D140" s="50">
        <v>1242</v>
      </c>
      <c r="E140" s="65">
        <v>216</v>
      </c>
      <c r="F140" s="35">
        <v>129</v>
      </c>
      <c r="G140" s="41">
        <f t="shared" ref="G140:G192" si="4">+F140/F$3</f>
        <v>301</v>
      </c>
    </row>
    <row r="141" spans="2:7" x14ac:dyDescent="0.2">
      <c r="B141" s="48">
        <v>44369</v>
      </c>
      <c r="C141" s="49">
        <v>0.35416666666666702</v>
      </c>
      <c r="D141" s="50">
        <f t="shared" ref="D141:D192" si="5">D140+5</f>
        <v>1247</v>
      </c>
      <c r="E141" s="65">
        <v>216</v>
      </c>
      <c r="F141" s="35">
        <v>130</v>
      </c>
      <c r="G141" s="41">
        <f t="shared" si="4"/>
        <v>303.33333333333337</v>
      </c>
    </row>
    <row r="142" spans="2:7" x14ac:dyDescent="0.2">
      <c r="B142" s="48">
        <v>44376</v>
      </c>
      <c r="C142" s="49">
        <v>0.35416666666666702</v>
      </c>
      <c r="D142" s="50">
        <f t="shared" si="5"/>
        <v>1252</v>
      </c>
      <c r="E142" s="65">
        <v>216</v>
      </c>
      <c r="F142" s="35">
        <v>131</v>
      </c>
      <c r="G142" s="41">
        <f t="shared" si="4"/>
        <v>305.66666666666669</v>
      </c>
    </row>
    <row r="143" spans="2:7" x14ac:dyDescent="0.2">
      <c r="B143" s="48">
        <v>44383</v>
      </c>
      <c r="C143" s="49">
        <v>0.35416666666666702</v>
      </c>
      <c r="D143" s="50">
        <f t="shared" si="5"/>
        <v>1257</v>
      </c>
      <c r="E143" s="65">
        <v>216</v>
      </c>
      <c r="F143" s="35">
        <v>132</v>
      </c>
      <c r="G143" s="41">
        <f t="shared" si="4"/>
        <v>308</v>
      </c>
    </row>
    <row r="144" spans="2:7" x14ac:dyDescent="0.2">
      <c r="B144" s="48">
        <v>44390</v>
      </c>
      <c r="C144" s="49">
        <v>0.35416666666666702</v>
      </c>
      <c r="D144" s="50">
        <f t="shared" si="5"/>
        <v>1262</v>
      </c>
      <c r="E144" s="65">
        <v>216</v>
      </c>
      <c r="F144" s="35">
        <v>133</v>
      </c>
      <c r="G144" s="41">
        <f t="shared" si="4"/>
        <v>310.33333333333337</v>
      </c>
    </row>
    <row r="145" spans="2:7" x14ac:dyDescent="0.2">
      <c r="B145" s="48">
        <v>44397</v>
      </c>
      <c r="C145" s="49">
        <v>0.35416666666666702</v>
      </c>
      <c r="D145" s="50">
        <f t="shared" si="5"/>
        <v>1267</v>
      </c>
      <c r="E145" s="65">
        <v>216</v>
      </c>
      <c r="F145" s="35">
        <v>134</v>
      </c>
      <c r="G145" s="41">
        <f t="shared" si="4"/>
        <v>312.66666666666669</v>
      </c>
    </row>
    <row r="146" spans="2:7" x14ac:dyDescent="0.2">
      <c r="B146" s="48">
        <v>44404</v>
      </c>
      <c r="C146" s="49">
        <v>0.35416666666666702</v>
      </c>
      <c r="D146" s="50">
        <f t="shared" si="5"/>
        <v>1272</v>
      </c>
      <c r="E146" s="65">
        <v>217</v>
      </c>
      <c r="F146" s="35">
        <v>135</v>
      </c>
      <c r="G146" s="41">
        <f t="shared" si="4"/>
        <v>315</v>
      </c>
    </row>
    <row r="147" spans="2:7" x14ac:dyDescent="0.2">
      <c r="B147" s="48">
        <v>44411</v>
      </c>
      <c r="C147" s="49">
        <v>0.35416666666666702</v>
      </c>
      <c r="D147" s="50">
        <v>1243</v>
      </c>
      <c r="E147" s="65">
        <v>217</v>
      </c>
      <c r="F147" s="35">
        <v>136</v>
      </c>
      <c r="G147" s="41">
        <f t="shared" si="4"/>
        <v>317.33333333333337</v>
      </c>
    </row>
    <row r="148" spans="2:7" x14ac:dyDescent="0.2">
      <c r="B148" s="48">
        <v>44418</v>
      </c>
      <c r="C148" s="49">
        <v>0.35416666666666702</v>
      </c>
      <c r="D148" s="50">
        <f t="shared" si="5"/>
        <v>1248</v>
      </c>
      <c r="E148" s="65">
        <v>217</v>
      </c>
      <c r="F148" s="35">
        <v>137</v>
      </c>
      <c r="G148" s="41">
        <f t="shared" si="4"/>
        <v>319.66666666666669</v>
      </c>
    </row>
    <row r="149" spans="2:7" x14ac:dyDescent="0.2">
      <c r="B149" s="48">
        <v>44425</v>
      </c>
      <c r="C149" s="49">
        <v>0.35416666666666702</v>
      </c>
      <c r="D149" s="50">
        <f t="shared" si="5"/>
        <v>1253</v>
      </c>
      <c r="E149" s="65">
        <v>217</v>
      </c>
      <c r="F149" s="35">
        <v>138</v>
      </c>
      <c r="G149" s="41">
        <f t="shared" si="4"/>
        <v>322</v>
      </c>
    </row>
    <row r="150" spans="2:7" x14ac:dyDescent="0.2">
      <c r="B150" s="48">
        <v>44432</v>
      </c>
      <c r="C150" s="49">
        <v>0.35416666666666702</v>
      </c>
      <c r="D150" s="50">
        <f t="shared" si="5"/>
        <v>1258</v>
      </c>
      <c r="E150" s="65">
        <v>217</v>
      </c>
      <c r="F150" s="35">
        <v>139</v>
      </c>
      <c r="G150" s="41">
        <f t="shared" si="4"/>
        <v>324.33333333333337</v>
      </c>
    </row>
    <row r="151" spans="2:7" x14ac:dyDescent="0.2">
      <c r="B151" s="48">
        <v>44439</v>
      </c>
      <c r="C151" s="49">
        <v>0.35416666666666702</v>
      </c>
      <c r="D151" s="50">
        <f t="shared" si="5"/>
        <v>1263</v>
      </c>
      <c r="E151" s="65">
        <v>217</v>
      </c>
      <c r="F151" s="35">
        <v>140</v>
      </c>
      <c r="G151" s="41">
        <f t="shared" si="4"/>
        <v>326.66666666666669</v>
      </c>
    </row>
    <row r="152" spans="2:7" x14ac:dyDescent="0.2">
      <c r="B152" s="48">
        <v>44446</v>
      </c>
      <c r="C152" s="49">
        <v>0.35416666666666702</v>
      </c>
      <c r="D152" s="50">
        <f t="shared" si="5"/>
        <v>1268</v>
      </c>
      <c r="E152" s="65">
        <v>218</v>
      </c>
      <c r="F152" s="35">
        <v>141</v>
      </c>
      <c r="G152" s="41">
        <f t="shared" si="4"/>
        <v>329</v>
      </c>
    </row>
    <row r="153" spans="2:7" x14ac:dyDescent="0.2">
      <c r="B153" s="48">
        <v>44453</v>
      </c>
      <c r="C153" s="49">
        <v>0.35416666666666702</v>
      </c>
      <c r="D153" s="50">
        <f t="shared" si="5"/>
        <v>1273</v>
      </c>
      <c r="E153" s="65">
        <v>218</v>
      </c>
      <c r="F153" s="35">
        <v>142</v>
      </c>
      <c r="G153" s="41">
        <f t="shared" si="4"/>
        <v>331.33333333333337</v>
      </c>
    </row>
    <row r="154" spans="2:7" x14ac:dyDescent="0.2">
      <c r="B154" s="48">
        <v>44460</v>
      </c>
      <c r="C154" s="49">
        <v>0.35416666666666702</v>
      </c>
      <c r="D154" s="50">
        <v>1244</v>
      </c>
      <c r="E154" s="65">
        <v>218</v>
      </c>
      <c r="F154" s="35">
        <v>143</v>
      </c>
      <c r="G154" s="41">
        <f t="shared" si="4"/>
        <v>333.66666666666669</v>
      </c>
    </row>
    <row r="155" spans="2:7" x14ac:dyDescent="0.2">
      <c r="B155" s="48">
        <v>44467</v>
      </c>
      <c r="C155" s="49">
        <v>0.35416666666666702</v>
      </c>
      <c r="D155" s="50">
        <f t="shared" si="5"/>
        <v>1249</v>
      </c>
      <c r="E155" s="65">
        <v>218</v>
      </c>
      <c r="F155" s="35">
        <v>144</v>
      </c>
      <c r="G155" s="41">
        <f t="shared" si="4"/>
        <v>336</v>
      </c>
    </row>
    <row r="156" spans="2:7" x14ac:dyDescent="0.2">
      <c r="B156" s="48">
        <v>44474</v>
      </c>
      <c r="C156" s="49">
        <v>0.35416666666666702</v>
      </c>
      <c r="D156" s="50">
        <v>1243</v>
      </c>
      <c r="E156" s="65">
        <v>218</v>
      </c>
      <c r="F156" s="35">
        <v>145</v>
      </c>
      <c r="G156" s="41">
        <f t="shared" si="4"/>
        <v>338.33333333333337</v>
      </c>
    </row>
    <row r="157" spans="2:7" x14ac:dyDescent="0.2">
      <c r="B157" s="48">
        <v>44481</v>
      </c>
      <c r="C157" s="49">
        <v>0.35416666666666702</v>
      </c>
      <c r="D157" s="50">
        <f t="shared" si="5"/>
        <v>1248</v>
      </c>
      <c r="E157" s="65">
        <v>218</v>
      </c>
      <c r="F157" s="35">
        <v>146</v>
      </c>
      <c r="G157" s="41">
        <f t="shared" si="4"/>
        <v>340.66666666666669</v>
      </c>
    </row>
    <row r="158" spans="2:7" x14ac:dyDescent="0.2">
      <c r="B158" s="48">
        <v>44488</v>
      </c>
      <c r="C158" s="49">
        <v>0.35416666666666702</v>
      </c>
      <c r="D158" s="50">
        <f t="shared" si="5"/>
        <v>1253</v>
      </c>
      <c r="E158" s="65">
        <v>218</v>
      </c>
      <c r="F158" s="35">
        <v>147</v>
      </c>
      <c r="G158" s="41">
        <f t="shared" si="4"/>
        <v>343</v>
      </c>
    </row>
    <row r="159" spans="2:7" x14ac:dyDescent="0.2">
      <c r="B159" s="48">
        <v>44495</v>
      </c>
      <c r="C159" s="49">
        <v>0.35416666666666702</v>
      </c>
      <c r="D159" s="50">
        <f t="shared" si="5"/>
        <v>1258</v>
      </c>
      <c r="E159" s="65">
        <v>218</v>
      </c>
      <c r="F159" s="35">
        <v>148</v>
      </c>
      <c r="G159" s="41">
        <f t="shared" si="4"/>
        <v>345.33333333333337</v>
      </c>
    </row>
    <row r="160" spans="2:7" x14ac:dyDescent="0.2">
      <c r="B160" s="48">
        <v>44502</v>
      </c>
      <c r="C160" s="49">
        <v>0.35416666666666702</v>
      </c>
      <c r="D160" s="50">
        <f t="shared" si="5"/>
        <v>1263</v>
      </c>
      <c r="E160" s="65">
        <v>218</v>
      </c>
      <c r="F160" s="35">
        <v>149</v>
      </c>
      <c r="G160" s="41">
        <f t="shared" si="4"/>
        <v>347.66666666666669</v>
      </c>
    </row>
    <row r="161" spans="2:7" x14ac:dyDescent="0.2">
      <c r="B161" s="48">
        <v>44509</v>
      </c>
      <c r="C161" s="49">
        <v>0.35416666666666702</v>
      </c>
      <c r="D161" s="50">
        <f t="shared" si="5"/>
        <v>1268</v>
      </c>
      <c r="E161" s="65">
        <v>218</v>
      </c>
      <c r="F161" s="35">
        <v>150</v>
      </c>
      <c r="G161" s="41">
        <f t="shared" si="4"/>
        <v>350</v>
      </c>
    </row>
    <row r="162" spans="2:7" x14ac:dyDescent="0.2">
      <c r="B162" s="48">
        <v>44516</v>
      </c>
      <c r="C162" s="49">
        <v>0.35416666666666702</v>
      </c>
      <c r="D162" s="50">
        <f t="shared" si="5"/>
        <v>1273</v>
      </c>
      <c r="E162" s="65">
        <v>218</v>
      </c>
      <c r="F162" s="35">
        <v>151</v>
      </c>
      <c r="G162" s="41">
        <f t="shared" si="4"/>
        <v>352.33333333333337</v>
      </c>
    </row>
    <row r="163" spans="2:7" x14ac:dyDescent="0.2">
      <c r="B163" s="48">
        <v>44523</v>
      </c>
      <c r="C163" s="49">
        <v>0.35416666666666702</v>
      </c>
      <c r="D163" s="50">
        <v>1244</v>
      </c>
      <c r="E163" s="65">
        <v>219</v>
      </c>
      <c r="F163" s="35">
        <v>152</v>
      </c>
      <c r="G163" s="41">
        <f t="shared" si="4"/>
        <v>354.66666666666669</v>
      </c>
    </row>
    <row r="164" spans="2:7" x14ac:dyDescent="0.2">
      <c r="B164" s="48">
        <v>44530</v>
      </c>
      <c r="C164" s="49">
        <v>0.35416666666666702</v>
      </c>
      <c r="D164" s="50">
        <f t="shared" si="5"/>
        <v>1249</v>
      </c>
      <c r="E164" s="65">
        <v>219</v>
      </c>
      <c r="F164" s="35">
        <v>153</v>
      </c>
      <c r="G164" s="41">
        <f t="shared" si="4"/>
        <v>357</v>
      </c>
    </row>
    <row r="165" spans="2:7" x14ac:dyDescent="0.2">
      <c r="B165" s="48">
        <v>44537</v>
      </c>
      <c r="C165" s="49">
        <v>0.35416666666666702</v>
      </c>
      <c r="D165" s="50">
        <f t="shared" si="5"/>
        <v>1254</v>
      </c>
      <c r="E165" s="65">
        <v>219</v>
      </c>
      <c r="F165" s="35">
        <v>154</v>
      </c>
      <c r="G165" s="41">
        <f t="shared" si="4"/>
        <v>359.33333333333337</v>
      </c>
    </row>
    <row r="166" spans="2:7" x14ac:dyDescent="0.2">
      <c r="B166" s="48">
        <v>44544</v>
      </c>
      <c r="C166" s="49">
        <v>0.35416666666666702</v>
      </c>
      <c r="D166" s="50">
        <f t="shared" si="5"/>
        <v>1259</v>
      </c>
      <c r="E166" s="65">
        <v>219</v>
      </c>
      <c r="F166" s="35">
        <v>155</v>
      </c>
      <c r="G166" s="41">
        <f t="shared" si="4"/>
        <v>361.66666666666669</v>
      </c>
    </row>
    <row r="167" spans="2:7" x14ac:dyDescent="0.2">
      <c r="B167" s="48">
        <v>44551</v>
      </c>
      <c r="C167" s="49">
        <v>0.35416666666666702</v>
      </c>
      <c r="D167" s="50">
        <f t="shared" si="5"/>
        <v>1264</v>
      </c>
      <c r="E167" s="65">
        <v>219</v>
      </c>
      <c r="F167" s="35">
        <v>156</v>
      </c>
      <c r="G167" s="41">
        <f t="shared" si="4"/>
        <v>364</v>
      </c>
    </row>
    <row r="168" spans="2:7" x14ac:dyDescent="0.2">
      <c r="B168" s="48">
        <v>44558</v>
      </c>
      <c r="C168" s="49">
        <v>0.35416666666666702</v>
      </c>
      <c r="D168" s="50">
        <f t="shared" si="5"/>
        <v>1269</v>
      </c>
      <c r="E168" s="65">
        <v>219</v>
      </c>
      <c r="F168" s="35">
        <v>157</v>
      </c>
      <c r="G168" s="41">
        <f t="shared" si="4"/>
        <v>366.33333333333337</v>
      </c>
    </row>
    <row r="169" spans="2:7" x14ac:dyDescent="0.2">
      <c r="B169" s="48">
        <v>44565</v>
      </c>
      <c r="C169" s="49">
        <v>0.35416666666666702</v>
      </c>
      <c r="D169" s="50">
        <f t="shared" si="5"/>
        <v>1274</v>
      </c>
      <c r="E169" s="65">
        <v>220</v>
      </c>
      <c r="F169" s="35">
        <v>158</v>
      </c>
      <c r="G169" s="41">
        <f t="shared" si="4"/>
        <v>368.66666666666669</v>
      </c>
    </row>
    <row r="170" spans="2:7" x14ac:dyDescent="0.2">
      <c r="B170" s="48">
        <v>44572</v>
      </c>
      <c r="C170" s="49">
        <v>0.35416666666666702</v>
      </c>
      <c r="D170" s="50">
        <v>1245</v>
      </c>
      <c r="E170" s="65">
        <v>220</v>
      </c>
      <c r="F170" s="35">
        <v>159</v>
      </c>
      <c r="G170" s="41">
        <f t="shared" si="4"/>
        <v>371</v>
      </c>
    </row>
    <row r="171" spans="2:7" x14ac:dyDescent="0.2">
      <c r="B171" s="48">
        <v>44579</v>
      </c>
      <c r="C171" s="49">
        <v>0.35416666666666702</v>
      </c>
      <c r="D171" s="50">
        <f t="shared" si="5"/>
        <v>1250</v>
      </c>
      <c r="E171" s="65">
        <v>221</v>
      </c>
      <c r="F171" s="35">
        <v>160</v>
      </c>
      <c r="G171" s="41">
        <f t="shared" si="4"/>
        <v>373.33333333333337</v>
      </c>
    </row>
    <row r="172" spans="2:7" x14ac:dyDescent="0.2">
      <c r="B172" s="48">
        <v>44586</v>
      </c>
      <c r="C172" s="49">
        <v>0.35416666666666702</v>
      </c>
      <c r="D172" s="50">
        <v>1244</v>
      </c>
      <c r="E172" s="65">
        <v>221</v>
      </c>
      <c r="F172" s="35">
        <v>161</v>
      </c>
      <c r="G172" s="41">
        <f t="shared" si="4"/>
        <v>375.66666666666669</v>
      </c>
    </row>
    <row r="173" spans="2:7" x14ac:dyDescent="0.2">
      <c r="B173" s="48">
        <v>44593</v>
      </c>
      <c r="C173" s="49">
        <v>0.35416666666666702</v>
      </c>
      <c r="D173" s="50">
        <f t="shared" si="5"/>
        <v>1249</v>
      </c>
      <c r="E173" s="65">
        <v>221</v>
      </c>
      <c r="F173" s="35">
        <v>162</v>
      </c>
      <c r="G173" s="41">
        <f t="shared" si="4"/>
        <v>378</v>
      </c>
    </row>
    <row r="174" spans="2:7" x14ac:dyDescent="0.2">
      <c r="B174" s="48">
        <v>44600</v>
      </c>
      <c r="C174" s="49">
        <v>0.35416666666666702</v>
      </c>
      <c r="D174" s="50">
        <f t="shared" si="5"/>
        <v>1254</v>
      </c>
      <c r="E174" s="65">
        <v>222</v>
      </c>
      <c r="F174" s="35">
        <v>163</v>
      </c>
      <c r="G174" s="41">
        <f t="shared" si="4"/>
        <v>380.33333333333337</v>
      </c>
    </row>
    <row r="175" spans="2:7" x14ac:dyDescent="0.2">
      <c r="B175" s="48">
        <v>44607</v>
      </c>
      <c r="C175" s="49">
        <v>0.35416666666666702</v>
      </c>
      <c r="D175" s="50">
        <f t="shared" si="5"/>
        <v>1259</v>
      </c>
      <c r="E175" s="65">
        <v>222</v>
      </c>
      <c r="F175" s="35">
        <v>164</v>
      </c>
      <c r="G175" s="41">
        <f t="shared" si="4"/>
        <v>382.66666666666669</v>
      </c>
    </row>
    <row r="176" spans="2:7" x14ac:dyDescent="0.2">
      <c r="B176" s="48">
        <v>44614</v>
      </c>
      <c r="C176" s="49">
        <v>0.35416666666666702</v>
      </c>
      <c r="D176" s="50">
        <f t="shared" si="5"/>
        <v>1264</v>
      </c>
      <c r="E176" s="65">
        <v>222</v>
      </c>
      <c r="F176" s="35">
        <v>165</v>
      </c>
      <c r="G176" s="41">
        <f t="shared" si="4"/>
        <v>385</v>
      </c>
    </row>
    <row r="177" spans="2:7" x14ac:dyDescent="0.2">
      <c r="B177" s="48">
        <v>44621</v>
      </c>
      <c r="C177" s="49">
        <v>0.35416666666666702</v>
      </c>
      <c r="D177" s="50">
        <f t="shared" si="5"/>
        <v>1269</v>
      </c>
      <c r="E177" s="65">
        <v>222</v>
      </c>
      <c r="F177" s="35">
        <v>166</v>
      </c>
      <c r="G177" s="41">
        <f t="shared" si="4"/>
        <v>387.33333333333337</v>
      </c>
    </row>
    <row r="178" spans="2:7" x14ac:dyDescent="0.2">
      <c r="B178" s="48">
        <v>44628</v>
      </c>
      <c r="C178" s="49">
        <v>0.35416666666666702</v>
      </c>
      <c r="D178" s="50">
        <f t="shared" si="5"/>
        <v>1274</v>
      </c>
      <c r="E178" s="65">
        <v>222</v>
      </c>
      <c r="F178" s="35">
        <v>167</v>
      </c>
      <c r="G178" s="41">
        <f t="shared" si="4"/>
        <v>389.66666666666669</v>
      </c>
    </row>
    <row r="179" spans="2:7" x14ac:dyDescent="0.2">
      <c r="B179" s="48">
        <v>44635</v>
      </c>
      <c r="C179" s="49">
        <v>0.35416666666666702</v>
      </c>
      <c r="D179" s="50">
        <v>1245</v>
      </c>
      <c r="E179" s="65">
        <v>222</v>
      </c>
      <c r="F179" s="35">
        <v>168</v>
      </c>
      <c r="G179" s="41">
        <f t="shared" si="4"/>
        <v>392</v>
      </c>
    </row>
    <row r="180" spans="2:7" x14ac:dyDescent="0.2">
      <c r="B180" s="48">
        <v>44642</v>
      </c>
      <c r="C180" s="49">
        <v>0.35416666666666702</v>
      </c>
      <c r="D180" s="50">
        <f t="shared" si="5"/>
        <v>1250</v>
      </c>
      <c r="E180" s="65">
        <v>222</v>
      </c>
      <c r="F180" s="35">
        <v>169</v>
      </c>
      <c r="G180" s="41">
        <f t="shared" si="4"/>
        <v>394.33333333333337</v>
      </c>
    </row>
    <row r="181" spans="2:7" x14ac:dyDescent="0.2">
      <c r="B181" s="48">
        <v>44649</v>
      </c>
      <c r="C181" s="49">
        <v>0.35416666666666702</v>
      </c>
      <c r="D181" s="50">
        <f t="shared" si="5"/>
        <v>1255</v>
      </c>
      <c r="E181" s="65">
        <v>222</v>
      </c>
      <c r="F181" s="35">
        <v>170</v>
      </c>
      <c r="G181" s="41">
        <f t="shared" si="4"/>
        <v>396.66666666666669</v>
      </c>
    </row>
    <row r="182" spans="2:7" x14ac:dyDescent="0.2">
      <c r="B182" s="48">
        <v>44656</v>
      </c>
      <c r="C182" s="49">
        <v>0.35416666666666702</v>
      </c>
      <c r="D182" s="50">
        <f t="shared" si="5"/>
        <v>1260</v>
      </c>
      <c r="E182" s="65">
        <v>222</v>
      </c>
      <c r="F182" s="35">
        <v>171</v>
      </c>
      <c r="G182" s="41">
        <f t="shared" si="4"/>
        <v>399</v>
      </c>
    </row>
    <row r="183" spans="2:7" x14ac:dyDescent="0.2">
      <c r="B183" s="48">
        <v>44663</v>
      </c>
      <c r="C183" s="49">
        <v>0.35416666666666702</v>
      </c>
      <c r="D183" s="50">
        <f t="shared" si="5"/>
        <v>1265</v>
      </c>
      <c r="E183" s="65">
        <v>222</v>
      </c>
      <c r="F183" s="35">
        <v>172</v>
      </c>
      <c r="G183" s="41">
        <f t="shared" si="4"/>
        <v>401.33333333333337</v>
      </c>
    </row>
    <row r="184" spans="2:7" x14ac:dyDescent="0.2">
      <c r="B184" s="48">
        <v>44670</v>
      </c>
      <c r="C184" s="49">
        <v>0.35416666666666702</v>
      </c>
      <c r="D184" s="50">
        <f t="shared" si="5"/>
        <v>1270</v>
      </c>
      <c r="E184" s="65">
        <v>223</v>
      </c>
      <c r="F184" s="35">
        <v>173</v>
      </c>
      <c r="G184" s="41">
        <f t="shared" si="4"/>
        <v>403.66666666666669</v>
      </c>
    </row>
    <row r="185" spans="2:7" x14ac:dyDescent="0.2">
      <c r="B185" s="48">
        <v>44677</v>
      </c>
      <c r="C185" s="49">
        <v>0.35416666666666702</v>
      </c>
      <c r="D185" s="50">
        <f t="shared" si="5"/>
        <v>1275</v>
      </c>
      <c r="E185" s="65">
        <v>223</v>
      </c>
      <c r="F185" s="35">
        <v>174</v>
      </c>
      <c r="G185" s="41">
        <f t="shared" si="4"/>
        <v>406</v>
      </c>
    </row>
    <row r="186" spans="2:7" x14ac:dyDescent="0.2">
      <c r="B186" s="48">
        <v>44684</v>
      </c>
      <c r="C186" s="49">
        <v>0.35416666666666702</v>
      </c>
      <c r="D186" s="50">
        <v>1246</v>
      </c>
      <c r="E186" s="65">
        <v>223</v>
      </c>
      <c r="F186" s="35">
        <v>175</v>
      </c>
      <c r="G186" s="41">
        <f t="shared" si="4"/>
        <v>408.33333333333337</v>
      </c>
    </row>
    <row r="187" spans="2:7" x14ac:dyDescent="0.2">
      <c r="B187" s="48">
        <v>44691</v>
      </c>
      <c r="C187" s="49">
        <v>0.35416666666666702</v>
      </c>
      <c r="D187" s="50">
        <f t="shared" si="5"/>
        <v>1251</v>
      </c>
      <c r="E187" s="65">
        <v>223</v>
      </c>
      <c r="F187" s="35">
        <v>176</v>
      </c>
      <c r="G187" s="41">
        <f t="shared" si="4"/>
        <v>410.66666666666669</v>
      </c>
    </row>
    <row r="188" spans="2:7" x14ac:dyDescent="0.2">
      <c r="B188" s="48">
        <v>44698</v>
      </c>
      <c r="C188" s="49">
        <v>0.35416666666666702</v>
      </c>
      <c r="D188" s="50">
        <v>1245</v>
      </c>
      <c r="E188" s="65">
        <v>223</v>
      </c>
      <c r="F188" s="35">
        <v>177</v>
      </c>
      <c r="G188" s="41">
        <f t="shared" si="4"/>
        <v>413</v>
      </c>
    </row>
    <row r="189" spans="2:7" x14ac:dyDescent="0.2">
      <c r="B189" s="48">
        <v>44705</v>
      </c>
      <c r="C189" s="49">
        <v>0.35416666666666702</v>
      </c>
      <c r="D189" s="50">
        <f t="shared" si="5"/>
        <v>1250</v>
      </c>
      <c r="E189" s="65">
        <v>223</v>
      </c>
      <c r="F189" s="35">
        <v>178</v>
      </c>
      <c r="G189" s="41">
        <f t="shared" si="4"/>
        <v>415.33333333333337</v>
      </c>
    </row>
    <row r="190" spans="2:7" x14ac:dyDescent="0.2">
      <c r="B190" s="48">
        <v>44712</v>
      </c>
      <c r="C190" s="49">
        <v>0.35416666666666702</v>
      </c>
      <c r="D190" s="50">
        <f t="shared" si="5"/>
        <v>1255</v>
      </c>
      <c r="E190" s="65">
        <v>223</v>
      </c>
      <c r="F190" s="35">
        <v>179</v>
      </c>
      <c r="G190" s="41">
        <f t="shared" si="4"/>
        <v>417.66666666666669</v>
      </c>
    </row>
    <row r="191" spans="2:7" x14ac:dyDescent="0.2">
      <c r="B191" s="48">
        <v>44719</v>
      </c>
      <c r="C191" s="49">
        <v>0.35416666666666702</v>
      </c>
      <c r="D191" s="50">
        <f t="shared" si="5"/>
        <v>1260</v>
      </c>
      <c r="E191" s="65">
        <v>223</v>
      </c>
      <c r="F191" s="35">
        <v>180</v>
      </c>
      <c r="G191" s="41">
        <f t="shared" si="4"/>
        <v>420</v>
      </c>
    </row>
    <row r="192" spans="2:7" x14ac:dyDescent="0.2">
      <c r="B192" s="48">
        <v>44726</v>
      </c>
      <c r="C192" s="49">
        <v>0.35416666666666702</v>
      </c>
      <c r="D192" s="50">
        <f t="shared" si="5"/>
        <v>1265</v>
      </c>
      <c r="E192" s="65">
        <v>224</v>
      </c>
      <c r="F192" s="35">
        <v>181</v>
      </c>
      <c r="G192" s="41">
        <f t="shared" si="4"/>
        <v>422.33333333333337</v>
      </c>
    </row>
    <row r="194" spans="9:9" x14ac:dyDescent="0.2">
      <c r="I194"/>
    </row>
  </sheetData>
  <sheetProtection selectLockedCells="1"/>
  <protectedRanges>
    <protectedRange sqref="F12:F192 B12:D192" name="Failure Observations"/>
    <protectedRange sqref="E2:E4" name="FIO Parameters"/>
  </protectedRanges>
  <mergeCells count="1">
    <mergeCell ref="I26:N29"/>
  </mergeCells>
  <phoneticPr fontId="4" type="noConversion"/>
  <conditionalFormatting sqref="E12:E192">
    <cfRule type="cellIs" dxfId="2" priority="1" stopIfTrue="1" operator="notBetween">
      <formula>0</formula>
      <formula>1</formula>
    </cfRule>
  </conditionalFormatting>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3:I54"/>
  <sheetViews>
    <sheetView tabSelected="1" topLeftCell="A6" workbookViewId="0">
      <selection activeCell="W54" sqref="W54"/>
    </sheetView>
  </sheetViews>
  <sheetFormatPr defaultRowHeight="12.75" x14ac:dyDescent="0.2"/>
  <cols>
    <col min="1" max="1" width="5.85546875" customWidth="1"/>
    <col min="2" max="2" width="9.42578125" customWidth="1"/>
    <col min="3" max="3" width="8.7109375" customWidth="1"/>
    <col min="5" max="5" width="9.28515625" customWidth="1"/>
    <col min="9" max="9" width="7.140625" customWidth="1"/>
  </cols>
  <sheetData>
    <row r="3" spans="1:9" ht="22.5" x14ac:dyDescent="0.45">
      <c r="B3" s="46" t="str">
        <f>CONCATENATE("Certification Testing Results for Project ", Project!C2, ", System ", Project!C3, " ",Project!C4)</f>
        <v>Certification Testing Results for Project Example, System Demo 4.3</v>
      </c>
    </row>
    <row r="4" spans="1:9" x14ac:dyDescent="0.2">
      <c r="A4" s="2"/>
      <c r="B4" s="3"/>
      <c r="D4" s="3"/>
    </row>
    <row r="5" spans="1:9" x14ac:dyDescent="0.2">
      <c r="A5" s="2"/>
      <c r="B5" s="5" t="str">
        <f>CONCATENATE("The FIO is ",'Failure Data'!E2," failures per ",'Failure Data'!E3," ",'Failure Data'!E4,"s")</f>
        <v>The FIO is 7 failures per 3 calls</v>
      </c>
      <c r="D5" s="3"/>
    </row>
    <row r="6" spans="1:9" x14ac:dyDescent="0.2">
      <c r="A6" s="2"/>
      <c r="B6" s="3"/>
      <c r="D6" s="3"/>
    </row>
    <row r="7" spans="1:9" x14ac:dyDescent="0.2">
      <c r="A7" s="2"/>
      <c r="B7" s="3"/>
      <c r="D7" s="3"/>
    </row>
    <row r="8" spans="1:9" x14ac:dyDescent="0.2">
      <c r="A8" s="2"/>
      <c r="B8" s="3"/>
      <c r="D8" s="3"/>
      <c r="F8" s="10"/>
      <c r="G8" s="10"/>
      <c r="H8" s="10"/>
    </row>
    <row r="9" spans="1:9" x14ac:dyDescent="0.2">
      <c r="A9" s="2"/>
      <c r="B9" s="3"/>
      <c r="F9" s="3"/>
      <c r="G9" s="3"/>
      <c r="H9" s="3"/>
      <c r="I9" s="3"/>
    </row>
    <row r="10" spans="1:9" x14ac:dyDescent="0.2">
      <c r="A10" s="2"/>
      <c r="B10" s="3"/>
      <c r="F10" s="3"/>
      <c r="G10" s="3"/>
      <c r="H10" s="3"/>
      <c r="I10" s="3"/>
    </row>
    <row r="11" spans="1:9" x14ac:dyDescent="0.2">
      <c r="A11" s="2"/>
      <c r="F11" s="3"/>
      <c r="G11" s="3"/>
      <c r="H11" s="3"/>
      <c r="I11" s="3"/>
    </row>
    <row r="12" spans="1:9" x14ac:dyDescent="0.2">
      <c r="A12" s="2"/>
      <c r="F12" s="3"/>
      <c r="G12" s="3"/>
      <c r="H12" s="3"/>
      <c r="I12" s="3"/>
    </row>
    <row r="13" spans="1:9" x14ac:dyDescent="0.2">
      <c r="A13" s="2"/>
      <c r="F13" s="3"/>
      <c r="G13" s="3"/>
      <c r="H13" s="3"/>
      <c r="I13" s="3"/>
    </row>
    <row r="14" spans="1:9" x14ac:dyDescent="0.2">
      <c r="A14" s="2"/>
      <c r="F14" s="3"/>
      <c r="G14" s="3"/>
      <c r="H14" s="3"/>
      <c r="I14" s="3"/>
    </row>
    <row r="15" spans="1:9" x14ac:dyDescent="0.2">
      <c r="A15" s="2"/>
      <c r="F15" s="3"/>
      <c r="G15" s="3"/>
      <c r="H15" s="3"/>
      <c r="I15" s="3"/>
    </row>
    <row r="16" spans="1:9" x14ac:dyDescent="0.2">
      <c r="A16" s="2"/>
      <c r="F16" s="3"/>
      <c r="G16" s="3"/>
      <c r="H16" s="3"/>
      <c r="I16" s="3"/>
    </row>
    <row r="17" spans="1:9" x14ac:dyDescent="0.2">
      <c r="A17" s="2"/>
      <c r="F17" s="3"/>
      <c r="G17" s="3"/>
      <c r="H17" s="3"/>
      <c r="I17" s="3"/>
    </row>
    <row r="18" spans="1:9" x14ac:dyDescent="0.2">
      <c r="A18" s="2"/>
      <c r="F18" s="3"/>
      <c r="G18" s="3"/>
      <c r="H18" s="3"/>
      <c r="I18" s="3"/>
    </row>
    <row r="19" spans="1:9" x14ac:dyDescent="0.2">
      <c r="A19" s="2"/>
      <c r="F19" s="3"/>
      <c r="G19" s="3"/>
      <c r="H19" s="3"/>
      <c r="I19" s="3"/>
    </row>
    <row r="20" spans="1:9" x14ac:dyDescent="0.2">
      <c r="A20" s="1"/>
      <c r="B20" s="3"/>
      <c r="C20" s="3"/>
      <c r="D20" s="3"/>
      <c r="F20" s="3"/>
      <c r="G20" s="3"/>
      <c r="H20" s="3"/>
      <c r="I20" s="3"/>
    </row>
    <row r="21" spans="1:9" x14ac:dyDescent="0.2">
      <c r="A21" s="1"/>
      <c r="B21" s="3"/>
      <c r="C21" s="3"/>
      <c r="D21" s="3"/>
      <c r="F21" s="3"/>
      <c r="G21" s="3"/>
      <c r="H21" s="3"/>
      <c r="I21" s="3"/>
    </row>
    <row r="22" spans="1:9" x14ac:dyDescent="0.2">
      <c r="A22" s="1"/>
      <c r="B22" s="3"/>
      <c r="C22" s="3"/>
      <c r="D22" s="5"/>
      <c r="F22" s="3"/>
      <c r="G22" s="3"/>
      <c r="H22" s="3"/>
      <c r="I22" s="3"/>
    </row>
    <row r="23" spans="1:9" x14ac:dyDescent="0.2">
      <c r="A23" s="1"/>
      <c r="B23" s="3"/>
      <c r="C23" s="3"/>
      <c r="D23" s="3"/>
      <c r="F23" s="3"/>
      <c r="G23" s="3"/>
      <c r="H23" s="3"/>
      <c r="I23" s="3"/>
    </row>
    <row r="24" spans="1:9" x14ac:dyDescent="0.2">
      <c r="A24" s="1"/>
      <c r="B24" s="3"/>
      <c r="C24" s="3"/>
      <c r="D24" s="3"/>
      <c r="F24" s="3"/>
      <c r="G24" s="3"/>
      <c r="H24" s="3"/>
      <c r="I24" s="3"/>
    </row>
    <row r="25" spans="1:9" x14ac:dyDescent="0.2">
      <c r="A25" s="1"/>
      <c r="B25" s="3"/>
      <c r="C25" s="5"/>
      <c r="D25" s="3"/>
      <c r="F25" s="3"/>
      <c r="G25" s="3"/>
      <c r="H25" s="3"/>
      <c r="I25" s="3"/>
    </row>
    <row r="50" spans="2:4" x14ac:dyDescent="0.2">
      <c r="B50" s="36" t="str">
        <f>CONCATENATE("Each normalized usage unit equals ",'Failure Data'!F3," ",'Failure Data'!F4,"s")</f>
        <v>Each normalized usage unit equals 0.428571428571429 calls</v>
      </c>
    </row>
    <row r="53" spans="2:4" x14ac:dyDescent="0.2">
      <c r="B53" s="81" t="s">
        <v>144</v>
      </c>
      <c r="C53" s="81" t="s">
        <v>145</v>
      </c>
    </row>
    <row r="54" spans="2:4" x14ac:dyDescent="0.2">
      <c r="B54">
        <f>1/C54</f>
        <v>0.8080357142857143</v>
      </c>
      <c r="C54" s="81">
        <f>224/181</f>
        <v>1.2375690607734806</v>
      </c>
      <c r="D54" s="81" t="s">
        <v>146</v>
      </c>
    </row>
  </sheetData>
  <sheetProtection selectLockedCells="1"/>
  <phoneticPr fontId="4" type="noConversion"/>
  <pageMargins left="0.75" right="0.75" top="1" bottom="1" header="0.5" footer="0.5"/>
  <pageSetup scale="74" orientation="portrait" r:id="rId1"/>
  <headerFooter alignWithMargins="0">
    <oddHeader>&amp;L&amp;"Arial Black,Regular"Reliability Demonstration Chart&amp;R&amp;"Arial Black,Regular"&amp;A</oddHeader>
    <oddFooter>&amp;L&amp;F&amp;C&amp;P of &amp;N&amp;R&amp;D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5"/>
  </sheetPr>
  <dimension ref="A1:AF500"/>
  <sheetViews>
    <sheetView workbookViewId="0">
      <selection activeCell="AH497" sqref="AH497"/>
    </sheetView>
  </sheetViews>
  <sheetFormatPr defaultColWidth="6.7109375" defaultRowHeight="12.75" x14ac:dyDescent="0.2"/>
  <cols>
    <col min="1" max="1" width="6.7109375" customWidth="1"/>
    <col min="2" max="2" width="13.42578125" customWidth="1"/>
    <col min="3" max="3" width="6.7109375" customWidth="1"/>
    <col min="4" max="4" width="11.140625" customWidth="1"/>
    <col min="5" max="5" width="11" customWidth="1"/>
    <col min="6" max="6" width="10.28515625" customWidth="1"/>
    <col min="7" max="7" width="8.7109375" customWidth="1"/>
    <col min="8" max="8" width="8.140625" customWidth="1"/>
    <col min="11" max="17" width="8.7109375" customWidth="1"/>
  </cols>
  <sheetData>
    <row r="1" spans="1:32" x14ac:dyDescent="0.2">
      <c r="B1" t="s">
        <v>6</v>
      </c>
      <c r="D1" t="s">
        <v>5</v>
      </c>
    </row>
    <row r="2" spans="1:32" x14ac:dyDescent="0.2">
      <c r="A2" t="s">
        <v>0</v>
      </c>
      <c r="B2" t="s">
        <v>7</v>
      </c>
      <c r="D2" t="s">
        <v>7</v>
      </c>
      <c r="F2" t="s">
        <v>129</v>
      </c>
      <c r="K2" s="6" t="s">
        <v>18</v>
      </c>
      <c r="L2" s="9"/>
      <c r="M2" s="9"/>
      <c r="N2" s="3"/>
      <c r="O2" s="3"/>
      <c r="P2" s="3" t="s">
        <v>133</v>
      </c>
      <c r="Q2" s="3">
        <f>A25</f>
        <v>16</v>
      </c>
    </row>
    <row r="3" spans="1:32" x14ac:dyDescent="0.2">
      <c r="A3" t="s">
        <v>2</v>
      </c>
      <c r="B3" t="s">
        <v>1</v>
      </c>
      <c r="D3" t="s">
        <v>1</v>
      </c>
      <c r="K3" s="16"/>
      <c r="L3" s="12" t="s">
        <v>23</v>
      </c>
      <c r="N3" s="9"/>
      <c r="O3" s="3"/>
      <c r="P3" s="3"/>
      <c r="Q3" s="3"/>
    </row>
    <row r="4" spans="1:32" x14ac:dyDescent="0.2">
      <c r="A4" s="4" t="s">
        <v>3</v>
      </c>
      <c r="B4" s="5">
        <f>('Failure Data'!G27)/('Failure Data'!E27)</f>
        <v>3.393939393939394</v>
      </c>
      <c r="C4" s="5"/>
      <c r="D4" s="5">
        <f>B4</f>
        <v>3.393939393939394</v>
      </c>
      <c r="K4" s="16">
        <v>6.6</v>
      </c>
      <c r="L4" s="9" t="s">
        <v>20</v>
      </c>
      <c r="N4" s="3">
        <f>'Risk Trade-Off Parameters'!C11/(1-'Risk Trade-Off Parameters'!C5)</f>
        <v>-2.1972245773362196</v>
      </c>
      <c r="O4" s="3">
        <v>0</v>
      </c>
      <c r="P4" s="3"/>
      <c r="Q4" s="3"/>
    </row>
    <row r="5" spans="1:32" x14ac:dyDescent="0.2">
      <c r="A5" s="4" t="s">
        <v>4</v>
      </c>
      <c r="B5" s="7">
        <v>3</v>
      </c>
      <c r="C5" s="6"/>
      <c r="D5" s="7">
        <f>0-(D4*A11)</f>
        <v>-6.7878787878787881</v>
      </c>
      <c r="K5" s="16">
        <v>6.8</v>
      </c>
      <c r="L5" s="9" t="s">
        <v>21</v>
      </c>
      <c r="N5" s="3">
        <f>(('Risk Trade-Off Parameters'!C11-(Q5*LN('Risk Trade-Off Parameters'!C5)))/(1-'Risk Trade-Off Parameters'!C5))</f>
        <v>60.532595263338827</v>
      </c>
      <c r="O5" s="3">
        <f>FTmax</f>
        <v>90.5</v>
      </c>
      <c r="P5" s="3" t="s">
        <v>139</v>
      </c>
      <c r="Q5" s="3">
        <f>O5</f>
        <v>90.5</v>
      </c>
    </row>
    <row r="6" spans="1:32" x14ac:dyDescent="0.2">
      <c r="A6" s="4" t="s">
        <v>8</v>
      </c>
      <c r="B6" s="7">
        <v>0</v>
      </c>
      <c r="C6" s="6"/>
      <c r="D6" s="7">
        <f>xmin</f>
        <v>0</v>
      </c>
      <c r="K6" s="17">
        <v>6.1</v>
      </c>
      <c r="L6" s="9" t="s">
        <v>17</v>
      </c>
      <c r="N6" s="3">
        <v>0</v>
      </c>
      <c r="O6" s="3">
        <f>'Risk Trade-Off Parameters'!C11/LN('Risk Trade-Off Parameters'!C5)</f>
        <v>3.1699250014423126</v>
      </c>
      <c r="P6" s="3"/>
      <c r="Q6" s="3"/>
    </row>
    <row r="7" spans="1:32" x14ac:dyDescent="0.2">
      <c r="A7" s="4" t="s">
        <v>9</v>
      </c>
      <c r="B7" s="7">
        <f>Q12</f>
        <v>250</v>
      </c>
      <c r="C7" s="6"/>
      <c r="D7" s="7">
        <f>xmax</f>
        <v>250</v>
      </c>
      <c r="F7" s="66" t="s">
        <v>141</v>
      </c>
      <c r="G7" s="66"/>
      <c r="H7" s="66"/>
      <c r="K7" s="16">
        <v>6.12</v>
      </c>
      <c r="L7" s="9" t="s">
        <v>22</v>
      </c>
      <c r="N7" s="3">
        <f>FTmax</f>
        <v>90.5</v>
      </c>
      <c r="O7" s="3">
        <f>('Risk Trade-Off Parameters'!C11-(Q5*(1-'Risk Trade-Off Parameters'!C5)))/LN('Risk Trade-Off Parameters'!C5)</f>
        <v>133.73382620189349</v>
      </c>
      <c r="P7" s="3"/>
      <c r="Q7" s="3"/>
      <c r="V7" s="6" t="s">
        <v>37</v>
      </c>
      <c r="AB7" s="6" t="s">
        <v>38</v>
      </c>
      <c r="AF7" s="3"/>
    </row>
    <row r="8" spans="1:32" x14ac:dyDescent="0.2">
      <c r="A8" s="4"/>
      <c r="B8" s="6"/>
      <c r="C8" s="6"/>
      <c r="D8" s="7"/>
      <c r="F8" s="67" t="s">
        <v>10</v>
      </c>
      <c r="G8" s="67" t="s">
        <v>11</v>
      </c>
      <c r="H8" s="67" t="s">
        <v>12</v>
      </c>
      <c r="K8" s="16"/>
      <c r="L8" s="4" t="s">
        <v>15</v>
      </c>
      <c r="M8" s="3">
        <f>+(O7-O6)/(N7-N6)</f>
        <v>1.4426950408889632</v>
      </c>
      <c r="N8" s="3"/>
      <c r="O8" s="3"/>
      <c r="P8" s="3"/>
      <c r="Q8" s="3"/>
      <c r="S8" s="6" t="s">
        <v>142</v>
      </c>
      <c r="T8" s="37"/>
      <c r="V8" s="11" t="s">
        <v>24</v>
      </c>
      <c r="W8" s="15" t="s">
        <v>25</v>
      </c>
      <c r="Y8" s="10" t="s">
        <v>39</v>
      </c>
      <c r="Z8" s="10" t="s">
        <v>40</v>
      </c>
      <c r="AB8" s="11" t="s">
        <v>24</v>
      </c>
      <c r="AC8" s="15" t="s">
        <v>25</v>
      </c>
      <c r="AE8" s="10" t="s">
        <v>39</v>
      </c>
      <c r="AF8" s="55" t="s">
        <v>40</v>
      </c>
    </row>
    <row r="9" spans="1:32" x14ac:dyDescent="0.2">
      <c r="A9" s="70">
        <v>0</v>
      </c>
      <c r="B9" s="71">
        <v>3</v>
      </c>
      <c r="C9" s="72"/>
      <c r="D9" s="73">
        <f t="shared" ref="D9:D72" si="0">+(D$4*A9)+D$5</f>
        <v>-6.7878787878787881</v>
      </c>
      <c r="E9" s="74"/>
      <c r="F9" s="75">
        <f t="shared" ref="F9:F25" si="1">+xmax-B9</f>
        <v>247</v>
      </c>
      <c r="G9" s="75">
        <f t="shared" ref="G9:G25" si="2">+B9-D9</f>
        <v>9.787878787878789</v>
      </c>
      <c r="H9" s="75">
        <f t="shared" ref="H9:H25" si="3">D9</f>
        <v>-6.7878787878787881</v>
      </c>
      <c r="I9" s="73"/>
      <c r="J9" s="74"/>
      <c r="K9" s="76"/>
      <c r="L9" s="77"/>
      <c r="M9" s="73"/>
      <c r="N9" s="73"/>
      <c r="O9" s="73"/>
      <c r="P9" s="73"/>
      <c r="Q9" s="73"/>
      <c r="R9" s="74"/>
      <c r="S9" s="78">
        <f>Y9</f>
        <v>0</v>
      </c>
      <c r="T9" s="56">
        <f>+S9*'Failure Data'!F$3</f>
        <v>0</v>
      </c>
      <c r="U9" s="74"/>
      <c r="V9" s="73">
        <f t="shared" ref="V9:V72" si="4">(W9-RejectYint)/RejectSlope</f>
        <v>-2.19722457733622</v>
      </c>
      <c r="W9" s="79">
        <v>0</v>
      </c>
      <c r="X9" s="74"/>
      <c r="Y9" s="70">
        <f>A9</f>
        <v>0</v>
      </c>
      <c r="Z9" s="73">
        <f t="shared" ref="Z9:Z72" si="5">(RejectSlope*Y9)+RejectYint</f>
        <v>3.1699250014423126</v>
      </c>
      <c r="AA9" s="74"/>
      <c r="AB9" s="73">
        <f t="shared" ref="AB9:AB25" si="6">(AC9-AcceptYint)/AcceptSlope</f>
        <v>2.1972245773362191</v>
      </c>
      <c r="AC9" s="79">
        <v>0</v>
      </c>
      <c r="AD9" s="74"/>
      <c r="AE9" s="70">
        <f>Y9</f>
        <v>0</v>
      </c>
      <c r="AF9" s="73">
        <f t="shared" ref="AF9:AF72" si="7">(AcceptSlope*AE9)+AcceptYint</f>
        <v>-3.1699250014423122</v>
      </c>
    </row>
    <row r="10" spans="1:32" x14ac:dyDescent="0.2">
      <c r="A10" s="1">
        <v>1</v>
      </c>
      <c r="B10" s="3">
        <f t="shared" ref="B10:B73" si="8">+(B$4*A10)+B$5</f>
        <v>6.3939393939393945</v>
      </c>
      <c r="C10" s="8"/>
      <c r="D10" s="3">
        <f t="shared" si="0"/>
        <v>-3.393939393939394</v>
      </c>
      <c r="F10" s="68">
        <f t="shared" si="1"/>
        <v>243.60606060606059</v>
      </c>
      <c r="G10" s="68">
        <f t="shared" si="2"/>
        <v>9.787878787878789</v>
      </c>
      <c r="H10" s="68">
        <f t="shared" si="3"/>
        <v>-3.393939393939394</v>
      </c>
      <c r="I10" s="3"/>
      <c r="L10" s="12" t="s">
        <v>19</v>
      </c>
      <c r="N10" s="11" t="s">
        <v>24</v>
      </c>
      <c r="O10" s="15" t="s">
        <v>25</v>
      </c>
      <c r="P10" s="3"/>
      <c r="Q10" s="3"/>
      <c r="S10" s="78">
        <f t="shared" ref="S10:S73" si="9">Y10</f>
        <v>1</v>
      </c>
      <c r="T10" s="56">
        <f>+S10*'Failure Data'!F$3</f>
        <v>0.42857142857142855</v>
      </c>
      <c r="V10" s="3">
        <f t="shared" si="4"/>
        <v>-2.19722457733622</v>
      </c>
      <c r="W10" s="2">
        <f>'Failure Data'!E12</f>
        <v>0</v>
      </c>
      <c r="Y10" s="70">
        <f t="shared" ref="Y10:Y73" si="10">A10</f>
        <v>1</v>
      </c>
      <c r="Z10" s="3">
        <f t="shared" si="5"/>
        <v>4.612620042331276</v>
      </c>
      <c r="AB10" s="3">
        <f t="shared" si="6"/>
        <v>2.1972245773362191</v>
      </c>
      <c r="AC10" s="2">
        <f>'Failure Data'!E12</f>
        <v>0</v>
      </c>
      <c r="AE10" s="70">
        <f t="shared" ref="AE10:AE73" si="11">Y10</f>
        <v>1</v>
      </c>
      <c r="AF10" s="3">
        <f t="shared" si="7"/>
        <v>-1.7272299605533485</v>
      </c>
    </row>
    <row r="11" spans="1:32" x14ac:dyDescent="0.2">
      <c r="A11" s="1">
        <v>2</v>
      </c>
      <c r="B11" s="3">
        <f t="shared" si="8"/>
        <v>9.787878787878789</v>
      </c>
      <c r="C11" s="8"/>
      <c r="D11" s="3">
        <f t="shared" si="0"/>
        <v>0</v>
      </c>
      <c r="F11" s="68">
        <f t="shared" si="1"/>
        <v>240.21212121212122</v>
      </c>
      <c r="G11" s="68">
        <f t="shared" si="2"/>
        <v>9.787878787878789</v>
      </c>
      <c r="H11" s="68">
        <f t="shared" si="3"/>
        <v>0</v>
      </c>
      <c r="I11" s="3"/>
      <c r="K11" s="16">
        <v>6.5</v>
      </c>
      <c r="L11" s="9" t="s">
        <v>20</v>
      </c>
      <c r="N11" s="3">
        <f>'Risk Trade-Off Parameters'!C9/(1-'Risk Trade-Off Parameters'!C5)</f>
        <v>2.1972245773362191</v>
      </c>
      <c r="O11" s="3">
        <v>0</v>
      </c>
      <c r="P11" s="3"/>
      <c r="Q11" s="3"/>
      <c r="S11" s="78">
        <f t="shared" si="9"/>
        <v>2</v>
      </c>
      <c r="T11" s="56">
        <f>+S11*'Failure Data'!F$3</f>
        <v>0.8571428571428571</v>
      </c>
      <c r="V11" s="3">
        <f t="shared" si="4"/>
        <v>-2.19722457733622</v>
      </c>
      <c r="W11" s="2">
        <f>'Failure Data'!E13</f>
        <v>0</v>
      </c>
      <c r="Y11" s="70">
        <f t="shared" si="10"/>
        <v>2</v>
      </c>
      <c r="Z11" s="3">
        <f t="shared" si="5"/>
        <v>6.0553150832202389</v>
      </c>
      <c r="AB11" s="3">
        <f t="shared" ref="AB11:AB74" si="12">(AC11-AcceptYint)/AcceptSlope</f>
        <v>2.1972245773362191</v>
      </c>
      <c r="AC11" s="2">
        <f>'Failure Data'!E13</f>
        <v>0</v>
      </c>
      <c r="AE11" s="70">
        <f t="shared" si="11"/>
        <v>2</v>
      </c>
      <c r="AF11" s="3">
        <f t="shared" si="7"/>
        <v>-0.28453491966438493</v>
      </c>
    </row>
    <row r="12" spans="1:32" x14ac:dyDescent="0.2">
      <c r="A12" s="1">
        <v>3</v>
      </c>
      <c r="B12" s="3">
        <f t="shared" si="8"/>
        <v>13.181818181818182</v>
      </c>
      <c r="C12" s="8"/>
      <c r="D12" s="3">
        <f t="shared" si="0"/>
        <v>3.3939393939393936</v>
      </c>
      <c r="F12" s="68">
        <f t="shared" si="1"/>
        <v>236.81818181818181</v>
      </c>
      <c r="G12" s="68">
        <f t="shared" si="2"/>
        <v>9.787878787878789</v>
      </c>
      <c r="H12" s="68">
        <f t="shared" si="3"/>
        <v>3.3939393939393936</v>
      </c>
      <c r="I12" s="3"/>
      <c r="K12" s="16">
        <v>6.7</v>
      </c>
      <c r="L12" s="9" t="s">
        <v>21</v>
      </c>
      <c r="N12" s="3">
        <f>(('Risk Trade-Off Parameters'!C9-(Q12*LN('Risk Trade-Off Parameters'!C5)))/(1-'Risk Trade-Off Parameters'!C5))</f>
        <v>175.48401971732252</v>
      </c>
      <c r="O12" s="3">
        <f>FCmax</f>
        <v>250</v>
      </c>
      <c r="P12" s="3" t="s">
        <v>140</v>
      </c>
      <c r="Q12" s="3">
        <f>O12</f>
        <v>250</v>
      </c>
      <c r="S12" s="78">
        <f t="shared" si="9"/>
        <v>3</v>
      </c>
      <c r="T12" s="56">
        <f>+S12*'Failure Data'!F$3</f>
        <v>1.2857142857142856</v>
      </c>
      <c r="V12" s="3">
        <f t="shared" si="4"/>
        <v>-2.19722457733622</v>
      </c>
      <c r="W12" s="2">
        <f>'Failure Data'!E14</f>
        <v>0</v>
      </c>
      <c r="Y12" s="70">
        <f t="shared" si="10"/>
        <v>3</v>
      </c>
      <c r="Z12" s="3">
        <f t="shared" si="5"/>
        <v>7.4980101241092019</v>
      </c>
      <c r="AB12" s="3">
        <f t="shared" si="12"/>
        <v>2.1972245773362191</v>
      </c>
      <c r="AC12" s="2">
        <f>'Failure Data'!E14</f>
        <v>0</v>
      </c>
      <c r="AE12" s="70">
        <f t="shared" si="11"/>
        <v>3</v>
      </c>
      <c r="AF12" s="3">
        <f t="shared" si="7"/>
        <v>1.1581601212245785</v>
      </c>
    </row>
    <row r="13" spans="1:32" x14ac:dyDescent="0.2">
      <c r="A13" s="1">
        <v>4</v>
      </c>
      <c r="B13" s="3">
        <f t="shared" si="8"/>
        <v>16.575757575757578</v>
      </c>
      <c r="C13" s="8"/>
      <c r="D13" s="3">
        <f t="shared" si="0"/>
        <v>6.7878787878787881</v>
      </c>
      <c r="F13" s="68">
        <f t="shared" si="1"/>
        <v>233.42424242424244</v>
      </c>
      <c r="G13" s="68">
        <f t="shared" si="2"/>
        <v>9.787878787878789</v>
      </c>
      <c r="H13" s="68">
        <f t="shared" si="3"/>
        <v>6.7878787878787881</v>
      </c>
      <c r="I13" s="3"/>
      <c r="K13" s="16">
        <v>6.9</v>
      </c>
      <c r="L13" s="9" t="s">
        <v>17</v>
      </c>
      <c r="N13" s="3">
        <v>0</v>
      </c>
      <c r="O13" s="3">
        <f>'Risk Trade-Off Parameters'!C9/LN('Risk Trade-Off Parameters'!C5)</f>
        <v>-3.1699250014423122</v>
      </c>
      <c r="P13" s="3"/>
      <c r="Q13" s="3"/>
      <c r="S13" s="78">
        <f t="shared" si="9"/>
        <v>4</v>
      </c>
      <c r="T13" s="56">
        <f>+S13*'Failure Data'!F$3</f>
        <v>1.7142857142857142</v>
      </c>
      <c r="V13" s="3">
        <f t="shared" si="4"/>
        <v>-1.5040773967762744</v>
      </c>
      <c r="W13" s="2">
        <f>'Failure Data'!E15</f>
        <v>1</v>
      </c>
      <c r="Y13" s="70">
        <f t="shared" si="10"/>
        <v>4</v>
      </c>
      <c r="Z13" s="3">
        <f t="shared" si="5"/>
        <v>8.9407051649981657</v>
      </c>
      <c r="AB13" s="3">
        <f t="shared" si="12"/>
        <v>2.8903717578961641</v>
      </c>
      <c r="AC13" s="2">
        <f>'Failure Data'!E15</f>
        <v>1</v>
      </c>
      <c r="AE13" s="70">
        <f t="shared" si="11"/>
        <v>4</v>
      </c>
      <c r="AF13" s="3">
        <f t="shared" si="7"/>
        <v>2.6008551621135423</v>
      </c>
    </row>
    <row r="14" spans="1:32" x14ac:dyDescent="0.2">
      <c r="A14" s="1">
        <v>5</v>
      </c>
      <c r="B14" s="3">
        <f t="shared" si="8"/>
        <v>19.969696969696969</v>
      </c>
      <c r="C14" s="8"/>
      <c r="D14" s="3">
        <f t="shared" si="0"/>
        <v>10.18181818181818</v>
      </c>
      <c r="F14" s="68">
        <f t="shared" si="1"/>
        <v>230.03030303030303</v>
      </c>
      <c r="G14" s="68">
        <f t="shared" si="2"/>
        <v>9.787878787878789</v>
      </c>
      <c r="H14" s="68">
        <f t="shared" si="3"/>
        <v>10.18181818181818</v>
      </c>
      <c r="I14" s="3"/>
      <c r="K14" s="16">
        <v>6.11</v>
      </c>
      <c r="L14" s="9" t="s">
        <v>22</v>
      </c>
      <c r="N14" s="3">
        <f>FCmax</f>
        <v>250</v>
      </c>
      <c r="O14" s="3">
        <f>('Risk Trade-Off Parameters'!C9-(Q12*(1-'Risk Trade-Off Parameters'!C5)))/LN('Risk Trade-Off Parameters'!C5)</f>
        <v>357.50383522079858</v>
      </c>
      <c r="P14" s="3"/>
      <c r="Q14" s="3"/>
      <c r="S14" s="78">
        <f t="shared" si="9"/>
        <v>5</v>
      </c>
      <c r="T14" s="56">
        <f>+S14*'Failure Data'!F$3</f>
        <v>2.1428571428571428</v>
      </c>
      <c r="V14" s="3">
        <f t="shared" si="4"/>
        <v>-0.8109302162163291</v>
      </c>
      <c r="W14" s="2">
        <f>'Failure Data'!E16</f>
        <v>2</v>
      </c>
      <c r="Y14" s="70">
        <f t="shared" si="10"/>
        <v>5</v>
      </c>
      <c r="Z14" s="3">
        <f t="shared" si="5"/>
        <v>10.383400205887128</v>
      </c>
      <c r="AB14" s="3">
        <f t="shared" si="12"/>
        <v>3.5835189384561095</v>
      </c>
      <c r="AC14" s="2">
        <f>'Failure Data'!E16</f>
        <v>2</v>
      </c>
      <c r="AE14" s="70">
        <f t="shared" si="11"/>
        <v>5</v>
      </c>
      <c r="AF14" s="3">
        <f t="shared" si="7"/>
        <v>4.0435502030025061</v>
      </c>
    </row>
    <row r="15" spans="1:32" x14ac:dyDescent="0.2">
      <c r="A15" s="1">
        <v>6</v>
      </c>
      <c r="B15" s="3">
        <f t="shared" si="8"/>
        <v>23.363636363636363</v>
      </c>
      <c r="C15" s="8"/>
      <c r="D15" s="3">
        <f t="shared" si="0"/>
        <v>13.575757575757574</v>
      </c>
      <c r="F15" s="68">
        <f t="shared" si="1"/>
        <v>226.63636363636363</v>
      </c>
      <c r="G15" s="68">
        <f t="shared" si="2"/>
        <v>9.787878787878789</v>
      </c>
      <c r="H15" s="68">
        <f t="shared" si="3"/>
        <v>13.575757575757574</v>
      </c>
      <c r="I15" s="3"/>
      <c r="K15" s="16"/>
      <c r="L15" s="4" t="s">
        <v>15</v>
      </c>
      <c r="M15" s="3">
        <f>+(O14-O13)/(N14-N13)</f>
        <v>1.4426950408889636</v>
      </c>
      <c r="N15" s="3"/>
      <c r="O15" s="3"/>
      <c r="P15" s="3"/>
      <c r="Q15" s="3"/>
      <c r="S15" s="78">
        <f t="shared" si="9"/>
        <v>6</v>
      </c>
      <c r="T15" s="56">
        <f>+S15*'Failure Data'!F$3</f>
        <v>2.5714285714285712</v>
      </c>
      <c r="V15" s="3">
        <f t="shared" si="4"/>
        <v>-0.11778303565638364</v>
      </c>
      <c r="W15" s="2">
        <f>'Failure Data'!E17</f>
        <v>3</v>
      </c>
      <c r="Y15" s="70">
        <f t="shared" si="10"/>
        <v>6</v>
      </c>
      <c r="Z15" s="3">
        <f t="shared" si="5"/>
        <v>11.826095246776092</v>
      </c>
      <c r="AB15" s="3">
        <f t="shared" si="12"/>
        <v>4.2766661190160544</v>
      </c>
      <c r="AC15" s="2">
        <f>'Failure Data'!E17</f>
        <v>3</v>
      </c>
      <c r="AE15" s="70">
        <f t="shared" si="11"/>
        <v>6</v>
      </c>
      <c r="AF15" s="3">
        <f t="shared" si="7"/>
        <v>5.4862452438914691</v>
      </c>
    </row>
    <row r="16" spans="1:32" x14ac:dyDescent="0.2">
      <c r="A16" s="1">
        <v>7</v>
      </c>
      <c r="B16" s="3">
        <f t="shared" si="8"/>
        <v>26.757575757575758</v>
      </c>
      <c r="C16" s="8"/>
      <c r="D16" s="3">
        <f t="shared" si="0"/>
        <v>16.969696969696969</v>
      </c>
      <c r="F16" s="68">
        <f t="shared" si="1"/>
        <v>223.24242424242425</v>
      </c>
      <c r="G16" s="68">
        <f t="shared" si="2"/>
        <v>9.787878787878789</v>
      </c>
      <c r="H16" s="68">
        <f t="shared" si="3"/>
        <v>16.969696969696969</v>
      </c>
      <c r="I16" s="3"/>
      <c r="K16" s="16"/>
      <c r="L16" s="9"/>
      <c r="N16" s="3"/>
      <c r="O16" s="3"/>
      <c r="P16" s="3"/>
      <c r="Q16" s="3"/>
      <c r="S16" s="78">
        <f t="shared" si="9"/>
        <v>7</v>
      </c>
      <c r="T16" s="56">
        <f>+S16*'Failure Data'!F$3</f>
        <v>3</v>
      </c>
      <c r="V16" s="3">
        <f t="shared" si="4"/>
        <v>-0.11778303565638364</v>
      </c>
      <c r="W16" s="2">
        <f>'Failure Data'!E18</f>
        <v>3</v>
      </c>
      <c r="Y16" s="70">
        <f t="shared" si="10"/>
        <v>7</v>
      </c>
      <c r="Z16" s="3">
        <f t="shared" si="5"/>
        <v>13.268790287665054</v>
      </c>
      <c r="AB16" s="3">
        <f t="shared" si="12"/>
        <v>4.2766661190160544</v>
      </c>
      <c r="AC16" s="2">
        <f>'Failure Data'!E18</f>
        <v>3</v>
      </c>
      <c r="AE16" s="70">
        <f t="shared" si="11"/>
        <v>7</v>
      </c>
      <c r="AF16" s="3">
        <f t="shared" si="7"/>
        <v>6.9289402847804329</v>
      </c>
    </row>
    <row r="17" spans="1:32" x14ac:dyDescent="0.2">
      <c r="A17" s="1">
        <v>8</v>
      </c>
      <c r="B17" s="3">
        <f t="shared" si="8"/>
        <v>30.151515151515152</v>
      </c>
      <c r="C17" s="8"/>
      <c r="D17" s="3">
        <f t="shared" si="0"/>
        <v>20.363636363636363</v>
      </c>
      <c r="F17" s="68">
        <f t="shared" si="1"/>
        <v>219.84848484848484</v>
      </c>
      <c r="G17" s="68">
        <f t="shared" si="2"/>
        <v>9.787878787878789</v>
      </c>
      <c r="H17" s="68">
        <f t="shared" si="3"/>
        <v>20.363636363636363</v>
      </c>
      <c r="I17" s="3"/>
      <c r="L17" s="12" t="s">
        <v>32</v>
      </c>
      <c r="N17" s="3"/>
      <c r="O17" s="3"/>
      <c r="P17" s="3"/>
      <c r="Q17" s="3"/>
      <c r="S17" s="78">
        <f t="shared" si="9"/>
        <v>8</v>
      </c>
      <c r="T17" s="56">
        <f>+S17*'Failure Data'!F$3</f>
        <v>3.4285714285714284</v>
      </c>
      <c r="V17" s="3">
        <f t="shared" si="4"/>
        <v>-0.11778303565638364</v>
      </c>
      <c r="W17" s="2">
        <f>'Failure Data'!E19</f>
        <v>3</v>
      </c>
      <c r="Y17" s="70">
        <f t="shared" si="10"/>
        <v>8</v>
      </c>
      <c r="Z17" s="3">
        <f t="shared" si="5"/>
        <v>14.711485328554017</v>
      </c>
      <c r="AB17" s="3">
        <f t="shared" si="12"/>
        <v>4.2766661190160544</v>
      </c>
      <c r="AC17" s="2">
        <f>'Failure Data'!E19</f>
        <v>3</v>
      </c>
      <c r="AE17" s="70">
        <f t="shared" si="11"/>
        <v>8</v>
      </c>
      <c r="AF17" s="3">
        <f t="shared" si="7"/>
        <v>8.3716353256693967</v>
      </c>
    </row>
    <row r="18" spans="1:32" x14ac:dyDescent="0.2">
      <c r="A18" s="1">
        <v>9</v>
      </c>
      <c r="B18" s="3">
        <f t="shared" si="8"/>
        <v>33.545454545454547</v>
      </c>
      <c r="C18" s="8"/>
      <c r="D18" s="3">
        <f t="shared" si="0"/>
        <v>23.757575757575758</v>
      </c>
      <c r="F18" s="68">
        <f t="shared" si="1"/>
        <v>216.45454545454544</v>
      </c>
      <c r="G18" s="68">
        <f t="shared" si="2"/>
        <v>9.787878787878789</v>
      </c>
      <c r="H18" s="68">
        <f t="shared" si="3"/>
        <v>23.757575757575758</v>
      </c>
      <c r="I18" s="3"/>
      <c r="N18">
        <v>0</v>
      </c>
      <c r="O18">
        <f>FCmax</f>
        <v>250</v>
      </c>
      <c r="S18" s="78">
        <f t="shared" si="9"/>
        <v>9</v>
      </c>
      <c r="T18" s="56">
        <f>+S18*'Failure Data'!F$3</f>
        <v>3.8571428571428568</v>
      </c>
      <c r="V18" s="3">
        <f t="shared" si="4"/>
        <v>-0.11778303565638364</v>
      </c>
      <c r="W18" s="2">
        <f>'Failure Data'!E20</f>
        <v>3</v>
      </c>
      <c r="Y18" s="70">
        <f t="shared" si="10"/>
        <v>9</v>
      </c>
      <c r="Z18" s="3">
        <f t="shared" si="5"/>
        <v>16.154180369442983</v>
      </c>
      <c r="AB18" s="3">
        <f t="shared" si="12"/>
        <v>4.2766661190160544</v>
      </c>
      <c r="AC18" s="2">
        <f>'Failure Data'!E20</f>
        <v>3</v>
      </c>
      <c r="AE18" s="70">
        <f t="shared" si="11"/>
        <v>9</v>
      </c>
      <c r="AF18" s="3">
        <f t="shared" si="7"/>
        <v>9.8143303665583606</v>
      </c>
    </row>
    <row r="19" spans="1:32" x14ac:dyDescent="0.2">
      <c r="A19" s="1">
        <v>10</v>
      </c>
      <c r="B19" s="3">
        <f t="shared" si="8"/>
        <v>36.939393939393938</v>
      </c>
      <c r="C19" s="3"/>
      <c r="D19" s="3">
        <f t="shared" si="0"/>
        <v>27.151515151515149</v>
      </c>
      <c r="F19" s="68">
        <f t="shared" si="1"/>
        <v>213.06060606060606</v>
      </c>
      <c r="G19" s="68">
        <f t="shared" si="2"/>
        <v>9.787878787878789</v>
      </c>
      <c r="H19" s="68">
        <f t="shared" si="3"/>
        <v>27.151515151515149</v>
      </c>
      <c r="I19" s="3"/>
      <c r="N19">
        <f>FTmax</f>
        <v>90.5</v>
      </c>
      <c r="O19">
        <f>FCmax</f>
        <v>250</v>
      </c>
      <c r="S19" s="78">
        <f t="shared" si="9"/>
        <v>10</v>
      </c>
      <c r="T19" s="56">
        <f>+S19*'Failure Data'!F$3</f>
        <v>4.2857142857142856</v>
      </c>
      <c r="V19" s="3">
        <f t="shared" si="4"/>
        <v>-0.11778303565638364</v>
      </c>
      <c r="W19" s="2">
        <f>'Failure Data'!E21</f>
        <v>3</v>
      </c>
      <c r="Y19" s="70">
        <f t="shared" si="10"/>
        <v>10</v>
      </c>
      <c r="Z19" s="3">
        <f t="shared" si="5"/>
        <v>17.596875410331943</v>
      </c>
      <c r="AB19" s="3">
        <f t="shared" si="12"/>
        <v>4.2766661190160544</v>
      </c>
      <c r="AC19" s="2">
        <f>'Failure Data'!E21</f>
        <v>3</v>
      </c>
      <c r="AE19" s="70">
        <f t="shared" si="11"/>
        <v>10</v>
      </c>
      <c r="AF19" s="3">
        <f t="shared" si="7"/>
        <v>11.257025407447324</v>
      </c>
    </row>
    <row r="20" spans="1:32" x14ac:dyDescent="0.2">
      <c r="A20" s="1">
        <v>11</v>
      </c>
      <c r="B20" s="3">
        <f t="shared" si="8"/>
        <v>40.333333333333336</v>
      </c>
      <c r="C20" s="3"/>
      <c r="D20" s="3">
        <f t="shared" si="0"/>
        <v>30.545454545454547</v>
      </c>
      <c r="F20" s="68">
        <f t="shared" si="1"/>
        <v>209.66666666666666</v>
      </c>
      <c r="G20" s="68">
        <f t="shared" si="2"/>
        <v>9.787878787878789</v>
      </c>
      <c r="H20" s="68">
        <f t="shared" si="3"/>
        <v>30.545454545454547</v>
      </c>
      <c r="I20" s="3"/>
      <c r="L20" s="12" t="s">
        <v>33</v>
      </c>
      <c r="S20" s="78">
        <f t="shared" si="9"/>
        <v>11</v>
      </c>
      <c r="T20" s="56">
        <f>+S20*'Failure Data'!F$3</f>
        <v>4.7142857142857144</v>
      </c>
      <c r="V20" s="3">
        <f t="shared" si="4"/>
        <v>0.5753641449035618</v>
      </c>
      <c r="W20" s="2">
        <f>'Failure Data'!E22</f>
        <v>4</v>
      </c>
      <c r="Y20" s="70">
        <f t="shared" si="10"/>
        <v>11</v>
      </c>
      <c r="Z20" s="3">
        <f t="shared" si="5"/>
        <v>19.039570451220907</v>
      </c>
      <c r="AB20" s="3">
        <f t="shared" si="12"/>
        <v>4.9698132995759998</v>
      </c>
      <c r="AC20" s="2">
        <f>'Failure Data'!E22</f>
        <v>4</v>
      </c>
      <c r="AE20" s="70">
        <f t="shared" si="11"/>
        <v>11</v>
      </c>
      <c r="AF20" s="3">
        <f t="shared" si="7"/>
        <v>12.699720448336288</v>
      </c>
    </row>
    <row r="21" spans="1:32" x14ac:dyDescent="0.2">
      <c r="A21" s="1">
        <v>12</v>
      </c>
      <c r="B21" s="3">
        <f t="shared" si="8"/>
        <v>43.727272727272727</v>
      </c>
      <c r="C21" s="3"/>
      <c r="D21" s="3">
        <f t="shared" si="0"/>
        <v>33.939393939393938</v>
      </c>
      <c r="F21" s="68">
        <f t="shared" si="1"/>
        <v>206.27272727272728</v>
      </c>
      <c r="G21" s="68">
        <f t="shared" si="2"/>
        <v>9.787878787878789</v>
      </c>
      <c r="H21" s="68">
        <f t="shared" si="3"/>
        <v>33.939393939393938</v>
      </c>
      <c r="I21" s="3"/>
      <c r="N21">
        <f>FTmax</f>
        <v>90.5</v>
      </c>
      <c r="O21">
        <v>0</v>
      </c>
      <c r="S21" s="78">
        <f t="shared" si="9"/>
        <v>12</v>
      </c>
      <c r="T21" s="56">
        <f>+S21*'Failure Data'!F$3</f>
        <v>5.1428571428571423</v>
      </c>
      <c r="V21" s="3">
        <f t="shared" si="4"/>
        <v>2.6548056865833982</v>
      </c>
      <c r="W21" s="2">
        <f>'Failure Data'!E23</f>
        <v>7</v>
      </c>
      <c r="Y21" s="70">
        <f t="shared" si="10"/>
        <v>12</v>
      </c>
      <c r="Z21" s="3">
        <f t="shared" si="5"/>
        <v>20.482265492109871</v>
      </c>
      <c r="AB21" s="3">
        <f t="shared" si="12"/>
        <v>7.0492548412558351</v>
      </c>
      <c r="AC21" s="2">
        <f>'Failure Data'!E23</f>
        <v>7</v>
      </c>
      <c r="AE21" s="70">
        <f t="shared" si="11"/>
        <v>12</v>
      </c>
      <c r="AF21" s="3">
        <f t="shared" si="7"/>
        <v>14.14241548922525</v>
      </c>
    </row>
    <row r="22" spans="1:32" x14ac:dyDescent="0.2">
      <c r="A22" s="1">
        <v>13</v>
      </c>
      <c r="B22" s="3">
        <f t="shared" si="8"/>
        <v>47.121212121212125</v>
      </c>
      <c r="C22" s="3"/>
      <c r="D22" s="3">
        <f t="shared" si="0"/>
        <v>37.333333333333336</v>
      </c>
      <c r="F22" s="68">
        <f t="shared" si="1"/>
        <v>202.87878787878788</v>
      </c>
      <c r="G22" s="68">
        <f t="shared" si="2"/>
        <v>9.787878787878789</v>
      </c>
      <c r="H22" s="68">
        <f t="shared" si="3"/>
        <v>37.333333333333336</v>
      </c>
      <c r="I22" s="3"/>
      <c r="N22">
        <f>FTmax</f>
        <v>90.5</v>
      </c>
      <c r="O22">
        <f>FCmax</f>
        <v>250</v>
      </c>
      <c r="S22" s="78">
        <f t="shared" si="9"/>
        <v>13</v>
      </c>
      <c r="T22" s="56">
        <f>+S22*'Failure Data'!F$3</f>
        <v>5.5714285714285712</v>
      </c>
      <c r="V22" s="3">
        <f t="shared" si="4"/>
        <v>2.6548056865833982</v>
      </c>
      <c r="W22" s="2">
        <f>'Failure Data'!E24</f>
        <v>7</v>
      </c>
      <c r="Y22" s="70">
        <f t="shared" si="10"/>
        <v>13</v>
      </c>
      <c r="Z22" s="3">
        <f t="shared" si="5"/>
        <v>21.924960532998835</v>
      </c>
      <c r="AB22" s="3">
        <f t="shared" si="12"/>
        <v>7.0492548412558351</v>
      </c>
      <c r="AC22" s="2">
        <f>'Failure Data'!E24</f>
        <v>7</v>
      </c>
      <c r="AE22" s="70">
        <f t="shared" si="11"/>
        <v>13</v>
      </c>
      <c r="AF22" s="3">
        <f t="shared" si="7"/>
        <v>15.585110530114214</v>
      </c>
    </row>
    <row r="23" spans="1:32" x14ac:dyDescent="0.2">
      <c r="A23" s="1">
        <v>14</v>
      </c>
      <c r="B23" s="3">
        <f t="shared" si="8"/>
        <v>50.515151515151516</v>
      </c>
      <c r="C23" s="3"/>
      <c r="D23" s="3">
        <f t="shared" si="0"/>
        <v>40.727272727272727</v>
      </c>
      <c r="F23" s="68">
        <f t="shared" si="1"/>
        <v>199.4848484848485</v>
      </c>
      <c r="G23" s="68">
        <f t="shared" si="2"/>
        <v>9.787878787878789</v>
      </c>
      <c r="H23" s="68">
        <f t="shared" si="3"/>
        <v>40.727272727272727</v>
      </c>
      <c r="I23" s="3"/>
      <c r="S23" s="78">
        <f t="shared" si="9"/>
        <v>14</v>
      </c>
      <c r="T23" s="56">
        <f>+S23*'Failure Data'!F$3</f>
        <v>6</v>
      </c>
      <c r="V23" s="3">
        <f t="shared" si="4"/>
        <v>5.4273944088231802</v>
      </c>
      <c r="W23" s="2">
        <f>'Failure Data'!E25</f>
        <v>11</v>
      </c>
      <c r="Y23" s="70">
        <f t="shared" si="10"/>
        <v>14</v>
      </c>
      <c r="Z23" s="3">
        <f t="shared" si="5"/>
        <v>23.367655573887795</v>
      </c>
      <c r="AB23" s="3">
        <f t="shared" si="12"/>
        <v>9.8218435634956158</v>
      </c>
      <c r="AC23" s="2">
        <f>'Failure Data'!E25</f>
        <v>11</v>
      </c>
      <c r="AE23" s="70">
        <f t="shared" si="11"/>
        <v>14</v>
      </c>
      <c r="AF23" s="3">
        <f t="shared" si="7"/>
        <v>17.027805571003178</v>
      </c>
    </row>
    <row r="24" spans="1:32" x14ac:dyDescent="0.2">
      <c r="A24" s="1">
        <v>15</v>
      </c>
      <c r="B24" s="3">
        <f t="shared" si="8"/>
        <v>53.909090909090914</v>
      </c>
      <c r="C24" s="3"/>
      <c r="D24" s="3">
        <f t="shared" si="0"/>
        <v>44.121212121212125</v>
      </c>
      <c r="F24" s="68">
        <f t="shared" si="1"/>
        <v>196.09090909090909</v>
      </c>
      <c r="G24" s="68">
        <f t="shared" si="2"/>
        <v>9.787878787878789</v>
      </c>
      <c r="H24" s="68">
        <f t="shared" si="3"/>
        <v>44.121212121212125</v>
      </c>
      <c r="I24" s="3"/>
      <c r="S24" s="78">
        <f t="shared" si="9"/>
        <v>15</v>
      </c>
      <c r="T24" s="56">
        <f>+S24*'Failure Data'!F$3</f>
        <v>6.4285714285714279</v>
      </c>
      <c r="V24" s="3">
        <f t="shared" si="4"/>
        <v>5.4273944088231802</v>
      </c>
      <c r="W24" s="2">
        <f>'Failure Data'!E26</f>
        <v>11</v>
      </c>
      <c r="Y24" s="70">
        <f t="shared" si="10"/>
        <v>15</v>
      </c>
      <c r="Z24" s="3">
        <f t="shared" si="5"/>
        <v>24.810350614776759</v>
      </c>
      <c r="AB24" s="3">
        <f t="shared" si="12"/>
        <v>9.8218435634956158</v>
      </c>
      <c r="AC24" s="2">
        <f>'Failure Data'!E26</f>
        <v>11</v>
      </c>
      <c r="AE24" s="70">
        <f t="shared" si="11"/>
        <v>15</v>
      </c>
      <c r="AF24" s="3">
        <f t="shared" si="7"/>
        <v>18.470500611892142</v>
      </c>
    </row>
    <row r="25" spans="1:32" x14ac:dyDescent="0.2">
      <c r="A25" s="1">
        <v>16</v>
      </c>
      <c r="B25" s="3">
        <f t="shared" si="8"/>
        <v>57.303030303030305</v>
      </c>
      <c r="C25" s="5"/>
      <c r="D25" s="3">
        <f t="shared" si="0"/>
        <v>47.515151515151516</v>
      </c>
      <c r="F25" s="68">
        <f t="shared" si="1"/>
        <v>192.69696969696969</v>
      </c>
      <c r="G25" s="68">
        <f t="shared" si="2"/>
        <v>9.787878787878789</v>
      </c>
      <c r="H25" s="68">
        <f t="shared" si="3"/>
        <v>47.515151515151516</v>
      </c>
      <c r="I25" s="3"/>
      <c r="S25" s="78">
        <f t="shared" si="9"/>
        <v>16</v>
      </c>
      <c r="T25" s="56">
        <f>+S25*'Failure Data'!F$3</f>
        <v>6.8571428571428568</v>
      </c>
      <c r="V25" s="3">
        <f t="shared" si="4"/>
        <v>5.4273944088231802</v>
      </c>
      <c r="W25" s="2">
        <f>'Failure Data'!E27</f>
        <v>11</v>
      </c>
      <c r="Y25" s="70">
        <f t="shared" si="10"/>
        <v>16</v>
      </c>
      <c r="Z25" s="3">
        <f t="shared" si="5"/>
        <v>26.253045655665723</v>
      </c>
      <c r="AB25" s="3">
        <f t="shared" si="12"/>
        <v>9.8218435634956158</v>
      </c>
      <c r="AC25" s="2">
        <f>'Failure Data'!E27</f>
        <v>11</v>
      </c>
      <c r="AE25" s="70">
        <f t="shared" si="11"/>
        <v>16</v>
      </c>
      <c r="AF25" s="3">
        <f t="shared" si="7"/>
        <v>19.913195652781106</v>
      </c>
    </row>
    <row r="26" spans="1:32" x14ac:dyDescent="0.2">
      <c r="A26" s="1">
        <v>17</v>
      </c>
      <c r="B26" s="3">
        <f t="shared" si="8"/>
        <v>60.696969696969695</v>
      </c>
      <c r="D26" s="3">
        <f t="shared" si="0"/>
        <v>50.909090909090907</v>
      </c>
      <c r="F26" s="68">
        <f t="shared" ref="F26:F89" si="13">+xmax-B26</f>
        <v>189.30303030303031</v>
      </c>
      <c r="G26" s="68">
        <f t="shared" ref="G26:G89" si="14">+B26-D26</f>
        <v>9.787878787878789</v>
      </c>
      <c r="H26" s="68">
        <f t="shared" ref="H26:H89" si="15">D26</f>
        <v>50.909090909090907</v>
      </c>
      <c r="S26" s="78">
        <f t="shared" si="9"/>
        <v>17</v>
      </c>
      <c r="T26" s="56">
        <f>+S26*'Failure Data'!F$3</f>
        <v>7.2857142857142856</v>
      </c>
      <c r="V26" s="3">
        <f t="shared" si="4"/>
        <v>5.4273944088231802</v>
      </c>
      <c r="W26" s="2">
        <f>'Failure Data'!E28</f>
        <v>11</v>
      </c>
      <c r="Y26" s="70">
        <f t="shared" si="10"/>
        <v>17</v>
      </c>
      <c r="Z26" s="3">
        <f t="shared" si="5"/>
        <v>27.695740696554687</v>
      </c>
      <c r="AB26" s="3">
        <f t="shared" si="12"/>
        <v>9.8218435634956158</v>
      </c>
      <c r="AC26" s="2">
        <f>'Failure Data'!E28</f>
        <v>11</v>
      </c>
      <c r="AE26" s="70">
        <f t="shared" si="11"/>
        <v>17</v>
      </c>
      <c r="AF26" s="3">
        <f t="shared" si="7"/>
        <v>21.355890693670069</v>
      </c>
    </row>
    <row r="27" spans="1:32" x14ac:dyDescent="0.2">
      <c r="A27" s="1">
        <v>18</v>
      </c>
      <c r="B27" s="3">
        <f t="shared" si="8"/>
        <v>64.090909090909093</v>
      </c>
      <c r="D27" s="3">
        <f t="shared" si="0"/>
        <v>54.303030303030305</v>
      </c>
      <c r="F27" s="68">
        <f t="shared" si="13"/>
        <v>185.90909090909091</v>
      </c>
      <c r="G27" s="68">
        <f t="shared" si="14"/>
        <v>9.787878787878789</v>
      </c>
      <c r="H27" s="68">
        <f t="shared" si="15"/>
        <v>54.303030303030305</v>
      </c>
      <c r="S27" s="78">
        <f t="shared" si="9"/>
        <v>18</v>
      </c>
      <c r="T27" s="56">
        <f>+S27*'Failure Data'!F$3</f>
        <v>7.7142857142857135</v>
      </c>
      <c r="V27" s="3">
        <f t="shared" si="4"/>
        <v>6.813688769943071</v>
      </c>
      <c r="W27" s="2">
        <f>'Failure Data'!E29</f>
        <v>13</v>
      </c>
      <c r="Y27" s="70">
        <f t="shared" si="10"/>
        <v>18</v>
      </c>
      <c r="Z27" s="3">
        <f t="shared" si="5"/>
        <v>29.13843573744365</v>
      </c>
      <c r="AB27" s="3">
        <f t="shared" si="12"/>
        <v>11.208137924615507</v>
      </c>
      <c r="AC27" s="2">
        <f>'Failure Data'!E29</f>
        <v>13</v>
      </c>
      <c r="AE27" s="70">
        <f t="shared" si="11"/>
        <v>18</v>
      </c>
      <c r="AF27" s="3">
        <f t="shared" si="7"/>
        <v>22.798585734559033</v>
      </c>
    </row>
    <row r="28" spans="1:32" x14ac:dyDescent="0.2">
      <c r="A28" s="1">
        <v>19</v>
      </c>
      <c r="B28" s="3">
        <f t="shared" si="8"/>
        <v>67.484848484848484</v>
      </c>
      <c r="D28" s="3">
        <f t="shared" si="0"/>
        <v>57.696969696969695</v>
      </c>
      <c r="F28" s="68">
        <f t="shared" si="13"/>
        <v>182.5151515151515</v>
      </c>
      <c r="G28" s="68">
        <f t="shared" si="14"/>
        <v>9.787878787878789</v>
      </c>
      <c r="H28" s="68">
        <f t="shared" si="15"/>
        <v>57.696969696969695</v>
      </c>
      <c r="I28" s="3"/>
      <c r="J28" s="3"/>
      <c r="K28" s="3"/>
      <c r="L28" s="3"/>
      <c r="M28" s="3"/>
      <c r="S28" s="78">
        <f t="shared" si="9"/>
        <v>19</v>
      </c>
      <c r="T28" s="56">
        <f>+S28*'Failure Data'!F$3</f>
        <v>8.1428571428571423</v>
      </c>
      <c r="V28" s="3">
        <f t="shared" si="4"/>
        <v>7.5068359505030164</v>
      </c>
      <c r="W28" s="2">
        <f>'Failure Data'!E30</f>
        <v>14</v>
      </c>
      <c r="Y28" s="70">
        <f t="shared" si="10"/>
        <v>19</v>
      </c>
      <c r="Z28" s="3">
        <f t="shared" si="5"/>
        <v>30.581130778332611</v>
      </c>
      <c r="AB28" s="3">
        <f t="shared" si="12"/>
        <v>11.901285105175452</v>
      </c>
      <c r="AC28" s="2">
        <f>'Failure Data'!E30</f>
        <v>14</v>
      </c>
      <c r="AE28" s="70">
        <f t="shared" si="11"/>
        <v>19</v>
      </c>
      <c r="AF28" s="3">
        <f t="shared" si="7"/>
        <v>24.241280775447997</v>
      </c>
    </row>
    <row r="29" spans="1:32" x14ac:dyDescent="0.2">
      <c r="A29" s="1">
        <v>20</v>
      </c>
      <c r="B29" s="3">
        <f t="shared" si="8"/>
        <v>70.878787878787875</v>
      </c>
      <c r="D29" s="3">
        <f t="shared" si="0"/>
        <v>61.090909090909086</v>
      </c>
      <c r="F29" s="68">
        <f t="shared" si="13"/>
        <v>179.12121212121212</v>
      </c>
      <c r="G29" s="68">
        <f t="shared" si="14"/>
        <v>9.787878787878789</v>
      </c>
      <c r="H29" s="68">
        <f t="shared" si="15"/>
        <v>61.090909090909086</v>
      </c>
      <c r="I29" s="3"/>
      <c r="J29" s="3"/>
      <c r="K29" s="3"/>
      <c r="L29" s="3"/>
      <c r="M29" s="3"/>
      <c r="S29" s="78">
        <f t="shared" si="9"/>
        <v>20</v>
      </c>
      <c r="T29" s="56">
        <f>+S29*'Failure Data'!F$3</f>
        <v>8.5714285714285712</v>
      </c>
      <c r="V29" s="3">
        <f t="shared" si="4"/>
        <v>7.5068359505030164</v>
      </c>
      <c r="W29" s="2">
        <f>'Failure Data'!E31</f>
        <v>14</v>
      </c>
      <c r="Y29" s="70">
        <f t="shared" si="10"/>
        <v>20</v>
      </c>
      <c r="Z29" s="3">
        <f t="shared" si="5"/>
        <v>32.023825819221578</v>
      </c>
      <c r="AB29" s="3">
        <f t="shared" si="12"/>
        <v>11.901285105175452</v>
      </c>
      <c r="AC29" s="2">
        <f>'Failure Data'!E31</f>
        <v>14</v>
      </c>
      <c r="AE29" s="70">
        <f t="shared" si="11"/>
        <v>20</v>
      </c>
      <c r="AF29" s="3">
        <f t="shared" si="7"/>
        <v>25.683975816336961</v>
      </c>
    </row>
    <row r="30" spans="1:32" x14ac:dyDescent="0.2">
      <c r="A30" s="1">
        <v>21</v>
      </c>
      <c r="B30" s="3">
        <f t="shared" si="8"/>
        <v>74.27272727272728</v>
      </c>
      <c r="D30" s="3">
        <f t="shared" si="0"/>
        <v>64.484848484848499</v>
      </c>
      <c r="F30" s="68">
        <f t="shared" si="13"/>
        <v>175.72727272727272</v>
      </c>
      <c r="G30" s="68">
        <f t="shared" si="14"/>
        <v>9.7878787878787818</v>
      </c>
      <c r="H30" s="68">
        <f t="shared" si="15"/>
        <v>64.484848484848499</v>
      </c>
      <c r="I30" s="3"/>
      <c r="J30" s="3" t="s">
        <v>130</v>
      </c>
      <c r="K30" s="3"/>
      <c r="L30" s="3"/>
      <c r="M30" s="3"/>
      <c r="S30" s="78">
        <f t="shared" si="9"/>
        <v>21</v>
      </c>
      <c r="T30" s="56">
        <f>+S30*'Failure Data'!F$3</f>
        <v>9</v>
      </c>
      <c r="V30" s="3">
        <f t="shared" si="4"/>
        <v>7.5068359505030164</v>
      </c>
      <c r="W30" s="2">
        <f>'Failure Data'!E32</f>
        <v>14</v>
      </c>
      <c r="Y30" s="70">
        <f t="shared" si="10"/>
        <v>21</v>
      </c>
      <c r="Z30" s="3">
        <f t="shared" si="5"/>
        <v>33.466520860110542</v>
      </c>
      <c r="AB30" s="3">
        <f t="shared" si="12"/>
        <v>11.901285105175452</v>
      </c>
      <c r="AC30" s="2">
        <f>'Failure Data'!E32</f>
        <v>14</v>
      </c>
      <c r="AE30" s="70">
        <f t="shared" si="11"/>
        <v>21</v>
      </c>
      <c r="AF30" s="3">
        <f t="shared" si="7"/>
        <v>27.126670857225925</v>
      </c>
    </row>
    <row r="31" spans="1:32" x14ac:dyDescent="0.2">
      <c r="A31" s="1">
        <v>22</v>
      </c>
      <c r="B31" s="3">
        <f t="shared" si="8"/>
        <v>77.666666666666671</v>
      </c>
      <c r="D31" s="3">
        <f t="shared" si="0"/>
        <v>67.87878787878789</v>
      </c>
      <c r="F31" s="68">
        <f t="shared" si="13"/>
        <v>172.33333333333331</v>
      </c>
      <c r="G31" s="68">
        <f t="shared" si="14"/>
        <v>9.7878787878787818</v>
      </c>
      <c r="H31" s="68">
        <f t="shared" si="15"/>
        <v>67.87878787878789</v>
      </c>
      <c r="I31" s="3"/>
      <c r="J31" s="3" t="s">
        <v>131</v>
      </c>
      <c r="K31" s="3"/>
      <c r="L31" s="3"/>
      <c r="M31" s="3"/>
      <c r="S31" s="78">
        <f t="shared" si="9"/>
        <v>22</v>
      </c>
      <c r="T31" s="56">
        <f>+S31*'Failure Data'!F$3</f>
        <v>9.4285714285714288</v>
      </c>
      <c r="V31" s="3">
        <f t="shared" si="4"/>
        <v>8.199983131062961</v>
      </c>
      <c r="W31" s="2">
        <f>'Failure Data'!E33</f>
        <v>15</v>
      </c>
      <c r="Y31" s="70">
        <f t="shared" si="10"/>
        <v>22</v>
      </c>
      <c r="Z31" s="3">
        <f t="shared" si="5"/>
        <v>34.909215900999506</v>
      </c>
      <c r="AB31" s="3">
        <f t="shared" si="12"/>
        <v>12.594432285735397</v>
      </c>
      <c r="AC31" s="2">
        <f>'Failure Data'!E33</f>
        <v>15</v>
      </c>
      <c r="AE31" s="70">
        <f t="shared" si="11"/>
        <v>22</v>
      </c>
      <c r="AF31" s="3">
        <f t="shared" si="7"/>
        <v>28.569365898114889</v>
      </c>
    </row>
    <row r="32" spans="1:32" x14ac:dyDescent="0.2">
      <c r="A32" s="1">
        <v>23</v>
      </c>
      <c r="B32" s="3">
        <f t="shared" si="8"/>
        <v>81.060606060606062</v>
      </c>
      <c r="D32" s="3">
        <f t="shared" si="0"/>
        <v>71.27272727272728</v>
      </c>
      <c r="F32" s="68">
        <f t="shared" si="13"/>
        <v>168.93939393939394</v>
      </c>
      <c r="G32" s="68">
        <f t="shared" si="14"/>
        <v>9.7878787878787818</v>
      </c>
      <c r="H32" s="68">
        <f t="shared" si="15"/>
        <v>71.27272727272728</v>
      </c>
      <c r="I32" s="3"/>
      <c r="J32" s="3" t="s">
        <v>132</v>
      </c>
      <c r="K32" s="3"/>
      <c r="L32" s="3"/>
      <c r="M32" s="3"/>
      <c r="S32" s="78">
        <f t="shared" si="9"/>
        <v>23</v>
      </c>
      <c r="T32" s="56">
        <f>+S32*'Failure Data'!F$3</f>
        <v>9.8571428571428559</v>
      </c>
      <c r="V32" s="3">
        <f t="shared" si="4"/>
        <v>8.199983131062961</v>
      </c>
      <c r="W32" s="2">
        <f>'Failure Data'!E34</f>
        <v>15</v>
      </c>
      <c r="Y32" s="70">
        <f t="shared" si="10"/>
        <v>23</v>
      </c>
      <c r="Z32" s="3">
        <f t="shared" si="5"/>
        <v>36.35191094188847</v>
      </c>
      <c r="AB32" s="3">
        <f t="shared" si="12"/>
        <v>12.594432285735397</v>
      </c>
      <c r="AC32" s="2">
        <f>'Failure Data'!E34</f>
        <v>15</v>
      </c>
      <c r="AE32" s="70">
        <f t="shared" si="11"/>
        <v>23</v>
      </c>
      <c r="AF32" s="3">
        <f t="shared" si="7"/>
        <v>30.012060939003849</v>
      </c>
    </row>
    <row r="33" spans="1:32" x14ac:dyDescent="0.2">
      <c r="A33" s="1">
        <v>24</v>
      </c>
      <c r="B33" s="3">
        <f t="shared" si="8"/>
        <v>84.454545454545453</v>
      </c>
      <c r="D33" s="3">
        <f t="shared" si="0"/>
        <v>74.666666666666671</v>
      </c>
      <c r="F33" s="68">
        <f t="shared" si="13"/>
        <v>165.54545454545456</v>
      </c>
      <c r="G33" s="68">
        <f t="shared" si="14"/>
        <v>9.7878787878787818</v>
      </c>
      <c r="H33" s="68">
        <f t="shared" si="15"/>
        <v>74.666666666666671</v>
      </c>
      <c r="I33" s="3"/>
      <c r="J33" s="3" t="s">
        <v>136</v>
      </c>
      <c r="K33" s="3"/>
      <c r="L33" s="3"/>
      <c r="M33" s="3"/>
      <c r="S33" s="78">
        <f t="shared" si="9"/>
        <v>24</v>
      </c>
      <c r="T33" s="56">
        <f>+S33*'Failure Data'!F$3</f>
        <v>10.285714285714285</v>
      </c>
      <c r="V33" s="3">
        <f t="shared" si="4"/>
        <v>8.199983131062961</v>
      </c>
      <c r="W33" s="2">
        <f>'Failure Data'!E35</f>
        <v>15</v>
      </c>
      <c r="Y33" s="70">
        <f t="shared" si="10"/>
        <v>24</v>
      </c>
      <c r="Z33" s="3">
        <f t="shared" si="5"/>
        <v>37.794605982777433</v>
      </c>
      <c r="AB33" s="3">
        <f t="shared" si="12"/>
        <v>12.594432285735397</v>
      </c>
      <c r="AC33" s="2">
        <f>'Failure Data'!E35</f>
        <v>15</v>
      </c>
      <c r="AE33" s="70">
        <f t="shared" si="11"/>
        <v>24</v>
      </c>
      <c r="AF33" s="3">
        <f t="shared" si="7"/>
        <v>31.454755979892813</v>
      </c>
    </row>
    <row r="34" spans="1:32" x14ac:dyDescent="0.2">
      <c r="A34" s="1">
        <v>25</v>
      </c>
      <c r="B34" s="3">
        <f t="shared" si="8"/>
        <v>87.848484848484844</v>
      </c>
      <c r="D34" s="3">
        <f t="shared" si="0"/>
        <v>78.060606060606062</v>
      </c>
      <c r="F34" s="68">
        <f t="shared" si="13"/>
        <v>162.15151515151516</v>
      </c>
      <c r="G34" s="68">
        <f t="shared" si="14"/>
        <v>9.7878787878787818</v>
      </c>
      <c r="H34" s="68">
        <f t="shared" si="15"/>
        <v>78.060606060606062</v>
      </c>
      <c r="I34" s="3"/>
      <c r="J34" s="3" t="s">
        <v>137</v>
      </c>
      <c r="K34" s="3"/>
      <c r="L34" s="3"/>
      <c r="M34" s="3"/>
      <c r="S34" s="78">
        <f t="shared" si="9"/>
        <v>25</v>
      </c>
      <c r="T34" s="56">
        <f>+S34*'Failure Data'!F$3</f>
        <v>10.714285714285714</v>
      </c>
      <c r="V34" s="3">
        <f t="shared" si="4"/>
        <v>8.199983131062961</v>
      </c>
      <c r="W34" s="2">
        <f>'Failure Data'!E36</f>
        <v>15</v>
      </c>
      <c r="Y34" s="70">
        <f t="shared" si="10"/>
        <v>25</v>
      </c>
      <c r="Z34" s="3">
        <f t="shared" si="5"/>
        <v>39.237301023666397</v>
      </c>
      <c r="AB34" s="3">
        <f t="shared" si="12"/>
        <v>12.594432285735397</v>
      </c>
      <c r="AC34" s="2">
        <f>'Failure Data'!E36</f>
        <v>15</v>
      </c>
      <c r="AE34" s="70">
        <f t="shared" si="11"/>
        <v>25</v>
      </c>
      <c r="AF34" s="3">
        <f t="shared" si="7"/>
        <v>32.897451020781773</v>
      </c>
    </row>
    <row r="35" spans="1:32" x14ac:dyDescent="0.2">
      <c r="A35" s="1">
        <v>26</v>
      </c>
      <c r="B35" s="3">
        <f t="shared" si="8"/>
        <v>91.242424242424249</v>
      </c>
      <c r="D35" s="3">
        <f t="shared" si="0"/>
        <v>81.454545454545467</v>
      </c>
      <c r="F35" s="68">
        <f t="shared" si="13"/>
        <v>158.75757575757575</v>
      </c>
      <c r="G35" s="68">
        <f t="shared" si="14"/>
        <v>9.7878787878787818</v>
      </c>
      <c r="H35" s="68">
        <f t="shared" si="15"/>
        <v>81.454545454545467</v>
      </c>
      <c r="I35" s="3"/>
      <c r="J35" s="3" t="s">
        <v>138</v>
      </c>
      <c r="K35" s="3"/>
      <c r="L35" s="3"/>
      <c r="M35" s="3"/>
      <c r="S35" s="78">
        <f t="shared" si="9"/>
        <v>26</v>
      </c>
      <c r="T35" s="56">
        <f>+S35*'Failure Data'!F$3</f>
        <v>11.142857142857142</v>
      </c>
      <c r="V35" s="3">
        <f t="shared" si="4"/>
        <v>9.5862774921828535</v>
      </c>
      <c r="W35" s="2">
        <f>'Failure Data'!E37</f>
        <v>17</v>
      </c>
      <c r="Y35" s="70">
        <f t="shared" si="10"/>
        <v>26</v>
      </c>
      <c r="Z35" s="3">
        <f t="shared" si="5"/>
        <v>40.679996064555361</v>
      </c>
      <c r="AB35" s="3">
        <f t="shared" si="12"/>
        <v>13.980726646855288</v>
      </c>
      <c r="AC35" s="2">
        <f>'Failure Data'!E37</f>
        <v>17</v>
      </c>
      <c r="AE35" s="70">
        <f t="shared" si="11"/>
        <v>26</v>
      </c>
      <c r="AF35" s="3">
        <f t="shared" si="7"/>
        <v>34.340146061670737</v>
      </c>
    </row>
    <row r="36" spans="1:32" x14ac:dyDescent="0.2">
      <c r="A36" s="1">
        <v>27</v>
      </c>
      <c r="B36" s="3">
        <f t="shared" si="8"/>
        <v>94.63636363636364</v>
      </c>
      <c r="D36" s="3">
        <f t="shared" si="0"/>
        <v>84.848484848484858</v>
      </c>
      <c r="F36" s="68">
        <f t="shared" si="13"/>
        <v>155.36363636363637</v>
      </c>
      <c r="G36" s="68">
        <f t="shared" si="14"/>
        <v>9.7878787878787818</v>
      </c>
      <c r="H36" s="68">
        <f t="shared" si="15"/>
        <v>84.848484848484858</v>
      </c>
      <c r="I36" s="3"/>
      <c r="J36" s="3"/>
      <c r="K36" s="3"/>
      <c r="L36" s="3"/>
      <c r="M36" s="3"/>
      <c r="S36" s="78">
        <f t="shared" si="9"/>
        <v>27</v>
      </c>
      <c r="T36" s="56">
        <f>+S36*'Failure Data'!F$3</f>
        <v>11.571428571428571</v>
      </c>
      <c r="V36" s="3">
        <f t="shared" si="4"/>
        <v>9.5862774921828535</v>
      </c>
      <c r="W36" s="2">
        <f>'Failure Data'!E38</f>
        <v>17</v>
      </c>
      <c r="Y36" s="70">
        <f t="shared" si="10"/>
        <v>27</v>
      </c>
      <c r="Z36" s="3">
        <f t="shared" si="5"/>
        <v>42.122691105444318</v>
      </c>
      <c r="AB36" s="3">
        <f t="shared" si="12"/>
        <v>13.980726646855288</v>
      </c>
      <c r="AC36" s="2">
        <f>'Failure Data'!E38</f>
        <v>17</v>
      </c>
      <c r="AE36" s="70">
        <f t="shared" si="11"/>
        <v>27</v>
      </c>
      <c r="AF36" s="3">
        <f t="shared" si="7"/>
        <v>35.782841102559701</v>
      </c>
    </row>
    <row r="37" spans="1:32" x14ac:dyDescent="0.2">
      <c r="A37" s="1">
        <v>28</v>
      </c>
      <c r="B37" s="3">
        <f t="shared" si="8"/>
        <v>98.030303030303031</v>
      </c>
      <c r="D37" s="3">
        <f t="shared" si="0"/>
        <v>88.242424242424249</v>
      </c>
      <c r="F37" s="68">
        <f t="shared" si="13"/>
        <v>151.96969696969697</v>
      </c>
      <c r="G37" s="68">
        <f t="shared" si="14"/>
        <v>9.7878787878787818</v>
      </c>
      <c r="H37" s="68">
        <f t="shared" si="15"/>
        <v>88.242424242424249</v>
      </c>
      <c r="I37" s="3"/>
      <c r="J37" s="3"/>
      <c r="K37" s="3"/>
      <c r="L37" s="3"/>
      <c r="M37" s="3"/>
      <c r="S37" s="78">
        <f t="shared" si="9"/>
        <v>28</v>
      </c>
      <c r="T37" s="56">
        <f>+S37*'Failure Data'!F$3</f>
        <v>12</v>
      </c>
      <c r="V37" s="3">
        <f t="shared" si="4"/>
        <v>10.972571853302744</v>
      </c>
      <c r="W37" s="2">
        <f>'Failure Data'!E39</f>
        <v>19</v>
      </c>
      <c r="Y37" s="70">
        <f t="shared" si="10"/>
        <v>28</v>
      </c>
      <c r="Z37" s="3">
        <f t="shared" si="5"/>
        <v>43.565386146333282</v>
      </c>
      <c r="AB37" s="3">
        <f t="shared" si="12"/>
        <v>15.367021007975177</v>
      </c>
      <c r="AC37" s="2">
        <f>'Failure Data'!E39</f>
        <v>19</v>
      </c>
      <c r="AE37" s="70">
        <f t="shared" si="11"/>
        <v>28</v>
      </c>
      <c r="AF37" s="3">
        <f t="shared" si="7"/>
        <v>37.225536143448664</v>
      </c>
    </row>
    <row r="38" spans="1:32" x14ac:dyDescent="0.2">
      <c r="A38" s="1">
        <v>29</v>
      </c>
      <c r="B38" s="3">
        <f t="shared" si="8"/>
        <v>101.42424242424242</v>
      </c>
      <c r="D38" s="3">
        <f t="shared" si="0"/>
        <v>91.63636363636364</v>
      </c>
      <c r="F38" s="68">
        <f t="shared" si="13"/>
        <v>148.57575757575756</v>
      </c>
      <c r="G38" s="68">
        <f t="shared" si="14"/>
        <v>9.7878787878787818</v>
      </c>
      <c r="H38" s="68">
        <f t="shared" si="15"/>
        <v>91.63636363636364</v>
      </c>
      <c r="I38" s="3"/>
      <c r="J38" s="3"/>
      <c r="K38" s="3"/>
      <c r="L38" s="3"/>
      <c r="M38" s="3"/>
      <c r="S38" s="78">
        <f t="shared" si="9"/>
        <v>29</v>
      </c>
      <c r="T38" s="56">
        <f>+S38*'Failure Data'!F$3</f>
        <v>12.428571428571427</v>
      </c>
      <c r="V38" s="3">
        <f t="shared" si="4"/>
        <v>10.972571853302744</v>
      </c>
      <c r="W38" s="2">
        <f>'Failure Data'!E40</f>
        <v>19</v>
      </c>
      <c r="Y38" s="70">
        <f t="shared" si="10"/>
        <v>29</v>
      </c>
      <c r="Z38" s="3">
        <f t="shared" si="5"/>
        <v>45.008081187222245</v>
      </c>
      <c r="AB38" s="3">
        <f t="shared" si="12"/>
        <v>15.367021007975177</v>
      </c>
      <c r="AC38" s="2">
        <f>'Failure Data'!E40</f>
        <v>19</v>
      </c>
      <c r="AE38" s="70">
        <f t="shared" si="11"/>
        <v>29</v>
      </c>
      <c r="AF38" s="3">
        <f t="shared" si="7"/>
        <v>38.668231184337628</v>
      </c>
    </row>
    <row r="39" spans="1:32" x14ac:dyDescent="0.2">
      <c r="A39" s="1">
        <v>30</v>
      </c>
      <c r="B39" s="3">
        <f t="shared" si="8"/>
        <v>104.81818181818183</v>
      </c>
      <c r="D39" s="3">
        <f t="shared" si="0"/>
        <v>95.030303030303045</v>
      </c>
      <c r="F39" s="68">
        <f t="shared" si="13"/>
        <v>145.18181818181819</v>
      </c>
      <c r="G39" s="68">
        <f t="shared" si="14"/>
        <v>9.7878787878787818</v>
      </c>
      <c r="H39" s="68">
        <f t="shared" si="15"/>
        <v>95.030303030303045</v>
      </c>
      <c r="I39" s="3"/>
      <c r="J39" s="3"/>
      <c r="K39" s="3"/>
      <c r="L39" s="3"/>
      <c r="M39" s="3"/>
      <c r="S39" s="78">
        <f t="shared" si="9"/>
        <v>30</v>
      </c>
      <c r="T39" s="56">
        <f>+S39*'Failure Data'!F$3</f>
        <v>12.857142857142856</v>
      </c>
      <c r="V39" s="3">
        <f t="shared" si="4"/>
        <v>12.358866214422635</v>
      </c>
      <c r="W39" s="2">
        <f>'Failure Data'!E41</f>
        <v>21</v>
      </c>
      <c r="Y39" s="70">
        <f t="shared" si="10"/>
        <v>30</v>
      </c>
      <c r="Z39" s="3">
        <f t="shared" si="5"/>
        <v>46.450776228111209</v>
      </c>
      <c r="AB39" s="3">
        <f t="shared" si="12"/>
        <v>16.75331536909507</v>
      </c>
      <c r="AC39" s="2">
        <f>'Failure Data'!E41</f>
        <v>21</v>
      </c>
      <c r="AE39" s="70">
        <f t="shared" si="11"/>
        <v>30</v>
      </c>
      <c r="AF39" s="3">
        <f t="shared" si="7"/>
        <v>40.110926225226592</v>
      </c>
    </row>
    <row r="40" spans="1:32" x14ac:dyDescent="0.2">
      <c r="A40" s="1">
        <v>31</v>
      </c>
      <c r="B40" s="3">
        <f t="shared" si="8"/>
        <v>108.21212121212122</v>
      </c>
      <c r="D40" s="3">
        <f t="shared" si="0"/>
        <v>98.424242424242436</v>
      </c>
      <c r="F40" s="68">
        <f t="shared" si="13"/>
        <v>141.78787878787878</v>
      </c>
      <c r="G40" s="68">
        <f t="shared" si="14"/>
        <v>9.7878787878787818</v>
      </c>
      <c r="H40" s="68">
        <f t="shared" si="15"/>
        <v>98.424242424242436</v>
      </c>
      <c r="I40" s="3"/>
      <c r="J40" s="3"/>
      <c r="K40" s="3"/>
      <c r="L40" s="3"/>
      <c r="M40" s="3"/>
      <c r="S40" s="78">
        <f t="shared" si="9"/>
        <v>31</v>
      </c>
      <c r="T40" s="56">
        <f>+S40*'Failure Data'!F$3</f>
        <v>13.285714285714285</v>
      </c>
      <c r="V40" s="3">
        <f t="shared" si="4"/>
        <v>13.052013394982581</v>
      </c>
      <c r="W40" s="2">
        <f>'Failure Data'!E42</f>
        <v>22</v>
      </c>
      <c r="Y40" s="70">
        <f t="shared" si="10"/>
        <v>31</v>
      </c>
      <c r="Z40" s="3">
        <f t="shared" si="5"/>
        <v>47.893471269000173</v>
      </c>
      <c r="AB40" s="3">
        <f t="shared" si="12"/>
        <v>17.446462549655013</v>
      </c>
      <c r="AC40" s="2">
        <f>'Failure Data'!E42</f>
        <v>22</v>
      </c>
      <c r="AE40" s="70">
        <f t="shared" si="11"/>
        <v>31</v>
      </c>
      <c r="AF40" s="3">
        <f t="shared" si="7"/>
        <v>41.553621266115556</v>
      </c>
    </row>
    <row r="41" spans="1:32" x14ac:dyDescent="0.2">
      <c r="A41" s="1">
        <v>32</v>
      </c>
      <c r="B41" s="3">
        <f t="shared" si="8"/>
        <v>111.60606060606061</v>
      </c>
      <c r="D41" s="3">
        <f t="shared" si="0"/>
        <v>101.81818181818183</v>
      </c>
      <c r="F41" s="68">
        <f t="shared" si="13"/>
        <v>138.39393939393938</v>
      </c>
      <c r="G41" s="68">
        <f t="shared" si="14"/>
        <v>9.7878787878787818</v>
      </c>
      <c r="H41" s="68">
        <f t="shared" si="15"/>
        <v>101.81818181818183</v>
      </c>
      <c r="I41" s="3"/>
      <c r="J41" s="3"/>
      <c r="K41" s="3"/>
      <c r="L41" s="3"/>
      <c r="M41" s="3"/>
      <c r="S41" s="78">
        <f t="shared" si="9"/>
        <v>32</v>
      </c>
      <c r="T41" s="56">
        <f>+S41*'Failure Data'!F$3</f>
        <v>13.714285714285714</v>
      </c>
      <c r="V41" s="3">
        <f t="shared" si="4"/>
        <v>13.052013394982581</v>
      </c>
      <c r="W41" s="2">
        <f>'Failure Data'!E43</f>
        <v>22</v>
      </c>
      <c r="Y41" s="70">
        <f t="shared" si="10"/>
        <v>32</v>
      </c>
      <c r="Z41" s="3">
        <f t="shared" si="5"/>
        <v>49.336166309889137</v>
      </c>
      <c r="AB41" s="3">
        <f t="shared" si="12"/>
        <v>17.446462549655013</v>
      </c>
      <c r="AC41" s="2">
        <f>'Failure Data'!E43</f>
        <v>22</v>
      </c>
      <c r="AE41" s="70">
        <f t="shared" si="11"/>
        <v>32</v>
      </c>
      <c r="AF41" s="3">
        <f t="shared" si="7"/>
        <v>42.99631630700452</v>
      </c>
    </row>
    <row r="42" spans="1:32" x14ac:dyDescent="0.2">
      <c r="A42" s="1">
        <v>33</v>
      </c>
      <c r="B42" s="3">
        <f t="shared" si="8"/>
        <v>115</v>
      </c>
      <c r="D42" s="3">
        <f t="shared" si="0"/>
        <v>105.21212121212122</v>
      </c>
      <c r="F42" s="68">
        <f t="shared" si="13"/>
        <v>135</v>
      </c>
      <c r="G42" s="68">
        <f t="shared" si="14"/>
        <v>9.7878787878787818</v>
      </c>
      <c r="H42" s="68">
        <f t="shared" si="15"/>
        <v>105.21212121212122</v>
      </c>
      <c r="I42" s="3"/>
      <c r="J42" s="3"/>
      <c r="K42" s="3"/>
      <c r="L42" s="3"/>
      <c r="M42" s="3"/>
      <c r="S42" s="78">
        <f t="shared" si="9"/>
        <v>33</v>
      </c>
      <c r="T42" s="56">
        <f>+S42*'Failure Data'!F$3</f>
        <v>14.142857142857142</v>
      </c>
      <c r="V42" s="3">
        <f t="shared" si="4"/>
        <v>13.052013394982581</v>
      </c>
      <c r="W42" s="2">
        <f>'Failure Data'!E44</f>
        <v>22</v>
      </c>
      <c r="Y42" s="70">
        <f t="shared" si="10"/>
        <v>33</v>
      </c>
      <c r="Z42" s="3">
        <f t="shared" si="5"/>
        <v>50.778861350778101</v>
      </c>
      <c r="AB42" s="3">
        <f t="shared" si="12"/>
        <v>17.446462549655013</v>
      </c>
      <c r="AC42" s="2">
        <f>'Failure Data'!E44</f>
        <v>22</v>
      </c>
      <c r="AE42" s="70">
        <f t="shared" si="11"/>
        <v>33</v>
      </c>
      <c r="AF42" s="3">
        <f t="shared" si="7"/>
        <v>44.439011347893484</v>
      </c>
    </row>
    <row r="43" spans="1:32" x14ac:dyDescent="0.2">
      <c r="A43" s="1">
        <v>34</v>
      </c>
      <c r="B43" s="3">
        <f t="shared" si="8"/>
        <v>118.39393939393939</v>
      </c>
      <c r="D43" s="3">
        <f t="shared" si="0"/>
        <v>108.60606060606061</v>
      </c>
      <c r="F43" s="68">
        <f t="shared" si="13"/>
        <v>131.60606060606062</v>
      </c>
      <c r="G43" s="68">
        <f t="shared" si="14"/>
        <v>9.7878787878787818</v>
      </c>
      <c r="H43" s="68">
        <f t="shared" si="15"/>
        <v>108.60606060606061</v>
      </c>
      <c r="I43" s="3"/>
      <c r="J43" s="3"/>
      <c r="K43" s="3"/>
      <c r="L43" s="3"/>
      <c r="M43" s="3"/>
      <c r="S43" s="78">
        <f t="shared" si="9"/>
        <v>34</v>
      </c>
      <c r="T43" s="56">
        <f>+S43*'Failure Data'!F$3</f>
        <v>14.571428571428571</v>
      </c>
      <c r="V43" s="3">
        <f t="shared" si="4"/>
        <v>13.745160575542526</v>
      </c>
      <c r="W43" s="2">
        <f>'Failure Data'!E45</f>
        <v>23</v>
      </c>
      <c r="Y43" s="70">
        <f t="shared" si="10"/>
        <v>34</v>
      </c>
      <c r="Z43" s="3">
        <f t="shared" si="5"/>
        <v>52.221556391667065</v>
      </c>
      <c r="AB43" s="3">
        <f t="shared" si="12"/>
        <v>18.139609730214957</v>
      </c>
      <c r="AC43" s="2">
        <f>'Failure Data'!E45</f>
        <v>23</v>
      </c>
      <c r="AE43" s="70">
        <f t="shared" si="11"/>
        <v>34</v>
      </c>
      <c r="AF43" s="3">
        <f t="shared" si="7"/>
        <v>45.881706388782447</v>
      </c>
    </row>
    <row r="44" spans="1:32" x14ac:dyDescent="0.2">
      <c r="A44" s="1">
        <v>35</v>
      </c>
      <c r="B44" s="3">
        <f t="shared" si="8"/>
        <v>121.7878787878788</v>
      </c>
      <c r="D44" s="3">
        <f t="shared" si="0"/>
        <v>112.00000000000001</v>
      </c>
      <c r="F44" s="68">
        <f t="shared" si="13"/>
        <v>128.21212121212119</v>
      </c>
      <c r="G44" s="68">
        <f t="shared" si="14"/>
        <v>9.7878787878787818</v>
      </c>
      <c r="H44" s="68">
        <f t="shared" si="15"/>
        <v>112.00000000000001</v>
      </c>
      <c r="S44" s="78">
        <f t="shared" si="9"/>
        <v>35</v>
      </c>
      <c r="T44" s="56">
        <f>+S44*'Failure Data'!F$3</f>
        <v>15</v>
      </c>
      <c r="V44" s="3">
        <f t="shared" si="4"/>
        <v>15.824602117222362</v>
      </c>
      <c r="W44" s="2">
        <f>'Failure Data'!E46</f>
        <v>26</v>
      </c>
      <c r="Y44" s="70">
        <f t="shared" si="10"/>
        <v>35</v>
      </c>
      <c r="Z44" s="3">
        <f t="shared" si="5"/>
        <v>53.664251432556028</v>
      </c>
      <c r="AB44" s="3">
        <f t="shared" si="12"/>
        <v>20.219051271894795</v>
      </c>
      <c r="AC44" s="2">
        <f>'Failure Data'!E46</f>
        <v>26</v>
      </c>
      <c r="AE44" s="70">
        <f t="shared" si="11"/>
        <v>35</v>
      </c>
      <c r="AF44" s="3">
        <f t="shared" si="7"/>
        <v>47.324401429671411</v>
      </c>
    </row>
    <row r="45" spans="1:32" x14ac:dyDescent="0.2">
      <c r="A45" s="1">
        <v>36</v>
      </c>
      <c r="B45" s="3">
        <f t="shared" si="8"/>
        <v>125.18181818181819</v>
      </c>
      <c r="D45" s="3">
        <f t="shared" si="0"/>
        <v>115.39393939393941</v>
      </c>
      <c r="F45" s="68">
        <f t="shared" si="13"/>
        <v>124.81818181818181</v>
      </c>
      <c r="G45" s="68">
        <f t="shared" si="14"/>
        <v>9.7878787878787818</v>
      </c>
      <c r="H45" s="68">
        <f t="shared" si="15"/>
        <v>115.39393939393941</v>
      </c>
      <c r="S45" s="78">
        <f t="shared" si="9"/>
        <v>36</v>
      </c>
      <c r="T45" s="56">
        <f>+S45*'Failure Data'!F$3</f>
        <v>15.428571428571427</v>
      </c>
      <c r="V45" s="3">
        <f t="shared" si="4"/>
        <v>17.904043658902197</v>
      </c>
      <c r="W45" s="2">
        <f>'Failure Data'!E47</f>
        <v>29</v>
      </c>
      <c r="Y45" s="70">
        <f t="shared" si="10"/>
        <v>36</v>
      </c>
      <c r="Z45" s="3">
        <f t="shared" si="5"/>
        <v>55.106946473444992</v>
      </c>
      <c r="AB45" s="3">
        <f t="shared" si="12"/>
        <v>22.298492813574626</v>
      </c>
      <c r="AC45" s="2">
        <f>'Failure Data'!E47</f>
        <v>29</v>
      </c>
      <c r="AE45" s="70">
        <f t="shared" si="11"/>
        <v>36</v>
      </c>
      <c r="AF45" s="3">
        <f t="shared" si="7"/>
        <v>48.767096470560375</v>
      </c>
    </row>
    <row r="46" spans="1:32" x14ac:dyDescent="0.2">
      <c r="A46" s="1">
        <v>37</v>
      </c>
      <c r="B46" s="3">
        <f t="shared" si="8"/>
        <v>128.57575757575756</v>
      </c>
      <c r="D46" s="3">
        <f t="shared" si="0"/>
        <v>118.7878787878788</v>
      </c>
      <c r="F46" s="68">
        <f t="shared" si="13"/>
        <v>121.42424242424244</v>
      </c>
      <c r="G46" s="68">
        <f t="shared" si="14"/>
        <v>9.7878787878787676</v>
      </c>
      <c r="H46" s="68">
        <f t="shared" si="15"/>
        <v>118.7878787878788</v>
      </c>
      <c r="S46" s="78">
        <f t="shared" si="9"/>
        <v>37</v>
      </c>
      <c r="T46" s="56">
        <f>+S46*'Failure Data'!F$3</f>
        <v>15.857142857142856</v>
      </c>
      <c r="V46" s="3">
        <f t="shared" si="4"/>
        <v>17.904043658902197</v>
      </c>
      <c r="W46" s="2">
        <f>'Failure Data'!E48</f>
        <v>29</v>
      </c>
      <c r="Y46" s="70">
        <f t="shared" si="10"/>
        <v>37</v>
      </c>
      <c r="Z46" s="3">
        <f t="shared" si="5"/>
        <v>56.549641514333956</v>
      </c>
      <c r="AB46" s="3">
        <f t="shared" si="12"/>
        <v>22.298492813574626</v>
      </c>
      <c r="AC46" s="2">
        <f>'Failure Data'!E48</f>
        <v>29</v>
      </c>
      <c r="AE46" s="70">
        <f t="shared" si="11"/>
        <v>37</v>
      </c>
      <c r="AF46" s="3">
        <f t="shared" si="7"/>
        <v>50.209791511449339</v>
      </c>
    </row>
    <row r="47" spans="1:32" x14ac:dyDescent="0.2">
      <c r="A47" s="1">
        <v>38</v>
      </c>
      <c r="B47" s="3">
        <f t="shared" si="8"/>
        <v>131.96969696969697</v>
      </c>
      <c r="D47" s="3">
        <f t="shared" si="0"/>
        <v>122.18181818181819</v>
      </c>
      <c r="F47" s="68">
        <f t="shared" si="13"/>
        <v>118.03030303030303</v>
      </c>
      <c r="G47" s="68">
        <f t="shared" si="14"/>
        <v>9.7878787878787818</v>
      </c>
      <c r="H47" s="68">
        <f t="shared" si="15"/>
        <v>122.18181818181819</v>
      </c>
      <c r="S47" s="78">
        <f t="shared" si="9"/>
        <v>38</v>
      </c>
      <c r="T47" s="56">
        <f>+S47*'Failure Data'!F$3</f>
        <v>16.285714285714285</v>
      </c>
      <c r="V47" s="3">
        <f t="shared" si="4"/>
        <v>19.983485200582034</v>
      </c>
      <c r="W47" s="2">
        <f>'Failure Data'!E49</f>
        <v>32</v>
      </c>
      <c r="Y47" s="70">
        <f t="shared" si="10"/>
        <v>38</v>
      </c>
      <c r="Z47" s="3">
        <f t="shared" si="5"/>
        <v>57.992336555222913</v>
      </c>
      <c r="AB47" s="3">
        <f t="shared" si="12"/>
        <v>24.377934355254464</v>
      </c>
      <c r="AC47" s="2">
        <f>'Failure Data'!E49</f>
        <v>32</v>
      </c>
      <c r="AE47" s="70">
        <f t="shared" si="11"/>
        <v>38</v>
      </c>
      <c r="AF47" s="3">
        <f t="shared" si="7"/>
        <v>51.652486552338303</v>
      </c>
    </row>
    <row r="48" spans="1:32" x14ac:dyDescent="0.2">
      <c r="A48" s="1">
        <v>39</v>
      </c>
      <c r="B48" s="3">
        <f t="shared" si="8"/>
        <v>135.36363636363637</v>
      </c>
      <c r="D48" s="3">
        <f t="shared" si="0"/>
        <v>125.57575757575759</v>
      </c>
      <c r="F48" s="68">
        <f t="shared" si="13"/>
        <v>114.63636363636363</v>
      </c>
      <c r="G48" s="68">
        <f t="shared" si="14"/>
        <v>9.7878787878787818</v>
      </c>
      <c r="H48" s="68">
        <f t="shared" si="15"/>
        <v>125.57575757575759</v>
      </c>
      <c r="S48" s="78">
        <f t="shared" si="9"/>
        <v>39</v>
      </c>
      <c r="T48" s="56">
        <f>+S48*'Failure Data'!F$3</f>
        <v>16.714285714285712</v>
      </c>
      <c r="V48" s="3">
        <f t="shared" si="4"/>
        <v>19.983485200582034</v>
      </c>
      <c r="W48" s="2">
        <f>'Failure Data'!E50</f>
        <v>32</v>
      </c>
      <c r="Y48" s="70">
        <f t="shared" si="10"/>
        <v>39</v>
      </c>
      <c r="Z48" s="3">
        <f t="shared" si="5"/>
        <v>59.435031596111877</v>
      </c>
      <c r="AB48" s="3">
        <f t="shared" si="12"/>
        <v>24.377934355254464</v>
      </c>
      <c r="AC48" s="2">
        <f>'Failure Data'!E50</f>
        <v>32</v>
      </c>
      <c r="AE48" s="70">
        <f t="shared" si="11"/>
        <v>39</v>
      </c>
      <c r="AF48" s="3">
        <f t="shared" si="7"/>
        <v>53.095181593227267</v>
      </c>
    </row>
    <row r="49" spans="1:32" x14ac:dyDescent="0.2">
      <c r="A49" s="1">
        <v>40</v>
      </c>
      <c r="B49" s="3">
        <f t="shared" si="8"/>
        <v>138.75757575757575</v>
      </c>
      <c r="C49" s="9"/>
      <c r="D49" s="3">
        <f t="shared" si="0"/>
        <v>128.96969696969697</v>
      </c>
      <c r="E49" s="3"/>
      <c r="F49" s="68">
        <f t="shared" si="13"/>
        <v>111.24242424242425</v>
      </c>
      <c r="G49" s="68">
        <f t="shared" si="14"/>
        <v>9.7878787878787818</v>
      </c>
      <c r="H49" s="68">
        <f t="shared" si="15"/>
        <v>128.96969696969697</v>
      </c>
      <c r="I49" s="3"/>
      <c r="J49" s="3"/>
      <c r="K49" s="3"/>
      <c r="L49" s="3"/>
      <c r="M49" s="3"/>
      <c r="S49" s="78">
        <f t="shared" si="9"/>
        <v>40</v>
      </c>
      <c r="T49" s="56">
        <f>+S49*'Failure Data'!F$3</f>
        <v>17.142857142857142</v>
      </c>
      <c r="V49" s="3">
        <f t="shared" si="4"/>
        <v>22.756073922821813</v>
      </c>
      <c r="W49" s="2">
        <f>'Failure Data'!E51</f>
        <v>36</v>
      </c>
      <c r="Y49" s="70">
        <f t="shared" si="10"/>
        <v>40</v>
      </c>
      <c r="Z49" s="3">
        <f t="shared" si="5"/>
        <v>60.877726637000841</v>
      </c>
      <c r="AB49" s="3">
        <f t="shared" si="12"/>
        <v>27.150523077494245</v>
      </c>
      <c r="AC49" s="2">
        <f>'Failure Data'!E51</f>
        <v>36</v>
      </c>
      <c r="AE49" s="70">
        <f t="shared" si="11"/>
        <v>40</v>
      </c>
      <c r="AF49" s="3">
        <f t="shared" si="7"/>
        <v>54.53787663411623</v>
      </c>
    </row>
    <row r="50" spans="1:32" x14ac:dyDescent="0.2">
      <c r="A50" s="1">
        <v>41</v>
      </c>
      <c r="B50" s="3">
        <f t="shared" si="8"/>
        <v>142.15151515151516</v>
      </c>
      <c r="D50" s="3">
        <f t="shared" si="0"/>
        <v>132.36363636363637</v>
      </c>
      <c r="F50" s="68">
        <f t="shared" si="13"/>
        <v>107.84848484848484</v>
      </c>
      <c r="G50" s="68">
        <f t="shared" si="14"/>
        <v>9.7878787878787818</v>
      </c>
      <c r="H50" s="68">
        <f t="shared" si="15"/>
        <v>132.36363636363637</v>
      </c>
      <c r="S50" s="78">
        <f t="shared" si="9"/>
        <v>41</v>
      </c>
      <c r="T50" s="56">
        <f>+S50*'Failure Data'!F$3</f>
        <v>17.571428571428569</v>
      </c>
      <c r="V50" s="3">
        <f t="shared" si="4"/>
        <v>23.44922110338176</v>
      </c>
      <c r="W50" s="2">
        <f>'Failure Data'!E52</f>
        <v>37</v>
      </c>
      <c r="Y50" s="70">
        <f t="shared" si="10"/>
        <v>41</v>
      </c>
      <c r="Z50" s="3">
        <f t="shared" si="5"/>
        <v>62.320421677889804</v>
      </c>
      <c r="AB50" s="3">
        <f t="shared" si="12"/>
        <v>27.843670258054189</v>
      </c>
      <c r="AC50" s="2">
        <f>'Failure Data'!E52</f>
        <v>37</v>
      </c>
      <c r="AE50" s="70">
        <f t="shared" si="11"/>
        <v>41</v>
      </c>
      <c r="AF50" s="3">
        <f t="shared" si="7"/>
        <v>55.980571675005194</v>
      </c>
    </row>
    <row r="51" spans="1:32" x14ac:dyDescent="0.2">
      <c r="A51" s="1">
        <v>42</v>
      </c>
      <c r="B51" s="3">
        <f t="shared" si="8"/>
        <v>145.54545454545456</v>
      </c>
      <c r="D51" s="3">
        <f t="shared" si="0"/>
        <v>135.75757575757578</v>
      </c>
      <c r="F51" s="68">
        <f t="shared" si="13"/>
        <v>104.45454545454544</v>
      </c>
      <c r="G51" s="68">
        <f t="shared" si="14"/>
        <v>9.7878787878787818</v>
      </c>
      <c r="H51" s="68">
        <f t="shared" si="15"/>
        <v>135.75757575757578</v>
      </c>
      <c r="S51" s="78">
        <f t="shared" si="9"/>
        <v>42</v>
      </c>
      <c r="T51" s="56">
        <f>+S51*'Failure Data'!F$3</f>
        <v>18</v>
      </c>
      <c r="V51" s="3">
        <f t="shared" si="4"/>
        <v>28.301251367301376</v>
      </c>
      <c r="W51" s="2">
        <f>'Failure Data'!E53</f>
        <v>44</v>
      </c>
      <c r="Y51" s="70">
        <f t="shared" si="10"/>
        <v>42</v>
      </c>
      <c r="Z51" s="3">
        <f t="shared" si="5"/>
        <v>63.763116718778768</v>
      </c>
      <c r="AB51" s="3">
        <f t="shared" si="12"/>
        <v>32.695700521973805</v>
      </c>
      <c r="AC51" s="2">
        <f>'Failure Data'!E53</f>
        <v>44</v>
      </c>
      <c r="AE51" s="70">
        <f t="shared" si="11"/>
        <v>42</v>
      </c>
      <c r="AF51" s="3">
        <f t="shared" si="7"/>
        <v>57.423266715894158</v>
      </c>
    </row>
    <row r="52" spans="1:32" x14ac:dyDescent="0.2">
      <c r="A52" s="1">
        <v>43</v>
      </c>
      <c r="B52" s="3">
        <f t="shared" si="8"/>
        <v>148.93939393939394</v>
      </c>
      <c r="D52" s="3">
        <f t="shared" si="0"/>
        <v>139.15151515151516</v>
      </c>
      <c r="F52" s="68">
        <f t="shared" si="13"/>
        <v>101.06060606060606</v>
      </c>
      <c r="G52" s="68">
        <f t="shared" si="14"/>
        <v>9.7878787878787818</v>
      </c>
      <c r="H52" s="68">
        <f t="shared" si="15"/>
        <v>139.15151515151516</v>
      </c>
      <c r="S52" s="78">
        <f t="shared" si="9"/>
        <v>43</v>
      </c>
      <c r="T52" s="56">
        <f>+S52*'Failure Data'!F$3</f>
        <v>18.428571428571427</v>
      </c>
      <c r="V52" s="3">
        <f t="shared" si="4"/>
        <v>28.994398547861323</v>
      </c>
      <c r="W52" s="2">
        <f>'Failure Data'!E54</f>
        <v>45</v>
      </c>
      <c r="Y52" s="70">
        <f t="shared" si="10"/>
        <v>43</v>
      </c>
      <c r="Z52" s="3">
        <f t="shared" si="5"/>
        <v>65.205811759667725</v>
      </c>
      <c r="AB52" s="3">
        <f t="shared" si="12"/>
        <v>33.388847702533752</v>
      </c>
      <c r="AC52" s="2">
        <f>'Failure Data'!E54</f>
        <v>45</v>
      </c>
      <c r="AE52" s="70">
        <f t="shared" si="11"/>
        <v>43</v>
      </c>
      <c r="AF52" s="3">
        <f t="shared" si="7"/>
        <v>58.865961756783122</v>
      </c>
    </row>
    <row r="53" spans="1:32" x14ac:dyDescent="0.2">
      <c r="A53" s="1">
        <v>44</v>
      </c>
      <c r="B53" s="3">
        <f t="shared" si="8"/>
        <v>152.33333333333334</v>
      </c>
      <c r="D53" s="3">
        <f t="shared" si="0"/>
        <v>142.54545454545456</v>
      </c>
      <c r="F53" s="68">
        <f t="shared" si="13"/>
        <v>97.666666666666657</v>
      </c>
      <c r="G53" s="68">
        <f t="shared" si="14"/>
        <v>9.7878787878787818</v>
      </c>
      <c r="H53" s="68">
        <f t="shared" si="15"/>
        <v>142.54545454545456</v>
      </c>
      <c r="S53" s="78">
        <f t="shared" si="9"/>
        <v>44</v>
      </c>
      <c r="T53" s="56">
        <f>+S53*'Failure Data'!F$3</f>
        <v>18.857142857142858</v>
      </c>
      <c r="V53" s="3">
        <f t="shared" si="4"/>
        <v>28.994398547861323</v>
      </c>
      <c r="W53" s="2">
        <f>'Failure Data'!E55</f>
        <v>45</v>
      </c>
      <c r="Y53" s="70">
        <f t="shared" si="10"/>
        <v>44</v>
      </c>
      <c r="Z53" s="3">
        <f t="shared" si="5"/>
        <v>66.648506800556689</v>
      </c>
      <c r="AB53" s="3">
        <f t="shared" si="12"/>
        <v>33.388847702533752</v>
      </c>
      <c r="AC53" s="2">
        <f>'Failure Data'!E55</f>
        <v>45</v>
      </c>
      <c r="AE53" s="70">
        <f t="shared" si="11"/>
        <v>44</v>
      </c>
      <c r="AF53" s="3">
        <f t="shared" si="7"/>
        <v>60.308656797672086</v>
      </c>
    </row>
    <row r="54" spans="1:32" x14ac:dyDescent="0.2">
      <c r="A54" s="1">
        <v>45</v>
      </c>
      <c r="B54" s="3">
        <f t="shared" si="8"/>
        <v>155.72727272727272</v>
      </c>
      <c r="D54" s="3">
        <f t="shared" si="0"/>
        <v>145.93939393939394</v>
      </c>
      <c r="F54" s="68">
        <f t="shared" si="13"/>
        <v>94.27272727272728</v>
      </c>
      <c r="G54" s="68">
        <f t="shared" si="14"/>
        <v>9.7878787878787818</v>
      </c>
      <c r="H54" s="68">
        <f t="shared" si="15"/>
        <v>145.93939393939394</v>
      </c>
      <c r="S54" s="78">
        <f t="shared" si="9"/>
        <v>45</v>
      </c>
      <c r="T54" s="56">
        <f>+S54*'Failure Data'!F$3</f>
        <v>19.285714285714285</v>
      </c>
      <c r="V54" s="3">
        <f t="shared" si="4"/>
        <v>28.994398547861323</v>
      </c>
      <c r="W54" s="2">
        <f>'Failure Data'!E56</f>
        <v>45</v>
      </c>
      <c r="Y54" s="70">
        <f t="shared" si="10"/>
        <v>45</v>
      </c>
      <c r="Z54" s="3">
        <f t="shared" si="5"/>
        <v>68.091201841445653</v>
      </c>
      <c r="AB54" s="3">
        <f t="shared" si="12"/>
        <v>33.388847702533752</v>
      </c>
      <c r="AC54" s="2">
        <f>'Failure Data'!E56</f>
        <v>45</v>
      </c>
      <c r="AE54" s="70">
        <f t="shared" si="11"/>
        <v>45</v>
      </c>
      <c r="AF54" s="3">
        <f t="shared" si="7"/>
        <v>61.75135183856105</v>
      </c>
    </row>
    <row r="55" spans="1:32" x14ac:dyDescent="0.2">
      <c r="A55" s="1">
        <v>46</v>
      </c>
      <c r="B55" s="3">
        <f t="shared" si="8"/>
        <v>159.12121212121212</v>
      </c>
      <c r="D55" s="3">
        <f t="shared" si="0"/>
        <v>149.33333333333334</v>
      </c>
      <c r="F55" s="68">
        <f t="shared" si="13"/>
        <v>90.878787878787875</v>
      </c>
      <c r="G55" s="68">
        <f t="shared" si="14"/>
        <v>9.7878787878787818</v>
      </c>
      <c r="H55" s="68">
        <f t="shared" si="15"/>
        <v>149.33333333333334</v>
      </c>
      <c r="S55" s="78">
        <f t="shared" si="9"/>
        <v>46</v>
      </c>
      <c r="T55" s="56">
        <f>+S55*'Failure Data'!F$3</f>
        <v>19.714285714285712</v>
      </c>
      <c r="V55" s="3">
        <f t="shared" si="4"/>
        <v>28.994398547861323</v>
      </c>
      <c r="W55" s="2">
        <f>'Failure Data'!E57</f>
        <v>45</v>
      </c>
      <c r="Y55" s="70">
        <f t="shared" si="10"/>
        <v>46</v>
      </c>
      <c r="Z55" s="3">
        <f t="shared" si="5"/>
        <v>69.533896882334616</v>
      </c>
      <c r="AB55" s="3">
        <f t="shared" si="12"/>
        <v>33.388847702533752</v>
      </c>
      <c r="AC55" s="2">
        <f>'Failure Data'!E57</f>
        <v>45</v>
      </c>
      <c r="AE55" s="70">
        <f t="shared" si="11"/>
        <v>46</v>
      </c>
      <c r="AF55" s="3">
        <f t="shared" si="7"/>
        <v>63.194046879450013</v>
      </c>
    </row>
    <row r="56" spans="1:32" x14ac:dyDescent="0.2">
      <c r="A56" s="1">
        <v>47</v>
      </c>
      <c r="B56" s="3">
        <f t="shared" si="8"/>
        <v>162.51515151515153</v>
      </c>
      <c r="D56" s="3">
        <f t="shared" si="0"/>
        <v>152.72727272727275</v>
      </c>
      <c r="F56" s="68">
        <f t="shared" si="13"/>
        <v>87.48484848484847</v>
      </c>
      <c r="G56" s="68">
        <f t="shared" si="14"/>
        <v>9.7878787878787818</v>
      </c>
      <c r="H56" s="68">
        <f t="shared" si="15"/>
        <v>152.72727272727275</v>
      </c>
      <c r="S56" s="78">
        <f t="shared" si="9"/>
        <v>47</v>
      </c>
      <c r="T56" s="56">
        <f>+S56*'Failure Data'!F$3</f>
        <v>20.142857142857142</v>
      </c>
      <c r="V56" s="3">
        <f t="shared" si="4"/>
        <v>28.994398547861323</v>
      </c>
      <c r="W56" s="2">
        <f>'Failure Data'!E58</f>
        <v>45</v>
      </c>
      <c r="Y56" s="70">
        <f t="shared" si="10"/>
        <v>47</v>
      </c>
      <c r="Z56" s="3">
        <f t="shared" si="5"/>
        <v>70.97659192322358</v>
      </c>
      <c r="AB56" s="3">
        <f t="shared" si="12"/>
        <v>33.388847702533752</v>
      </c>
      <c r="AC56" s="2">
        <f>'Failure Data'!E58</f>
        <v>45</v>
      </c>
      <c r="AE56" s="70">
        <f t="shared" si="11"/>
        <v>47</v>
      </c>
      <c r="AF56" s="3">
        <f t="shared" si="7"/>
        <v>64.636741920338977</v>
      </c>
    </row>
    <row r="57" spans="1:32" x14ac:dyDescent="0.2">
      <c r="A57" s="1">
        <v>48</v>
      </c>
      <c r="B57" s="3">
        <f t="shared" si="8"/>
        <v>165.90909090909091</v>
      </c>
      <c r="D57" s="3">
        <f t="shared" si="0"/>
        <v>156.12121212121212</v>
      </c>
      <c r="F57" s="68">
        <f t="shared" si="13"/>
        <v>84.090909090909093</v>
      </c>
      <c r="G57" s="68">
        <f t="shared" si="14"/>
        <v>9.7878787878787818</v>
      </c>
      <c r="H57" s="68">
        <f t="shared" si="15"/>
        <v>156.12121212121212</v>
      </c>
      <c r="S57" s="78">
        <f t="shared" si="9"/>
        <v>48</v>
      </c>
      <c r="T57" s="56">
        <f>+S57*'Failure Data'!F$3</f>
        <v>20.571428571428569</v>
      </c>
      <c r="V57" s="3">
        <f t="shared" si="4"/>
        <v>29.687545728421266</v>
      </c>
      <c r="W57" s="2">
        <f>'Failure Data'!E59</f>
        <v>46</v>
      </c>
      <c r="Y57" s="70">
        <f t="shared" si="10"/>
        <v>48</v>
      </c>
      <c r="Z57" s="3">
        <f t="shared" si="5"/>
        <v>72.419286964112544</v>
      </c>
      <c r="AB57" s="3">
        <f t="shared" si="12"/>
        <v>34.081994883093699</v>
      </c>
      <c r="AC57" s="2">
        <f>'Failure Data'!E59</f>
        <v>46</v>
      </c>
      <c r="AE57" s="70">
        <f t="shared" si="11"/>
        <v>48</v>
      </c>
      <c r="AF57" s="3">
        <f t="shared" si="7"/>
        <v>66.079436961227941</v>
      </c>
    </row>
    <row r="58" spans="1:32" x14ac:dyDescent="0.2">
      <c r="A58" s="1">
        <v>49</v>
      </c>
      <c r="B58" s="3">
        <f t="shared" si="8"/>
        <v>169.30303030303031</v>
      </c>
      <c r="D58" s="3">
        <f t="shared" si="0"/>
        <v>159.51515151515153</v>
      </c>
      <c r="F58" s="68">
        <f t="shared" si="13"/>
        <v>80.696969696969688</v>
      </c>
      <c r="G58" s="68">
        <f t="shared" si="14"/>
        <v>9.7878787878787818</v>
      </c>
      <c r="H58" s="68">
        <f t="shared" si="15"/>
        <v>159.51515151515153</v>
      </c>
      <c r="S58" s="78">
        <f t="shared" si="9"/>
        <v>49</v>
      </c>
      <c r="T58" s="56">
        <f>+S58*'Failure Data'!F$3</f>
        <v>21</v>
      </c>
      <c r="V58" s="3">
        <f t="shared" si="4"/>
        <v>29.687545728421266</v>
      </c>
      <c r="W58" s="2">
        <f>'Failure Data'!E60</f>
        <v>46</v>
      </c>
      <c r="Y58" s="70">
        <f t="shared" si="10"/>
        <v>49</v>
      </c>
      <c r="Z58" s="3">
        <f t="shared" si="5"/>
        <v>73.861982005001508</v>
      </c>
      <c r="AB58" s="3">
        <f t="shared" si="12"/>
        <v>34.081994883093699</v>
      </c>
      <c r="AC58" s="2">
        <f>'Failure Data'!E60</f>
        <v>46</v>
      </c>
      <c r="AE58" s="70">
        <f t="shared" si="11"/>
        <v>49</v>
      </c>
      <c r="AF58" s="3">
        <f t="shared" si="7"/>
        <v>67.522132002116905</v>
      </c>
    </row>
    <row r="59" spans="1:32" x14ac:dyDescent="0.2">
      <c r="A59" s="1">
        <v>50</v>
      </c>
      <c r="B59" s="3">
        <f t="shared" si="8"/>
        <v>172.69696969696969</v>
      </c>
      <c r="D59" s="3">
        <f t="shared" si="0"/>
        <v>162.90909090909091</v>
      </c>
      <c r="F59" s="68">
        <f t="shared" si="13"/>
        <v>77.303030303030312</v>
      </c>
      <c r="G59" s="68">
        <f t="shared" si="14"/>
        <v>9.7878787878787818</v>
      </c>
      <c r="H59" s="68">
        <f t="shared" si="15"/>
        <v>162.90909090909091</v>
      </c>
      <c r="S59" s="78">
        <f t="shared" si="9"/>
        <v>50</v>
      </c>
      <c r="T59" s="56">
        <f>+S59*'Failure Data'!F$3</f>
        <v>21.428571428571427</v>
      </c>
      <c r="V59" s="3">
        <f t="shared" si="4"/>
        <v>29.687545728421266</v>
      </c>
      <c r="W59" s="2">
        <f>'Failure Data'!E61</f>
        <v>46</v>
      </c>
      <c r="Y59" s="70">
        <f t="shared" si="10"/>
        <v>50</v>
      </c>
      <c r="Z59" s="3">
        <f t="shared" si="5"/>
        <v>75.304677045890472</v>
      </c>
      <c r="AB59" s="3">
        <f t="shared" si="12"/>
        <v>34.081994883093699</v>
      </c>
      <c r="AC59" s="2">
        <f>'Failure Data'!E61</f>
        <v>46</v>
      </c>
      <c r="AE59" s="70">
        <f t="shared" si="11"/>
        <v>50</v>
      </c>
      <c r="AF59" s="3">
        <f t="shared" si="7"/>
        <v>68.964827043005869</v>
      </c>
    </row>
    <row r="60" spans="1:32" x14ac:dyDescent="0.2">
      <c r="A60" s="1">
        <v>51</v>
      </c>
      <c r="B60" s="3">
        <f t="shared" si="8"/>
        <v>176.09090909090909</v>
      </c>
      <c r="D60" s="3">
        <f t="shared" si="0"/>
        <v>166.30303030303031</v>
      </c>
      <c r="F60" s="68">
        <f t="shared" si="13"/>
        <v>73.909090909090907</v>
      </c>
      <c r="G60" s="68">
        <f t="shared" si="14"/>
        <v>9.7878787878787818</v>
      </c>
      <c r="H60" s="68">
        <f t="shared" si="15"/>
        <v>166.30303030303031</v>
      </c>
      <c r="S60" s="78">
        <f t="shared" si="9"/>
        <v>51</v>
      </c>
      <c r="T60" s="56">
        <f>+S60*'Failure Data'!F$3</f>
        <v>21.857142857142858</v>
      </c>
      <c r="V60" s="3">
        <f t="shared" si="4"/>
        <v>29.687545728421266</v>
      </c>
      <c r="W60" s="2">
        <f>'Failure Data'!E62</f>
        <v>46</v>
      </c>
      <c r="Y60" s="70">
        <f t="shared" si="10"/>
        <v>51</v>
      </c>
      <c r="Z60" s="3">
        <f t="shared" si="5"/>
        <v>76.747372086779436</v>
      </c>
      <c r="AB60" s="3">
        <f t="shared" si="12"/>
        <v>34.081994883093699</v>
      </c>
      <c r="AC60" s="2">
        <f>'Failure Data'!E62</f>
        <v>46</v>
      </c>
      <c r="AE60" s="70">
        <f t="shared" si="11"/>
        <v>51</v>
      </c>
      <c r="AF60" s="3">
        <f t="shared" si="7"/>
        <v>70.407522083894833</v>
      </c>
    </row>
    <row r="61" spans="1:32" x14ac:dyDescent="0.2">
      <c r="A61" s="1">
        <v>52</v>
      </c>
      <c r="B61" s="3">
        <f t="shared" si="8"/>
        <v>179.4848484848485</v>
      </c>
      <c r="D61" s="3">
        <f t="shared" si="0"/>
        <v>169.69696969696972</v>
      </c>
      <c r="F61" s="68">
        <f t="shared" si="13"/>
        <v>70.515151515151501</v>
      </c>
      <c r="G61" s="68">
        <f t="shared" si="14"/>
        <v>9.7878787878787818</v>
      </c>
      <c r="H61" s="68">
        <f t="shared" si="15"/>
        <v>169.69696969696972</v>
      </c>
      <c r="S61" s="78">
        <f t="shared" si="9"/>
        <v>52</v>
      </c>
      <c r="T61" s="56">
        <f>+S61*'Failure Data'!F$3</f>
        <v>22.285714285714285</v>
      </c>
      <c r="V61" s="3">
        <f t="shared" si="4"/>
        <v>29.687545728421266</v>
      </c>
      <c r="W61" s="2">
        <f>'Failure Data'!E63</f>
        <v>46</v>
      </c>
      <c r="Y61" s="70">
        <f t="shared" si="10"/>
        <v>52</v>
      </c>
      <c r="Z61" s="3">
        <f t="shared" si="5"/>
        <v>78.190067127668399</v>
      </c>
      <c r="AB61" s="3">
        <f t="shared" si="12"/>
        <v>34.081994883093699</v>
      </c>
      <c r="AC61" s="2">
        <f>'Failure Data'!E63</f>
        <v>46</v>
      </c>
      <c r="AE61" s="70">
        <f t="shared" si="11"/>
        <v>52</v>
      </c>
      <c r="AF61" s="3">
        <f t="shared" si="7"/>
        <v>71.850217124783796</v>
      </c>
    </row>
    <row r="62" spans="1:32" x14ac:dyDescent="0.2">
      <c r="A62" s="1">
        <v>53</v>
      </c>
      <c r="B62" s="3">
        <f t="shared" si="8"/>
        <v>182.87878787878788</v>
      </c>
      <c r="D62" s="3">
        <f t="shared" si="0"/>
        <v>173.09090909090909</v>
      </c>
      <c r="F62" s="68">
        <f t="shared" si="13"/>
        <v>67.121212121212125</v>
      </c>
      <c r="G62" s="68">
        <f t="shared" si="14"/>
        <v>9.7878787878787818</v>
      </c>
      <c r="H62" s="68">
        <f t="shared" si="15"/>
        <v>173.09090909090909</v>
      </c>
      <c r="S62" s="78">
        <f t="shared" si="9"/>
        <v>53</v>
      </c>
      <c r="T62" s="56">
        <f>+S62*'Failure Data'!F$3</f>
        <v>22.714285714285712</v>
      </c>
      <c r="V62" s="3">
        <f t="shared" si="4"/>
        <v>29.687545728421266</v>
      </c>
      <c r="W62" s="2">
        <f>'Failure Data'!E64</f>
        <v>46</v>
      </c>
      <c r="Y62" s="70">
        <f t="shared" si="10"/>
        <v>53</v>
      </c>
      <c r="Z62" s="3">
        <f t="shared" si="5"/>
        <v>79.632762168557363</v>
      </c>
      <c r="AB62" s="3">
        <f t="shared" si="12"/>
        <v>34.081994883093699</v>
      </c>
      <c r="AC62" s="2">
        <f>'Failure Data'!E64</f>
        <v>46</v>
      </c>
      <c r="AE62" s="70">
        <f t="shared" si="11"/>
        <v>53</v>
      </c>
      <c r="AF62" s="3">
        <f t="shared" si="7"/>
        <v>73.29291216567276</v>
      </c>
    </row>
    <row r="63" spans="1:32" x14ac:dyDescent="0.2">
      <c r="A63" s="1">
        <v>54</v>
      </c>
      <c r="B63" s="3">
        <f t="shared" si="8"/>
        <v>186.27272727272728</v>
      </c>
      <c r="D63" s="3">
        <f t="shared" si="0"/>
        <v>176.4848484848485</v>
      </c>
      <c r="F63" s="68">
        <f t="shared" si="13"/>
        <v>63.72727272727272</v>
      </c>
      <c r="G63" s="68">
        <f t="shared" si="14"/>
        <v>9.7878787878787818</v>
      </c>
      <c r="H63" s="68">
        <f t="shared" si="15"/>
        <v>176.4848484848485</v>
      </c>
      <c r="S63" s="78">
        <f t="shared" si="9"/>
        <v>54</v>
      </c>
      <c r="T63" s="56">
        <f>+S63*'Failure Data'!F$3</f>
        <v>23.142857142857142</v>
      </c>
      <c r="V63" s="3">
        <f t="shared" si="4"/>
        <v>30.380692908981214</v>
      </c>
      <c r="W63" s="2">
        <f>'Failure Data'!E65</f>
        <v>47</v>
      </c>
      <c r="Y63" s="70">
        <f t="shared" si="10"/>
        <v>54</v>
      </c>
      <c r="Z63" s="3">
        <f t="shared" si="5"/>
        <v>81.075457209446313</v>
      </c>
      <c r="AB63" s="3">
        <f t="shared" si="12"/>
        <v>34.775142063653639</v>
      </c>
      <c r="AC63" s="2">
        <f>'Failure Data'!E65</f>
        <v>47</v>
      </c>
      <c r="AE63" s="70">
        <f t="shared" si="11"/>
        <v>54</v>
      </c>
      <c r="AF63" s="3">
        <f t="shared" si="7"/>
        <v>74.735607206561724</v>
      </c>
    </row>
    <row r="64" spans="1:32" x14ac:dyDescent="0.2">
      <c r="A64" s="1">
        <v>55</v>
      </c>
      <c r="B64" s="3">
        <f t="shared" si="8"/>
        <v>189.66666666666669</v>
      </c>
      <c r="D64" s="3">
        <f t="shared" si="0"/>
        <v>179.8787878787879</v>
      </c>
      <c r="F64" s="68">
        <f t="shared" si="13"/>
        <v>60.333333333333314</v>
      </c>
      <c r="G64" s="68">
        <f t="shared" si="14"/>
        <v>9.7878787878787818</v>
      </c>
      <c r="H64" s="68">
        <f t="shared" si="15"/>
        <v>179.8787878787879</v>
      </c>
      <c r="S64" s="78">
        <f t="shared" si="9"/>
        <v>55</v>
      </c>
      <c r="T64" s="56">
        <f>+S64*'Failure Data'!F$3</f>
        <v>23.571428571428569</v>
      </c>
      <c r="V64" s="3">
        <f t="shared" si="4"/>
        <v>31.073840089541157</v>
      </c>
      <c r="W64" s="2">
        <f>'Failure Data'!E66</f>
        <v>48</v>
      </c>
      <c r="Y64" s="70">
        <f t="shared" si="10"/>
        <v>55</v>
      </c>
      <c r="Z64" s="3">
        <f t="shared" si="5"/>
        <v>82.518152250335277</v>
      </c>
      <c r="AB64" s="3">
        <f t="shared" si="12"/>
        <v>35.468289244213587</v>
      </c>
      <c r="AC64" s="2">
        <f>'Failure Data'!E66</f>
        <v>48</v>
      </c>
      <c r="AE64" s="70">
        <f t="shared" si="11"/>
        <v>55</v>
      </c>
      <c r="AF64" s="3">
        <f t="shared" si="7"/>
        <v>76.178302247450688</v>
      </c>
    </row>
    <row r="65" spans="1:32" x14ac:dyDescent="0.2">
      <c r="A65" s="1">
        <v>56</v>
      </c>
      <c r="B65" s="3">
        <f t="shared" si="8"/>
        <v>193.06060606060606</v>
      </c>
      <c r="D65" s="3">
        <f t="shared" si="0"/>
        <v>183.27272727272728</v>
      </c>
      <c r="F65" s="68">
        <f t="shared" si="13"/>
        <v>56.939393939393938</v>
      </c>
      <c r="G65" s="68">
        <f t="shared" si="14"/>
        <v>9.7878787878787818</v>
      </c>
      <c r="H65" s="68">
        <f t="shared" si="15"/>
        <v>183.27272727272728</v>
      </c>
      <c r="S65" s="78">
        <f t="shared" si="9"/>
        <v>56</v>
      </c>
      <c r="T65" s="56">
        <f>+S65*'Failure Data'!F$3</f>
        <v>24</v>
      </c>
      <c r="V65" s="3">
        <f t="shared" si="4"/>
        <v>31.766987270101104</v>
      </c>
      <c r="W65" s="2">
        <f>'Failure Data'!E67</f>
        <v>49</v>
      </c>
      <c r="Y65" s="70">
        <f t="shared" si="10"/>
        <v>56</v>
      </c>
      <c r="Z65" s="3">
        <f t="shared" si="5"/>
        <v>83.960847291224241</v>
      </c>
      <c r="AB65" s="3">
        <f t="shared" si="12"/>
        <v>36.161436424773534</v>
      </c>
      <c r="AC65" s="2">
        <f>'Failure Data'!E67</f>
        <v>49</v>
      </c>
      <c r="AE65" s="70">
        <f t="shared" si="11"/>
        <v>56</v>
      </c>
      <c r="AF65" s="3">
        <f t="shared" si="7"/>
        <v>77.620997288339652</v>
      </c>
    </row>
    <row r="66" spans="1:32" x14ac:dyDescent="0.2">
      <c r="A66" s="1">
        <v>57</v>
      </c>
      <c r="B66" s="3">
        <f t="shared" si="8"/>
        <v>196.45454545454547</v>
      </c>
      <c r="D66" s="3">
        <f t="shared" si="0"/>
        <v>186.66666666666669</v>
      </c>
      <c r="F66" s="68">
        <f t="shared" si="13"/>
        <v>53.545454545454533</v>
      </c>
      <c r="G66" s="68">
        <f t="shared" si="14"/>
        <v>9.7878787878787818</v>
      </c>
      <c r="H66" s="68">
        <f t="shared" si="15"/>
        <v>186.66666666666669</v>
      </c>
      <c r="S66" s="78">
        <f t="shared" si="9"/>
        <v>57</v>
      </c>
      <c r="T66" s="56">
        <f>+S66*'Failure Data'!F$3</f>
        <v>24.428571428571427</v>
      </c>
      <c r="V66" s="3">
        <f t="shared" si="4"/>
        <v>33.846428811780939</v>
      </c>
      <c r="W66" s="2">
        <f>'Failure Data'!E68</f>
        <v>52</v>
      </c>
      <c r="Y66" s="70">
        <f t="shared" si="10"/>
        <v>57</v>
      </c>
      <c r="Z66" s="3">
        <f t="shared" si="5"/>
        <v>85.403542332113204</v>
      </c>
      <c r="AB66" s="3">
        <f t="shared" si="12"/>
        <v>38.240877966453368</v>
      </c>
      <c r="AC66" s="2">
        <f>'Failure Data'!E68</f>
        <v>52</v>
      </c>
      <c r="AE66" s="70">
        <f t="shared" si="11"/>
        <v>57</v>
      </c>
      <c r="AF66" s="3">
        <f t="shared" si="7"/>
        <v>79.063692329228616</v>
      </c>
    </row>
    <row r="67" spans="1:32" x14ac:dyDescent="0.2">
      <c r="A67" s="1">
        <v>58</v>
      </c>
      <c r="B67" s="3">
        <f t="shared" si="8"/>
        <v>199.84848484848484</v>
      </c>
      <c r="D67" s="3">
        <f t="shared" si="0"/>
        <v>190.06060606060606</v>
      </c>
      <c r="F67" s="68">
        <f t="shared" si="13"/>
        <v>50.151515151515156</v>
      </c>
      <c r="G67" s="68">
        <f t="shared" si="14"/>
        <v>9.7878787878787818</v>
      </c>
      <c r="H67" s="68">
        <f t="shared" si="15"/>
        <v>190.06060606060606</v>
      </c>
      <c r="S67" s="78">
        <f t="shared" si="9"/>
        <v>58</v>
      </c>
      <c r="T67" s="56">
        <f>+S67*'Failure Data'!F$3</f>
        <v>24.857142857142854</v>
      </c>
      <c r="V67" s="3">
        <f t="shared" si="4"/>
        <v>36.61901753402072</v>
      </c>
      <c r="W67" s="2">
        <f>'Failure Data'!E69</f>
        <v>56</v>
      </c>
      <c r="Y67" s="70">
        <f t="shared" si="10"/>
        <v>58</v>
      </c>
      <c r="Z67" s="3">
        <f t="shared" si="5"/>
        <v>86.846237373002168</v>
      </c>
      <c r="AB67" s="3">
        <f t="shared" si="12"/>
        <v>41.01346668869315</v>
      </c>
      <c r="AC67" s="2">
        <f>'Failure Data'!E69</f>
        <v>56</v>
      </c>
      <c r="AE67" s="70">
        <f t="shared" si="11"/>
        <v>58</v>
      </c>
      <c r="AF67" s="3">
        <f t="shared" si="7"/>
        <v>80.506387370117579</v>
      </c>
    </row>
    <row r="68" spans="1:32" x14ac:dyDescent="0.2">
      <c r="A68" s="1">
        <v>59</v>
      </c>
      <c r="B68" s="3">
        <f t="shared" si="8"/>
        <v>203.24242424242425</v>
      </c>
      <c r="D68" s="3">
        <f t="shared" si="0"/>
        <v>193.45454545454547</v>
      </c>
      <c r="F68" s="68">
        <f t="shared" si="13"/>
        <v>46.757575757575751</v>
      </c>
      <c r="G68" s="68">
        <f t="shared" si="14"/>
        <v>9.7878787878787818</v>
      </c>
      <c r="H68" s="68">
        <f t="shared" si="15"/>
        <v>193.45454545454547</v>
      </c>
      <c r="S68" s="78">
        <f t="shared" si="9"/>
        <v>59</v>
      </c>
      <c r="T68" s="56">
        <f>+S68*'Failure Data'!F$3</f>
        <v>25.285714285714285</v>
      </c>
      <c r="V68" s="3">
        <f t="shared" si="4"/>
        <v>39.391606256260502</v>
      </c>
      <c r="W68" s="2">
        <f>'Failure Data'!E70</f>
        <v>60</v>
      </c>
      <c r="Y68" s="70">
        <f t="shared" si="10"/>
        <v>59</v>
      </c>
      <c r="Z68" s="3">
        <f t="shared" si="5"/>
        <v>88.288932413891132</v>
      </c>
      <c r="AB68" s="3">
        <f t="shared" si="12"/>
        <v>43.786055410932931</v>
      </c>
      <c r="AC68" s="2">
        <f>'Failure Data'!E70</f>
        <v>60</v>
      </c>
      <c r="AE68" s="70">
        <f t="shared" si="11"/>
        <v>59</v>
      </c>
      <c r="AF68" s="3">
        <f t="shared" si="7"/>
        <v>81.949082411006543</v>
      </c>
    </row>
    <row r="69" spans="1:32" x14ac:dyDescent="0.2">
      <c r="A69" s="1">
        <v>60</v>
      </c>
      <c r="B69" s="3">
        <f t="shared" si="8"/>
        <v>206.63636363636365</v>
      </c>
      <c r="D69" s="3">
        <f t="shared" si="0"/>
        <v>196.84848484848487</v>
      </c>
      <c r="E69" s="3"/>
      <c r="F69" s="68">
        <f t="shared" si="13"/>
        <v>43.363636363636346</v>
      </c>
      <c r="G69" s="68">
        <f t="shared" si="14"/>
        <v>9.7878787878787818</v>
      </c>
      <c r="H69" s="68">
        <f t="shared" si="15"/>
        <v>196.84848484848487</v>
      </c>
      <c r="S69" s="78">
        <f t="shared" si="9"/>
        <v>60</v>
      </c>
      <c r="T69" s="56">
        <f>+S69*'Failure Data'!F$3</f>
        <v>25.714285714285712</v>
      </c>
      <c r="V69" s="3">
        <f t="shared" si="4"/>
        <v>44.936783700740072</v>
      </c>
      <c r="W69" s="2">
        <f>'Failure Data'!E71</f>
        <v>68</v>
      </c>
      <c r="Y69" s="70">
        <f t="shared" si="10"/>
        <v>60</v>
      </c>
      <c r="Z69" s="3">
        <f t="shared" si="5"/>
        <v>89.731627454780096</v>
      </c>
      <c r="AB69" s="3">
        <f t="shared" si="12"/>
        <v>49.331232855412487</v>
      </c>
      <c r="AC69" s="2">
        <f>'Failure Data'!E71</f>
        <v>68</v>
      </c>
      <c r="AE69" s="70">
        <f t="shared" si="11"/>
        <v>60</v>
      </c>
      <c r="AF69" s="3">
        <f t="shared" si="7"/>
        <v>83.391777451895507</v>
      </c>
    </row>
    <row r="70" spans="1:32" x14ac:dyDescent="0.2">
      <c r="A70" s="1">
        <v>61</v>
      </c>
      <c r="B70" s="3">
        <f t="shared" si="8"/>
        <v>210.03030303030303</v>
      </c>
      <c r="D70" s="3">
        <f t="shared" si="0"/>
        <v>200.24242424242425</v>
      </c>
      <c r="F70" s="68">
        <f t="shared" si="13"/>
        <v>39.969696969696969</v>
      </c>
      <c r="G70" s="68">
        <f t="shared" si="14"/>
        <v>9.7878787878787818</v>
      </c>
      <c r="H70" s="68">
        <f t="shared" si="15"/>
        <v>200.24242424242425</v>
      </c>
      <c r="S70" s="78">
        <f t="shared" si="9"/>
        <v>61</v>
      </c>
      <c r="T70" s="56">
        <f>+S70*'Failure Data'!F$3</f>
        <v>26.142857142857142</v>
      </c>
      <c r="V70" s="3">
        <f t="shared" si="4"/>
        <v>48.402519603539801</v>
      </c>
      <c r="W70" s="2">
        <f>'Failure Data'!E72</f>
        <v>73</v>
      </c>
      <c r="Y70" s="70">
        <f t="shared" si="10"/>
        <v>61</v>
      </c>
      <c r="Z70" s="3">
        <f t="shared" si="5"/>
        <v>91.17432249566906</v>
      </c>
      <c r="AB70" s="3">
        <f t="shared" si="12"/>
        <v>52.796968758212216</v>
      </c>
      <c r="AC70" s="2">
        <f>'Failure Data'!E72</f>
        <v>73</v>
      </c>
      <c r="AE70" s="70">
        <f t="shared" si="11"/>
        <v>61</v>
      </c>
      <c r="AF70" s="3">
        <f t="shared" si="7"/>
        <v>84.834472492784471</v>
      </c>
    </row>
    <row r="71" spans="1:32" x14ac:dyDescent="0.2">
      <c r="A71" s="1">
        <v>62</v>
      </c>
      <c r="B71" s="3">
        <f t="shared" si="8"/>
        <v>213.42424242424244</v>
      </c>
      <c r="D71" s="3">
        <f t="shared" si="0"/>
        <v>203.63636363636365</v>
      </c>
      <c r="F71" s="68">
        <f t="shared" si="13"/>
        <v>36.575757575757564</v>
      </c>
      <c r="G71" s="68">
        <f t="shared" si="14"/>
        <v>9.7878787878787818</v>
      </c>
      <c r="H71" s="68">
        <f t="shared" si="15"/>
        <v>203.63636363636365</v>
      </c>
      <c r="S71" s="78">
        <f t="shared" si="9"/>
        <v>62</v>
      </c>
      <c r="T71" s="56">
        <f>+S71*'Failure Data'!F$3</f>
        <v>26.571428571428569</v>
      </c>
      <c r="V71" s="3">
        <f t="shared" si="4"/>
        <v>52.56140268689947</v>
      </c>
      <c r="W71" s="2">
        <f>'Failure Data'!E73</f>
        <v>79</v>
      </c>
      <c r="Y71" s="70">
        <f t="shared" si="10"/>
        <v>62</v>
      </c>
      <c r="Z71" s="3">
        <f t="shared" si="5"/>
        <v>92.617017536558023</v>
      </c>
      <c r="AB71" s="3">
        <f t="shared" si="12"/>
        <v>56.955851841571885</v>
      </c>
      <c r="AC71" s="2">
        <f>'Failure Data'!E73</f>
        <v>79</v>
      </c>
      <c r="AE71" s="70">
        <f t="shared" si="11"/>
        <v>62</v>
      </c>
      <c r="AF71" s="3">
        <f t="shared" si="7"/>
        <v>86.277167533673435</v>
      </c>
    </row>
    <row r="72" spans="1:32" x14ac:dyDescent="0.2">
      <c r="A72" s="1">
        <v>63</v>
      </c>
      <c r="B72" s="3">
        <f t="shared" si="8"/>
        <v>216.81818181818181</v>
      </c>
      <c r="D72" s="3">
        <f t="shared" si="0"/>
        <v>207.03030303030303</v>
      </c>
      <c r="F72" s="68">
        <f t="shared" si="13"/>
        <v>33.181818181818187</v>
      </c>
      <c r="G72" s="68">
        <f t="shared" si="14"/>
        <v>9.7878787878787818</v>
      </c>
      <c r="H72" s="68">
        <f t="shared" si="15"/>
        <v>207.03030303030303</v>
      </c>
      <c r="S72" s="78">
        <f t="shared" si="9"/>
        <v>63</v>
      </c>
      <c r="T72" s="56">
        <f>+S72*'Failure Data'!F$3</f>
        <v>27</v>
      </c>
      <c r="V72" s="3">
        <f t="shared" si="4"/>
        <v>52.56140268689947</v>
      </c>
      <c r="W72" s="2">
        <f>'Failure Data'!E74</f>
        <v>79</v>
      </c>
      <c r="Y72" s="70">
        <f t="shared" si="10"/>
        <v>63</v>
      </c>
      <c r="Z72" s="3">
        <f t="shared" si="5"/>
        <v>94.059712577446987</v>
      </c>
      <c r="AB72" s="3">
        <f t="shared" si="12"/>
        <v>56.955851841571885</v>
      </c>
      <c r="AC72" s="2">
        <f>'Failure Data'!E74</f>
        <v>79</v>
      </c>
      <c r="AE72" s="70">
        <f t="shared" si="11"/>
        <v>63</v>
      </c>
      <c r="AF72" s="3">
        <f t="shared" si="7"/>
        <v>87.719862574562399</v>
      </c>
    </row>
    <row r="73" spans="1:32" x14ac:dyDescent="0.2">
      <c r="A73" s="1">
        <v>64</v>
      </c>
      <c r="B73" s="3">
        <f t="shared" si="8"/>
        <v>220.21212121212122</v>
      </c>
      <c r="D73" s="3">
        <f t="shared" ref="D73:D100" si="16">+(D$4*A73)+D$5</f>
        <v>210.42424242424244</v>
      </c>
      <c r="F73" s="68">
        <f t="shared" si="13"/>
        <v>29.787878787878782</v>
      </c>
      <c r="G73" s="68">
        <f t="shared" si="14"/>
        <v>9.7878787878787818</v>
      </c>
      <c r="H73" s="68">
        <f t="shared" si="15"/>
        <v>210.42424242424244</v>
      </c>
      <c r="S73" s="78">
        <f t="shared" si="9"/>
        <v>64</v>
      </c>
      <c r="T73" s="56">
        <f>+S73*'Failure Data'!F$3</f>
        <v>27.428571428571427</v>
      </c>
      <c r="V73" s="3">
        <f t="shared" ref="V73:V136" si="17">(W73-RejectYint)/RejectSlope</f>
        <v>56.027138589699199</v>
      </c>
      <c r="W73" s="2">
        <f>'Failure Data'!E75</f>
        <v>84</v>
      </c>
      <c r="Y73" s="70">
        <f t="shared" si="10"/>
        <v>64</v>
      </c>
      <c r="Z73" s="3">
        <f t="shared" ref="Z73:Z100" si="18">(RejectSlope*Y73)+RejectYint</f>
        <v>95.502407618335951</v>
      </c>
      <c r="AB73" s="3">
        <f t="shared" si="12"/>
        <v>60.421587744371614</v>
      </c>
      <c r="AC73" s="2">
        <f>'Failure Data'!E75</f>
        <v>84</v>
      </c>
      <c r="AE73" s="70">
        <f t="shared" si="11"/>
        <v>64</v>
      </c>
      <c r="AF73" s="3">
        <f t="shared" ref="AF73:AF100" si="19">(AcceptSlope*AE73)+AcceptYint</f>
        <v>89.162557615451362</v>
      </c>
    </row>
    <row r="74" spans="1:32" x14ac:dyDescent="0.2">
      <c r="A74" s="1">
        <v>65</v>
      </c>
      <c r="B74" s="3">
        <f t="shared" ref="B74:B100" si="20">+(B$4*A74)+B$5</f>
        <v>223.60606060606062</v>
      </c>
      <c r="D74" s="3">
        <f t="shared" si="16"/>
        <v>213.81818181818184</v>
      </c>
      <c r="F74" s="68">
        <f t="shared" si="13"/>
        <v>26.393939393939377</v>
      </c>
      <c r="G74" s="68">
        <f t="shared" si="14"/>
        <v>9.7878787878787818</v>
      </c>
      <c r="H74" s="68">
        <f t="shared" si="15"/>
        <v>213.81818181818184</v>
      </c>
      <c r="S74" s="78">
        <f t="shared" ref="S74:S100" si="21">Y74</f>
        <v>65</v>
      </c>
      <c r="T74" s="56">
        <f>+S74*'Failure Data'!F$3</f>
        <v>27.857142857142854</v>
      </c>
      <c r="V74" s="3">
        <f t="shared" si="17"/>
        <v>58.106580131379033</v>
      </c>
      <c r="W74" s="2">
        <f>'Failure Data'!E76</f>
        <v>87</v>
      </c>
      <c r="Y74" s="70">
        <f t="shared" ref="Y74:Y100" si="22">A74</f>
        <v>65</v>
      </c>
      <c r="Z74" s="3">
        <f t="shared" si="18"/>
        <v>96.945102659224915</v>
      </c>
      <c r="AB74" s="3">
        <f t="shared" si="12"/>
        <v>62.501029286051448</v>
      </c>
      <c r="AC74" s="2">
        <f>'Failure Data'!E76</f>
        <v>87</v>
      </c>
      <c r="AE74" s="70">
        <f t="shared" ref="AE74:AE100" si="23">Y74</f>
        <v>65</v>
      </c>
      <c r="AF74" s="3">
        <f t="shared" si="19"/>
        <v>90.605252656340326</v>
      </c>
    </row>
    <row r="75" spans="1:32" x14ac:dyDescent="0.2">
      <c r="A75" s="1">
        <v>66</v>
      </c>
      <c r="B75" s="3">
        <f t="shared" si="20"/>
        <v>227</v>
      </c>
      <c r="D75" s="3">
        <f t="shared" si="16"/>
        <v>217.21212121212122</v>
      </c>
      <c r="F75" s="68">
        <f t="shared" si="13"/>
        <v>23</v>
      </c>
      <c r="G75" s="68">
        <f t="shared" si="14"/>
        <v>9.7878787878787818</v>
      </c>
      <c r="H75" s="68">
        <f t="shared" si="15"/>
        <v>217.21212121212122</v>
      </c>
      <c r="S75" s="78">
        <f t="shared" si="21"/>
        <v>66</v>
      </c>
      <c r="T75" s="56">
        <f>+S75*'Failure Data'!F$3</f>
        <v>28.285714285714285</v>
      </c>
      <c r="V75" s="3">
        <f t="shared" si="17"/>
        <v>58.106580131379033</v>
      </c>
      <c r="W75" s="2">
        <f>'Failure Data'!E77</f>
        <v>87</v>
      </c>
      <c r="Y75" s="70">
        <f t="shared" si="22"/>
        <v>66</v>
      </c>
      <c r="Z75" s="3">
        <f t="shared" si="18"/>
        <v>98.387797700113879</v>
      </c>
      <c r="AB75" s="3">
        <f t="shared" ref="AB75:AB138" si="24">(AC75-AcceptYint)/AcceptSlope</f>
        <v>62.501029286051448</v>
      </c>
      <c r="AC75" s="2">
        <f>'Failure Data'!E77</f>
        <v>87</v>
      </c>
      <c r="AE75" s="70">
        <f t="shared" si="23"/>
        <v>66</v>
      </c>
      <c r="AF75" s="3">
        <f t="shared" si="19"/>
        <v>92.04794769722929</v>
      </c>
    </row>
    <row r="76" spans="1:32" x14ac:dyDescent="0.2">
      <c r="A76" s="1">
        <v>67</v>
      </c>
      <c r="B76" s="3">
        <f t="shared" si="20"/>
        <v>230.39393939393941</v>
      </c>
      <c r="D76" s="3">
        <f t="shared" si="16"/>
        <v>220.60606060606062</v>
      </c>
      <c r="F76" s="68">
        <f t="shared" si="13"/>
        <v>19.606060606060595</v>
      </c>
      <c r="G76" s="68">
        <f t="shared" si="14"/>
        <v>9.7878787878787818</v>
      </c>
      <c r="H76" s="68">
        <f t="shared" si="15"/>
        <v>220.60606060606062</v>
      </c>
      <c r="S76" s="78">
        <f t="shared" si="21"/>
        <v>67</v>
      </c>
      <c r="T76" s="56">
        <f>+S76*'Failure Data'!F$3</f>
        <v>28.714285714285712</v>
      </c>
      <c r="V76" s="3">
        <f t="shared" si="17"/>
        <v>59.492874492498927</v>
      </c>
      <c r="W76" s="2">
        <f>'Failure Data'!E78</f>
        <v>89</v>
      </c>
      <c r="Y76" s="70">
        <f t="shared" si="22"/>
        <v>67</v>
      </c>
      <c r="Z76" s="3">
        <f t="shared" si="18"/>
        <v>99.830492741002843</v>
      </c>
      <c r="AB76" s="3">
        <f t="shared" si="24"/>
        <v>63.887323647171343</v>
      </c>
      <c r="AC76" s="2">
        <f>'Failure Data'!E78</f>
        <v>89</v>
      </c>
      <c r="AE76" s="70">
        <f t="shared" si="23"/>
        <v>67</v>
      </c>
      <c r="AF76" s="3">
        <f t="shared" si="19"/>
        <v>93.490642738118254</v>
      </c>
    </row>
    <row r="77" spans="1:32" x14ac:dyDescent="0.2">
      <c r="A77" s="1">
        <v>68</v>
      </c>
      <c r="B77" s="3">
        <f t="shared" si="20"/>
        <v>233.78787878787878</v>
      </c>
      <c r="D77" s="3">
        <f t="shared" si="16"/>
        <v>224</v>
      </c>
      <c r="F77" s="68">
        <f t="shared" si="13"/>
        <v>16.212121212121218</v>
      </c>
      <c r="G77" s="68">
        <f t="shared" si="14"/>
        <v>9.7878787878787818</v>
      </c>
      <c r="H77" s="68">
        <f t="shared" si="15"/>
        <v>224</v>
      </c>
      <c r="S77" s="78">
        <f t="shared" si="21"/>
        <v>68</v>
      </c>
      <c r="T77" s="56">
        <f>+S77*'Failure Data'!F$3</f>
        <v>29.142857142857142</v>
      </c>
      <c r="V77" s="3">
        <f t="shared" si="17"/>
        <v>60.186021673058875</v>
      </c>
      <c r="W77" s="2">
        <f>'Failure Data'!E79</f>
        <v>90</v>
      </c>
      <c r="Y77" s="70">
        <f t="shared" si="22"/>
        <v>68</v>
      </c>
      <c r="Z77" s="3">
        <f t="shared" si="18"/>
        <v>101.27318778189181</v>
      </c>
      <c r="AB77" s="3">
        <f t="shared" si="24"/>
        <v>64.58047082773129</v>
      </c>
      <c r="AC77" s="2">
        <f>'Failure Data'!E79</f>
        <v>90</v>
      </c>
      <c r="AE77" s="70">
        <f t="shared" si="23"/>
        <v>68</v>
      </c>
      <c r="AF77" s="3">
        <f t="shared" si="19"/>
        <v>94.933337779007218</v>
      </c>
    </row>
    <row r="78" spans="1:32" x14ac:dyDescent="0.2">
      <c r="A78" s="1">
        <v>69</v>
      </c>
      <c r="B78" s="3">
        <f t="shared" si="20"/>
        <v>237.18181818181819</v>
      </c>
      <c r="D78" s="3">
        <f t="shared" si="16"/>
        <v>227.39393939393941</v>
      </c>
      <c r="F78" s="68">
        <f t="shared" si="13"/>
        <v>12.818181818181813</v>
      </c>
      <c r="G78" s="68">
        <f t="shared" si="14"/>
        <v>9.7878787878787818</v>
      </c>
      <c r="H78" s="68">
        <f t="shared" si="15"/>
        <v>227.39393939393941</v>
      </c>
      <c r="S78" s="78">
        <f t="shared" si="21"/>
        <v>69</v>
      </c>
      <c r="T78" s="56">
        <f>+S78*'Failure Data'!F$3</f>
        <v>29.571428571428569</v>
      </c>
      <c r="V78" s="3">
        <f t="shared" si="17"/>
        <v>60.879168853618815</v>
      </c>
      <c r="W78" s="2">
        <f>'Failure Data'!E80</f>
        <v>91</v>
      </c>
      <c r="Y78" s="70">
        <f t="shared" si="22"/>
        <v>69</v>
      </c>
      <c r="Z78" s="3">
        <f t="shared" si="18"/>
        <v>102.71588282278077</v>
      </c>
      <c r="AB78" s="3">
        <f t="shared" si="24"/>
        <v>65.273618008291237</v>
      </c>
      <c r="AC78" s="2">
        <f>'Failure Data'!E80</f>
        <v>91</v>
      </c>
      <c r="AE78" s="70">
        <f t="shared" si="23"/>
        <v>69</v>
      </c>
      <c r="AF78" s="3">
        <f t="shared" si="19"/>
        <v>96.376032819896182</v>
      </c>
    </row>
    <row r="79" spans="1:32" x14ac:dyDescent="0.2">
      <c r="A79" s="1">
        <v>70</v>
      </c>
      <c r="B79" s="3">
        <f t="shared" si="20"/>
        <v>240.57575757575759</v>
      </c>
      <c r="D79" s="3">
        <f t="shared" si="16"/>
        <v>230.78787878787881</v>
      </c>
      <c r="F79" s="68">
        <f t="shared" si="13"/>
        <v>9.4242424242424079</v>
      </c>
      <c r="G79" s="68">
        <f t="shared" si="14"/>
        <v>9.7878787878787818</v>
      </c>
      <c r="H79" s="68">
        <f t="shared" si="15"/>
        <v>230.78787878787881</v>
      </c>
      <c r="S79" s="78">
        <f t="shared" si="21"/>
        <v>70</v>
      </c>
      <c r="T79" s="56">
        <f>+S79*'Failure Data'!F$3</f>
        <v>30</v>
      </c>
      <c r="V79" s="3">
        <f t="shared" si="17"/>
        <v>60.879168853618815</v>
      </c>
      <c r="W79" s="2">
        <f>'Failure Data'!E81</f>
        <v>91</v>
      </c>
      <c r="Y79" s="70">
        <f t="shared" si="22"/>
        <v>70</v>
      </c>
      <c r="Z79" s="3">
        <f t="shared" si="18"/>
        <v>104.15857786366973</v>
      </c>
      <c r="AB79" s="3">
        <f t="shared" si="24"/>
        <v>65.273618008291237</v>
      </c>
      <c r="AC79" s="2">
        <f>'Failure Data'!E81</f>
        <v>91</v>
      </c>
      <c r="AE79" s="70">
        <f t="shared" si="23"/>
        <v>70</v>
      </c>
      <c r="AF79" s="3">
        <f t="shared" si="19"/>
        <v>97.818727860785145</v>
      </c>
    </row>
    <row r="80" spans="1:32" x14ac:dyDescent="0.2">
      <c r="A80" s="1">
        <v>71</v>
      </c>
      <c r="B80" s="3">
        <f t="shared" si="20"/>
        <v>243.96969696969697</v>
      </c>
      <c r="D80" s="3">
        <f t="shared" si="16"/>
        <v>234.18181818181819</v>
      </c>
      <c r="F80" s="68">
        <f t="shared" si="13"/>
        <v>6.0303030303030312</v>
      </c>
      <c r="G80" s="68">
        <f t="shared" si="14"/>
        <v>9.7878787878787818</v>
      </c>
      <c r="H80" s="68">
        <f t="shared" si="15"/>
        <v>234.18181818181819</v>
      </c>
      <c r="S80" s="78">
        <f t="shared" si="21"/>
        <v>71</v>
      </c>
      <c r="T80" s="56">
        <f>+S80*'Failure Data'!F$3</f>
        <v>30.428571428571427</v>
      </c>
      <c r="V80" s="3">
        <f t="shared" si="17"/>
        <v>60.879168853618815</v>
      </c>
      <c r="W80" s="2">
        <f>'Failure Data'!E82</f>
        <v>91</v>
      </c>
      <c r="Y80" s="70">
        <f t="shared" si="22"/>
        <v>71</v>
      </c>
      <c r="Z80" s="3">
        <f t="shared" si="18"/>
        <v>105.6012729045587</v>
      </c>
      <c r="AB80" s="3">
        <f t="shared" si="24"/>
        <v>65.273618008291237</v>
      </c>
      <c r="AC80" s="2">
        <f>'Failure Data'!E82</f>
        <v>91</v>
      </c>
      <c r="AE80" s="70">
        <f t="shared" si="23"/>
        <v>71</v>
      </c>
      <c r="AF80" s="3">
        <f t="shared" si="19"/>
        <v>99.261422901674109</v>
      </c>
    </row>
    <row r="81" spans="1:32" x14ac:dyDescent="0.2">
      <c r="A81" s="1">
        <v>72</v>
      </c>
      <c r="B81" s="3">
        <f t="shared" si="20"/>
        <v>247.36363636363637</v>
      </c>
      <c r="D81" s="3">
        <f t="shared" si="16"/>
        <v>237.57575757575759</v>
      </c>
      <c r="F81" s="68">
        <f t="shared" si="13"/>
        <v>2.636363636363626</v>
      </c>
      <c r="G81" s="68">
        <f t="shared" si="14"/>
        <v>9.7878787878787818</v>
      </c>
      <c r="H81" s="68">
        <f t="shared" si="15"/>
        <v>237.57575757575759</v>
      </c>
      <c r="S81" s="78">
        <f t="shared" si="21"/>
        <v>72</v>
      </c>
      <c r="T81" s="56">
        <f>+S81*'Failure Data'!F$3</f>
        <v>30.857142857142854</v>
      </c>
      <c r="V81" s="3">
        <f t="shared" si="17"/>
        <v>60.879168853618815</v>
      </c>
      <c r="W81" s="2">
        <f>'Failure Data'!E83</f>
        <v>91</v>
      </c>
      <c r="Y81" s="70">
        <f t="shared" si="22"/>
        <v>72</v>
      </c>
      <c r="Z81" s="3">
        <f t="shared" si="18"/>
        <v>107.04396794544766</v>
      </c>
      <c r="AB81" s="3">
        <f t="shared" si="24"/>
        <v>65.273618008291237</v>
      </c>
      <c r="AC81" s="2">
        <f>'Failure Data'!E83</f>
        <v>91</v>
      </c>
      <c r="AE81" s="70">
        <f t="shared" si="23"/>
        <v>72</v>
      </c>
      <c r="AF81" s="3">
        <f t="shared" si="19"/>
        <v>100.70411794256307</v>
      </c>
    </row>
    <row r="82" spans="1:32" x14ac:dyDescent="0.2">
      <c r="A82" s="1">
        <v>73</v>
      </c>
      <c r="B82" s="3">
        <f t="shared" si="20"/>
        <v>250.75757575757575</v>
      </c>
      <c r="D82" s="3">
        <f t="shared" si="16"/>
        <v>240.96969696969697</v>
      </c>
      <c r="F82" s="68">
        <f t="shared" si="13"/>
        <v>-0.75757575757575069</v>
      </c>
      <c r="G82" s="68">
        <f t="shared" si="14"/>
        <v>9.7878787878787818</v>
      </c>
      <c r="H82" s="68">
        <f t="shared" si="15"/>
        <v>240.96969696969697</v>
      </c>
      <c r="S82" s="78">
        <f t="shared" si="21"/>
        <v>73</v>
      </c>
      <c r="T82" s="56">
        <f>+S82*'Failure Data'!F$3</f>
        <v>31.285714285714285</v>
      </c>
      <c r="V82" s="3">
        <f t="shared" si="17"/>
        <v>60.879168853618815</v>
      </c>
      <c r="W82" s="2">
        <f>'Failure Data'!E84</f>
        <v>91</v>
      </c>
      <c r="Y82" s="70">
        <f t="shared" si="22"/>
        <v>73</v>
      </c>
      <c r="Z82" s="3">
        <f t="shared" si="18"/>
        <v>108.48666298633663</v>
      </c>
      <c r="AB82" s="3">
        <f t="shared" si="24"/>
        <v>65.273618008291237</v>
      </c>
      <c r="AC82" s="2">
        <f>'Failure Data'!E84</f>
        <v>91</v>
      </c>
      <c r="AE82" s="70">
        <f t="shared" si="23"/>
        <v>73</v>
      </c>
      <c r="AF82" s="3">
        <f t="shared" si="19"/>
        <v>102.14681298345204</v>
      </c>
    </row>
    <row r="83" spans="1:32" x14ac:dyDescent="0.2">
      <c r="A83" s="1">
        <v>74</v>
      </c>
      <c r="B83" s="3">
        <f t="shared" si="20"/>
        <v>254.15151515151516</v>
      </c>
      <c r="D83" s="3">
        <f t="shared" si="16"/>
        <v>244.36363636363637</v>
      </c>
      <c r="F83" s="68">
        <f t="shared" si="13"/>
        <v>-4.1515151515151558</v>
      </c>
      <c r="G83" s="68">
        <f t="shared" si="14"/>
        <v>9.7878787878787818</v>
      </c>
      <c r="H83" s="68">
        <f t="shared" si="15"/>
        <v>244.36363636363637</v>
      </c>
      <c r="S83" s="78">
        <f t="shared" si="21"/>
        <v>74</v>
      </c>
      <c r="T83" s="56">
        <f>+S83*'Failure Data'!F$3</f>
        <v>31.714285714285712</v>
      </c>
      <c r="V83" s="3">
        <f t="shared" si="17"/>
        <v>61.572316034178762</v>
      </c>
      <c r="W83" s="2">
        <f>'Failure Data'!E85</f>
        <v>92</v>
      </c>
      <c r="Y83" s="70">
        <f t="shared" si="22"/>
        <v>74</v>
      </c>
      <c r="Z83" s="3">
        <f t="shared" si="18"/>
        <v>109.92935802722559</v>
      </c>
      <c r="AB83" s="3">
        <f t="shared" si="24"/>
        <v>65.96676518885117</v>
      </c>
      <c r="AC83" s="2">
        <f>'Failure Data'!E85</f>
        <v>92</v>
      </c>
      <c r="AE83" s="70">
        <f t="shared" si="23"/>
        <v>74</v>
      </c>
      <c r="AF83" s="3">
        <f t="shared" si="19"/>
        <v>103.589508024341</v>
      </c>
    </row>
    <row r="84" spans="1:32" x14ac:dyDescent="0.2">
      <c r="A84" s="1">
        <v>75</v>
      </c>
      <c r="B84" s="3">
        <f t="shared" si="20"/>
        <v>257.54545454545456</v>
      </c>
      <c r="D84" s="3">
        <f t="shared" si="16"/>
        <v>247.75757575757578</v>
      </c>
      <c r="F84" s="68">
        <f t="shared" si="13"/>
        <v>-7.545454545454561</v>
      </c>
      <c r="G84" s="68">
        <f t="shared" si="14"/>
        <v>9.7878787878787818</v>
      </c>
      <c r="H84" s="68">
        <f t="shared" si="15"/>
        <v>247.75757575757578</v>
      </c>
      <c r="S84" s="78">
        <f t="shared" si="21"/>
        <v>75</v>
      </c>
      <c r="T84" s="56">
        <f>+S84*'Failure Data'!F$3</f>
        <v>32.142857142857139</v>
      </c>
      <c r="V84" s="3">
        <f t="shared" si="17"/>
        <v>66.424346298098385</v>
      </c>
      <c r="W84" s="2">
        <f>'Failure Data'!E86</f>
        <v>99</v>
      </c>
      <c r="Y84" s="70">
        <f t="shared" si="22"/>
        <v>75</v>
      </c>
      <c r="Z84" s="3">
        <f t="shared" si="18"/>
        <v>111.37205306811454</v>
      </c>
      <c r="AB84" s="3">
        <f t="shared" si="24"/>
        <v>70.818795452770786</v>
      </c>
      <c r="AC84" s="2">
        <f>'Failure Data'!E86</f>
        <v>99</v>
      </c>
      <c r="AE84" s="70">
        <f t="shared" si="23"/>
        <v>75</v>
      </c>
      <c r="AF84" s="3">
        <f t="shared" si="19"/>
        <v>105.03220306522996</v>
      </c>
    </row>
    <row r="85" spans="1:32" x14ac:dyDescent="0.2">
      <c r="A85" s="1">
        <v>76</v>
      </c>
      <c r="B85" s="3">
        <f t="shared" si="20"/>
        <v>260.93939393939394</v>
      </c>
      <c r="D85" s="3">
        <f t="shared" si="16"/>
        <v>251.15151515151516</v>
      </c>
      <c r="F85" s="68">
        <f t="shared" si="13"/>
        <v>-10.939393939393938</v>
      </c>
      <c r="G85" s="68">
        <f t="shared" si="14"/>
        <v>9.7878787878787818</v>
      </c>
      <c r="H85" s="68">
        <f t="shared" si="15"/>
        <v>251.15151515151516</v>
      </c>
      <c r="S85" s="78">
        <f t="shared" si="21"/>
        <v>76</v>
      </c>
      <c r="T85" s="56">
        <f>+S85*'Failure Data'!F$3</f>
        <v>32.571428571428569</v>
      </c>
      <c r="V85" s="3">
        <f t="shared" si="17"/>
        <v>67.810640659218265</v>
      </c>
      <c r="W85" s="2">
        <f>'Failure Data'!E87</f>
        <v>101</v>
      </c>
      <c r="Y85" s="70">
        <f t="shared" si="22"/>
        <v>76</v>
      </c>
      <c r="Z85" s="3">
        <f t="shared" si="18"/>
        <v>112.8147481090035</v>
      </c>
      <c r="AB85" s="3">
        <f t="shared" si="24"/>
        <v>72.20508981389068</v>
      </c>
      <c r="AC85" s="2">
        <f>'Failure Data'!E87</f>
        <v>101</v>
      </c>
      <c r="AE85" s="70">
        <f t="shared" si="23"/>
        <v>76</v>
      </c>
      <c r="AF85" s="3">
        <f t="shared" si="19"/>
        <v>106.47489810611893</v>
      </c>
    </row>
    <row r="86" spans="1:32" x14ac:dyDescent="0.2">
      <c r="A86" s="1">
        <v>77</v>
      </c>
      <c r="B86" s="3">
        <f t="shared" si="20"/>
        <v>264.33333333333331</v>
      </c>
      <c r="D86" s="3">
        <f t="shared" si="16"/>
        <v>254.54545454545453</v>
      </c>
      <c r="F86" s="68">
        <f t="shared" si="13"/>
        <v>-14.333333333333314</v>
      </c>
      <c r="G86" s="68">
        <f t="shared" si="14"/>
        <v>9.7878787878787818</v>
      </c>
      <c r="H86" s="68">
        <f t="shared" si="15"/>
        <v>254.54545454545453</v>
      </c>
      <c r="S86" s="78">
        <f t="shared" si="21"/>
        <v>77</v>
      </c>
      <c r="T86" s="56">
        <f>+S86*'Failure Data'!F$3</f>
        <v>33</v>
      </c>
      <c r="V86" s="3">
        <f t="shared" si="17"/>
        <v>68.503787839778212</v>
      </c>
      <c r="W86" s="2">
        <f>'Failure Data'!E88</f>
        <v>102</v>
      </c>
      <c r="Y86" s="70">
        <f t="shared" si="22"/>
        <v>77</v>
      </c>
      <c r="Z86" s="3">
        <f t="shared" si="18"/>
        <v>114.25744314989247</v>
      </c>
      <c r="AB86" s="3">
        <f t="shared" si="24"/>
        <v>72.898236994450627</v>
      </c>
      <c r="AC86" s="2">
        <f>'Failure Data'!E88</f>
        <v>102</v>
      </c>
      <c r="AE86" s="70">
        <f t="shared" si="23"/>
        <v>77</v>
      </c>
      <c r="AF86" s="3">
        <f t="shared" si="19"/>
        <v>107.91759314700789</v>
      </c>
    </row>
    <row r="87" spans="1:32" x14ac:dyDescent="0.2">
      <c r="A87" s="1">
        <v>78</v>
      </c>
      <c r="B87" s="3">
        <f t="shared" si="20"/>
        <v>267.72727272727275</v>
      </c>
      <c r="D87" s="3">
        <f t="shared" si="16"/>
        <v>257.93939393939394</v>
      </c>
      <c r="F87" s="68">
        <f t="shared" si="13"/>
        <v>-17.727272727272748</v>
      </c>
      <c r="G87" s="68">
        <f t="shared" si="14"/>
        <v>9.7878787878788103</v>
      </c>
      <c r="H87" s="68">
        <f t="shared" si="15"/>
        <v>257.93939393939394</v>
      </c>
      <c r="S87" s="78">
        <f t="shared" si="21"/>
        <v>78</v>
      </c>
      <c r="T87" s="56">
        <f>+S87*'Failure Data'!F$3</f>
        <v>33.428571428571423</v>
      </c>
      <c r="V87" s="3">
        <f t="shared" si="17"/>
        <v>68.503787839778212</v>
      </c>
      <c r="W87" s="2">
        <f>'Failure Data'!E89</f>
        <v>102</v>
      </c>
      <c r="Y87" s="70">
        <f t="shared" si="22"/>
        <v>78</v>
      </c>
      <c r="Z87" s="3">
        <f t="shared" si="18"/>
        <v>115.70013819078143</v>
      </c>
      <c r="AB87" s="3">
        <f t="shared" si="24"/>
        <v>72.898236994450627</v>
      </c>
      <c r="AC87" s="2">
        <f>'Failure Data'!E89</f>
        <v>102</v>
      </c>
      <c r="AE87" s="70">
        <f t="shared" si="23"/>
        <v>78</v>
      </c>
      <c r="AF87" s="3">
        <f t="shared" si="19"/>
        <v>109.36028818789686</v>
      </c>
    </row>
    <row r="88" spans="1:32" x14ac:dyDescent="0.2">
      <c r="A88" s="1">
        <v>79</v>
      </c>
      <c r="B88" s="3">
        <f t="shared" si="20"/>
        <v>271.12121212121212</v>
      </c>
      <c r="D88" s="3">
        <f t="shared" si="16"/>
        <v>261.33333333333331</v>
      </c>
      <c r="F88" s="68">
        <f t="shared" si="13"/>
        <v>-21.121212121212125</v>
      </c>
      <c r="G88" s="68">
        <f t="shared" si="14"/>
        <v>9.7878787878788103</v>
      </c>
      <c r="H88" s="68">
        <f t="shared" si="15"/>
        <v>261.33333333333331</v>
      </c>
      <c r="S88" s="78">
        <f t="shared" si="21"/>
        <v>79</v>
      </c>
      <c r="T88" s="56">
        <f>+S88*'Failure Data'!F$3</f>
        <v>33.857142857142854</v>
      </c>
      <c r="V88" s="3">
        <f t="shared" si="17"/>
        <v>69.196935020338159</v>
      </c>
      <c r="W88" s="2">
        <f>'Failure Data'!E90</f>
        <v>103</v>
      </c>
      <c r="Y88" s="70">
        <f t="shared" si="22"/>
        <v>79</v>
      </c>
      <c r="Z88" s="3">
        <f t="shared" si="18"/>
        <v>117.14283323167039</v>
      </c>
      <c r="AB88" s="3">
        <f t="shared" si="24"/>
        <v>73.591384175010575</v>
      </c>
      <c r="AC88" s="2">
        <f>'Failure Data'!E90</f>
        <v>103</v>
      </c>
      <c r="AE88" s="70">
        <f t="shared" si="23"/>
        <v>79</v>
      </c>
      <c r="AF88" s="3">
        <f t="shared" si="19"/>
        <v>110.80298322878582</v>
      </c>
    </row>
    <row r="89" spans="1:32" x14ac:dyDescent="0.2">
      <c r="A89" s="1">
        <v>80</v>
      </c>
      <c r="B89" s="3">
        <f t="shared" si="20"/>
        <v>274.5151515151515</v>
      </c>
      <c r="D89" s="3">
        <f t="shared" si="16"/>
        <v>264.72727272727269</v>
      </c>
      <c r="F89" s="68">
        <f t="shared" si="13"/>
        <v>-24.515151515151501</v>
      </c>
      <c r="G89" s="68">
        <f t="shared" si="14"/>
        <v>9.7878787878788103</v>
      </c>
      <c r="H89" s="68">
        <f t="shared" si="15"/>
        <v>264.72727272727269</v>
      </c>
      <c r="S89" s="78">
        <f t="shared" si="21"/>
        <v>80</v>
      </c>
      <c r="T89" s="56">
        <f>+S89*'Failure Data'!F$3</f>
        <v>34.285714285714285</v>
      </c>
      <c r="V89" s="3">
        <f t="shared" si="17"/>
        <v>72.662670923137895</v>
      </c>
      <c r="W89" s="2">
        <f>'Failure Data'!E91</f>
        <v>108</v>
      </c>
      <c r="Y89" s="70">
        <f t="shared" si="22"/>
        <v>80</v>
      </c>
      <c r="Z89" s="3">
        <f t="shared" si="18"/>
        <v>118.58552827255936</v>
      </c>
      <c r="AB89" s="3">
        <f t="shared" si="24"/>
        <v>77.057120077810296</v>
      </c>
      <c r="AC89" s="2">
        <f>'Failure Data'!E91</f>
        <v>108</v>
      </c>
      <c r="AE89" s="70">
        <f t="shared" si="23"/>
        <v>80</v>
      </c>
      <c r="AF89" s="3">
        <f t="shared" si="19"/>
        <v>112.24567826967478</v>
      </c>
    </row>
    <row r="90" spans="1:32" x14ac:dyDescent="0.2">
      <c r="A90" s="1">
        <v>81</v>
      </c>
      <c r="B90" s="3">
        <f t="shared" si="20"/>
        <v>277.90909090909093</v>
      </c>
      <c r="C90" s="37"/>
      <c r="D90" s="3">
        <f t="shared" si="16"/>
        <v>268.12121212121212</v>
      </c>
      <c r="E90" s="37"/>
      <c r="F90" s="68">
        <f t="shared" ref="F90:F100" si="25">+xmax-B90</f>
        <v>-27.909090909090935</v>
      </c>
      <c r="G90" s="68">
        <f t="shared" ref="G90:G100" si="26">+B90-D90</f>
        <v>9.7878787878788103</v>
      </c>
      <c r="H90" s="68">
        <f t="shared" ref="H90:H100" si="27">D90</f>
        <v>268.12121212121212</v>
      </c>
      <c r="S90" s="78">
        <f t="shared" si="21"/>
        <v>81</v>
      </c>
      <c r="T90" s="56">
        <f>+S90*'Failure Data'!F$3</f>
        <v>34.714285714285715</v>
      </c>
      <c r="V90" s="3">
        <f t="shared" si="17"/>
        <v>77.514701187057511</v>
      </c>
      <c r="W90" s="2">
        <f>'Failure Data'!E92</f>
        <v>115</v>
      </c>
      <c r="Y90" s="70">
        <f t="shared" si="22"/>
        <v>81</v>
      </c>
      <c r="Z90" s="3">
        <f t="shared" si="18"/>
        <v>120.02822331344832</v>
      </c>
      <c r="AB90" s="3">
        <f t="shared" si="24"/>
        <v>81.909150341729912</v>
      </c>
      <c r="AC90" s="2">
        <f>'Failure Data'!E92</f>
        <v>115</v>
      </c>
      <c r="AE90" s="70">
        <f t="shared" si="23"/>
        <v>81</v>
      </c>
      <c r="AF90" s="3">
        <f t="shared" si="19"/>
        <v>113.68837331056375</v>
      </c>
    </row>
    <row r="91" spans="1:32" x14ac:dyDescent="0.2">
      <c r="A91" s="1">
        <v>82</v>
      </c>
      <c r="B91" s="3">
        <f t="shared" si="20"/>
        <v>281.30303030303031</v>
      </c>
      <c r="C91" s="37"/>
      <c r="D91" s="3">
        <f t="shared" si="16"/>
        <v>271.5151515151515</v>
      </c>
      <c r="E91" s="37"/>
      <c r="F91" s="68">
        <f t="shared" si="25"/>
        <v>-31.303030303030312</v>
      </c>
      <c r="G91" s="68">
        <f t="shared" si="26"/>
        <v>9.7878787878788103</v>
      </c>
      <c r="H91" s="68">
        <f t="shared" si="27"/>
        <v>271.5151515151515</v>
      </c>
      <c r="S91" s="78">
        <f t="shared" si="21"/>
        <v>82</v>
      </c>
      <c r="T91" s="56">
        <f>+S91*'Failure Data'!F$3</f>
        <v>35.142857142857139</v>
      </c>
      <c r="V91" s="3">
        <f t="shared" si="17"/>
        <v>79.594142728737339</v>
      </c>
      <c r="W91" s="2">
        <f>'Failure Data'!E93</f>
        <v>118</v>
      </c>
      <c r="Y91" s="70">
        <f t="shared" si="22"/>
        <v>82</v>
      </c>
      <c r="Z91" s="3">
        <f t="shared" si="18"/>
        <v>121.47091835433729</v>
      </c>
      <c r="AB91" s="3">
        <f t="shared" si="24"/>
        <v>83.988591883409754</v>
      </c>
      <c r="AC91" s="2">
        <f>'Failure Data'!E93</f>
        <v>118</v>
      </c>
      <c r="AE91" s="70">
        <f t="shared" si="23"/>
        <v>82</v>
      </c>
      <c r="AF91" s="3">
        <f t="shared" si="19"/>
        <v>115.13106835145271</v>
      </c>
    </row>
    <row r="92" spans="1:32" x14ac:dyDescent="0.2">
      <c r="A92" s="1">
        <v>83</v>
      </c>
      <c r="B92" s="3">
        <f t="shared" si="20"/>
        <v>284.69696969696969</v>
      </c>
      <c r="C92" s="37"/>
      <c r="D92" s="3">
        <f t="shared" si="16"/>
        <v>274.90909090909088</v>
      </c>
      <c r="E92" s="37"/>
      <c r="F92" s="68">
        <f t="shared" si="25"/>
        <v>-34.696969696969688</v>
      </c>
      <c r="G92" s="68">
        <f t="shared" si="26"/>
        <v>9.7878787878788103</v>
      </c>
      <c r="H92" s="68">
        <f t="shared" si="27"/>
        <v>274.90909090909088</v>
      </c>
      <c r="S92" s="78">
        <f t="shared" si="21"/>
        <v>83</v>
      </c>
      <c r="T92" s="56">
        <f>+S92*'Failure Data'!F$3</f>
        <v>35.571428571428569</v>
      </c>
      <c r="V92" s="3">
        <f t="shared" si="17"/>
        <v>79.594142728737339</v>
      </c>
      <c r="W92" s="2">
        <f>'Failure Data'!E94</f>
        <v>118</v>
      </c>
      <c r="Y92" s="70">
        <f t="shared" si="22"/>
        <v>83</v>
      </c>
      <c r="Z92" s="3">
        <f t="shared" si="18"/>
        <v>122.91361339522625</v>
      </c>
      <c r="AB92" s="3">
        <f t="shared" si="24"/>
        <v>83.988591883409754</v>
      </c>
      <c r="AC92" s="2">
        <f>'Failure Data'!E94</f>
        <v>118</v>
      </c>
      <c r="AE92" s="70">
        <f t="shared" si="23"/>
        <v>83</v>
      </c>
      <c r="AF92" s="3">
        <f t="shared" si="19"/>
        <v>116.57376339234168</v>
      </c>
    </row>
    <row r="93" spans="1:32" x14ac:dyDescent="0.2">
      <c r="A93" s="1">
        <v>84</v>
      </c>
      <c r="B93" s="3">
        <f t="shared" si="20"/>
        <v>288.09090909090912</v>
      </c>
      <c r="C93" s="37"/>
      <c r="D93" s="3">
        <f t="shared" si="16"/>
        <v>278.30303030303031</v>
      </c>
      <c r="E93" s="37"/>
      <c r="F93" s="68">
        <f t="shared" si="25"/>
        <v>-38.090909090909122</v>
      </c>
      <c r="G93" s="68">
        <f t="shared" si="26"/>
        <v>9.7878787878788103</v>
      </c>
      <c r="H93" s="68">
        <f t="shared" si="27"/>
        <v>278.30303030303031</v>
      </c>
      <c r="S93" s="78">
        <f t="shared" si="21"/>
        <v>84</v>
      </c>
      <c r="T93" s="56">
        <f>+S93*'Failure Data'!F$3</f>
        <v>36</v>
      </c>
      <c r="V93" s="3">
        <f t="shared" si="17"/>
        <v>80.287289909297286</v>
      </c>
      <c r="W93" s="2">
        <f>'Failure Data'!E95</f>
        <v>119</v>
      </c>
      <c r="Y93" s="70">
        <f t="shared" si="22"/>
        <v>84</v>
      </c>
      <c r="Z93" s="3">
        <f t="shared" si="18"/>
        <v>124.35630843611521</v>
      </c>
      <c r="AB93" s="3">
        <f t="shared" si="24"/>
        <v>84.681739063969701</v>
      </c>
      <c r="AC93" s="2">
        <f>'Failure Data'!E95</f>
        <v>119</v>
      </c>
      <c r="AE93" s="70">
        <f t="shared" si="23"/>
        <v>84</v>
      </c>
      <c r="AF93" s="3">
        <f t="shared" si="19"/>
        <v>118.01645843323064</v>
      </c>
    </row>
    <row r="94" spans="1:32" x14ac:dyDescent="0.2">
      <c r="A94" s="1">
        <v>85</v>
      </c>
      <c r="B94" s="3">
        <f t="shared" si="20"/>
        <v>291.4848484848485</v>
      </c>
      <c r="C94" s="37"/>
      <c r="D94" s="3">
        <f t="shared" si="16"/>
        <v>281.69696969696969</v>
      </c>
      <c r="E94" s="37"/>
      <c r="F94" s="68">
        <f t="shared" si="25"/>
        <v>-41.484848484848499</v>
      </c>
      <c r="G94" s="68">
        <f t="shared" si="26"/>
        <v>9.7878787878788103</v>
      </c>
      <c r="H94" s="68">
        <f t="shared" si="27"/>
        <v>281.69696969696969</v>
      </c>
      <c r="S94" s="78">
        <f t="shared" si="21"/>
        <v>85</v>
      </c>
      <c r="T94" s="56">
        <f>+S94*'Failure Data'!F$3</f>
        <v>36.428571428571423</v>
      </c>
      <c r="V94" s="3">
        <f t="shared" si="17"/>
        <v>80.287289909297286</v>
      </c>
      <c r="W94" s="2">
        <f>'Failure Data'!E96</f>
        <v>119</v>
      </c>
      <c r="Y94" s="70">
        <f t="shared" si="22"/>
        <v>85</v>
      </c>
      <c r="Z94" s="3">
        <f t="shared" si="18"/>
        <v>125.79900347700418</v>
      </c>
      <c r="AB94" s="3">
        <f t="shared" si="24"/>
        <v>84.681739063969701</v>
      </c>
      <c r="AC94" s="2">
        <f>'Failure Data'!E96</f>
        <v>119</v>
      </c>
      <c r="AE94" s="70">
        <f t="shared" si="23"/>
        <v>85</v>
      </c>
      <c r="AF94" s="3">
        <f t="shared" si="19"/>
        <v>119.4591534741196</v>
      </c>
    </row>
    <row r="95" spans="1:32" x14ac:dyDescent="0.2">
      <c r="A95" s="1">
        <v>86</v>
      </c>
      <c r="B95" s="3">
        <f t="shared" si="20"/>
        <v>294.87878787878788</v>
      </c>
      <c r="C95" s="37"/>
      <c r="D95" s="3">
        <f t="shared" si="16"/>
        <v>285.09090909090907</v>
      </c>
      <c r="E95" s="37"/>
      <c r="F95" s="68">
        <f t="shared" si="25"/>
        <v>-44.878787878787875</v>
      </c>
      <c r="G95" s="68">
        <f t="shared" si="26"/>
        <v>9.7878787878788103</v>
      </c>
      <c r="H95" s="68">
        <f t="shared" si="27"/>
        <v>285.09090909090907</v>
      </c>
      <c r="S95" s="78">
        <f t="shared" si="21"/>
        <v>86</v>
      </c>
      <c r="T95" s="56">
        <f>+S95*'Failure Data'!F$3</f>
        <v>36.857142857142854</v>
      </c>
      <c r="V95" s="3">
        <f t="shared" si="17"/>
        <v>85.139320173216902</v>
      </c>
      <c r="W95" s="2">
        <f>'Failure Data'!E97</f>
        <v>126</v>
      </c>
      <c r="Y95" s="70">
        <f t="shared" si="22"/>
        <v>86</v>
      </c>
      <c r="Z95" s="3">
        <f t="shared" si="18"/>
        <v>127.24169851789314</v>
      </c>
      <c r="AB95" s="3">
        <f t="shared" si="24"/>
        <v>89.533769327889317</v>
      </c>
      <c r="AC95" s="2">
        <f>'Failure Data'!E97</f>
        <v>126</v>
      </c>
      <c r="AE95" s="70">
        <f t="shared" si="23"/>
        <v>86</v>
      </c>
      <c r="AF95" s="3">
        <f t="shared" si="19"/>
        <v>120.90184851500857</v>
      </c>
    </row>
    <row r="96" spans="1:32" x14ac:dyDescent="0.2">
      <c r="A96" s="1">
        <v>87</v>
      </c>
      <c r="B96" s="3">
        <f t="shared" si="20"/>
        <v>298.27272727272731</v>
      </c>
      <c r="C96" s="37"/>
      <c r="D96" s="3">
        <f t="shared" si="16"/>
        <v>288.4848484848485</v>
      </c>
      <c r="E96" s="37"/>
      <c r="F96" s="68">
        <f t="shared" si="25"/>
        <v>-48.272727272727309</v>
      </c>
      <c r="G96" s="68">
        <f t="shared" si="26"/>
        <v>9.7878787878788103</v>
      </c>
      <c r="H96" s="68">
        <f t="shared" si="27"/>
        <v>288.4848484848485</v>
      </c>
      <c r="S96" s="78">
        <f t="shared" si="21"/>
        <v>87</v>
      </c>
      <c r="T96" s="56">
        <f>+S96*'Failure Data'!F$3</f>
        <v>37.285714285714285</v>
      </c>
      <c r="V96" s="3">
        <f t="shared" si="17"/>
        <v>92.763939159376292</v>
      </c>
      <c r="W96" s="2">
        <f>'Failure Data'!E98</f>
        <v>137</v>
      </c>
      <c r="Y96" s="70">
        <f t="shared" si="22"/>
        <v>87</v>
      </c>
      <c r="Z96" s="3">
        <f t="shared" si="18"/>
        <v>128.68439355878212</v>
      </c>
      <c r="AB96" s="3">
        <f t="shared" si="24"/>
        <v>97.158388314048722</v>
      </c>
      <c r="AC96" s="2">
        <f>'Failure Data'!E98</f>
        <v>137</v>
      </c>
      <c r="AE96" s="70">
        <f t="shared" si="23"/>
        <v>87</v>
      </c>
      <c r="AF96" s="3">
        <f t="shared" si="19"/>
        <v>122.34454355589753</v>
      </c>
    </row>
    <row r="97" spans="1:32" x14ac:dyDescent="0.2">
      <c r="A97" s="1">
        <v>88</v>
      </c>
      <c r="B97" s="3">
        <f t="shared" si="20"/>
        <v>301.66666666666669</v>
      </c>
      <c r="C97" s="37"/>
      <c r="D97" s="3">
        <f t="shared" si="16"/>
        <v>291.87878787878788</v>
      </c>
      <c r="E97" s="37"/>
      <c r="F97" s="68">
        <f t="shared" si="25"/>
        <v>-51.666666666666686</v>
      </c>
      <c r="G97" s="68">
        <f t="shared" si="26"/>
        <v>9.7878787878788103</v>
      </c>
      <c r="H97" s="68">
        <f t="shared" si="27"/>
        <v>291.87878787878788</v>
      </c>
      <c r="S97" s="78">
        <f t="shared" si="21"/>
        <v>88</v>
      </c>
      <c r="T97" s="56">
        <f>+S97*'Failure Data'!F$3</f>
        <v>37.714285714285715</v>
      </c>
      <c r="V97" s="3">
        <f t="shared" si="17"/>
        <v>100.3885581455357</v>
      </c>
      <c r="W97" s="2">
        <f>'Failure Data'!E99</f>
        <v>148</v>
      </c>
      <c r="Y97" s="70">
        <f t="shared" si="22"/>
        <v>88</v>
      </c>
      <c r="Z97" s="3">
        <f t="shared" si="18"/>
        <v>130.12708859967108</v>
      </c>
      <c r="AB97" s="3">
        <f t="shared" si="24"/>
        <v>104.78300730020811</v>
      </c>
      <c r="AC97" s="2">
        <f>'Failure Data'!E99</f>
        <v>148</v>
      </c>
      <c r="AE97" s="70">
        <f t="shared" si="23"/>
        <v>88</v>
      </c>
      <c r="AF97" s="3">
        <f t="shared" si="19"/>
        <v>123.78723859678649</v>
      </c>
    </row>
    <row r="98" spans="1:32" x14ac:dyDescent="0.2">
      <c r="A98" s="1">
        <v>89</v>
      </c>
      <c r="B98" s="3">
        <f t="shared" si="20"/>
        <v>305.06060606060606</v>
      </c>
      <c r="C98" s="37"/>
      <c r="D98" s="3">
        <f t="shared" si="16"/>
        <v>295.27272727272725</v>
      </c>
      <c r="E98" s="37"/>
      <c r="F98" s="68">
        <f t="shared" si="25"/>
        <v>-55.060606060606062</v>
      </c>
      <c r="G98" s="68">
        <f t="shared" si="26"/>
        <v>9.7878787878788103</v>
      </c>
      <c r="H98" s="68">
        <f t="shared" si="27"/>
        <v>295.27272727272725</v>
      </c>
      <c r="S98" s="78">
        <f t="shared" si="21"/>
        <v>89</v>
      </c>
      <c r="T98" s="56">
        <f>+S98*'Failure Data'!F$3</f>
        <v>38.142857142857139</v>
      </c>
      <c r="V98" s="3">
        <f t="shared" si="17"/>
        <v>101.77485250665559</v>
      </c>
      <c r="W98" s="2">
        <f>'Failure Data'!E100</f>
        <v>150</v>
      </c>
      <c r="Y98" s="70">
        <f t="shared" si="22"/>
        <v>89</v>
      </c>
      <c r="Z98" s="3">
        <f t="shared" si="18"/>
        <v>131.56978364056005</v>
      </c>
      <c r="AB98" s="3">
        <f t="shared" si="24"/>
        <v>106.16930166132801</v>
      </c>
      <c r="AC98" s="2">
        <f>'Failure Data'!E100</f>
        <v>150</v>
      </c>
      <c r="AE98" s="70">
        <f t="shared" si="23"/>
        <v>89</v>
      </c>
      <c r="AF98" s="3">
        <f t="shared" si="19"/>
        <v>125.22993363767544</v>
      </c>
    </row>
    <row r="99" spans="1:32" x14ac:dyDescent="0.2">
      <c r="A99" s="1">
        <v>90</v>
      </c>
      <c r="B99" s="3">
        <f t="shared" si="20"/>
        <v>308.45454545454544</v>
      </c>
      <c r="C99" s="37"/>
      <c r="D99" s="3">
        <f t="shared" si="16"/>
        <v>298.66666666666663</v>
      </c>
      <c r="E99" s="37"/>
      <c r="F99" s="68">
        <f t="shared" si="25"/>
        <v>-58.454545454545439</v>
      </c>
      <c r="G99" s="68">
        <f t="shared" si="26"/>
        <v>9.7878787878788103</v>
      </c>
      <c r="H99" s="68">
        <f t="shared" si="27"/>
        <v>298.66666666666663</v>
      </c>
      <c r="S99" s="78">
        <f t="shared" si="21"/>
        <v>90</v>
      </c>
      <c r="T99" s="56">
        <f>+S99*'Failure Data'!F$3</f>
        <v>38.571428571428569</v>
      </c>
      <c r="V99" s="3">
        <f t="shared" si="17"/>
        <v>101.77485250665559</v>
      </c>
      <c r="W99" s="2">
        <f>'Failure Data'!E101</f>
        <v>150</v>
      </c>
      <c r="Y99" s="70">
        <f t="shared" si="22"/>
        <v>90</v>
      </c>
      <c r="Z99" s="3">
        <f t="shared" si="18"/>
        <v>133.01247868144901</v>
      </c>
      <c r="AB99" s="3">
        <f t="shared" si="24"/>
        <v>106.16930166132801</v>
      </c>
      <c r="AC99" s="2">
        <f>'Failure Data'!E101</f>
        <v>150</v>
      </c>
      <c r="AE99" s="70">
        <f t="shared" si="23"/>
        <v>90</v>
      </c>
      <c r="AF99" s="3">
        <f t="shared" si="19"/>
        <v>126.67262867856441</v>
      </c>
    </row>
    <row r="100" spans="1:32" x14ac:dyDescent="0.2">
      <c r="A100" s="1">
        <v>91</v>
      </c>
      <c r="B100" s="3">
        <f t="shared" si="20"/>
        <v>311.84848484848487</v>
      </c>
      <c r="C100" s="37"/>
      <c r="D100" s="3">
        <f t="shared" si="16"/>
        <v>302.06060606060606</v>
      </c>
      <c r="E100" s="37"/>
      <c r="F100" s="68">
        <f t="shared" si="25"/>
        <v>-61.848484848484873</v>
      </c>
      <c r="G100" s="68">
        <f t="shared" si="26"/>
        <v>9.7878787878788103</v>
      </c>
      <c r="H100" s="68">
        <f t="shared" si="27"/>
        <v>302.06060606060606</v>
      </c>
      <c r="S100" s="78">
        <f t="shared" si="21"/>
        <v>91</v>
      </c>
      <c r="T100" s="56">
        <f>+S100*'Failure Data'!F$3</f>
        <v>39</v>
      </c>
      <c r="V100" s="3">
        <f t="shared" si="17"/>
        <v>103.16114686777547</v>
      </c>
      <c r="W100" s="2">
        <f>'Failure Data'!E102</f>
        <v>152</v>
      </c>
      <c r="Y100" s="70">
        <f t="shared" si="22"/>
        <v>91</v>
      </c>
      <c r="Z100" s="3">
        <f t="shared" si="18"/>
        <v>134.45517372233797</v>
      </c>
      <c r="AB100" s="3">
        <f t="shared" si="24"/>
        <v>107.5555960224479</v>
      </c>
      <c r="AC100" s="2">
        <f>'Failure Data'!E102</f>
        <v>152</v>
      </c>
      <c r="AE100" s="70">
        <f t="shared" si="23"/>
        <v>91</v>
      </c>
      <c r="AF100" s="3">
        <f t="shared" si="19"/>
        <v>128.11532371945336</v>
      </c>
    </row>
    <row r="101" spans="1:32" x14ac:dyDescent="0.2">
      <c r="A101" s="1">
        <v>92</v>
      </c>
      <c r="B101" s="3">
        <f t="shared" ref="B101:B164" si="28">+(B$4*A101)+B$5</f>
        <v>315.24242424242425</v>
      </c>
      <c r="C101" s="37"/>
      <c r="D101" s="3">
        <f t="shared" ref="D101:D164" si="29">+(D$4*A101)+D$5</f>
        <v>305.45454545454544</v>
      </c>
      <c r="E101" s="37"/>
      <c r="F101" s="68">
        <f t="shared" ref="F101:F164" si="30">+xmax-B101</f>
        <v>-65.242424242424249</v>
      </c>
      <c r="G101" s="68">
        <f t="shared" ref="G101:G164" si="31">+B101-D101</f>
        <v>9.7878787878788103</v>
      </c>
      <c r="H101" s="68">
        <f t="shared" ref="H101:H164" si="32">D101</f>
        <v>305.45454545454544</v>
      </c>
      <c r="S101" s="78">
        <f t="shared" ref="S101:S164" si="33">Y101</f>
        <v>92</v>
      </c>
      <c r="T101" s="56">
        <f>+S101*'Failure Data'!F$3</f>
        <v>39.428571428571423</v>
      </c>
      <c r="V101" s="3">
        <f t="shared" si="17"/>
        <v>106.62688277057521</v>
      </c>
      <c r="W101" s="2">
        <f>'Failure Data'!E103</f>
        <v>157</v>
      </c>
      <c r="Y101" s="70">
        <f t="shared" ref="Y101:Y164" si="34">A101</f>
        <v>92</v>
      </c>
      <c r="Z101" s="3">
        <f t="shared" ref="Z101:Z164" si="35">(RejectSlope*Y101)+RejectYint</f>
        <v>135.89786876322694</v>
      </c>
      <c r="AB101" s="3">
        <f t="shared" si="24"/>
        <v>111.02133192524762</v>
      </c>
      <c r="AC101" s="2">
        <f>'Failure Data'!E103</f>
        <v>157</v>
      </c>
      <c r="AE101" s="70">
        <f t="shared" ref="AE101:AE164" si="36">Y101</f>
        <v>92</v>
      </c>
      <c r="AF101" s="3">
        <f t="shared" ref="AF101:AF164" si="37">(AcceptSlope*AE101)+AcceptYint</f>
        <v>129.55801876034232</v>
      </c>
    </row>
    <row r="102" spans="1:32" x14ac:dyDescent="0.2">
      <c r="A102" s="1">
        <v>93</v>
      </c>
      <c r="B102" s="3">
        <f t="shared" si="28"/>
        <v>318.63636363636363</v>
      </c>
      <c r="C102" s="37"/>
      <c r="D102" s="3">
        <f t="shared" si="29"/>
        <v>308.84848484848482</v>
      </c>
      <c r="E102" s="37"/>
      <c r="F102" s="68">
        <f t="shared" si="30"/>
        <v>-68.636363636363626</v>
      </c>
      <c r="G102" s="68">
        <f t="shared" si="31"/>
        <v>9.7878787878788103</v>
      </c>
      <c r="H102" s="68">
        <f t="shared" si="32"/>
        <v>308.84848484848482</v>
      </c>
      <c r="S102" s="78">
        <f t="shared" si="33"/>
        <v>93</v>
      </c>
      <c r="T102" s="56">
        <f>+S102*'Failure Data'!F$3</f>
        <v>39.857142857142854</v>
      </c>
      <c r="V102" s="3">
        <f t="shared" si="17"/>
        <v>107.32002995113515</v>
      </c>
      <c r="W102" s="2">
        <f>'Failure Data'!E104</f>
        <v>158</v>
      </c>
      <c r="Y102" s="70">
        <f t="shared" si="34"/>
        <v>93</v>
      </c>
      <c r="Z102" s="3">
        <f t="shared" si="35"/>
        <v>137.3405638041159</v>
      </c>
      <c r="AB102" s="3">
        <f t="shared" si="24"/>
        <v>111.71447910580757</v>
      </c>
      <c r="AC102" s="2">
        <f>'Failure Data'!E104</f>
        <v>158</v>
      </c>
      <c r="AE102" s="70">
        <f t="shared" si="36"/>
        <v>93</v>
      </c>
      <c r="AF102" s="3">
        <f t="shared" si="37"/>
        <v>131.00071380123129</v>
      </c>
    </row>
    <row r="103" spans="1:32" x14ac:dyDescent="0.2">
      <c r="A103" s="1">
        <v>94</v>
      </c>
      <c r="B103" s="3">
        <f t="shared" si="28"/>
        <v>322.03030303030306</v>
      </c>
      <c r="C103" s="37"/>
      <c r="D103" s="3">
        <f t="shared" si="29"/>
        <v>312.24242424242425</v>
      </c>
      <c r="E103" s="37"/>
      <c r="F103" s="68">
        <f t="shared" si="30"/>
        <v>-72.03030303030306</v>
      </c>
      <c r="G103" s="68">
        <f t="shared" si="31"/>
        <v>9.7878787878788103</v>
      </c>
      <c r="H103" s="68">
        <f t="shared" si="32"/>
        <v>312.24242424242425</v>
      </c>
      <c r="S103" s="78">
        <f t="shared" si="33"/>
        <v>94</v>
      </c>
      <c r="T103" s="56">
        <f>+S103*'Failure Data'!F$3</f>
        <v>40.285714285714285</v>
      </c>
      <c r="V103" s="3">
        <f t="shared" si="17"/>
        <v>108.70632431225503</v>
      </c>
      <c r="W103" s="2">
        <f>'Failure Data'!E105</f>
        <v>160</v>
      </c>
      <c r="Y103" s="70">
        <f t="shared" si="34"/>
        <v>94</v>
      </c>
      <c r="Z103" s="3">
        <f t="shared" si="35"/>
        <v>138.78325884500487</v>
      </c>
      <c r="AB103" s="3">
        <f t="shared" si="24"/>
        <v>113.10077346692746</v>
      </c>
      <c r="AC103" s="2">
        <f>'Failure Data'!E105</f>
        <v>160</v>
      </c>
      <c r="AE103" s="70">
        <f t="shared" si="36"/>
        <v>94</v>
      </c>
      <c r="AF103" s="3">
        <f t="shared" si="37"/>
        <v>132.44340884212025</v>
      </c>
    </row>
    <row r="104" spans="1:32" x14ac:dyDescent="0.2">
      <c r="A104" s="1">
        <v>95</v>
      </c>
      <c r="B104" s="3">
        <f t="shared" si="28"/>
        <v>325.42424242424244</v>
      </c>
      <c r="C104" s="37"/>
      <c r="D104" s="3">
        <f t="shared" si="29"/>
        <v>315.63636363636363</v>
      </c>
      <c r="E104" s="37"/>
      <c r="F104" s="68">
        <f t="shared" si="30"/>
        <v>-75.424242424242436</v>
      </c>
      <c r="G104" s="68">
        <f t="shared" si="31"/>
        <v>9.7878787878788103</v>
      </c>
      <c r="H104" s="68">
        <f t="shared" si="32"/>
        <v>315.63636363636363</v>
      </c>
      <c r="S104" s="78">
        <f t="shared" si="33"/>
        <v>95</v>
      </c>
      <c r="T104" s="56">
        <f>+S104*'Failure Data'!F$3</f>
        <v>40.714285714285715</v>
      </c>
      <c r="V104" s="3">
        <f t="shared" si="17"/>
        <v>112.86520739561472</v>
      </c>
      <c r="W104" s="2">
        <f>'Failure Data'!E106</f>
        <v>166</v>
      </c>
      <c r="Y104" s="70">
        <f t="shared" si="34"/>
        <v>95</v>
      </c>
      <c r="Z104" s="3">
        <f t="shared" si="35"/>
        <v>140.22595388589383</v>
      </c>
      <c r="AB104" s="3">
        <f t="shared" si="24"/>
        <v>117.25965655028713</v>
      </c>
      <c r="AC104" s="2">
        <f>'Failure Data'!E106</f>
        <v>166</v>
      </c>
      <c r="AE104" s="70">
        <f t="shared" si="36"/>
        <v>95</v>
      </c>
      <c r="AF104" s="3">
        <f t="shared" si="37"/>
        <v>133.88610388300921</v>
      </c>
    </row>
    <row r="105" spans="1:32" x14ac:dyDescent="0.2">
      <c r="A105" s="1">
        <v>96</v>
      </c>
      <c r="B105" s="3">
        <f t="shared" si="28"/>
        <v>328.81818181818181</v>
      </c>
      <c r="C105" s="37"/>
      <c r="D105" s="3">
        <f t="shared" si="29"/>
        <v>319.030303030303</v>
      </c>
      <c r="E105" s="37"/>
      <c r="F105" s="68">
        <f t="shared" si="30"/>
        <v>-78.818181818181813</v>
      </c>
      <c r="G105" s="68">
        <f t="shared" si="31"/>
        <v>9.7878787878788103</v>
      </c>
      <c r="H105" s="68">
        <f t="shared" si="32"/>
        <v>319.030303030303</v>
      </c>
      <c r="S105" s="78">
        <f t="shared" si="33"/>
        <v>96</v>
      </c>
      <c r="T105" s="56">
        <f>+S105*'Failure Data'!F$3</f>
        <v>41.142857142857139</v>
      </c>
      <c r="V105" s="3">
        <f t="shared" si="17"/>
        <v>116.33094329841444</v>
      </c>
      <c r="W105" s="2">
        <f>'Failure Data'!E107</f>
        <v>171</v>
      </c>
      <c r="Y105" s="70">
        <f t="shared" si="34"/>
        <v>96</v>
      </c>
      <c r="Z105" s="3">
        <f t="shared" si="35"/>
        <v>141.66864892678279</v>
      </c>
      <c r="AB105" s="3">
        <f t="shared" si="24"/>
        <v>120.72539245308685</v>
      </c>
      <c r="AC105" s="2">
        <f>'Failure Data'!E107</f>
        <v>171</v>
      </c>
      <c r="AE105" s="70">
        <f t="shared" si="36"/>
        <v>96</v>
      </c>
      <c r="AF105" s="3">
        <f t="shared" si="37"/>
        <v>135.32879892389818</v>
      </c>
    </row>
    <row r="106" spans="1:32" x14ac:dyDescent="0.2">
      <c r="A106" s="1">
        <v>97</v>
      </c>
      <c r="B106" s="3">
        <f t="shared" si="28"/>
        <v>332.21212121212125</v>
      </c>
      <c r="C106" s="37"/>
      <c r="D106" s="3">
        <f t="shared" si="29"/>
        <v>322.42424242424244</v>
      </c>
      <c r="E106" s="37"/>
      <c r="F106" s="68">
        <f t="shared" si="30"/>
        <v>-82.212121212121247</v>
      </c>
      <c r="G106" s="68">
        <f t="shared" si="31"/>
        <v>9.7878787878788103</v>
      </c>
      <c r="H106" s="68">
        <f t="shared" si="32"/>
        <v>322.42424242424244</v>
      </c>
      <c r="S106" s="78">
        <f t="shared" si="33"/>
        <v>97</v>
      </c>
      <c r="T106" s="56">
        <f>+S106*'Failure Data'!F$3</f>
        <v>41.571428571428569</v>
      </c>
      <c r="V106" s="3">
        <f t="shared" si="17"/>
        <v>118.41038484009428</v>
      </c>
      <c r="W106" s="2">
        <f>'Failure Data'!E108</f>
        <v>174</v>
      </c>
      <c r="Y106" s="70">
        <f t="shared" si="34"/>
        <v>97</v>
      </c>
      <c r="Z106" s="3">
        <f t="shared" si="35"/>
        <v>143.11134396767176</v>
      </c>
      <c r="AB106" s="3">
        <f t="shared" si="24"/>
        <v>122.8048339947667</v>
      </c>
      <c r="AC106" s="2">
        <f>'Failure Data'!E108</f>
        <v>174</v>
      </c>
      <c r="AE106" s="70">
        <f t="shared" si="36"/>
        <v>97</v>
      </c>
      <c r="AF106" s="3">
        <f t="shared" si="37"/>
        <v>136.77149396478714</v>
      </c>
    </row>
    <row r="107" spans="1:32" x14ac:dyDescent="0.2">
      <c r="A107" s="1">
        <v>98</v>
      </c>
      <c r="B107" s="3">
        <f t="shared" si="28"/>
        <v>335.60606060606062</v>
      </c>
      <c r="C107" s="37"/>
      <c r="D107" s="3">
        <f t="shared" si="29"/>
        <v>325.81818181818181</v>
      </c>
      <c r="E107" s="37"/>
      <c r="F107" s="68">
        <f t="shared" si="30"/>
        <v>-85.606060606060623</v>
      </c>
      <c r="G107" s="68">
        <f t="shared" si="31"/>
        <v>9.7878787878788103</v>
      </c>
      <c r="H107" s="68">
        <f t="shared" si="32"/>
        <v>325.81818181818181</v>
      </c>
      <c r="S107" s="78">
        <f t="shared" si="33"/>
        <v>98</v>
      </c>
      <c r="T107" s="56">
        <f>+S107*'Failure Data'!F$3</f>
        <v>42</v>
      </c>
      <c r="V107" s="3">
        <f t="shared" si="17"/>
        <v>121.876120742894</v>
      </c>
      <c r="W107" s="2">
        <f>'Failure Data'!E109</f>
        <v>179</v>
      </c>
      <c r="Y107" s="70">
        <f t="shared" si="34"/>
        <v>98</v>
      </c>
      <c r="Z107" s="3">
        <f t="shared" si="35"/>
        <v>144.55403900856072</v>
      </c>
      <c r="AB107" s="3">
        <f t="shared" si="24"/>
        <v>126.27056989756642</v>
      </c>
      <c r="AC107" s="2">
        <f>'Failure Data'!E109</f>
        <v>179</v>
      </c>
      <c r="AE107" s="70">
        <f t="shared" si="36"/>
        <v>98</v>
      </c>
      <c r="AF107" s="3">
        <f t="shared" si="37"/>
        <v>138.2141890056761</v>
      </c>
    </row>
    <row r="108" spans="1:32" x14ac:dyDescent="0.2">
      <c r="A108" s="1">
        <v>99</v>
      </c>
      <c r="B108" s="3">
        <f t="shared" si="28"/>
        <v>339</v>
      </c>
      <c r="C108" s="37"/>
      <c r="D108" s="3">
        <f t="shared" si="29"/>
        <v>329.21212121212119</v>
      </c>
      <c r="E108" s="37"/>
      <c r="F108" s="68">
        <f t="shared" si="30"/>
        <v>-89</v>
      </c>
      <c r="G108" s="68">
        <f t="shared" si="31"/>
        <v>9.7878787878788103</v>
      </c>
      <c r="H108" s="68">
        <f t="shared" si="32"/>
        <v>329.21212121212119</v>
      </c>
      <c r="S108" s="78">
        <f t="shared" si="33"/>
        <v>99</v>
      </c>
      <c r="T108" s="56">
        <f>+S108*'Failure Data'!F$3</f>
        <v>42.428571428571423</v>
      </c>
      <c r="V108" s="3">
        <f t="shared" si="17"/>
        <v>124.64870946513379</v>
      </c>
      <c r="W108" s="2">
        <f>'Failure Data'!E110</f>
        <v>183</v>
      </c>
      <c r="Y108" s="70">
        <f t="shared" si="34"/>
        <v>99</v>
      </c>
      <c r="Z108" s="3">
        <f t="shared" si="35"/>
        <v>145.99673404944969</v>
      </c>
      <c r="AB108" s="3">
        <f t="shared" si="24"/>
        <v>129.04315861980621</v>
      </c>
      <c r="AC108" s="2">
        <f>'Failure Data'!E110</f>
        <v>183</v>
      </c>
      <c r="AE108" s="70">
        <f t="shared" si="36"/>
        <v>99</v>
      </c>
      <c r="AF108" s="3">
        <f t="shared" si="37"/>
        <v>139.65688404656507</v>
      </c>
    </row>
    <row r="109" spans="1:32" x14ac:dyDescent="0.2">
      <c r="A109" s="1">
        <v>100</v>
      </c>
      <c r="B109" s="3">
        <f t="shared" si="28"/>
        <v>342.39393939393938</v>
      </c>
      <c r="C109" s="37"/>
      <c r="D109" s="3">
        <f t="shared" si="29"/>
        <v>332.60606060606057</v>
      </c>
      <c r="E109" s="37"/>
      <c r="F109" s="68">
        <f t="shared" si="30"/>
        <v>-92.393939393939377</v>
      </c>
      <c r="G109" s="68">
        <f t="shared" si="31"/>
        <v>9.7878787878788103</v>
      </c>
      <c r="H109" s="68">
        <f t="shared" si="32"/>
        <v>332.60606060606057</v>
      </c>
      <c r="S109" s="78">
        <f t="shared" si="33"/>
        <v>100</v>
      </c>
      <c r="T109" s="56">
        <f>+S109*'Failure Data'!F$3</f>
        <v>42.857142857142854</v>
      </c>
      <c r="V109" s="3">
        <f t="shared" si="17"/>
        <v>127.42129818737357</v>
      </c>
      <c r="W109" s="2">
        <f>'Failure Data'!E111</f>
        <v>187</v>
      </c>
      <c r="Y109" s="70">
        <f t="shared" si="34"/>
        <v>100</v>
      </c>
      <c r="Z109" s="3">
        <f t="shared" si="35"/>
        <v>147.43942909033865</v>
      </c>
      <c r="AB109" s="3">
        <f t="shared" si="24"/>
        <v>131.815747342046</v>
      </c>
      <c r="AC109" s="2">
        <f>'Failure Data'!E111</f>
        <v>187</v>
      </c>
      <c r="AE109" s="70">
        <f t="shared" si="36"/>
        <v>100</v>
      </c>
      <c r="AF109" s="3">
        <f t="shared" si="37"/>
        <v>141.09957908745403</v>
      </c>
    </row>
    <row r="110" spans="1:32" x14ac:dyDescent="0.2">
      <c r="A110" s="1">
        <v>101</v>
      </c>
      <c r="B110" s="3">
        <f t="shared" si="28"/>
        <v>345.78787878787881</v>
      </c>
      <c r="C110" s="37"/>
      <c r="D110" s="3">
        <f t="shared" si="29"/>
        <v>336</v>
      </c>
      <c r="E110" s="37"/>
      <c r="F110" s="68">
        <f t="shared" si="30"/>
        <v>-95.78787878787881</v>
      </c>
      <c r="G110" s="68">
        <f t="shared" si="31"/>
        <v>9.7878787878788103</v>
      </c>
      <c r="H110" s="68">
        <f t="shared" si="32"/>
        <v>336</v>
      </c>
      <c r="S110" s="78">
        <f t="shared" si="33"/>
        <v>101</v>
      </c>
      <c r="T110" s="56">
        <f>+S110*'Failure Data'!F$3</f>
        <v>43.285714285714285</v>
      </c>
      <c r="V110" s="3">
        <f t="shared" si="17"/>
        <v>128.11444536793351</v>
      </c>
      <c r="W110" s="2">
        <f>'Failure Data'!E112</f>
        <v>188</v>
      </c>
      <c r="Y110" s="70">
        <f t="shared" si="34"/>
        <v>101</v>
      </c>
      <c r="Z110" s="3">
        <f t="shared" si="35"/>
        <v>148.88212413122761</v>
      </c>
      <c r="AB110" s="3">
        <f t="shared" si="24"/>
        <v>132.50889452260591</v>
      </c>
      <c r="AC110" s="2">
        <f>'Failure Data'!E112</f>
        <v>188</v>
      </c>
      <c r="AE110" s="70">
        <f t="shared" si="36"/>
        <v>101</v>
      </c>
      <c r="AF110" s="3">
        <f t="shared" si="37"/>
        <v>142.542274128343</v>
      </c>
    </row>
    <row r="111" spans="1:32" x14ac:dyDescent="0.2">
      <c r="A111" s="1">
        <v>102</v>
      </c>
      <c r="B111" s="3">
        <f t="shared" si="28"/>
        <v>349.18181818181819</v>
      </c>
      <c r="C111" s="37"/>
      <c r="D111" s="3">
        <f t="shared" si="29"/>
        <v>339.39393939393938</v>
      </c>
      <c r="E111" s="37"/>
      <c r="F111" s="68">
        <f t="shared" si="30"/>
        <v>-99.181818181818187</v>
      </c>
      <c r="G111" s="68">
        <f t="shared" si="31"/>
        <v>9.7878787878788103</v>
      </c>
      <c r="H111" s="68">
        <f t="shared" si="32"/>
        <v>339.39393939393938</v>
      </c>
      <c r="S111" s="78">
        <f t="shared" si="33"/>
        <v>102</v>
      </c>
      <c r="T111" s="56">
        <f>+S111*'Failure Data'!F$3</f>
        <v>43.714285714285715</v>
      </c>
      <c r="V111" s="3">
        <f t="shared" si="17"/>
        <v>130.8870340901733</v>
      </c>
      <c r="W111" s="2">
        <f>'Failure Data'!E113</f>
        <v>192</v>
      </c>
      <c r="Y111" s="70">
        <f t="shared" si="34"/>
        <v>102</v>
      </c>
      <c r="Z111" s="3">
        <f t="shared" si="35"/>
        <v>150.32481917211658</v>
      </c>
      <c r="AB111" s="3">
        <f t="shared" si="24"/>
        <v>135.2814832448457</v>
      </c>
      <c r="AC111" s="2">
        <f>'Failure Data'!E113</f>
        <v>192</v>
      </c>
      <c r="AE111" s="70">
        <f t="shared" si="36"/>
        <v>102</v>
      </c>
      <c r="AF111" s="3">
        <f t="shared" si="37"/>
        <v>143.98496916923196</v>
      </c>
    </row>
    <row r="112" spans="1:32" x14ac:dyDescent="0.2">
      <c r="A112" s="1">
        <v>103</v>
      </c>
      <c r="B112" s="3">
        <f t="shared" si="28"/>
        <v>352.57575757575756</v>
      </c>
      <c r="C112" s="37"/>
      <c r="D112" s="3">
        <f t="shared" si="29"/>
        <v>342.78787878787875</v>
      </c>
      <c r="E112" s="37"/>
      <c r="F112" s="68">
        <f t="shared" si="30"/>
        <v>-102.57575757575756</v>
      </c>
      <c r="G112" s="68">
        <f t="shared" si="31"/>
        <v>9.7878787878788103</v>
      </c>
      <c r="H112" s="68">
        <f t="shared" si="32"/>
        <v>342.78787878787875</v>
      </c>
      <c r="S112" s="78">
        <f t="shared" si="33"/>
        <v>103</v>
      </c>
      <c r="T112" s="56">
        <f>+S112*'Failure Data'!F$3</f>
        <v>44.142857142857139</v>
      </c>
      <c r="V112" s="3">
        <f t="shared" si="17"/>
        <v>131.58018127073325</v>
      </c>
      <c r="W112" s="2">
        <f>'Failure Data'!E114</f>
        <v>193</v>
      </c>
      <c r="Y112" s="70">
        <f t="shared" si="34"/>
        <v>103</v>
      </c>
      <c r="Z112" s="3">
        <f t="shared" si="35"/>
        <v>151.76751421300554</v>
      </c>
      <c r="AB112" s="3">
        <f t="shared" si="24"/>
        <v>135.97463042540565</v>
      </c>
      <c r="AC112" s="2">
        <f>'Failure Data'!E114</f>
        <v>193</v>
      </c>
      <c r="AE112" s="70">
        <f t="shared" si="36"/>
        <v>103</v>
      </c>
      <c r="AF112" s="3">
        <f t="shared" si="37"/>
        <v>145.42766421012092</v>
      </c>
    </row>
    <row r="113" spans="1:32" x14ac:dyDescent="0.2">
      <c r="A113" s="1">
        <v>104</v>
      </c>
      <c r="B113" s="3">
        <f t="shared" si="28"/>
        <v>355.969696969697</v>
      </c>
      <c r="C113" s="37"/>
      <c r="D113" s="3">
        <f t="shared" si="29"/>
        <v>346.18181818181819</v>
      </c>
      <c r="E113" s="37"/>
      <c r="F113" s="68">
        <f t="shared" si="30"/>
        <v>-105.969696969697</v>
      </c>
      <c r="G113" s="68">
        <f t="shared" si="31"/>
        <v>9.7878787878788103</v>
      </c>
      <c r="H113" s="68">
        <f t="shared" si="32"/>
        <v>346.18181818181819</v>
      </c>
      <c r="S113" s="78">
        <f t="shared" si="33"/>
        <v>104</v>
      </c>
      <c r="T113" s="56">
        <f>+S113*'Failure Data'!F$3</f>
        <v>44.571428571428569</v>
      </c>
      <c r="V113" s="3">
        <f t="shared" si="17"/>
        <v>138.51165307633269</v>
      </c>
      <c r="W113" s="2">
        <f>'Failure Data'!E115</f>
        <v>203</v>
      </c>
      <c r="Y113" s="70">
        <f t="shared" si="34"/>
        <v>104</v>
      </c>
      <c r="Z113" s="3">
        <f t="shared" si="35"/>
        <v>153.2102092538945</v>
      </c>
      <c r="AB113" s="3">
        <f t="shared" si="24"/>
        <v>142.90610223100509</v>
      </c>
      <c r="AC113" s="2">
        <f>'Failure Data'!E115</f>
        <v>203</v>
      </c>
      <c r="AE113" s="70">
        <f t="shared" si="36"/>
        <v>104</v>
      </c>
      <c r="AF113" s="3">
        <f t="shared" si="37"/>
        <v>146.87035925100989</v>
      </c>
    </row>
    <row r="114" spans="1:32" x14ac:dyDescent="0.2">
      <c r="A114" s="1">
        <v>105</v>
      </c>
      <c r="B114" s="3">
        <f t="shared" si="28"/>
        <v>359.36363636363637</v>
      </c>
      <c r="C114" s="37"/>
      <c r="D114" s="3">
        <f t="shared" si="29"/>
        <v>349.57575757575756</v>
      </c>
      <c r="E114" s="37"/>
      <c r="F114" s="68">
        <f t="shared" si="30"/>
        <v>-109.36363636363637</v>
      </c>
      <c r="G114" s="68">
        <f t="shared" si="31"/>
        <v>9.7878787878788103</v>
      </c>
      <c r="H114" s="68">
        <f t="shared" si="32"/>
        <v>349.57575757575756</v>
      </c>
      <c r="S114" s="78">
        <f t="shared" si="33"/>
        <v>105</v>
      </c>
      <c r="T114" s="56">
        <f>+S114*'Failure Data'!F$3</f>
        <v>45</v>
      </c>
      <c r="V114" s="3">
        <f t="shared" si="17"/>
        <v>139.89794743745259</v>
      </c>
      <c r="W114" s="2">
        <f>'Failure Data'!E116</f>
        <v>205</v>
      </c>
      <c r="Y114" s="70">
        <f t="shared" si="34"/>
        <v>105</v>
      </c>
      <c r="Z114" s="3">
        <f t="shared" si="35"/>
        <v>154.65290429478347</v>
      </c>
      <c r="AB114" s="3">
        <f t="shared" si="24"/>
        <v>144.29239659212499</v>
      </c>
      <c r="AC114" s="2">
        <f>'Failure Data'!E116</f>
        <v>205</v>
      </c>
      <c r="AE114" s="70">
        <f t="shared" si="36"/>
        <v>105</v>
      </c>
      <c r="AF114" s="3">
        <f t="shared" si="37"/>
        <v>148.31305429189885</v>
      </c>
    </row>
    <row r="115" spans="1:32" x14ac:dyDescent="0.2">
      <c r="A115" s="1">
        <v>106</v>
      </c>
      <c r="B115" s="3">
        <f t="shared" si="28"/>
        <v>362.75757575757575</v>
      </c>
      <c r="C115" s="37"/>
      <c r="D115" s="3">
        <f t="shared" si="29"/>
        <v>352.96969696969694</v>
      </c>
      <c r="E115" s="37"/>
      <c r="F115" s="68">
        <f t="shared" si="30"/>
        <v>-112.75757575757575</v>
      </c>
      <c r="G115" s="68">
        <f t="shared" si="31"/>
        <v>9.7878787878788103</v>
      </c>
      <c r="H115" s="68">
        <f t="shared" si="32"/>
        <v>352.96969696969694</v>
      </c>
      <c r="S115" s="78">
        <f t="shared" si="33"/>
        <v>106</v>
      </c>
      <c r="T115" s="56">
        <f>+S115*'Failure Data'!F$3</f>
        <v>45.428571428571423</v>
      </c>
      <c r="V115" s="3">
        <f t="shared" si="17"/>
        <v>141.97738897913243</v>
      </c>
      <c r="W115" s="2">
        <f>'Failure Data'!E117</f>
        <v>208</v>
      </c>
      <c r="Y115" s="70">
        <f t="shared" si="34"/>
        <v>106</v>
      </c>
      <c r="Z115" s="3">
        <f t="shared" si="35"/>
        <v>156.09559933567243</v>
      </c>
      <c r="AB115" s="3">
        <f t="shared" si="24"/>
        <v>146.37183813380483</v>
      </c>
      <c r="AC115" s="2">
        <f>'Failure Data'!E117</f>
        <v>208</v>
      </c>
      <c r="AE115" s="70">
        <f t="shared" si="36"/>
        <v>106</v>
      </c>
      <c r="AF115" s="3">
        <f t="shared" si="37"/>
        <v>149.75574933278781</v>
      </c>
    </row>
    <row r="116" spans="1:32" x14ac:dyDescent="0.2">
      <c r="A116" s="1">
        <v>107</v>
      </c>
      <c r="B116" s="3">
        <f t="shared" si="28"/>
        <v>366.15151515151518</v>
      </c>
      <c r="C116" s="37"/>
      <c r="D116" s="3">
        <f t="shared" si="29"/>
        <v>356.36363636363637</v>
      </c>
      <c r="E116" s="37"/>
      <c r="F116" s="68">
        <f t="shared" si="30"/>
        <v>-116.15151515151518</v>
      </c>
      <c r="G116" s="68">
        <f t="shared" si="31"/>
        <v>9.7878787878788103</v>
      </c>
      <c r="H116" s="68">
        <f t="shared" si="32"/>
        <v>356.36363636363637</v>
      </c>
      <c r="S116" s="78">
        <f t="shared" si="33"/>
        <v>107</v>
      </c>
      <c r="T116" s="56">
        <f>+S116*'Failure Data'!F$3</f>
        <v>45.857142857142854</v>
      </c>
      <c r="V116" s="3">
        <f t="shared" si="17"/>
        <v>142.67053615969238</v>
      </c>
      <c r="W116" s="2">
        <f>'Failure Data'!E118</f>
        <v>209</v>
      </c>
      <c r="Y116" s="70">
        <f t="shared" si="34"/>
        <v>107</v>
      </c>
      <c r="Z116" s="3">
        <f t="shared" si="35"/>
        <v>157.53829437656137</v>
      </c>
      <c r="AB116" s="3">
        <f t="shared" si="24"/>
        <v>147.06498531436478</v>
      </c>
      <c r="AC116" s="2">
        <f>'Failure Data'!E118</f>
        <v>209</v>
      </c>
      <c r="AE116" s="70">
        <f t="shared" si="36"/>
        <v>107</v>
      </c>
      <c r="AF116" s="3">
        <f t="shared" si="37"/>
        <v>151.19844437367678</v>
      </c>
    </row>
    <row r="117" spans="1:32" x14ac:dyDescent="0.2">
      <c r="A117" s="1">
        <v>108</v>
      </c>
      <c r="B117" s="3">
        <f t="shared" si="28"/>
        <v>369.54545454545456</v>
      </c>
      <c r="C117" s="37"/>
      <c r="D117" s="3">
        <f t="shared" si="29"/>
        <v>359.75757575757575</v>
      </c>
      <c r="E117" s="37"/>
      <c r="F117" s="68">
        <f t="shared" si="30"/>
        <v>-119.54545454545456</v>
      </c>
      <c r="G117" s="68">
        <f t="shared" si="31"/>
        <v>9.7878787878788103</v>
      </c>
      <c r="H117" s="68">
        <f t="shared" si="32"/>
        <v>359.75757575757575</v>
      </c>
      <c r="S117" s="78">
        <f t="shared" si="33"/>
        <v>108</v>
      </c>
      <c r="T117" s="56">
        <f>+S117*'Failure Data'!F$3</f>
        <v>46.285714285714285</v>
      </c>
      <c r="V117" s="3">
        <f t="shared" si="17"/>
        <v>143.36368334025232</v>
      </c>
      <c r="W117" s="2">
        <f>'Failure Data'!E119</f>
        <v>210</v>
      </c>
      <c r="Y117" s="70">
        <f t="shared" si="34"/>
        <v>108</v>
      </c>
      <c r="Z117" s="3">
        <f t="shared" si="35"/>
        <v>158.98098941745033</v>
      </c>
      <c r="AB117" s="3">
        <f t="shared" si="24"/>
        <v>147.75813249492472</v>
      </c>
      <c r="AC117" s="2">
        <f>'Failure Data'!E119</f>
        <v>210</v>
      </c>
      <c r="AE117" s="70">
        <f t="shared" si="36"/>
        <v>108</v>
      </c>
      <c r="AF117" s="3">
        <f t="shared" si="37"/>
        <v>152.64113941456574</v>
      </c>
    </row>
    <row r="118" spans="1:32" x14ac:dyDescent="0.2">
      <c r="A118" s="1">
        <v>109</v>
      </c>
      <c r="B118" s="3">
        <f t="shared" si="28"/>
        <v>372.93939393939394</v>
      </c>
      <c r="C118" s="37"/>
      <c r="D118" s="3">
        <f t="shared" si="29"/>
        <v>363.15151515151513</v>
      </c>
      <c r="E118" s="37"/>
      <c r="F118" s="68">
        <f t="shared" si="30"/>
        <v>-122.93939393939394</v>
      </c>
      <c r="G118" s="68">
        <f t="shared" si="31"/>
        <v>9.7878787878788103</v>
      </c>
      <c r="H118" s="68">
        <f t="shared" si="32"/>
        <v>363.15151515151513</v>
      </c>
      <c r="S118" s="78">
        <f t="shared" si="33"/>
        <v>109</v>
      </c>
      <c r="T118" s="56">
        <f>+S118*'Failure Data'!F$3</f>
        <v>46.714285714285708</v>
      </c>
      <c r="V118" s="3">
        <f t="shared" si="17"/>
        <v>144.05683052081227</v>
      </c>
      <c r="W118" s="2">
        <f>'Failure Data'!E120</f>
        <v>211</v>
      </c>
      <c r="Y118" s="70">
        <f t="shared" si="34"/>
        <v>109</v>
      </c>
      <c r="Z118" s="3">
        <f t="shared" si="35"/>
        <v>160.4236844583393</v>
      </c>
      <c r="AB118" s="3">
        <f t="shared" si="24"/>
        <v>148.45127967548467</v>
      </c>
      <c r="AC118" s="2">
        <f>'Failure Data'!E120</f>
        <v>211</v>
      </c>
      <c r="AE118" s="70">
        <f t="shared" si="36"/>
        <v>109</v>
      </c>
      <c r="AF118" s="3">
        <f t="shared" si="37"/>
        <v>154.08383445545471</v>
      </c>
    </row>
    <row r="119" spans="1:32" x14ac:dyDescent="0.2">
      <c r="A119" s="1">
        <v>110</v>
      </c>
      <c r="B119" s="3">
        <f t="shared" si="28"/>
        <v>376.33333333333337</v>
      </c>
      <c r="C119" s="37"/>
      <c r="D119" s="3">
        <f t="shared" si="29"/>
        <v>366.54545454545456</v>
      </c>
      <c r="E119" s="37"/>
      <c r="F119" s="68">
        <f t="shared" si="30"/>
        <v>-126.33333333333337</v>
      </c>
      <c r="G119" s="68">
        <f t="shared" si="31"/>
        <v>9.7878787878788103</v>
      </c>
      <c r="H119" s="68">
        <f t="shared" si="32"/>
        <v>366.54545454545456</v>
      </c>
      <c r="S119" s="78">
        <f t="shared" si="33"/>
        <v>110</v>
      </c>
      <c r="T119" s="56">
        <f>+S119*'Failure Data'!F$3</f>
        <v>47.142857142857139</v>
      </c>
      <c r="V119" s="3">
        <f t="shared" si="17"/>
        <v>144.74997770137222</v>
      </c>
      <c r="W119" s="2">
        <f>'Failure Data'!E121</f>
        <v>212</v>
      </c>
      <c r="Y119" s="70">
        <f t="shared" si="34"/>
        <v>110</v>
      </c>
      <c r="Z119" s="3">
        <f t="shared" si="35"/>
        <v>161.86637949922826</v>
      </c>
      <c r="AB119" s="3">
        <f t="shared" si="24"/>
        <v>149.14442685604462</v>
      </c>
      <c r="AC119" s="2">
        <f>'Failure Data'!E121</f>
        <v>212</v>
      </c>
      <c r="AE119" s="70">
        <f t="shared" si="36"/>
        <v>110</v>
      </c>
      <c r="AF119" s="3">
        <f t="shared" si="37"/>
        <v>155.52652949634367</v>
      </c>
    </row>
    <row r="120" spans="1:32" x14ac:dyDescent="0.2">
      <c r="A120" s="1">
        <v>111</v>
      </c>
      <c r="B120" s="3">
        <f t="shared" si="28"/>
        <v>379.72727272727275</v>
      </c>
      <c r="C120" s="37"/>
      <c r="D120" s="3">
        <f t="shared" si="29"/>
        <v>369.93939393939394</v>
      </c>
      <c r="E120" s="37"/>
      <c r="F120" s="68">
        <f t="shared" si="30"/>
        <v>-129.72727272727275</v>
      </c>
      <c r="G120" s="68">
        <f t="shared" si="31"/>
        <v>9.7878787878788103</v>
      </c>
      <c r="H120" s="68">
        <f t="shared" si="32"/>
        <v>369.93939393939394</v>
      </c>
      <c r="S120" s="78">
        <f t="shared" si="33"/>
        <v>111</v>
      </c>
      <c r="T120" s="56">
        <f>+S120*'Failure Data'!F$3</f>
        <v>47.571428571428569</v>
      </c>
      <c r="V120" s="3">
        <f t="shared" si="17"/>
        <v>144.74997770137222</v>
      </c>
      <c r="W120" s="2">
        <f>'Failure Data'!E122</f>
        <v>212</v>
      </c>
      <c r="Y120" s="70">
        <f t="shared" si="34"/>
        <v>111</v>
      </c>
      <c r="Z120" s="3">
        <f t="shared" si="35"/>
        <v>163.30907454011722</v>
      </c>
      <c r="AB120" s="3">
        <f t="shared" si="24"/>
        <v>149.14442685604462</v>
      </c>
      <c r="AC120" s="2">
        <f>'Failure Data'!E122</f>
        <v>212</v>
      </c>
      <c r="AE120" s="70">
        <f t="shared" si="36"/>
        <v>111</v>
      </c>
      <c r="AF120" s="3">
        <f t="shared" si="37"/>
        <v>156.96922453723263</v>
      </c>
    </row>
    <row r="121" spans="1:32" x14ac:dyDescent="0.2">
      <c r="A121" s="1">
        <v>112</v>
      </c>
      <c r="B121" s="3">
        <f t="shared" si="28"/>
        <v>383.12121212121212</v>
      </c>
      <c r="C121" s="37"/>
      <c r="D121" s="3">
        <f t="shared" si="29"/>
        <v>373.33333333333331</v>
      </c>
      <c r="E121" s="37"/>
      <c r="F121" s="68">
        <f t="shared" si="30"/>
        <v>-133.12121212121212</v>
      </c>
      <c r="G121" s="68">
        <f t="shared" si="31"/>
        <v>9.7878787878788103</v>
      </c>
      <c r="H121" s="68">
        <f t="shared" si="32"/>
        <v>373.33333333333331</v>
      </c>
      <c r="S121" s="78">
        <f t="shared" si="33"/>
        <v>112</v>
      </c>
      <c r="T121" s="56">
        <f>+S121*'Failure Data'!F$3</f>
        <v>48</v>
      </c>
      <c r="V121" s="3">
        <f t="shared" si="17"/>
        <v>144.74997770137222</v>
      </c>
      <c r="W121" s="2">
        <f>'Failure Data'!E123</f>
        <v>212</v>
      </c>
      <c r="Y121" s="70">
        <f t="shared" si="34"/>
        <v>112</v>
      </c>
      <c r="Z121" s="3">
        <f t="shared" si="35"/>
        <v>164.75176958100619</v>
      </c>
      <c r="AB121" s="3">
        <f t="shared" si="24"/>
        <v>149.14442685604462</v>
      </c>
      <c r="AC121" s="2">
        <f>'Failure Data'!E123</f>
        <v>212</v>
      </c>
      <c r="AE121" s="70">
        <f t="shared" si="36"/>
        <v>112</v>
      </c>
      <c r="AF121" s="3">
        <f t="shared" si="37"/>
        <v>158.4119195781216</v>
      </c>
    </row>
    <row r="122" spans="1:32" x14ac:dyDescent="0.2">
      <c r="A122" s="1">
        <v>113</v>
      </c>
      <c r="B122" s="3">
        <f t="shared" si="28"/>
        <v>386.5151515151515</v>
      </c>
      <c r="C122" s="37"/>
      <c r="D122" s="3">
        <f t="shared" si="29"/>
        <v>376.72727272727269</v>
      </c>
      <c r="E122" s="37"/>
      <c r="F122" s="68">
        <f t="shared" si="30"/>
        <v>-136.5151515151515</v>
      </c>
      <c r="G122" s="68">
        <f t="shared" si="31"/>
        <v>9.7878787878788103</v>
      </c>
      <c r="H122" s="68">
        <f t="shared" si="32"/>
        <v>376.72727272727269</v>
      </c>
      <c r="S122" s="78">
        <f t="shared" si="33"/>
        <v>113</v>
      </c>
      <c r="T122" s="56">
        <f>+S122*'Failure Data'!F$3</f>
        <v>48.428571428571423</v>
      </c>
      <c r="V122" s="3">
        <f t="shared" si="17"/>
        <v>144.74997770137222</v>
      </c>
      <c r="W122" s="2">
        <f>'Failure Data'!E124</f>
        <v>212</v>
      </c>
      <c r="Y122" s="70">
        <f t="shared" si="34"/>
        <v>113</v>
      </c>
      <c r="Z122" s="3">
        <f t="shared" si="35"/>
        <v>166.19446462189515</v>
      </c>
      <c r="AB122" s="3">
        <f t="shared" si="24"/>
        <v>149.14442685604462</v>
      </c>
      <c r="AC122" s="2">
        <f>'Failure Data'!E124</f>
        <v>212</v>
      </c>
      <c r="AE122" s="70">
        <f t="shared" si="36"/>
        <v>113</v>
      </c>
      <c r="AF122" s="3">
        <f t="shared" si="37"/>
        <v>159.85461461901056</v>
      </c>
    </row>
    <row r="123" spans="1:32" x14ac:dyDescent="0.2">
      <c r="A123" s="1">
        <v>114</v>
      </c>
      <c r="B123" s="3">
        <f t="shared" si="28"/>
        <v>389.90909090909093</v>
      </c>
      <c r="C123" s="37"/>
      <c r="D123" s="3">
        <f t="shared" si="29"/>
        <v>380.12121212121212</v>
      </c>
      <c r="E123" s="37"/>
      <c r="F123" s="68">
        <f t="shared" si="30"/>
        <v>-139.90909090909093</v>
      </c>
      <c r="G123" s="68">
        <f t="shared" si="31"/>
        <v>9.7878787878788103</v>
      </c>
      <c r="H123" s="68">
        <f t="shared" si="32"/>
        <v>380.12121212121212</v>
      </c>
      <c r="S123" s="78">
        <f t="shared" si="33"/>
        <v>114</v>
      </c>
      <c r="T123" s="56">
        <f>+S123*'Failure Data'!F$3</f>
        <v>48.857142857142854</v>
      </c>
      <c r="V123" s="3">
        <f t="shared" si="17"/>
        <v>145.44312488193214</v>
      </c>
      <c r="W123" s="2">
        <f>'Failure Data'!E125</f>
        <v>213</v>
      </c>
      <c r="Y123" s="70">
        <f t="shared" si="34"/>
        <v>114</v>
      </c>
      <c r="Z123" s="3">
        <f t="shared" si="35"/>
        <v>167.63715966278411</v>
      </c>
      <c r="AB123" s="3">
        <f t="shared" si="24"/>
        <v>149.83757403660456</v>
      </c>
      <c r="AC123" s="2">
        <f>'Failure Data'!E125</f>
        <v>213</v>
      </c>
      <c r="AE123" s="70">
        <f t="shared" si="36"/>
        <v>114</v>
      </c>
      <c r="AF123" s="3">
        <f t="shared" si="37"/>
        <v>161.29730965989953</v>
      </c>
    </row>
    <row r="124" spans="1:32" x14ac:dyDescent="0.2">
      <c r="A124" s="1">
        <v>115</v>
      </c>
      <c r="B124" s="3">
        <f t="shared" si="28"/>
        <v>393.30303030303031</v>
      </c>
      <c r="C124" s="37"/>
      <c r="D124" s="3">
        <f t="shared" si="29"/>
        <v>383.5151515151515</v>
      </c>
      <c r="E124" s="37"/>
      <c r="F124" s="68">
        <f t="shared" si="30"/>
        <v>-143.30303030303031</v>
      </c>
      <c r="G124" s="68">
        <f t="shared" si="31"/>
        <v>9.7878787878788103</v>
      </c>
      <c r="H124" s="68">
        <f t="shared" si="32"/>
        <v>383.5151515151515</v>
      </c>
      <c r="S124" s="78">
        <f t="shared" si="33"/>
        <v>115</v>
      </c>
      <c r="T124" s="56">
        <f>+S124*'Failure Data'!F$3</f>
        <v>49.285714285714285</v>
      </c>
      <c r="V124" s="3">
        <f t="shared" si="17"/>
        <v>145.44312488193214</v>
      </c>
      <c r="W124" s="2">
        <f>'Failure Data'!E126</f>
        <v>213</v>
      </c>
      <c r="Y124" s="70">
        <f t="shared" si="34"/>
        <v>115</v>
      </c>
      <c r="Z124" s="3">
        <f t="shared" si="35"/>
        <v>169.07985470367308</v>
      </c>
      <c r="AB124" s="3">
        <f t="shared" si="24"/>
        <v>149.83757403660456</v>
      </c>
      <c r="AC124" s="2">
        <f>'Failure Data'!E126</f>
        <v>213</v>
      </c>
      <c r="AE124" s="70">
        <f t="shared" si="36"/>
        <v>115</v>
      </c>
      <c r="AF124" s="3">
        <f t="shared" si="37"/>
        <v>162.74000470078849</v>
      </c>
    </row>
    <row r="125" spans="1:32" x14ac:dyDescent="0.2">
      <c r="A125" s="1">
        <v>116</v>
      </c>
      <c r="B125" s="3">
        <f t="shared" si="28"/>
        <v>396.69696969696969</v>
      </c>
      <c r="C125" s="37"/>
      <c r="D125" s="3">
        <f t="shared" si="29"/>
        <v>386.90909090909088</v>
      </c>
      <c r="E125" s="37"/>
      <c r="F125" s="68">
        <f t="shared" si="30"/>
        <v>-146.69696969696969</v>
      </c>
      <c r="G125" s="68">
        <f t="shared" si="31"/>
        <v>9.7878787878788103</v>
      </c>
      <c r="H125" s="68">
        <f t="shared" si="32"/>
        <v>386.90909090909088</v>
      </c>
      <c r="S125" s="78">
        <f t="shared" si="33"/>
        <v>116</v>
      </c>
      <c r="T125" s="56">
        <f>+S125*'Failure Data'!F$3</f>
        <v>49.714285714285708</v>
      </c>
      <c r="V125" s="3">
        <f t="shared" si="17"/>
        <v>146.13627206249208</v>
      </c>
      <c r="W125" s="2">
        <f>'Failure Data'!E127</f>
        <v>214</v>
      </c>
      <c r="Y125" s="70">
        <f t="shared" si="34"/>
        <v>116</v>
      </c>
      <c r="Z125" s="3">
        <f t="shared" si="35"/>
        <v>170.52254974456204</v>
      </c>
      <c r="AB125" s="3">
        <f t="shared" si="24"/>
        <v>150.53072121716451</v>
      </c>
      <c r="AC125" s="2">
        <f>'Failure Data'!E127</f>
        <v>214</v>
      </c>
      <c r="AE125" s="70">
        <f t="shared" si="36"/>
        <v>116</v>
      </c>
      <c r="AF125" s="3">
        <f t="shared" si="37"/>
        <v>164.18269974167745</v>
      </c>
    </row>
    <row r="126" spans="1:32" x14ac:dyDescent="0.2">
      <c r="A126" s="1">
        <v>117</v>
      </c>
      <c r="B126" s="3">
        <f t="shared" si="28"/>
        <v>400.09090909090912</v>
      </c>
      <c r="C126" s="37"/>
      <c r="D126" s="3">
        <f t="shared" si="29"/>
        <v>390.30303030303031</v>
      </c>
      <c r="E126" s="37"/>
      <c r="F126" s="68">
        <f t="shared" si="30"/>
        <v>-150.09090909090912</v>
      </c>
      <c r="G126" s="68">
        <f t="shared" si="31"/>
        <v>9.7878787878788103</v>
      </c>
      <c r="H126" s="68">
        <f t="shared" si="32"/>
        <v>390.30303030303031</v>
      </c>
      <c r="S126" s="78">
        <f t="shared" si="33"/>
        <v>117</v>
      </c>
      <c r="T126" s="56">
        <f>+S126*'Failure Data'!F$3</f>
        <v>50.142857142857139</v>
      </c>
      <c r="V126" s="3">
        <f t="shared" si="17"/>
        <v>146.82941924305203</v>
      </c>
      <c r="W126" s="2">
        <f>'Failure Data'!E128</f>
        <v>215</v>
      </c>
      <c r="Y126" s="70">
        <f t="shared" si="34"/>
        <v>117</v>
      </c>
      <c r="Z126" s="3">
        <f t="shared" si="35"/>
        <v>171.96524478545101</v>
      </c>
      <c r="AB126" s="3">
        <f t="shared" si="24"/>
        <v>151.22386839772446</v>
      </c>
      <c r="AC126" s="2">
        <f>'Failure Data'!E128</f>
        <v>215</v>
      </c>
      <c r="AE126" s="70">
        <f t="shared" si="36"/>
        <v>117</v>
      </c>
      <c r="AF126" s="3">
        <f t="shared" si="37"/>
        <v>165.62539478256642</v>
      </c>
    </row>
    <row r="127" spans="1:32" x14ac:dyDescent="0.2">
      <c r="A127" s="1">
        <v>118</v>
      </c>
      <c r="B127" s="3">
        <f t="shared" si="28"/>
        <v>403.4848484848485</v>
      </c>
      <c r="C127" s="37"/>
      <c r="D127" s="3">
        <f t="shared" si="29"/>
        <v>393.69696969696969</v>
      </c>
      <c r="E127" s="37"/>
      <c r="F127" s="68">
        <f t="shared" si="30"/>
        <v>-153.4848484848485</v>
      </c>
      <c r="G127" s="68">
        <f t="shared" si="31"/>
        <v>9.7878787878788103</v>
      </c>
      <c r="H127" s="68">
        <f t="shared" si="32"/>
        <v>393.69696969696969</v>
      </c>
      <c r="S127" s="78">
        <f t="shared" si="33"/>
        <v>118</v>
      </c>
      <c r="T127" s="56">
        <f>+S127*'Failure Data'!F$3</f>
        <v>50.571428571428569</v>
      </c>
      <c r="V127" s="3">
        <f t="shared" si="17"/>
        <v>146.82941924305203</v>
      </c>
      <c r="W127" s="2">
        <f>'Failure Data'!E129</f>
        <v>215</v>
      </c>
      <c r="Y127" s="70">
        <f t="shared" si="34"/>
        <v>118</v>
      </c>
      <c r="Z127" s="3">
        <f t="shared" si="35"/>
        <v>173.40793982633997</v>
      </c>
      <c r="AB127" s="3">
        <f t="shared" si="24"/>
        <v>151.22386839772446</v>
      </c>
      <c r="AC127" s="2">
        <f>'Failure Data'!E129</f>
        <v>215</v>
      </c>
      <c r="AE127" s="70">
        <f t="shared" si="36"/>
        <v>118</v>
      </c>
      <c r="AF127" s="3">
        <f t="shared" si="37"/>
        <v>167.06808982345538</v>
      </c>
    </row>
    <row r="128" spans="1:32" x14ac:dyDescent="0.2">
      <c r="A128" s="1">
        <v>119</v>
      </c>
      <c r="B128" s="3">
        <f t="shared" si="28"/>
        <v>406.87878787878788</v>
      </c>
      <c r="C128" s="37"/>
      <c r="D128" s="3">
        <f t="shared" si="29"/>
        <v>397.09090909090907</v>
      </c>
      <c r="E128" s="37"/>
      <c r="F128" s="68">
        <f t="shared" si="30"/>
        <v>-156.87878787878788</v>
      </c>
      <c r="G128" s="68">
        <f t="shared" si="31"/>
        <v>9.7878787878788103</v>
      </c>
      <c r="H128" s="68">
        <f t="shared" si="32"/>
        <v>397.09090909090907</v>
      </c>
      <c r="S128" s="78">
        <f t="shared" si="33"/>
        <v>119</v>
      </c>
      <c r="T128" s="56">
        <f>+S128*'Failure Data'!F$3</f>
        <v>51</v>
      </c>
      <c r="V128" s="3">
        <f t="shared" si="17"/>
        <v>146.82941924305203</v>
      </c>
      <c r="W128" s="2">
        <f>'Failure Data'!E130</f>
        <v>215</v>
      </c>
      <c r="Y128" s="70">
        <f t="shared" si="34"/>
        <v>119</v>
      </c>
      <c r="Z128" s="3">
        <f t="shared" si="35"/>
        <v>174.85063486722893</v>
      </c>
      <c r="AB128" s="3">
        <f t="shared" si="24"/>
        <v>151.22386839772446</v>
      </c>
      <c r="AC128" s="2">
        <f>'Failure Data'!E130</f>
        <v>215</v>
      </c>
      <c r="AE128" s="70">
        <f t="shared" si="36"/>
        <v>119</v>
      </c>
      <c r="AF128" s="3">
        <f t="shared" si="37"/>
        <v>168.51078486434434</v>
      </c>
    </row>
    <row r="129" spans="1:32" x14ac:dyDescent="0.2">
      <c r="A129" s="1">
        <v>120</v>
      </c>
      <c r="B129" s="3">
        <f t="shared" si="28"/>
        <v>410.27272727272731</v>
      </c>
      <c r="C129" s="37"/>
      <c r="D129" s="3">
        <f t="shared" si="29"/>
        <v>400.4848484848485</v>
      </c>
      <c r="E129" s="37"/>
      <c r="F129" s="68">
        <f t="shared" si="30"/>
        <v>-160.27272727272731</v>
      </c>
      <c r="G129" s="68">
        <f t="shared" si="31"/>
        <v>9.7878787878788103</v>
      </c>
      <c r="H129" s="68">
        <f t="shared" si="32"/>
        <v>400.4848484848485</v>
      </c>
      <c r="S129" s="78">
        <f t="shared" si="33"/>
        <v>120</v>
      </c>
      <c r="T129" s="56">
        <f>+S129*'Failure Data'!F$3</f>
        <v>51.428571428571423</v>
      </c>
      <c r="V129" s="3">
        <f t="shared" si="17"/>
        <v>146.82941924305203</v>
      </c>
      <c r="W129" s="2">
        <f>'Failure Data'!E131</f>
        <v>215</v>
      </c>
      <c r="Y129" s="70">
        <f t="shared" si="34"/>
        <v>120</v>
      </c>
      <c r="Z129" s="3">
        <f t="shared" si="35"/>
        <v>176.2933299081179</v>
      </c>
      <c r="AB129" s="3">
        <f t="shared" si="24"/>
        <v>151.22386839772446</v>
      </c>
      <c r="AC129" s="2">
        <f>'Failure Data'!E131</f>
        <v>215</v>
      </c>
      <c r="AE129" s="70">
        <f t="shared" si="36"/>
        <v>120</v>
      </c>
      <c r="AF129" s="3">
        <f t="shared" si="37"/>
        <v>169.95347990523331</v>
      </c>
    </row>
    <row r="130" spans="1:32" x14ac:dyDescent="0.2">
      <c r="A130" s="1">
        <v>121</v>
      </c>
      <c r="B130" s="3">
        <f t="shared" si="28"/>
        <v>413.66666666666669</v>
      </c>
      <c r="C130" s="37"/>
      <c r="D130" s="3">
        <f t="shared" si="29"/>
        <v>403.87878787878788</v>
      </c>
      <c r="E130" s="37"/>
      <c r="F130" s="68">
        <f t="shared" si="30"/>
        <v>-163.66666666666669</v>
      </c>
      <c r="G130" s="68">
        <f t="shared" si="31"/>
        <v>9.7878787878788103</v>
      </c>
      <c r="H130" s="68">
        <f t="shared" si="32"/>
        <v>403.87878787878788</v>
      </c>
      <c r="S130" s="78">
        <f t="shared" si="33"/>
        <v>121</v>
      </c>
      <c r="T130" s="56">
        <f>+S130*'Failure Data'!F$3</f>
        <v>51.857142857142854</v>
      </c>
      <c r="V130" s="3">
        <f t="shared" si="17"/>
        <v>146.82941924305203</v>
      </c>
      <c r="W130" s="2">
        <f>'Failure Data'!E132</f>
        <v>215</v>
      </c>
      <c r="Y130" s="70">
        <f t="shared" si="34"/>
        <v>121</v>
      </c>
      <c r="Z130" s="3">
        <f t="shared" si="35"/>
        <v>177.73602494900686</v>
      </c>
      <c r="AB130" s="3">
        <f t="shared" si="24"/>
        <v>151.22386839772446</v>
      </c>
      <c r="AC130" s="2">
        <f>'Failure Data'!E132</f>
        <v>215</v>
      </c>
      <c r="AE130" s="70">
        <f t="shared" si="36"/>
        <v>121</v>
      </c>
      <c r="AF130" s="3">
        <f t="shared" si="37"/>
        <v>171.39617494612227</v>
      </c>
    </row>
    <row r="131" spans="1:32" x14ac:dyDescent="0.2">
      <c r="A131" s="1">
        <v>122</v>
      </c>
      <c r="B131" s="3">
        <f t="shared" si="28"/>
        <v>417.06060606060606</v>
      </c>
      <c r="C131" s="37"/>
      <c r="D131" s="3">
        <f t="shared" si="29"/>
        <v>407.27272727272725</v>
      </c>
      <c r="E131" s="37"/>
      <c r="F131" s="68">
        <f t="shared" si="30"/>
        <v>-167.06060606060606</v>
      </c>
      <c r="G131" s="68">
        <f t="shared" si="31"/>
        <v>9.7878787878788103</v>
      </c>
      <c r="H131" s="68">
        <f t="shared" si="32"/>
        <v>407.27272727272725</v>
      </c>
      <c r="S131" s="78">
        <f t="shared" si="33"/>
        <v>122</v>
      </c>
      <c r="T131" s="56">
        <f>+S131*'Failure Data'!F$3</f>
        <v>52.285714285714285</v>
      </c>
      <c r="V131" s="3">
        <f t="shared" si="17"/>
        <v>146.82941924305203</v>
      </c>
      <c r="W131" s="2">
        <f>'Failure Data'!E133</f>
        <v>215</v>
      </c>
      <c r="Y131" s="70">
        <f t="shared" si="34"/>
        <v>122</v>
      </c>
      <c r="Z131" s="3">
        <f t="shared" si="35"/>
        <v>179.17871998989582</v>
      </c>
      <c r="AB131" s="3">
        <f t="shared" si="24"/>
        <v>151.22386839772446</v>
      </c>
      <c r="AC131" s="2">
        <f>'Failure Data'!E133</f>
        <v>215</v>
      </c>
      <c r="AE131" s="70">
        <f t="shared" si="36"/>
        <v>122</v>
      </c>
      <c r="AF131" s="3">
        <f t="shared" si="37"/>
        <v>172.83886998701124</v>
      </c>
    </row>
    <row r="132" spans="1:32" x14ac:dyDescent="0.2">
      <c r="A132" s="1">
        <v>123</v>
      </c>
      <c r="B132" s="3">
        <f t="shared" si="28"/>
        <v>420.45454545454544</v>
      </c>
      <c r="C132" s="37"/>
      <c r="D132" s="3">
        <f t="shared" si="29"/>
        <v>410.66666666666663</v>
      </c>
      <c r="E132" s="37"/>
      <c r="F132" s="68">
        <f t="shared" si="30"/>
        <v>-170.45454545454544</v>
      </c>
      <c r="G132" s="68">
        <f t="shared" si="31"/>
        <v>9.7878787878788103</v>
      </c>
      <c r="H132" s="68">
        <f t="shared" si="32"/>
        <v>410.66666666666663</v>
      </c>
      <c r="S132" s="78">
        <f t="shared" si="33"/>
        <v>123</v>
      </c>
      <c r="T132" s="56">
        <f>+S132*'Failure Data'!F$3</f>
        <v>52.714285714285708</v>
      </c>
      <c r="V132" s="3">
        <f t="shared" si="17"/>
        <v>146.82941924305203</v>
      </c>
      <c r="W132" s="2">
        <f>'Failure Data'!E134</f>
        <v>215</v>
      </c>
      <c r="Y132" s="70">
        <f t="shared" si="34"/>
        <v>123</v>
      </c>
      <c r="Z132" s="3">
        <f t="shared" si="35"/>
        <v>180.62141503078479</v>
      </c>
      <c r="AB132" s="3">
        <f t="shared" si="24"/>
        <v>151.22386839772446</v>
      </c>
      <c r="AC132" s="2">
        <f>'Failure Data'!E134</f>
        <v>215</v>
      </c>
      <c r="AE132" s="70">
        <f t="shared" si="36"/>
        <v>123</v>
      </c>
      <c r="AF132" s="3">
        <f t="shared" si="37"/>
        <v>174.2815650279002</v>
      </c>
    </row>
    <row r="133" spans="1:32" x14ac:dyDescent="0.2">
      <c r="A133" s="1">
        <v>124</v>
      </c>
      <c r="B133" s="3">
        <f t="shared" si="28"/>
        <v>423.84848484848487</v>
      </c>
      <c r="C133" s="37"/>
      <c r="D133" s="3">
        <f t="shared" si="29"/>
        <v>414.06060606060606</v>
      </c>
      <c r="E133" s="37"/>
      <c r="F133" s="68">
        <f t="shared" si="30"/>
        <v>-173.84848484848487</v>
      </c>
      <c r="G133" s="68">
        <f t="shared" si="31"/>
        <v>9.7878787878788103</v>
      </c>
      <c r="H133" s="68">
        <f t="shared" si="32"/>
        <v>414.06060606060606</v>
      </c>
      <c r="S133" s="78">
        <f t="shared" si="33"/>
        <v>124</v>
      </c>
      <c r="T133" s="56">
        <f>+S133*'Failure Data'!F$3</f>
        <v>53.142857142857139</v>
      </c>
      <c r="V133" s="3">
        <f t="shared" si="17"/>
        <v>146.82941924305203</v>
      </c>
      <c r="W133" s="2">
        <f>'Failure Data'!E135</f>
        <v>215</v>
      </c>
      <c r="Y133" s="70">
        <f t="shared" si="34"/>
        <v>124</v>
      </c>
      <c r="Z133" s="3">
        <f t="shared" si="35"/>
        <v>182.06411007167375</v>
      </c>
      <c r="AB133" s="3">
        <f t="shared" si="24"/>
        <v>151.22386839772446</v>
      </c>
      <c r="AC133" s="2">
        <f>'Failure Data'!E135</f>
        <v>215</v>
      </c>
      <c r="AE133" s="70">
        <f t="shared" si="36"/>
        <v>124</v>
      </c>
      <c r="AF133" s="3">
        <f t="shared" si="37"/>
        <v>175.72426006878916</v>
      </c>
    </row>
    <row r="134" spans="1:32" x14ac:dyDescent="0.2">
      <c r="A134" s="1">
        <v>125</v>
      </c>
      <c r="B134" s="3">
        <f t="shared" si="28"/>
        <v>427.24242424242425</v>
      </c>
      <c r="C134" s="37"/>
      <c r="D134" s="3">
        <f t="shared" si="29"/>
        <v>417.45454545454544</v>
      </c>
      <c r="E134" s="37"/>
      <c r="F134" s="68">
        <f t="shared" si="30"/>
        <v>-177.24242424242425</v>
      </c>
      <c r="G134" s="68">
        <f t="shared" si="31"/>
        <v>9.7878787878788103</v>
      </c>
      <c r="H134" s="68">
        <f t="shared" si="32"/>
        <v>417.45454545454544</v>
      </c>
      <c r="S134" s="78">
        <f t="shared" si="33"/>
        <v>125</v>
      </c>
      <c r="T134" s="56">
        <f>+S134*'Failure Data'!F$3</f>
        <v>53.571428571428569</v>
      </c>
      <c r="V134" s="3">
        <f t="shared" si="17"/>
        <v>146.82941924305203</v>
      </c>
      <c r="W134" s="2">
        <f>'Failure Data'!E136</f>
        <v>215</v>
      </c>
      <c r="Y134" s="70">
        <f t="shared" si="34"/>
        <v>125</v>
      </c>
      <c r="Z134" s="3">
        <f t="shared" si="35"/>
        <v>183.50680511256272</v>
      </c>
      <c r="AB134" s="3">
        <f t="shared" si="24"/>
        <v>151.22386839772446</v>
      </c>
      <c r="AC134" s="2">
        <f>'Failure Data'!E136</f>
        <v>215</v>
      </c>
      <c r="AE134" s="70">
        <f t="shared" si="36"/>
        <v>125</v>
      </c>
      <c r="AF134" s="3">
        <f t="shared" si="37"/>
        <v>177.16695510967813</v>
      </c>
    </row>
    <row r="135" spans="1:32" x14ac:dyDescent="0.2">
      <c r="A135" s="1">
        <v>126</v>
      </c>
      <c r="B135" s="3">
        <f t="shared" si="28"/>
        <v>430.63636363636363</v>
      </c>
      <c r="C135" s="37"/>
      <c r="D135" s="3">
        <f t="shared" si="29"/>
        <v>420.84848484848482</v>
      </c>
      <c r="E135" s="37"/>
      <c r="F135" s="68">
        <f t="shared" si="30"/>
        <v>-180.63636363636363</v>
      </c>
      <c r="G135" s="68">
        <f t="shared" si="31"/>
        <v>9.7878787878788103</v>
      </c>
      <c r="H135" s="68">
        <f t="shared" si="32"/>
        <v>420.84848484848482</v>
      </c>
      <c r="S135" s="78">
        <f t="shared" si="33"/>
        <v>126</v>
      </c>
      <c r="T135" s="56">
        <f>+S135*'Failure Data'!F$3</f>
        <v>54</v>
      </c>
      <c r="V135" s="3">
        <f t="shared" si="17"/>
        <v>147.52256642361198</v>
      </c>
      <c r="W135" s="2">
        <f>'Failure Data'!E137</f>
        <v>216</v>
      </c>
      <c r="Y135" s="70">
        <f t="shared" si="34"/>
        <v>126</v>
      </c>
      <c r="Z135" s="3">
        <f t="shared" si="35"/>
        <v>184.94950015345168</v>
      </c>
      <c r="AB135" s="3">
        <f t="shared" si="24"/>
        <v>151.91701557828441</v>
      </c>
      <c r="AC135" s="2">
        <f>'Failure Data'!E137</f>
        <v>216</v>
      </c>
      <c r="AE135" s="70">
        <f t="shared" si="36"/>
        <v>126</v>
      </c>
      <c r="AF135" s="3">
        <f t="shared" si="37"/>
        <v>178.60965015056709</v>
      </c>
    </row>
    <row r="136" spans="1:32" x14ac:dyDescent="0.2">
      <c r="A136" s="1">
        <v>127</v>
      </c>
      <c r="B136" s="3">
        <f t="shared" si="28"/>
        <v>434.03030303030306</v>
      </c>
      <c r="C136" s="37"/>
      <c r="D136" s="3">
        <f t="shared" si="29"/>
        <v>424.24242424242425</v>
      </c>
      <c r="E136" s="37"/>
      <c r="F136" s="68">
        <f t="shared" si="30"/>
        <v>-184.03030303030306</v>
      </c>
      <c r="G136" s="68">
        <f t="shared" si="31"/>
        <v>9.7878787878788103</v>
      </c>
      <c r="H136" s="68">
        <f t="shared" si="32"/>
        <v>424.24242424242425</v>
      </c>
      <c r="S136" s="78">
        <f t="shared" si="33"/>
        <v>127</v>
      </c>
      <c r="T136" s="56">
        <f>+S136*'Failure Data'!F$3</f>
        <v>54.428571428571423</v>
      </c>
      <c r="V136" s="3">
        <f t="shared" si="17"/>
        <v>147.52256642361198</v>
      </c>
      <c r="W136" s="2">
        <f>'Failure Data'!E138</f>
        <v>216</v>
      </c>
      <c r="Y136" s="70">
        <f t="shared" si="34"/>
        <v>127</v>
      </c>
      <c r="Z136" s="3">
        <f t="shared" si="35"/>
        <v>186.39219519434064</v>
      </c>
      <c r="AB136" s="3">
        <f t="shared" si="24"/>
        <v>151.91701557828441</v>
      </c>
      <c r="AC136" s="2">
        <f>'Failure Data'!E138</f>
        <v>216</v>
      </c>
      <c r="AE136" s="70">
        <f t="shared" si="36"/>
        <v>127</v>
      </c>
      <c r="AF136" s="3">
        <f t="shared" si="37"/>
        <v>180.05234519145606</v>
      </c>
    </row>
    <row r="137" spans="1:32" x14ac:dyDescent="0.2">
      <c r="A137" s="1">
        <v>128</v>
      </c>
      <c r="B137" s="3">
        <f t="shared" si="28"/>
        <v>437.42424242424244</v>
      </c>
      <c r="C137" s="37"/>
      <c r="D137" s="3">
        <f t="shared" si="29"/>
        <v>427.63636363636363</v>
      </c>
      <c r="E137" s="37"/>
      <c r="F137" s="68">
        <f t="shared" si="30"/>
        <v>-187.42424242424244</v>
      </c>
      <c r="G137" s="68">
        <f t="shared" si="31"/>
        <v>9.7878787878788103</v>
      </c>
      <c r="H137" s="68">
        <f t="shared" si="32"/>
        <v>427.63636363636363</v>
      </c>
      <c r="S137" s="78">
        <f t="shared" si="33"/>
        <v>128</v>
      </c>
      <c r="T137" s="56">
        <f>+S137*'Failure Data'!F$3</f>
        <v>54.857142857142854</v>
      </c>
      <c r="V137" s="3">
        <f t="shared" ref="V137:V190" si="38">(W137-RejectYint)/RejectSlope</f>
        <v>147.52256642361198</v>
      </c>
      <c r="W137" s="2">
        <f>'Failure Data'!E139</f>
        <v>216</v>
      </c>
      <c r="Y137" s="70">
        <f t="shared" si="34"/>
        <v>128</v>
      </c>
      <c r="Z137" s="3">
        <f t="shared" si="35"/>
        <v>187.83489023522961</v>
      </c>
      <c r="AB137" s="3">
        <f t="shared" si="24"/>
        <v>151.91701557828441</v>
      </c>
      <c r="AC137" s="2">
        <f>'Failure Data'!E139</f>
        <v>216</v>
      </c>
      <c r="AE137" s="70">
        <f t="shared" si="36"/>
        <v>128</v>
      </c>
      <c r="AF137" s="3">
        <f t="shared" si="37"/>
        <v>181.49504023234502</v>
      </c>
    </row>
    <row r="138" spans="1:32" x14ac:dyDescent="0.2">
      <c r="A138" s="1">
        <v>129</v>
      </c>
      <c r="B138" s="3">
        <f t="shared" si="28"/>
        <v>440.81818181818181</v>
      </c>
      <c r="C138" s="37"/>
      <c r="D138" s="3">
        <f t="shared" si="29"/>
        <v>431.030303030303</v>
      </c>
      <c r="E138" s="37"/>
      <c r="F138" s="68">
        <f t="shared" si="30"/>
        <v>-190.81818181818181</v>
      </c>
      <c r="G138" s="68">
        <f t="shared" si="31"/>
        <v>9.7878787878788103</v>
      </c>
      <c r="H138" s="68">
        <f t="shared" si="32"/>
        <v>431.030303030303</v>
      </c>
      <c r="S138" s="78">
        <f t="shared" si="33"/>
        <v>129</v>
      </c>
      <c r="T138" s="56">
        <f>+S138*'Failure Data'!F$3</f>
        <v>55.285714285714285</v>
      </c>
      <c r="V138" s="3">
        <f t="shared" si="38"/>
        <v>147.52256642361198</v>
      </c>
      <c r="W138" s="2">
        <f>'Failure Data'!E140</f>
        <v>216</v>
      </c>
      <c r="Y138" s="70">
        <f t="shared" si="34"/>
        <v>129</v>
      </c>
      <c r="Z138" s="3">
        <f t="shared" si="35"/>
        <v>189.27758527611857</v>
      </c>
      <c r="AB138" s="3">
        <f t="shared" si="24"/>
        <v>151.91701557828441</v>
      </c>
      <c r="AC138" s="2">
        <f>'Failure Data'!E140</f>
        <v>216</v>
      </c>
      <c r="AE138" s="70">
        <f t="shared" si="36"/>
        <v>129</v>
      </c>
      <c r="AF138" s="3">
        <f t="shared" si="37"/>
        <v>182.93773527323398</v>
      </c>
    </row>
    <row r="139" spans="1:32" x14ac:dyDescent="0.2">
      <c r="A139" s="1">
        <v>130</v>
      </c>
      <c r="B139" s="3">
        <f t="shared" si="28"/>
        <v>444.21212121212125</v>
      </c>
      <c r="C139" s="37"/>
      <c r="D139" s="3">
        <f t="shared" si="29"/>
        <v>434.42424242424244</v>
      </c>
      <c r="E139" s="37"/>
      <c r="F139" s="68">
        <f t="shared" si="30"/>
        <v>-194.21212121212125</v>
      </c>
      <c r="G139" s="68">
        <f t="shared" si="31"/>
        <v>9.7878787878788103</v>
      </c>
      <c r="H139" s="68">
        <f t="shared" si="32"/>
        <v>434.42424242424244</v>
      </c>
      <c r="S139" s="78">
        <f t="shared" si="33"/>
        <v>130</v>
      </c>
      <c r="T139" s="56">
        <f>+S139*'Failure Data'!F$3</f>
        <v>55.714285714285708</v>
      </c>
      <c r="V139" s="3">
        <f t="shared" si="38"/>
        <v>147.52256642361198</v>
      </c>
      <c r="W139" s="2">
        <f>'Failure Data'!E141</f>
        <v>216</v>
      </c>
      <c r="Y139" s="70">
        <f t="shared" si="34"/>
        <v>130</v>
      </c>
      <c r="Z139" s="3">
        <f t="shared" si="35"/>
        <v>190.72028031700754</v>
      </c>
      <c r="AB139" s="3">
        <f t="shared" ref="AB139:AB190" si="39">(AC139-AcceptYint)/AcceptSlope</f>
        <v>151.91701557828441</v>
      </c>
      <c r="AC139" s="2">
        <f>'Failure Data'!E141</f>
        <v>216</v>
      </c>
      <c r="AE139" s="70">
        <f t="shared" si="36"/>
        <v>130</v>
      </c>
      <c r="AF139" s="3">
        <f t="shared" si="37"/>
        <v>184.38043031412295</v>
      </c>
    </row>
    <row r="140" spans="1:32" x14ac:dyDescent="0.2">
      <c r="A140" s="1">
        <v>131</v>
      </c>
      <c r="B140" s="3">
        <f t="shared" si="28"/>
        <v>447.60606060606062</v>
      </c>
      <c r="C140" s="37"/>
      <c r="D140" s="3">
        <f t="shared" si="29"/>
        <v>437.81818181818181</v>
      </c>
      <c r="E140" s="37"/>
      <c r="F140" s="68">
        <f t="shared" si="30"/>
        <v>-197.60606060606062</v>
      </c>
      <c r="G140" s="68">
        <f t="shared" si="31"/>
        <v>9.7878787878788103</v>
      </c>
      <c r="H140" s="68">
        <f t="shared" si="32"/>
        <v>437.81818181818181</v>
      </c>
      <c r="S140" s="78">
        <f t="shared" si="33"/>
        <v>131</v>
      </c>
      <c r="T140" s="56">
        <f>+S140*'Failure Data'!F$3</f>
        <v>56.142857142857139</v>
      </c>
      <c r="V140" s="3">
        <f t="shared" si="38"/>
        <v>147.52256642361198</v>
      </c>
      <c r="W140" s="2">
        <f>'Failure Data'!E142</f>
        <v>216</v>
      </c>
      <c r="Y140" s="70">
        <f t="shared" si="34"/>
        <v>131</v>
      </c>
      <c r="Z140" s="3">
        <f t="shared" si="35"/>
        <v>192.1629753578965</v>
      </c>
      <c r="AB140" s="3">
        <f t="shared" si="39"/>
        <v>151.91701557828441</v>
      </c>
      <c r="AC140" s="2">
        <f>'Failure Data'!E142</f>
        <v>216</v>
      </c>
      <c r="AE140" s="70">
        <f t="shared" si="36"/>
        <v>131</v>
      </c>
      <c r="AF140" s="3">
        <f t="shared" si="37"/>
        <v>185.82312535501191</v>
      </c>
    </row>
    <row r="141" spans="1:32" x14ac:dyDescent="0.2">
      <c r="A141" s="1">
        <v>132</v>
      </c>
      <c r="B141" s="3">
        <f t="shared" si="28"/>
        <v>451</v>
      </c>
      <c r="C141" s="37"/>
      <c r="D141" s="3">
        <f t="shared" si="29"/>
        <v>441.21212121212119</v>
      </c>
      <c r="E141" s="37"/>
      <c r="F141" s="68">
        <f t="shared" si="30"/>
        <v>-201</v>
      </c>
      <c r="G141" s="68">
        <f t="shared" si="31"/>
        <v>9.7878787878788103</v>
      </c>
      <c r="H141" s="68">
        <f t="shared" si="32"/>
        <v>441.21212121212119</v>
      </c>
      <c r="S141" s="78">
        <f t="shared" si="33"/>
        <v>132</v>
      </c>
      <c r="T141" s="56">
        <f>+S141*'Failure Data'!F$3</f>
        <v>56.571428571428569</v>
      </c>
      <c r="V141" s="3">
        <f t="shared" si="38"/>
        <v>147.52256642361198</v>
      </c>
      <c r="W141" s="2">
        <f>'Failure Data'!E143</f>
        <v>216</v>
      </c>
      <c r="Y141" s="70">
        <f t="shared" si="34"/>
        <v>132</v>
      </c>
      <c r="Z141" s="3">
        <f t="shared" si="35"/>
        <v>193.60567039878546</v>
      </c>
      <c r="AB141" s="3">
        <f t="shared" si="39"/>
        <v>151.91701557828441</v>
      </c>
      <c r="AC141" s="2">
        <f>'Failure Data'!E143</f>
        <v>216</v>
      </c>
      <c r="AE141" s="70">
        <f t="shared" si="36"/>
        <v>132</v>
      </c>
      <c r="AF141" s="3">
        <f t="shared" si="37"/>
        <v>187.26582039590087</v>
      </c>
    </row>
    <row r="142" spans="1:32" x14ac:dyDescent="0.2">
      <c r="A142" s="1">
        <v>133</v>
      </c>
      <c r="B142" s="3">
        <f t="shared" si="28"/>
        <v>454.39393939393943</v>
      </c>
      <c r="C142" s="37"/>
      <c r="D142" s="3">
        <f t="shared" si="29"/>
        <v>444.60606060606062</v>
      </c>
      <c r="E142" s="37"/>
      <c r="F142" s="68">
        <f t="shared" si="30"/>
        <v>-204.39393939393943</v>
      </c>
      <c r="G142" s="68">
        <f t="shared" si="31"/>
        <v>9.7878787878788103</v>
      </c>
      <c r="H142" s="68">
        <f t="shared" si="32"/>
        <v>444.60606060606062</v>
      </c>
      <c r="S142" s="78">
        <f t="shared" si="33"/>
        <v>133</v>
      </c>
      <c r="T142" s="56">
        <f>+S142*'Failure Data'!F$3</f>
        <v>57</v>
      </c>
      <c r="V142" s="3">
        <f t="shared" si="38"/>
        <v>147.52256642361198</v>
      </c>
      <c r="W142" s="2">
        <f>'Failure Data'!E144</f>
        <v>216</v>
      </c>
      <c r="Y142" s="70">
        <f t="shared" si="34"/>
        <v>133</v>
      </c>
      <c r="Z142" s="3">
        <f t="shared" si="35"/>
        <v>195.04836543967443</v>
      </c>
      <c r="AB142" s="3">
        <f t="shared" si="39"/>
        <v>151.91701557828441</v>
      </c>
      <c r="AC142" s="2">
        <f>'Failure Data'!E144</f>
        <v>216</v>
      </c>
      <c r="AE142" s="70">
        <f t="shared" si="36"/>
        <v>133</v>
      </c>
      <c r="AF142" s="3">
        <f t="shared" si="37"/>
        <v>188.70851543678984</v>
      </c>
    </row>
    <row r="143" spans="1:32" x14ac:dyDescent="0.2">
      <c r="A143" s="1">
        <v>134</v>
      </c>
      <c r="B143" s="3">
        <f t="shared" si="28"/>
        <v>457.78787878787881</v>
      </c>
      <c r="C143" s="37"/>
      <c r="D143" s="3">
        <f t="shared" si="29"/>
        <v>448</v>
      </c>
      <c r="E143" s="37"/>
      <c r="F143" s="68">
        <f t="shared" si="30"/>
        <v>-207.78787878787881</v>
      </c>
      <c r="G143" s="68">
        <f t="shared" si="31"/>
        <v>9.7878787878788103</v>
      </c>
      <c r="H143" s="68">
        <f t="shared" si="32"/>
        <v>448</v>
      </c>
      <c r="S143" s="78">
        <f t="shared" si="33"/>
        <v>134</v>
      </c>
      <c r="T143" s="56">
        <f>+S143*'Failure Data'!F$3</f>
        <v>57.428571428571423</v>
      </c>
      <c r="V143" s="3">
        <f t="shared" si="38"/>
        <v>147.52256642361198</v>
      </c>
      <c r="W143" s="2">
        <f>'Failure Data'!E145</f>
        <v>216</v>
      </c>
      <c r="Y143" s="70">
        <f t="shared" si="34"/>
        <v>134</v>
      </c>
      <c r="Z143" s="3">
        <f t="shared" si="35"/>
        <v>196.49106048056339</v>
      </c>
      <c r="AB143" s="3">
        <f t="shared" si="39"/>
        <v>151.91701557828441</v>
      </c>
      <c r="AC143" s="2">
        <f>'Failure Data'!E145</f>
        <v>216</v>
      </c>
      <c r="AE143" s="70">
        <f t="shared" si="36"/>
        <v>134</v>
      </c>
      <c r="AF143" s="3">
        <f t="shared" si="37"/>
        <v>190.1512104776788</v>
      </c>
    </row>
    <row r="144" spans="1:32" x14ac:dyDescent="0.2">
      <c r="A144" s="1">
        <v>135</v>
      </c>
      <c r="B144" s="3">
        <f t="shared" si="28"/>
        <v>461.18181818181819</v>
      </c>
      <c r="C144" s="37"/>
      <c r="D144" s="3">
        <f t="shared" si="29"/>
        <v>451.39393939393938</v>
      </c>
      <c r="E144" s="37"/>
      <c r="F144" s="68">
        <f t="shared" si="30"/>
        <v>-211.18181818181819</v>
      </c>
      <c r="G144" s="68">
        <f t="shared" si="31"/>
        <v>9.7878787878788103</v>
      </c>
      <c r="H144" s="68">
        <f t="shared" si="32"/>
        <v>451.39393939393938</v>
      </c>
      <c r="S144" s="78">
        <f t="shared" si="33"/>
        <v>135</v>
      </c>
      <c r="T144" s="56">
        <f>+S144*'Failure Data'!F$3</f>
        <v>57.857142857142854</v>
      </c>
      <c r="V144" s="3">
        <f t="shared" si="38"/>
        <v>148.21571360417192</v>
      </c>
      <c r="W144" s="2">
        <f>'Failure Data'!E146</f>
        <v>217</v>
      </c>
      <c r="Y144" s="70">
        <f t="shared" si="34"/>
        <v>135</v>
      </c>
      <c r="Z144" s="3">
        <f t="shared" si="35"/>
        <v>197.93375552145235</v>
      </c>
      <c r="AB144" s="3">
        <f t="shared" si="39"/>
        <v>152.61016275884433</v>
      </c>
      <c r="AC144" s="2">
        <f>'Failure Data'!E146</f>
        <v>217</v>
      </c>
      <c r="AE144" s="70">
        <f t="shared" si="36"/>
        <v>135</v>
      </c>
      <c r="AF144" s="3">
        <f t="shared" si="37"/>
        <v>191.59390551856777</v>
      </c>
    </row>
    <row r="145" spans="1:32" x14ac:dyDescent="0.2">
      <c r="A145" s="1">
        <v>136</v>
      </c>
      <c r="B145" s="3">
        <f t="shared" si="28"/>
        <v>464.57575757575756</v>
      </c>
      <c r="C145" s="37"/>
      <c r="D145" s="3">
        <f t="shared" si="29"/>
        <v>454.78787878787875</v>
      </c>
      <c r="E145" s="37"/>
      <c r="F145" s="68">
        <f t="shared" si="30"/>
        <v>-214.57575757575756</v>
      </c>
      <c r="G145" s="68">
        <f t="shared" si="31"/>
        <v>9.7878787878788103</v>
      </c>
      <c r="H145" s="68">
        <f t="shared" si="32"/>
        <v>454.78787878787875</v>
      </c>
      <c r="S145" s="78">
        <f t="shared" si="33"/>
        <v>136</v>
      </c>
      <c r="T145" s="56">
        <f>+S145*'Failure Data'!F$3</f>
        <v>58.285714285714285</v>
      </c>
      <c r="V145" s="3">
        <f t="shared" si="38"/>
        <v>148.21571360417192</v>
      </c>
      <c r="W145" s="2">
        <f>'Failure Data'!E147</f>
        <v>217</v>
      </c>
      <c r="Y145" s="70">
        <f t="shared" si="34"/>
        <v>136</v>
      </c>
      <c r="Z145" s="3">
        <f t="shared" si="35"/>
        <v>199.37645056234132</v>
      </c>
      <c r="AB145" s="3">
        <f t="shared" si="39"/>
        <v>152.61016275884433</v>
      </c>
      <c r="AC145" s="2">
        <f>'Failure Data'!E147</f>
        <v>217</v>
      </c>
      <c r="AE145" s="70">
        <f t="shared" si="36"/>
        <v>136</v>
      </c>
      <c r="AF145" s="3">
        <f t="shared" si="37"/>
        <v>193.03660055945673</v>
      </c>
    </row>
    <row r="146" spans="1:32" x14ac:dyDescent="0.2">
      <c r="A146" s="1">
        <v>137</v>
      </c>
      <c r="B146" s="3">
        <f t="shared" si="28"/>
        <v>467.969696969697</v>
      </c>
      <c r="C146" s="37"/>
      <c r="D146" s="3">
        <f t="shared" si="29"/>
        <v>458.18181818181819</v>
      </c>
      <c r="E146" s="37"/>
      <c r="F146" s="68">
        <f t="shared" si="30"/>
        <v>-217.969696969697</v>
      </c>
      <c r="G146" s="68">
        <f t="shared" si="31"/>
        <v>9.7878787878788103</v>
      </c>
      <c r="H146" s="68">
        <f t="shared" si="32"/>
        <v>458.18181818181819</v>
      </c>
      <c r="S146" s="78">
        <f t="shared" si="33"/>
        <v>137</v>
      </c>
      <c r="T146" s="56">
        <f>+S146*'Failure Data'!F$3</f>
        <v>58.714285714285708</v>
      </c>
      <c r="V146" s="3">
        <f t="shared" si="38"/>
        <v>148.21571360417192</v>
      </c>
      <c r="W146" s="2">
        <f>'Failure Data'!E148</f>
        <v>217</v>
      </c>
      <c r="Y146" s="70">
        <f t="shared" si="34"/>
        <v>137</v>
      </c>
      <c r="Z146" s="3">
        <f t="shared" si="35"/>
        <v>200.81914560323028</v>
      </c>
      <c r="AB146" s="3">
        <f t="shared" si="39"/>
        <v>152.61016275884433</v>
      </c>
      <c r="AC146" s="2">
        <f>'Failure Data'!E148</f>
        <v>217</v>
      </c>
      <c r="AE146" s="70">
        <f t="shared" si="36"/>
        <v>137</v>
      </c>
      <c r="AF146" s="3">
        <f t="shared" si="37"/>
        <v>194.47929560034569</v>
      </c>
    </row>
    <row r="147" spans="1:32" x14ac:dyDescent="0.2">
      <c r="A147" s="1">
        <v>138</v>
      </c>
      <c r="B147" s="3">
        <f t="shared" si="28"/>
        <v>471.36363636363637</v>
      </c>
      <c r="C147" s="37"/>
      <c r="D147" s="3">
        <f t="shared" si="29"/>
        <v>461.57575757575756</v>
      </c>
      <c r="E147" s="37"/>
      <c r="F147" s="68">
        <f t="shared" si="30"/>
        <v>-221.36363636363637</v>
      </c>
      <c r="G147" s="68">
        <f t="shared" si="31"/>
        <v>9.7878787878788103</v>
      </c>
      <c r="H147" s="68">
        <f t="shared" si="32"/>
        <v>461.57575757575756</v>
      </c>
      <c r="S147" s="78">
        <f t="shared" si="33"/>
        <v>138</v>
      </c>
      <c r="T147" s="56">
        <f>+S147*'Failure Data'!F$3</f>
        <v>59.142857142857139</v>
      </c>
      <c r="V147" s="3">
        <f t="shared" si="38"/>
        <v>148.21571360417192</v>
      </c>
      <c r="W147" s="2">
        <f>'Failure Data'!E149</f>
        <v>217</v>
      </c>
      <c r="Y147" s="70">
        <f t="shared" si="34"/>
        <v>138</v>
      </c>
      <c r="Z147" s="3">
        <f t="shared" si="35"/>
        <v>202.26184064411925</v>
      </c>
      <c r="AB147" s="3">
        <f t="shared" si="39"/>
        <v>152.61016275884433</v>
      </c>
      <c r="AC147" s="2">
        <f>'Failure Data'!E149</f>
        <v>217</v>
      </c>
      <c r="AE147" s="70">
        <f t="shared" si="36"/>
        <v>138</v>
      </c>
      <c r="AF147" s="3">
        <f t="shared" si="37"/>
        <v>195.92199064123466</v>
      </c>
    </row>
    <row r="148" spans="1:32" x14ac:dyDescent="0.2">
      <c r="A148" s="1">
        <v>139</v>
      </c>
      <c r="B148" s="3">
        <f t="shared" si="28"/>
        <v>474.75757575757575</v>
      </c>
      <c r="C148" s="37"/>
      <c r="D148" s="3">
        <f t="shared" si="29"/>
        <v>464.96969696969694</v>
      </c>
      <c r="E148" s="37"/>
      <c r="F148" s="68">
        <f t="shared" si="30"/>
        <v>-224.75757575757575</v>
      </c>
      <c r="G148" s="68">
        <f t="shared" si="31"/>
        <v>9.7878787878788103</v>
      </c>
      <c r="H148" s="68">
        <f t="shared" si="32"/>
        <v>464.96969696969694</v>
      </c>
      <c r="S148" s="78">
        <f t="shared" si="33"/>
        <v>139</v>
      </c>
      <c r="T148" s="56">
        <f>+S148*'Failure Data'!F$3</f>
        <v>59.571428571428569</v>
      </c>
      <c r="V148" s="3">
        <f t="shared" si="38"/>
        <v>148.21571360417192</v>
      </c>
      <c r="W148" s="2">
        <f>'Failure Data'!E150</f>
        <v>217</v>
      </c>
      <c r="Y148" s="70">
        <f t="shared" si="34"/>
        <v>139</v>
      </c>
      <c r="Z148" s="3">
        <f t="shared" si="35"/>
        <v>203.70453568500821</v>
      </c>
      <c r="AB148" s="3">
        <f t="shared" si="39"/>
        <v>152.61016275884433</v>
      </c>
      <c r="AC148" s="2">
        <f>'Failure Data'!E150</f>
        <v>217</v>
      </c>
      <c r="AE148" s="70">
        <f t="shared" si="36"/>
        <v>139</v>
      </c>
      <c r="AF148" s="3">
        <f t="shared" si="37"/>
        <v>197.36468568212362</v>
      </c>
    </row>
    <row r="149" spans="1:32" x14ac:dyDescent="0.2">
      <c r="A149" s="1">
        <v>140</v>
      </c>
      <c r="B149" s="3">
        <f t="shared" si="28"/>
        <v>478.15151515151518</v>
      </c>
      <c r="C149" s="37"/>
      <c r="D149" s="3">
        <f t="shared" si="29"/>
        <v>468.36363636363637</v>
      </c>
      <c r="E149" s="37"/>
      <c r="F149" s="68">
        <f t="shared" si="30"/>
        <v>-228.15151515151518</v>
      </c>
      <c r="G149" s="68">
        <f t="shared" si="31"/>
        <v>9.7878787878788103</v>
      </c>
      <c r="H149" s="68">
        <f t="shared" si="32"/>
        <v>468.36363636363637</v>
      </c>
      <c r="S149" s="78">
        <f t="shared" si="33"/>
        <v>140</v>
      </c>
      <c r="T149" s="56">
        <f>+S149*'Failure Data'!F$3</f>
        <v>60</v>
      </c>
      <c r="V149" s="3">
        <f t="shared" si="38"/>
        <v>148.21571360417192</v>
      </c>
      <c r="W149" s="2">
        <f>'Failure Data'!E151</f>
        <v>217</v>
      </c>
      <c r="Y149" s="70">
        <f t="shared" si="34"/>
        <v>140</v>
      </c>
      <c r="Z149" s="3">
        <f t="shared" si="35"/>
        <v>205.14723072589717</v>
      </c>
      <c r="AB149" s="3">
        <f t="shared" si="39"/>
        <v>152.61016275884433</v>
      </c>
      <c r="AC149" s="2">
        <f>'Failure Data'!E151</f>
        <v>217</v>
      </c>
      <c r="AE149" s="70">
        <f t="shared" si="36"/>
        <v>140</v>
      </c>
      <c r="AF149" s="3">
        <f t="shared" si="37"/>
        <v>198.80738072301259</v>
      </c>
    </row>
    <row r="150" spans="1:32" x14ac:dyDescent="0.2">
      <c r="A150" s="1">
        <v>141</v>
      </c>
      <c r="B150" s="3">
        <f t="shared" si="28"/>
        <v>481.54545454545456</v>
      </c>
      <c r="C150" s="37"/>
      <c r="D150" s="3">
        <f t="shared" si="29"/>
        <v>471.75757575757575</v>
      </c>
      <c r="E150" s="37"/>
      <c r="F150" s="68">
        <f t="shared" si="30"/>
        <v>-231.54545454545456</v>
      </c>
      <c r="G150" s="68">
        <f t="shared" si="31"/>
        <v>9.7878787878788103</v>
      </c>
      <c r="H150" s="68">
        <f t="shared" si="32"/>
        <v>471.75757575757575</v>
      </c>
      <c r="S150" s="78">
        <f t="shared" si="33"/>
        <v>141</v>
      </c>
      <c r="T150" s="56">
        <f>+S150*'Failure Data'!F$3</f>
        <v>60.428571428571423</v>
      </c>
      <c r="V150" s="3">
        <f t="shared" si="38"/>
        <v>148.90886078473187</v>
      </c>
      <c r="W150" s="2">
        <f>'Failure Data'!E152</f>
        <v>218</v>
      </c>
      <c r="Y150" s="70">
        <f t="shared" si="34"/>
        <v>141</v>
      </c>
      <c r="Z150" s="3">
        <f t="shared" si="35"/>
        <v>206.58992576678614</v>
      </c>
      <c r="AB150" s="3">
        <f t="shared" si="39"/>
        <v>153.30330993940427</v>
      </c>
      <c r="AC150" s="2">
        <f>'Failure Data'!E152</f>
        <v>218</v>
      </c>
      <c r="AE150" s="70">
        <f t="shared" si="36"/>
        <v>141</v>
      </c>
      <c r="AF150" s="3">
        <f t="shared" si="37"/>
        <v>200.25007576390155</v>
      </c>
    </row>
    <row r="151" spans="1:32" x14ac:dyDescent="0.2">
      <c r="A151" s="1">
        <v>142</v>
      </c>
      <c r="B151" s="3">
        <f t="shared" si="28"/>
        <v>484.93939393939394</v>
      </c>
      <c r="C151" s="37"/>
      <c r="D151" s="3">
        <f t="shared" si="29"/>
        <v>475.15151515151513</v>
      </c>
      <c r="E151" s="37"/>
      <c r="F151" s="68">
        <f t="shared" si="30"/>
        <v>-234.93939393939394</v>
      </c>
      <c r="G151" s="68">
        <f t="shared" si="31"/>
        <v>9.7878787878788103</v>
      </c>
      <c r="H151" s="68">
        <f t="shared" si="32"/>
        <v>475.15151515151513</v>
      </c>
      <c r="S151" s="78">
        <f t="shared" si="33"/>
        <v>142</v>
      </c>
      <c r="T151" s="56">
        <f>+S151*'Failure Data'!F$3</f>
        <v>60.857142857142854</v>
      </c>
      <c r="V151" s="3">
        <f t="shared" si="38"/>
        <v>148.90886078473187</v>
      </c>
      <c r="W151" s="2">
        <f>'Failure Data'!E153</f>
        <v>218</v>
      </c>
      <c r="Y151" s="70">
        <f t="shared" si="34"/>
        <v>142</v>
      </c>
      <c r="Z151" s="3">
        <f t="shared" si="35"/>
        <v>208.0326208076751</v>
      </c>
      <c r="AB151" s="3">
        <f t="shared" si="39"/>
        <v>153.30330993940427</v>
      </c>
      <c r="AC151" s="2">
        <f>'Failure Data'!E153</f>
        <v>218</v>
      </c>
      <c r="AE151" s="70">
        <f t="shared" si="36"/>
        <v>142</v>
      </c>
      <c r="AF151" s="3">
        <f t="shared" si="37"/>
        <v>201.69277080479051</v>
      </c>
    </row>
    <row r="152" spans="1:32" x14ac:dyDescent="0.2">
      <c r="A152" s="1">
        <v>143</v>
      </c>
      <c r="B152" s="3">
        <f t="shared" si="28"/>
        <v>488.33333333333337</v>
      </c>
      <c r="C152" s="37"/>
      <c r="D152" s="3">
        <f t="shared" si="29"/>
        <v>478.54545454545456</v>
      </c>
      <c r="E152" s="37"/>
      <c r="F152" s="68">
        <f t="shared" si="30"/>
        <v>-238.33333333333337</v>
      </c>
      <c r="G152" s="68">
        <f t="shared" si="31"/>
        <v>9.7878787878788103</v>
      </c>
      <c r="H152" s="68">
        <f t="shared" si="32"/>
        <v>478.54545454545456</v>
      </c>
      <c r="S152" s="78">
        <f t="shared" si="33"/>
        <v>143</v>
      </c>
      <c r="T152" s="56">
        <f>+S152*'Failure Data'!F$3</f>
        <v>61.285714285714285</v>
      </c>
      <c r="V152" s="3">
        <f t="shared" si="38"/>
        <v>148.90886078473187</v>
      </c>
      <c r="W152" s="2">
        <f>'Failure Data'!E154</f>
        <v>218</v>
      </c>
      <c r="Y152" s="70">
        <f t="shared" si="34"/>
        <v>143</v>
      </c>
      <c r="Z152" s="3">
        <f t="shared" si="35"/>
        <v>209.47531584856407</v>
      </c>
      <c r="AB152" s="3">
        <f t="shared" si="39"/>
        <v>153.30330993940427</v>
      </c>
      <c r="AC152" s="2">
        <f>'Failure Data'!E154</f>
        <v>218</v>
      </c>
      <c r="AE152" s="70">
        <f t="shared" si="36"/>
        <v>143</v>
      </c>
      <c r="AF152" s="3">
        <f t="shared" si="37"/>
        <v>203.13546584567948</v>
      </c>
    </row>
    <row r="153" spans="1:32" x14ac:dyDescent="0.2">
      <c r="A153" s="1">
        <v>144</v>
      </c>
      <c r="B153" s="3">
        <f t="shared" si="28"/>
        <v>491.72727272727275</v>
      </c>
      <c r="C153" s="37"/>
      <c r="D153" s="3">
        <f t="shared" si="29"/>
        <v>481.93939393939394</v>
      </c>
      <c r="E153" s="37"/>
      <c r="F153" s="68">
        <f t="shared" si="30"/>
        <v>-241.72727272727275</v>
      </c>
      <c r="G153" s="68">
        <f t="shared" si="31"/>
        <v>9.7878787878788103</v>
      </c>
      <c r="H153" s="68">
        <f t="shared" si="32"/>
        <v>481.93939393939394</v>
      </c>
      <c r="S153" s="78">
        <f t="shared" si="33"/>
        <v>144</v>
      </c>
      <c r="T153" s="56">
        <f>+S153*'Failure Data'!F$3</f>
        <v>61.714285714285708</v>
      </c>
      <c r="V153" s="3">
        <f t="shared" si="38"/>
        <v>148.90886078473187</v>
      </c>
      <c r="W153" s="2">
        <f>'Failure Data'!E155</f>
        <v>218</v>
      </c>
      <c r="Y153" s="70">
        <f t="shared" si="34"/>
        <v>144</v>
      </c>
      <c r="Z153" s="3">
        <f t="shared" si="35"/>
        <v>210.91801088945303</v>
      </c>
      <c r="AB153" s="3">
        <f t="shared" si="39"/>
        <v>153.30330993940427</v>
      </c>
      <c r="AC153" s="2">
        <f>'Failure Data'!E155</f>
        <v>218</v>
      </c>
      <c r="AE153" s="70">
        <f t="shared" si="36"/>
        <v>144</v>
      </c>
      <c r="AF153" s="3">
        <f t="shared" si="37"/>
        <v>204.57816088656844</v>
      </c>
    </row>
    <row r="154" spans="1:32" x14ac:dyDescent="0.2">
      <c r="A154" s="1">
        <v>145</v>
      </c>
      <c r="B154" s="3">
        <f t="shared" si="28"/>
        <v>495.12121212121212</v>
      </c>
      <c r="C154" s="37"/>
      <c r="D154" s="3">
        <f t="shared" si="29"/>
        <v>485.33333333333331</v>
      </c>
      <c r="E154" s="37"/>
      <c r="F154" s="68">
        <f t="shared" si="30"/>
        <v>-245.12121212121212</v>
      </c>
      <c r="G154" s="68">
        <f t="shared" si="31"/>
        <v>9.7878787878788103</v>
      </c>
      <c r="H154" s="68">
        <f t="shared" si="32"/>
        <v>485.33333333333331</v>
      </c>
      <c r="S154" s="78">
        <f t="shared" si="33"/>
        <v>145</v>
      </c>
      <c r="T154" s="56">
        <f>+S154*'Failure Data'!F$3</f>
        <v>62.142857142857139</v>
      </c>
      <c r="V154" s="3">
        <f t="shared" si="38"/>
        <v>148.90886078473187</v>
      </c>
      <c r="W154" s="2">
        <f>'Failure Data'!E156</f>
        <v>218</v>
      </c>
      <c r="Y154" s="70">
        <f t="shared" si="34"/>
        <v>145</v>
      </c>
      <c r="Z154" s="3">
        <f t="shared" si="35"/>
        <v>212.36070593034199</v>
      </c>
      <c r="AB154" s="3">
        <f t="shared" si="39"/>
        <v>153.30330993940427</v>
      </c>
      <c r="AC154" s="2">
        <f>'Failure Data'!E156</f>
        <v>218</v>
      </c>
      <c r="AE154" s="70">
        <f t="shared" si="36"/>
        <v>145</v>
      </c>
      <c r="AF154" s="3">
        <f t="shared" si="37"/>
        <v>206.0208559274574</v>
      </c>
    </row>
    <row r="155" spans="1:32" x14ac:dyDescent="0.2">
      <c r="A155" s="1">
        <v>146</v>
      </c>
      <c r="B155" s="3">
        <f t="shared" si="28"/>
        <v>498.5151515151515</v>
      </c>
      <c r="C155" s="37"/>
      <c r="D155" s="3">
        <f t="shared" si="29"/>
        <v>488.72727272727269</v>
      </c>
      <c r="E155" s="37"/>
      <c r="F155" s="68">
        <f t="shared" si="30"/>
        <v>-248.5151515151515</v>
      </c>
      <c r="G155" s="68">
        <f t="shared" si="31"/>
        <v>9.7878787878788103</v>
      </c>
      <c r="H155" s="68">
        <f t="shared" si="32"/>
        <v>488.72727272727269</v>
      </c>
      <c r="S155" s="78">
        <f t="shared" si="33"/>
        <v>146</v>
      </c>
      <c r="T155" s="56">
        <f>+S155*'Failure Data'!F$3</f>
        <v>62.571428571428569</v>
      </c>
      <c r="V155" s="3">
        <f t="shared" si="38"/>
        <v>148.90886078473187</v>
      </c>
      <c r="W155" s="2">
        <f>'Failure Data'!E157</f>
        <v>218</v>
      </c>
      <c r="Y155" s="70">
        <f t="shared" si="34"/>
        <v>146</v>
      </c>
      <c r="Z155" s="3">
        <f t="shared" si="35"/>
        <v>213.80340097123096</v>
      </c>
      <c r="AB155" s="3">
        <f t="shared" si="39"/>
        <v>153.30330993940427</v>
      </c>
      <c r="AC155" s="2">
        <f>'Failure Data'!E157</f>
        <v>218</v>
      </c>
      <c r="AE155" s="70">
        <f t="shared" si="36"/>
        <v>146</v>
      </c>
      <c r="AF155" s="3">
        <f t="shared" si="37"/>
        <v>207.46355096834637</v>
      </c>
    </row>
    <row r="156" spans="1:32" x14ac:dyDescent="0.2">
      <c r="A156" s="1">
        <v>147</v>
      </c>
      <c r="B156" s="3">
        <f t="shared" si="28"/>
        <v>501.90909090909093</v>
      </c>
      <c r="C156" s="37"/>
      <c r="D156" s="3">
        <f t="shared" si="29"/>
        <v>492.12121212121212</v>
      </c>
      <c r="E156" s="37"/>
      <c r="F156" s="68">
        <f t="shared" si="30"/>
        <v>-251.90909090909093</v>
      </c>
      <c r="G156" s="68">
        <f t="shared" si="31"/>
        <v>9.7878787878788103</v>
      </c>
      <c r="H156" s="68">
        <f t="shared" si="32"/>
        <v>492.12121212121212</v>
      </c>
      <c r="S156" s="78">
        <f t="shared" si="33"/>
        <v>147</v>
      </c>
      <c r="T156" s="56">
        <f>+S156*'Failure Data'!F$3</f>
        <v>63</v>
      </c>
      <c r="V156" s="3">
        <f t="shared" si="38"/>
        <v>148.90886078473187</v>
      </c>
      <c r="W156" s="2">
        <f>'Failure Data'!E158</f>
        <v>218</v>
      </c>
      <c r="Y156" s="70">
        <f t="shared" si="34"/>
        <v>147</v>
      </c>
      <c r="Z156" s="3">
        <f t="shared" si="35"/>
        <v>215.24609601211992</v>
      </c>
      <c r="AB156" s="3">
        <f t="shared" si="39"/>
        <v>153.30330993940427</v>
      </c>
      <c r="AC156" s="2">
        <f>'Failure Data'!E158</f>
        <v>218</v>
      </c>
      <c r="AE156" s="70">
        <f t="shared" si="36"/>
        <v>147</v>
      </c>
      <c r="AF156" s="3">
        <f t="shared" si="37"/>
        <v>208.90624600923533</v>
      </c>
    </row>
    <row r="157" spans="1:32" x14ac:dyDescent="0.2">
      <c r="A157" s="1">
        <v>148</v>
      </c>
      <c r="B157" s="3">
        <f t="shared" si="28"/>
        <v>505.30303030303031</v>
      </c>
      <c r="C157" s="37"/>
      <c r="D157" s="3">
        <f t="shared" si="29"/>
        <v>495.5151515151515</v>
      </c>
      <c r="E157" s="37"/>
      <c r="F157" s="68">
        <f t="shared" si="30"/>
        <v>-255.30303030303031</v>
      </c>
      <c r="G157" s="68">
        <f t="shared" si="31"/>
        <v>9.7878787878788103</v>
      </c>
      <c r="H157" s="68">
        <f t="shared" si="32"/>
        <v>495.5151515151515</v>
      </c>
      <c r="S157" s="78">
        <f t="shared" si="33"/>
        <v>148</v>
      </c>
      <c r="T157" s="56">
        <f>+S157*'Failure Data'!F$3</f>
        <v>63.428571428571423</v>
      </c>
      <c r="V157" s="3">
        <f t="shared" si="38"/>
        <v>148.90886078473187</v>
      </c>
      <c r="W157" s="2">
        <f>'Failure Data'!E159</f>
        <v>218</v>
      </c>
      <c r="Y157" s="70">
        <f t="shared" si="34"/>
        <v>148</v>
      </c>
      <c r="Z157" s="3">
        <f t="shared" si="35"/>
        <v>216.68879105300888</v>
      </c>
      <c r="AB157" s="3">
        <f t="shared" si="39"/>
        <v>153.30330993940427</v>
      </c>
      <c r="AC157" s="2">
        <f>'Failure Data'!E159</f>
        <v>218</v>
      </c>
      <c r="AE157" s="70">
        <f t="shared" si="36"/>
        <v>148</v>
      </c>
      <c r="AF157" s="3">
        <f t="shared" si="37"/>
        <v>210.3489410501243</v>
      </c>
    </row>
    <row r="158" spans="1:32" x14ac:dyDescent="0.2">
      <c r="A158" s="1">
        <v>149</v>
      </c>
      <c r="B158" s="3">
        <f t="shared" si="28"/>
        <v>508.69696969696969</v>
      </c>
      <c r="C158" s="37"/>
      <c r="D158" s="3">
        <f t="shared" si="29"/>
        <v>498.90909090909088</v>
      </c>
      <c r="E158" s="37"/>
      <c r="F158" s="68">
        <f t="shared" si="30"/>
        <v>-258.69696969696969</v>
      </c>
      <c r="G158" s="68">
        <f t="shared" si="31"/>
        <v>9.7878787878788103</v>
      </c>
      <c r="H158" s="68">
        <f t="shared" si="32"/>
        <v>498.90909090909088</v>
      </c>
      <c r="S158" s="78">
        <f t="shared" si="33"/>
        <v>149</v>
      </c>
      <c r="T158" s="56">
        <f>+S158*'Failure Data'!F$3</f>
        <v>63.857142857142854</v>
      </c>
      <c r="V158" s="3">
        <f t="shared" si="38"/>
        <v>148.90886078473187</v>
      </c>
      <c r="W158" s="2">
        <f>'Failure Data'!E160</f>
        <v>218</v>
      </c>
      <c r="Y158" s="70">
        <f t="shared" si="34"/>
        <v>149</v>
      </c>
      <c r="Z158" s="3">
        <f t="shared" si="35"/>
        <v>218.13148609389785</v>
      </c>
      <c r="AB158" s="3">
        <f t="shared" si="39"/>
        <v>153.30330993940427</v>
      </c>
      <c r="AC158" s="2">
        <f>'Failure Data'!E160</f>
        <v>218</v>
      </c>
      <c r="AE158" s="70">
        <f t="shared" si="36"/>
        <v>149</v>
      </c>
      <c r="AF158" s="3">
        <f t="shared" si="37"/>
        <v>211.79163609101326</v>
      </c>
    </row>
    <row r="159" spans="1:32" x14ac:dyDescent="0.2">
      <c r="A159" s="1">
        <v>150</v>
      </c>
      <c r="B159" s="3">
        <f t="shared" si="28"/>
        <v>512.09090909090912</v>
      </c>
      <c r="C159" s="37"/>
      <c r="D159" s="3">
        <f t="shared" si="29"/>
        <v>502.30303030303031</v>
      </c>
      <c r="E159" s="37"/>
      <c r="F159" s="68">
        <f t="shared" si="30"/>
        <v>-262.09090909090912</v>
      </c>
      <c r="G159" s="68">
        <f t="shared" si="31"/>
        <v>9.7878787878788103</v>
      </c>
      <c r="H159" s="68">
        <f t="shared" si="32"/>
        <v>502.30303030303031</v>
      </c>
      <c r="S159" s="78">
        <f t="shared" si="33"/>
        <v>150</v>
      </c>
      <c r="T159" s="56">
        <f>+S159*'Failure Data'!F$3</f>
        <v>64.285714285714278</v>
      </c>
      <c r="V159" s="3">
        <f t="shared" si="38"/>
        <v>148.90886078473187</v>
      </c>
      <c r="W159" s="2">
        <f>'Failure Data'!E161</f>
        <v>218</v>
      </c>
      <c r="Y159" s="70">
        <f t="shared" si="34"/>
        <v>150</v>
      </c>
      <c r="Z159" s="3">
        <f t="shared" si="35"/>
        <v>219.57418113478678</v>
      </c>
      <c r="AB159" s="3">
        <f t="shared" si="39"/>
        <v>153.30330993940427</v>
      </c>
      <c r="AC159" s="2">
        <f>'Failure Data'!E161</f>
        <v>218</v>
      </c>
      <c r="AE159" s="70">
        <f t="shared" si="36"/>
        <v>150</v>
      </c>
      <c r="AF159" s="3">
        <f t="shared" si="37"/>
        <v>213.23433113190222</v>
      </c>
    </row>
    <row r="160" spans="1:32" x14ac:dyDescent="0.2">
      <c r="A160" s="1">
        <v>151</v>
      </c>
      <c r="B160" s="3">
        <f t="shared" si="28"/>
        <v>515.4848484848485</v>
      </c>
      <c r="C160" s="37"/>
      <c r="D160" s="3">
        <f t="shared" si="29"/>
        <v>505.69696969696969</v>
      </c>
      <c r="E160" s="37"/>
      <c r="F160" s="68">
        <f t="shared" si="30"/>
        <v>-265.4848484848485</v>
      </c>
      <c r="G160" s="68">
        <f t="shared" si="31"/>
        <v>9.7878787878788103</v>
      </c>
      <c r="H160" s="68">
        <f t="shared" si="32"/>
        <v>505.69696969696969</v>
      </c>
      <c r="S160" s="78">
        <f t="shared" si="33"/>
        <v>151</v>
      </c>
      <c r="T160" s="56">
        <f>+S160*'Failure Data'!F$3</f>
        <v>64.714285714285708</v>
      </c>
      <c r="V160" s="3">
        <f t="shared" si="38"/>
        <v>148.90886078473187</v>
      </c>
      <c r="W160" s="2">
        <f>'Failure Data'!E162</f>
        <v>218</v>
      </c>
      <c r="Y160" s="70">
        <f t="shared" si="34"/>
        <v>151</v>
      </c>
      <c r="Z160" s="3">
        <f t="shared" si="35"/>
        <v>221.01687617567575</v>
      </c>
      <c r="AB160" s="3">
        <f t="shared" si="39"/>
        <v>153.30330993940427</v>
      </c>
      <c r="AC160" s="2">
        <f>'Failure Data'!E162</f>
        <v>218</v>
      </c>
      <c r="AE160" s="70">
        <f t="shared" si="36"/>
        <v>151</v>
      </c>
      <c r="AF160" s="3">
        <f t="shared" si="37"/>
        <v>214.67702617279119</v>
      </c>
    </row>
    <row r="161" spans="1:32" x14ac:dyDescent="0.2">
      <c r="A161" s="1">
        <v>152</v>
      </c>
      <c r="B161" s="3">
        <f t="shared" si="28"/>
        <v>518.87878787878788</v>
      </c>
      <c r="C161" s="37"/>
      <c r="D161" s="3">
        <f t="shared" si="29"/>
        <v>509.09090909090907</v>
      </c>
      <c r="E161" s="37"/>
      <c r="F161" s="68">
        <f t="shared" si="30"/>
        <v>-268.87878787878788</v>
      </c>
      <c r="G161" s="68">
        <f t="shared" si="31"/>
        <v>9.7878787878788103</v>
      </c>
      <c r="H161" s="68">
        <f t="shared" si="32"/>
        <v>509.09090909090907</v>
      </c>
      <c r="S161" s="78">
        <f t="shared" si="33"/>
        <v>152</v>
      </c>
      <c r="T161" s="56">
        <f>+S161*'Failure Data'!F$3</f>
        <v>65.142857142857139</v>
      </c>
      <c r="V161" s="3">
        <f t="shared" si="38"/>
        <v>149.60200796529182</v>
      </c>
      <c r="W161" s="2">
        <f>'Failure Data'!E163</f>
        <v>219</v>
      </c>
      <c r="Y161" s="70">
        <f t="shared" si="34"/>
        <v>152</v>
      </c>
      <c r="Z161" s="3">
        <f t="shared" si="35"/>
        <v>222.45957121656471</v>
      </c>
      <c r="AB161" s="3">
        <f t="shared" si="39"/>
        <v>153.99645711996422</v>
      </c>
      <c r="AC161" s="2">
        <f>'Failure Data'!E163</f>
        <v>219</v>
      </c>
      <c r="AE161" s="70">
        <f t="shared" si="36"/>
        <v>152</v>
      </c>
      <c r="AF161" s="3">
        <f t="shared" si="37"/>
        <v>216.11972121368015</v>
      </c>
    </row>
    <row r="162" spans="1:32" x14ac:dyDescent="0.2">
      <c r="A162" s="1">
        <v>153</v>
      </c>
      <c r="B162" s="3">
        <f t="shared" si="28"/>
        <v>522.27272727272725</v>
      </c>
      <c r="C162" s="37"/>
      <c r="D162" s="3">
        <f t="shared" si="29"/>
        <v>512.4848484848485</v>
      </c>
      <c r="E162" s="37"/>
      <c r="F162" s="68">
        <f t="shared" si="30"/>
        <v>-272.27272727272725</v>
      </c>
      <c r="G162" s="68">
        <f t="shared" si="31"/>
        <v>9.7878787878787534</v>
      </c>
      <c r="H162" s="68">
        <f t="shared" si="32"/>
        <v>512.4848484848485</v>
      </c>
      <c r="S162" s="78">
        <f t="shared" si="33"/>
        <v>153</v>
      </c>
      <c r="T162" s="56">
        <f>+S162*'Failure Data'!F$3</f>
        <v>65.571428571428569</v>
      </c>
      <c r="V162" s="3">
        <f t="shared" si="38"/>
        <v>149.60200796529182</v>
      </c>
      <c r="W162" s="2">
        <f>'Failure Data'!E164</f>
        <v>219</v>
      </c>
      <c r="Y162" s="70">
        <f t="shared" si="34"/>
        <v>153</v>
      </c>
      <c r="Z162" s="3">
        <f t="shared" si="35"/>
        <v>223.90226625745368</v>
      </c>
      <c r="AB162" s="3">
        <f t="shared" si="39"/>
        <v>153.99645711996422</v>
      </c>
      <c r="AC162" s="2">
        <f>'Failure Data'!E164</f>
        <v>219</v>
      </c>
      <c r="AE162" s="70">
        <f t="shared" si="36"/>
        <v>153</v>
      </c>
      <c r="AF162" s="3">
        <f t="shared" si="37"/>
        <v>217.56241625456911</v>
      </c>
    </row>
    <row r="163" spans="1:32" x14ac:dyDescent="0.2">
      <c r="A163" s="1">
        <v>154</v>
      </c>
      <c r="B163" s="3">
        <f t="shared" si="28"/>
        <v>525.66666666666663</v>
      </c>
      <c r="C163" s="37"/>
      <c r="D163" s="3">
        <f t="shared" si="29"/>
        <v>515.87878787878788</v>
      </c>
      <c r="E163" s="37"/>
      <c r="F163" s="68">
        <f t="shared" si="30"/>
        <v>-275.66666666666663</v>
      </c>
      <c r="G163" s="68">
        <f t="shared" si="31"/>
        <v>9.7878787878787534</v>
      </c>
      <c r="H163" s="68">
        <f t="shared" si="32"/>
        <v>515.87878787878788</v>
      </c>
      <c r="S163" s="78">
        <f t="shared" si="33"/>
        <v>154</v>
      </c>
      <c r="T163" s="56">
        <f>+S163*'Failure Data'!F$3</f>
        <v>66</v>
      </c>
      <c r="V163" s="3">
        <f t="shared" si="38"/>
        <v>149.60200796529182</v>
      </c>
      <c r="W163" s="2">
        <f>'Failure Data'!E165</f>
        <v>219</v>
      </c>
      <c r="Y163" s="70">
        <f t="shared" si="34"/>
        <v>154</v>
      </c>
      <c r="Z163" s="3">
        <f t="shared" si="35"/>
        <v>225.34496129834264</v>
      </c>
      <c r="AB163" s="3">
        <f t="shared" si="39"/>
        <v>153.99645711996422</v>
      </c>
      <c r="AC163" s="2">
        <f>'Failure Data'!E165</f>
        <v>219</v>
      </c>
      <c r="AE163" s="70">
        <f t="shared" si="36"/>
        <v>154</v>
      </c>
      <c r="AF163" s="3">
        <f t="shared" si="37"/>
        <v>219.00511129545808</v>
      </c>
    </row>
    <row r="164" spans="1:32" x14ac:dyDescent="0.2">
      <c r="A164" s="1">
        <v>155</v>
      </c>
      <c r="B164" s="3">
        <f t="shared" si="28"/>
        <v>529.06060606060612</v>
      </c>
      <c r="C164" s="37"/>
      <c r="D164" s="3">
        <f t="shared" si="29"/>
        <v>519.27272727272737</v>
      </c>
      <c r="E164" s="37"/>
      <c r="F164" s="68">
        <f t="shared" si="30"/>
        <v>-279.06060606060612</v>
      </c>
      <c r="G164" s="68">
        <f t="shared" si="31"/>
        <v>9.7878787878787534</v>
      </c>
      <c r="H164" s="68">
        <f t="shared" si="32"/>
        <v>519.27272727272737</v>
      </c>
      <c r="S164" s="78">
        <f t="shared" si="33"/>
        <v>155</v>
      </c>
      <c r="T164" s="56">
        <f>+S164*'Failure Data'!F$3</f>
        <v>66.428571428571431</v>
      </c>
      <c r="V164" s="3">
        <f t="shared" si="38"/>
        <v>149.60200796529182</v>
      </c>
      <c r="W164" s="2">
        <f>'Failure Data'!E166</f>
        <v>219</v>
      </c>
      <c r="Y164" s="70">
        <f t="shared" si="34"/>
        <v>155</v>
      </c>
      <c r="Z164" s="3">
        <f t="shared" si="35"/>
        <v>226.7876563392316</v>
      </c>
      <c r="AB164" s="3">
        <f t="shared" si="39"/>
        <v>153.99645711996422</v>
      </c>
      <c r="AC164" s="2">
        <f>'Failure Data'!E166</f>
        <v>219</v>
      </c>
      <c r="AE164" s="70">
        <f t="shared" si="36"/>
        <v>155</v>
      </c>
      <c r="AF164" s="3">
        <f t="shared" si="37"/>
        <v>220.44780633634704</v>
      </c>
    </row>
    <row r="165" spans="1:32" x14ac:dyDescent="0.2">
      <c r="A165" s="1">
        <v>156</v>
      </c>
      <c r="B165" s="3">
        <f t="shared" ref="B165:B228" si="40">+(B$4*A165)+B$5</f>
        <v>532.4545454545455</v>
      </c>
      <c r="C165" s="37"/>
      <c r="D165" s="3">
        <f t="shared" ref="D165:D228" si="41">+(D$4*A165)+D$5</f>
        <v>522.66666666666674</v>
      </c>
      <c r="E165" s="37"/>
      <c r="F165" s="68">
        <f t="shared" ref="F165:F228" si="42">+xmax-B165</f>
        <v>-282.4545454545455</v>
      </c>
      <c r="G165" s="68">
        <f t="shared" ref="G165:G228" si="43">+B165-D165</f>
        <v>9.7878787878787534</v>
      </c>
      <c r="H165" s="68">
        <f t="shared" ref="H165:H228" si="44">D165</f>
        <v>522.66666666666674</v>
      </c>
      <c r="S165" s="78">
        <f t="shared" ref="S165:S228" si="45">Y165</f>
        <v>156</v>
      </c>
      <c r="T165" s="56">
        <f>+S165*'Failure Data'!F$3</f>
        <v>66.857142857142847</v>
      </c>
      <c r="V165" s="3">
        <f t="shared" si="38"/>
        <v>149.60200796529182</v>
      </c>
      <c r="W165" s="2">
        <f>'Failure Data'!E167</f>
        <v>219</v>
      </c>
      <c r="Y165" s="70">
        <f t="shared" ref="Y165:Y228" si="46">A165</f>
        <v>156</v>
      </c>
      <c r="Z165" s="3">
        <f t="shared" ref="Z165:Z228" si="47">(RejectSlope*Y165)+RejectYint</f>
        <v>228.23035138012057</v>
      </c>
      <c r="AB165" s="3">
        <f t="shared" si="39"/>
        <v>153.99645711996422</v>
      </c>
      <c r="AC165" s="2">
        <f>'Failure Data'!E167</f>
        <v>219</v>
      </c>
      <c r="AE165" s="70">
        <f t="shared" ref="AE165:AE228" si="48">Y165</f>
        <v>156</v>
      </c>
      <c r="AF165" s="3">
        <f t="shared" ref="AF165:AF228" si="49">(AcceptSlope*AE165)+AcceptYint</f>
        <v>221.89050137723601</v>
      </c>
    </row>
    <row r="166" spans="1:32" x14ac:dyDescent="0.2">
      <c r="A166" s="1">
        <v>157</v>
      </c>
      <c r="B166" s="3">
        <f t="shared" si="40"/>
        <v>535.84848484848487</v>
      </c>
      <c r="C166" s="37"/>
      <c r="D166" s="3">
        <f t="shared" si="41"/>
        <v>526.06060606060612</v>
      </c>
      <c r="E166" s="37"/>
      <c r="F166" s="68">
        <f t="shared" si="42"/>
        <v>-285.84848484848487</v>
      </c>
      <c r="G166" s="68">
        <f t="shared" si="43"/>
        <v>9.7878787878787534</v>
      </c>
      <c r="H166" s="68">
        <f t="shared" si="44"/>
        <v>526.06060606060612</v>
      </c>
      <c r="S166" s="78">
        <f t="shared" si="45"/>
        <v>157</v>
      </c>
      <c r="T166" s="56">
        <f>+S166*'Failure Data'!F$3</f>
        <v>67.285714285714278</v>
      </c>
      <c r="V166" s="3">
        <f t="shared" si="38"/>
        <v>149.60200796529182</v>
      </c>
      <c r="W166" s="2">
        <f>'Failure Data'!E168</f>
        <v>219</v>
      </c>
      <c r="Y166" s="70">
        <f t="shared" si="46"/>
        <v>157</v>
      </c>
      <c r="Z166" s="3">
        <f t="shared" si="47"/>
        <v>229.67304642100953</v>
      </c>
      <c r="AB166" s="3">
        <f t="shared" si="39"/>
        <v>153.99645711996422</v>
      </c>
      <c r="AC166" s="2">
        <f>'Failure Data'!E168</f>
        <v>219</v>
      </c>
      <c r="AE166" s="70">
        <f t="shared" si="48"/>
        <v>157</v>
      </c>
      <c r="AF166" s="3">
        <f t="shared" si="49"/>
        <v>223.33319641812497</v>
      </c>
    </row>
    <row r="167" spans="1:32" x14ac:dyDescent="0.2">
      <c r="A167" s="1">
        <v>158</v>
      </c>
      <c r="B167" s="3">
        <f t="shared" si="40"/>
        <v>539.24242424242425</v>
      </c>
      <c r="C167" s="37"/>
      <c r="D167" s="3">
        <f t="shared" si="41"/>
        <v>529.4545454545455</v>
      </c>
      <c r="E167" s="37"/>
      <c r="F167" s="68">
        <f t="shared" si="42"/>
        <v>-289.24242424242425</v>
      </c>
      <c r="G167" s="68">
        <f t="shared" si="43"/>
        <v>9.7878787878787534</v>
      </c>
      <c r="H167" s="68">
        <f t="shared" si="44"/>
        <v>529.4545454545455</v>
      </c>
      <c r="S167" s="78">
        <f t="shared" si="45"/>
        <v>158</v>
      </c>
      <c r="T167" s="56">
        <f>+S167*'Failure Data'!F$3</f>
        <v>67.714285714285708</v>
      </c>
      <c r="V167" s="3">
        <f t="shared" si="38"/>
        <v>150.29515514585177</v>
      </c>
      <c r="W167" s="2">
        <f>'Failure Data'!E169</f>
        <v>220</v>
      </c>
      <c r="Y167" s="70">
        <f t="shared" si="46"/>
        <v>158</v>
      </c>
      <c r="Z167" s="3">
        <f t="shared" si="47"/>
        <v>231.11574146189849</v>
      </c>
      <c r="AB167" s="3">
        <f t="shared" si="39"/>
        <v>154.68960430052417</v>
      </c>
      <c r="AC167" s="2">
        <f>'Failure Data'!E169</f>
        <v>220</v>
      </c>
      <c r="AE167" s="70">
        <f t="shared" si="48"/>
        <v>158</v>
      </c>
      <c r="AF167" s="3">
        <f t="shared" si="49"/>
        <v>224.77589145901393</v>
      </c>
    </row>
    <row r="168" spans="1:32" x14ac:dyDescent="0.2">
      <c r="A168" s="1">
        <v>159</v>
      </c>
      <c r="B168" s="3">
        <f t="shared" si="40"/>
        <v>542.63636363636363</v>
      </c>
      <c r="C168" s="37"/>
      <c r="D168" s="3">
        <f t="shared" si="41"/>
        <v>532.84848484848487</v>
      </c>
      <c r="E168" s="37"/>
      <c r="F168" s="68">
        <f t="shared" si="42"/>
        <v>-292.63636363636363</v>
      </c>
      <c r="G168" s="68">
        <f t="shared" si="43"/>
        <v>9.7878787878787534</v>
      </c>
      <c r="H168" s="68">
        <f t="shared" si="44"/>
        <v>532.84848484848487</v>
      </c>
      <c r="S168" s="78">
        <f t="shared" si="45"/>
        <v>159</v>
      </c>
      <c r="T168" s="56">
        <f>+S168*'Failure Data'!F$3</f>
        <v>68.142857142857139</v>
      </c>
      <c r="V168" s="3">
        <f t="shared" si="38"/>
        <v>150.29515514585177</v>
      </c>
      <c r="W168" s="2">
        <f>'Failure Data'!E170</f>
        <v>220</v>
      </c>
      <c r="Y168" s="70">
        <f t="shared" si="46"/>
        <v>159</v>
      </c>
      <c r="Z168" s="3">
        <f t="shared" si="47"/>
        <v>232.55843650278746</v>
      </c>
      <c r="AB168" s="3">
        <f t="shared" si="39"/>
        <v>154.68960430052417</v>
      </c>
      <c r="AC168" s="2">
        <f>'Failure Data'!E170</f>
        <v>220</v>
      </c>
      <c r="AE168" s="70">
        <f t="shared" si="48"/>
        <v>159</v>
      </c>
      <c r="AF168" s="3">
        <f t="shared" si="49"/>
        <v>226.2185864999029</v>
      </c>
    </row>
    <row r="169" spans="1:32" x14ac:dyDescent="0.2">
      <c r="A169" s="1">
        <v>160</v>
      </c>
      <c r="B169" s="3">
        <f t="shared" si="40"/>
        <v>546.030303030303</v>
      </c>
      <c r="C169" s="37"/>
      <c r="D169" s="3">
        <f t="shared" si="41"/>
        <v>536.24242424242425</v>
      </c>
      <c r="E169" s="37"/>
      <c r="F169" s="68">
        <f t="shared" si="42"/>
        <v>-296.030303030303</v>
      </c>
      <c r="G169" s="68">
        <f t="shared" si="43"/>
        <v>9.7878787878787534</v>
      </c>
      <c r="H169" s="68">
        <f t="shared" si="44"/>
        <v>536.24242424242425</v>
      </c>
      <c r="S169" s="78">
        <f t="shared" si="45"/>
        <v>160</v>
      </c>
      <c r="T169" s="56">
        <f>+S169*'Failure Data'!F$3</f>
        <v>68.571428571428569</v>
      </c>
      <c r="V169" s="3">
        <f t="shared" si="38"/>
        <v>150.98830232641171</v>
      </c>
      <c r="W169" s="2">
        <f>'Failure Data'!E171</f>
        <v>221</v>
      </c>
      <c r="Y169" s="70">
        <f t="shared" si="46"/>
        <v>160</v>
      </c>
      <c r="Z169" s="3">
        <f t="shared" si="47"/>
        <v>234.00113154367642</v>
      </c>
      <c r="AB169" s="3">
        <f t="shared" si="39"/>
        <v>155.38275148108411</v>
      </c>
      <c r="AC169" s="2">
        <f>'Failure Data'!E171</f>
        <v>221</v>
      </c>
      <c r="AE169" s="70">
        <f t="shared" si="48"/>
        <v>160</v>
      </c>
      <c r="AF169" s="3">
        <f t="shared" si="49"/>
        <v>227.66128154079186</v>
      </c>
    </row>
    <row r="170" spans="1:32" x14ac:dyDescent="0.2">
      <c r="A170" s="1">
        <v>161</v>
      </c>
      <c r="B170" s="3">
        <f t="shared" si="40"/>
        <v>549.42424242424249</v>
      </c>
      <c r="C170" s="37"/>
      <c r="D170" s="3">
        <f t="shared" si="41"/>
        <v>539.63636363636374</v>
      </c>
      <c r="E170" s="37"/>
      <c r="F170" s="68">
        <f t="shared" si="42"/>
        <v>-299.42424242424249</v>
      </c>
      <c r="G170" s="68">
        <f t="shared" si="43"/>
        <v>9.7878787878787534</v>
      </c>
      <c r="H170" s="68">
        <f t="shared" si="44"/>
        <v>539.63636363636374</v>
      </c>
      <c r="S170" s="78">
        <f t="shared" si="45"/>
        <v>161</v>
      </c>
      <c r="T170" s="56">
        <f>+S170*'Failure Data'!F$3</f>
        <v>69</v>
      </c>
      <c r="V170" s="3">
        <f t="shared" si="38"/>
        <v>150.98830232641171</v>
      </c>
      <c r="W170" s="2">
        <f>'Failure Data'!E172</f>
        <v>221</v>
      </c>
      <c r="Y170" s="70">
        <f t="shared" si="46"/>
        <v>161</v>
      </c>
      <c r="Z170" s="3">
        <f t="shared" si="47"/>
        <v>235.44382658456539</v>
      </c>
      <c r="AB170" s="3">
        <f t="shared" si="39"/>
        <v>155.38275148108411</v>
      </c>
      <c r="AC170" s="2">
        <f>'Failure Data'!E172</f>
        <v>221</v>
      </c>
      <c r="AE170" s="70">
        <f t="shared" si="48"/>
        <v>161</v>
      </c>
      <c r="AF170" s="3">
        <f t="shared" si="49"/>
        <v>229.10397658168083</v>
      </c>
    </row>
    <row r="171" spans="1:32" x14ac:dyDescent="0.2">
      <c r="A171" s="1">
        <v>162</v>
      </c>
      <c r="B171" s="3">
        <f t="shared" si="40"/>
        <v>552.81818181818187</v>
      </c>
      <c r="C171" s="37"/>
      <c r="D171" s="3">
        <f t="shared" si="41"/>
        <v>543.03030303030312</v>
      </c>
      <c r="E171" s="37"/>
      <c r="F171" s="68">
        <f t="shared" si="42"/>
        <v>-302.81818181818187</v>
      </c>
      <c r="G171" s="68">
        <f t="shared" si="43"/>
        <v>9.7878787878787534</v>
      </c>
      <c r="H171" s="68">
        <f t="shared" si="44"/>
        <v>543.03030303030312</v>
      </c>
      <c r="S171" s="78">
        <f t="shared" si="45"/>
        <v>162</v>
      </c>
      <c r="T171" s="56">
        <f>+S171*'Failure Data'!F$3</f>
        <v>69.428571428571431</v>
      </c>
      <c r="V171" s="3">
        <f t="shared" si="38"/>
        <v>150.98830232641171</v>
      </c>
      <c r="W171" s="2">
        <f>'Failure Data'!E173</f>
        <v>221</v>
      </c>
      <c r="Y171" s="70">
        <f t="shared" si="46"/>
        <v>162</v>
      </c>
      <c r="Z171" s="3">
        <f t="shared" si="47"/>
        <v>236.88652162545435</v>
      </c>
      <c r="AB171" s="3">
        <f t="shared" si="39"/>
        <v>155.38275148108411</v>
      </c>
      <c r="AC171" s="2">
        <f>'Failure Data'!E173</f>
        <v>221</v>
      </c>
      <c r="AE171" s="70">
        <f t="shared" si="48"/>
        <v>162</v>
      </c>
      <c r="AF171" s="3">
        <f t="shared" si="49"/>
        <v>230.54667162256979</v>
      </c>
    </row>
    <row r="172" spans="1:32" x14ac:dyDescent="0.2">
      <c r="A172" s="1">
        <v>163</v>
      </c>
      <c r="B172" s="3">
        <f t="shared" si="40"/>
        <v>556.21212121212125</v>
      </c>
      <c r="C172" s="37"/>
      <c r="D172" s="3">
        <f t="shared" si="41"/>
        <v>546.42424242424249</v>
      </c>
      <c r="E172" s="37"/>
      <c r="F172" s="68">
        <f t="shared" si="42"/>
        <v>-306.21212121212125</v>
      </c>
      <c r="G172" s="68">
        <f t="shared" si="43"/>
        <v>9.7878787878787534</v>
      </c>
      <c r="H172" s="68">
        <f t="shared" si="44"/>
        <v>546.42424242424249</v>
      </c>
      <c r="S172" s="78">
        <f t="shared" si="45"/>
        <v>163</v>
      </c>
      <c r="T172" s="56">
        <f>+S172*'Failure Data'!F$3</f>
        <v>69.857142857142847</v>
      </c>
      <c r="V172" s="3">
        <f t="shared" si="38"/>
        <v>151.68144950697166</v>
      </c>
      <c r="W172" s="2">
        <f>'Failure Data'!E174</f>
        <v>222</v>
      </c>
      <c r="Y172" s="70">
        <f t="shared" si="46"/>
        <v>163</v>
      </c>
      <c r="Z172" s="3">
        <f t="shared" si="47"/>
        <v>238.32921666634331</v>
      </c>
      <c r="AB172" s="3">
        <f t="shared" si="39"/>
        <v>156.07589866164406</v>
      </c>
      <c r="AC172" s="2">
        <f>'Failure Data'!E174</f>
        <v>222</v>
      </c>
      <c r="AE172" s="70">
        <f t="shared" si="48"/>
        <v>163</v>
      </c>
      <c r="AF172" s="3">
        <f t="shared" si="49"/>
        <v>231.98936666345875</v>
      </c>
    </row>
    <row r="173" spans="1:32" x14ac:dyDescent="0.2">
      <c r="A173" s="1">
        <v>164</v>
      </c>
      <c r="B173" s="3">
        <f t="shared" si="40"/>
        <v>559.60606060606062</v>
      </c>
      <c r="C173" s="37"/>
      <c r="D173" s="3">
        <f t="shared" si="41"/>
        <v>549.81818181818187</v>
      </c>
      <c r="E173" s="37"/>
      <c r="F173" s="68">
        <f t="shared" si="42"/>
        <v>-309.60606060606062</v>
      </c>
      <c r="G173" s="68">
        <f t="shared" si="43"/>
        <v>9.7878787878787534</v>
      </c>
      <c r="H173" s="68">
        <f t="shared" si="44"/>
        <v>549.81818181818187</v>
      </c>
      <c r="S173" s="78">
        <f t="shared" si="45"/>
        <v>164</v>
      </c>
      <c r="T173" s="56">
        <f>+S173*'Failure Data'!F$3</f>
        <v>70.285714285714278</v>
      </c>
      <c r="V173" s="3">
        <f t="shared" si="38"/>
        <v>151.68144950697166</v>
      </c>
      <c r="W173" s="2">
        <f>'Failure Data'!E175</f>
        <v>222</v>
      </c>
      <c r="Y173" s="70">
        <f t="shared" si="46"/>
        <v>164</v>
      </c>
      <c r="Z173" s="3">
        <f t="shared" si="47"/>
        <v>239.77191170723228</v>
      </c>
      <c r="AB173" s="3">
        <f t="shared" si="39"/>
        <v>156.07589866164406</v>
      </c>
      <c r="AC173" s="2">
        <f>'Failure Data'!E175</f>
        <v>222</v>
      </c>
      <c r="AE173" s="70">
        <f t="shared" si="48"/>
        <v>164</v>
      </c>
      <c r="AF173" s="3">
        <f t="shared" si="49"/>
        <v>233.43206170434772</v>
      </c>
    </row>
    <row r="174" spans="1:32" x14ac:dyDescent="0.2">
      <c r="A174" s="1">
        <v>165</v>
      </c>
      <c r="B174" s="3">
        <f t="shared" si="40"/>
        <v>563</v>
      </c>
      <c r="C174" s="37"/>
      <c r="D174" s="3">
        <f t="shared" si="41"/>
        <v>553.21212121212125</v>
      </c>
      <c r="E174" s="37"/>
      <c r="F174" s="68">
        <f t="shared" si="42"/>
        <v>-313</v>
      </c>
      <c r="G174" s="68">
        <f t="shared" si="43"/>
        <v>9.7878787878787534</v>
      </c>
      <c r="H174" s="68">
        <f t="shared" si="44"/>
        <v>553.21212121212125</v>
      </c>
      <c r="S174" s="78">
        <f t="shared" si="45"/>
        <v>165</v>
      </c>
      <c r="T174" s="56">
        <f>+S174*'Failure Data'!F$3</f>
        <v>70.714285714285708</v>
      </c>
      <c r="V174" s="3">
        <f t="shared" si="38"/>
        <v>151.68144950697166</v>
      </c>
      <c r="W174" s="2">
        <f>'Failure Data'!E176</f>
        <v>222</v>
      </c>
      <c r="Y174" s="70">
        <f t="shared" si="46"/>
        <v>165</v>
      </c>
      <c r="Z174" s="3">
        <f t="shared" si="47"/>
        <v>241.21460674812124</v>
      </c>
      <c r="AB174" s="3">
        <f t="shared" si="39"/>
        <v>156.07589866164406</v>
      </c>
      <c r="AC174" s="2">
        <f>'Failure Data'!E176</f>
        <v>222</v>
      </c>
      <c r="AE174" s="70">
        <f t="shared" si="48"/>
        <v>165</v>
      </c>
      <c r="AF174" s="3">
        <f t="shared" si="49"/>
        <v>234.87475674523668</v>
      </c>
    </row>
    <row r="175" spans="1:32" x14ac:dyDescent="0.2">
      <c r="A175" s="1">
        <v>166</v>
      </c>
      <c r="B175" s="3">
        <f t="shared" si="40"/>
        <v>566.39393939393938</v>
      </c>
      <c r="C175" s="37"/>
      <c r="D175" s="3">
        <f t="shared" si="41"/>
        <v>556.60606060606062</v>
      </c>
      <c r="E175" s="37"/>
      <c r="F175" s="68">
        <f t="shared" si="42"/>
        <v>-316.39393939393938</v>
      </c>
      <c r="G175" s="68">
        <f t="shared" si="43"/>
        <v>9.7878787878787534</v>
      </c>
      <c r="H175" s="68">
        <f t="shared" si="44"/>
        <v>556.60606060606062</v>
      </c>
      <c r="S175" s="78">
        <f t="shared" si="45"/>
        <v>166</v>
      </c>
      <c r="T175" s="56">
        <f>+S175*'Failure Data'!F$3</f>
        <v>71.142857142857139</v>
      </c>
      <c r="V175" s="3">
        <f t="shared" si="38"/>
        <v>151.68144950697166</v>
      </c>
      <c r="W175" s="2">
        <f>'Failure Data'!E177</f>
        <v>222</v>
      </c>
      <c r="Y175" s="70">
        <f t="shared" si="46"/>
        <v>166</v>
      </c>
      <c r="Z175" s="3">
        <f t="shared" si="47"/>
        <v>242.65730178901021</v>
      </c>
      <c r="AB175" s="3">
        <f t="shared" si="39"/>
        <v>156.07589866164406</v>
      </c>
      <c r="AC175" s="2">
        <f>'Failure Data'!E177</f>
        <v>222</v>
      </c>
      <c r="AE175" s="70">
        <f t="shared" si="48"/>
        <v>166</v>
      </c>
      <c r="AF175" s="3">
        <f t="shared" si="49"/>
        <v>236.31745178612564</v>
      </c>
    </row>
    <row r="176" spans="1:32" x14ac:dyDescent="0.2">
      <c r="A176" s="1">
        <v>167</v>
      </c>
      <c r="B176" s="3">
        <f t="shared" si="40"/>
        <v>569.78787878787875</v>
      </c>
      <c r="C176" s="37"/>
      <c r="D176" s="3">
        <f t="shared" si="41"/>
        <v>560</v>
      </c>
      <c r="E176" s="37"/>
      <c r="F176" s="68">
        <f t="shared" si="42"/>
        <v>-319.78787878787875</v>
      </c>
      <c r="G176" s="68">
        <f t="shared" si="43"/>
        <v>9.7878787878787534</v>
      </c>
      <c r="H176" s="68">
        <f t="shared" si="44"/>
        <v>560</v>
      </c>
      <c r="S176" s="78">
        <f t="shared" si="45"/>
        <v>167</v>
      </c>
      <c r="T176" s="56">
        <f>+S176*'Failure Data'!F$3</f>
        <v>71.571428571428569</v>
      </c>
      <c r="V176" s="3">
        <f t="shared" si="38"/>
        <v>151.68144950697166</v>
      </c>
      <c r="W176" s="2">
        <f>'Failure Data'!E178</f>
        <v>222</v>
      </c>
      <c r="Y176" s="70">
        <f t="shared" si="46"/>
        <v>167</v>
      </c>
      <c r="Z176" s="3">
        <f t="shared" si="47"/>
        <v>244.09999682989917</v>
      </c>
      <c r="AB176" s="3">
        <f t="shared" si="39"/>
        <v>156.07589866164406</v>
      </c>
      <c r="AC176" s="2">
        <f>'Failure Data'!E178</f>
        <v>222</v>
      </c>
      <c r="AE176" s="70">
        <f t="shared" si="48"/>
        <v>167</v>
      </c>
      <c r="AF176" s="3">
        <f t="shared" si="49"/>
        <v>237.76014682701461</v>
      </c>
    </row>
    <row r="177" spans="1:32" x14ac:dyDescent="0.2">
      <c r="A177" s="1">
        <v>168</v>
      </c>
      <c r="B177" s="3">
        <f t="shared" si="40"/>
        <v>573.18181818181824</v>
      </c>
      <c r="C177" s="37"/>
      <c r="D177" s="3">
        <f t="shared" si="41"/>
        <v>563.39393939393949</v>
      </c>
      <c r="E177" s="37"/>
      <c r="F177" s="68">
        <f t="shared" si="42"/>
        <v>-323.18181818181824</v>
      </c>
      <c r="G177" s="68">
        <f t="shared" si="43"/>
        <v>9.7878787878787534</v>
      </c>
      <c r="H177" s="68">
        <f t="shared" si="44"/>
        <v>563.39393939393949</v>
      </c>
      <c r="S177" s="78">
        <f t="shared" si="45"/>
        <v>168</v>
      </c>
      <c r="T177" s="56">
        <f>+S177*'Failure Data'!F$3</f>
        <v>72</v>
      </c>
      <c r="V177" s="3">
        <f t="shared" si="38"/>
        <v>151.68144950697166</v>
      </c>
      <c r="W177" s="2">
        <f>'Failure Data'!E179</f>
        <v>222</v>
      </c>
      <c r="Y177" s="70">
        <f t="shared" si="46"/>
        <v>168</v>
      </c>
      <c r="Z177" s="3">
        <f t="shared" si="47"/>
        <v>245.54269187078813</v>
      </c>
      <c r="AB177" s="3">
        <f t="shared" si="39"/>
        <v>156.07589866164406</v>
      </c>
      <c r="AC177" s="2">
        <f>'Failure Data'!E179</f>
        <v>222</v>
      </c>
      <c r="AE177" s="70">
        <f t="shared" si="48"/>
        <v>168</v>
      </c>
      <c r="AF177" s="3">
        <f t="shared" si="49"/>
        <v>239.20284186790357</v>
      </c>
    </row>
    <row r="178" spans="1:32" x14ac:dyDescent="0.2">
      <c r="A178" s="1">
        <v>169</v>
      </c>
      <c r="B178" s="3">
        <f t="shared" si="40"/>
        <v>576.57575757575762</v>
      </c>
      <c r="C178" s="37"/>
      <c r="D178" s="3">
        <f t="shared" si="41"/>
        <v>566.78787878787887</v>
      </c>
      <c r="E178" s="37"/>
      <c r="F178" s="68">
        <f t="shared" si="42"/>
        <v>-326.57575757575762</v>
      </c>
      <c r="G178" s="68">
        <f t="shared" si="43"/>
        <v>9.7878787878787534</v>
      </c>
      <c r="H178" s="68">
        <f t="shared" si="44"/>
        <v>566.78787878787887</v>
      </c>
      <c r="S178" s="78">
        <f t="shared" si="45"/>
        <v>169</v>
      </c>
      <c r="T178" s="56">
        <f>+S178*'Failure Data'!F$3</f>
        <v>72.428571428571431</v>
      </c>
      <c r="V178" s="3">
        <f t="shared" si="38"/>
        <v>151.68144950697166</v>
      </c>
      <c r="W178" s="2">
        <f>'Failure Data'!E180</f>
        <v>222</v>
      </c>
      <c r="Y178" s="70">
        <f t="shared" si="46"/>
        <v>169</v>
      </c>
      <c r="Z178" s="3">
        <f t="shared" si="47"/>
        <v>246.9853869116771</v>
      </c>
      <c r="AB178" s="3">
        <f t="shared" si="39"/>
        <v>156.07589866164406</v>
      </c>
      <c r="AC178" s="2">
        <f>'Failure Data'!E180</f>
        <v>222</v>
      </c>
      <c r="AE178" s="70">
        <f t="shared" si="48"/>
        <v>169</v>
      </c>
      <c r="AF178" s="3">
        <f t="shared" si="49"/>
        <v>240.64553690879254</v>
      </c>
    </row>
    <row r="179" spans="1:32" x14ac:dyDescent="0.2">
      <c r="A179" s="1">
        <v>170</v>
      </c>
      <c r="B179" s="3">
        <f t="shared" si="40"/>
        <v>579.969696969697</v>
      </c>
      <c r="C179" s="37"/>
      <c r="D179" s="3">
        <f t="shared" si="41"/>
        <v>570.18181818181824</v>
      </c>
      <c r="E179" s="37"/>
      <c r="F179" s="68">
        <f t="shared" si="42"/>
        <v>-329.969696969697</v>
      </c>
      <c r="G179" s="68">
        <f t="shared" si="43"/>
        <v>9.7878787878787534</v>
      </c>
      <c r="H179" s="68">
        <f t="shared" si="44"/>
        <v>570.18181818181824</v>
      </c>
      <c r="S179" s="78">
        <f t="shared" si="45"/>
        <v>170</v>
      </c>
      <c r="T179" s="56">
        <f>+S179*'Failure Data'!F$3</f>
        <v>72.857142857142847</v>
      </c>
      <c r="V179" s="3">
        <f t="shared" si="38"/>
        <v>151.68144950697166</v>
      </c>
      <c r="W179" s="2">
        <f>'Failure Data'!E181</f>
        <v>222</v>
      </c>
      <c r="Y179" s="70">
        <f t="shared" si="46"/>
        <v>170</v>
      </c>
      <c r="Z179" s="3">
        <f t="shared" si="47"/>
        <v>248.42808195256606</v>
      </c>
      <c r="AB179" s="3">
        <f t="shared" si="39"/>
        <v>156.07589866164406</v>
      </c>
      <c r="AC179" s="2">
        <f>'Failure Data'!E181</f>
        <v>222</v>
      </c>
      <c r="AE179" s="70">
        <f t="shared" si="48"/>
        <v>170</v>
      </c>
      <c r="AF179" s="3">
        <f t="shared" si="49"/>
        <v>242.0882319496815</v>
      </c>
    </row>
    <row r="180" spans="1:32" x14ac:dyDescent="0.2">
      <c r="A180" s="1">
        <v>171</v>
      </c>
      <c r="B180" s="3">
        <f t="shared" si="40"/>
        <v>583.36363636363637</v>
      </c>
      <c r="C180" s="37"/>
      <c r="D180" s="3">
        <f t="shared" si="41"/>
        <v>573.57575757575762</v>
      </c>
      <c r="E180" s="37"/>
      <c r="F180" s="68">
        <f t="shared" si="42"/>
        <v>-333.36363636363637</v>
      </c>
      <c r="G180" s="68">
        <f t="shared" si="43"/>
        <v>9.7878787878787534</v>
      </c>
      <c r="H180" s="68">
        <f t="shared" si="44"/>
        <v>573.57575757575762</v>
      </c>
      <c r="S180" s="78">
        <f t="shared" si="45"/>
        <v>171</v>
      </c>
      <c r="T180" s="56">
        <f>+S180*'Failure Data'!F$3</f>
        <v>73.285714285714278</v>
      </c>
      <c r="V180" s="3">
        <f t="shared" si="38"/>
        <v>151.68144950697166</v>
      </c>
      <c r="W180" s="2">
        <f>'Failure Data'!E182</f>
        <v>222</v>
      </c>
      <c r="Y180" s="70">
        <f t="shared" si="46"/>
        <v>171</v>
      </c>
      <c r="Z180" s="3">
        <f t="shared" si="47"/>
        <v>249.87077699345502</v>
      </c>
      <c r="AB180" s="3">
        <f t="shared" si="39"/>
        <v>156.07589866164406</v>
      </c>
      <c r="AC180" s="2">
        <f>'Failure Data'!E182</f>
        <v>222</v>
      </c>
      <c r="AE180" s="70">
        <f t="shared" si="48"/>
        <v>171</v>
      </c>
      <c r="AF180" s="3">
        <f t="shared" si="49"/>
        <v>243.53092699057046</v>
      </c>
    </row>
    <row r="181" spans="1:32" x14ac:dyDescent="0.2">
      <c r="A181" s="1">
        <v>172</v>
      </c>
      <c r="B181" s="3">
        <f t="shared" si="40"/>
        <v>586.75757575757575</v>
      </c>
      <c r="C181" s="37"/>
      <c r="D181" s="3">
        <f t="shared" si="41"/>
        <v>576.969696969697</v>
      </c>
      <c r="E181" s="37"/>
      <c r="F181" s="68">
        <f t="shared" si="42"/>
        <v>-336.75757575757575</v>
      </c>
      <c r="G181" s="68">
        <f t="shared" si="43"/>
        <v>9.7878787878787534</v>
      </c>
      <c r="H181" s="68">
        <f t="shared" si="44"/>
        <v>576.969696969697</v>
      </c>
      <c r="S181" s="78">
        <f t="shared" si="45"/>
        <v>172</v>
      </c>
      <c r="T181" s="56">
        <f>+S181*'Failure Data'!F$3</f>
        <v>73.714285714285708</v>
      </c>
      <c r="V181" s="3">
        <f t="shared" si="38"/>
        <v>151.68144950697166</v>
      </c>
      <c r="W181" s="2">
        <f>'Failure Data'!E183</f>
        <v>222</v>
      </c>
      <c r="Y181" s="70">
        <f t="shared" si="46"/>
        <v>172</v>
      </c>
      <c r="Z181" s="3">
        <f t="shared" si="47"/>
        <v>251.31347203434399</v>
      </c>
      <c r="AB181" s="3">
        <f t="shared" si="39"/>
        <v>156.07589866164406</v>
      </c>
      <c r="AC181" s="2">
        <f>'Failure Data'!E183</f>
        <v>222</v>
      </c>
      <c r="AE181" s="70">
        <f t="shared" si="48"/>
        <v>172</v>
      </c>
      <c r="AF181" s="3">
        <f t="shared" si="49"/>
        <v>244.97362203145943</v>
      </c>
    </row>
    <row r="182" spans="1:32" x14ac:dyDescent="0.2">
      <c r="A182" s="1">
        <v>173</v>
      </c>
      <c r="B182" s="3">
        <f t="shared" si="40"/>
        <v>590.15151515151513</v>
      </c>
      <c r="C182" s="37"/>
      <c r="D182" s="3">
        <f t="shared" si="41"/>
        <v>580.36363636363637</v>
      </c>
      <c r="E182" s="37"/>
      <c r="F182" s="68">
        <f t="shared" si="42"/>
        <v>-340.15151515151513</v>
      </c>
      <c r="G182" s="68">
        <f t="shared" si="43"/>
        <v>9.7878787878787534</v>
      </c>
      <c r="H182" s="68">
        <f t="shared" si="44"/>
        <v>580.36363636363637</v>
      </c>
      <c r="S182" s="78">
        <f t="shared" si="45"/>
        <v>173</v>
      </c>
      <c r="T182" s="56">
        <f>+S182*'Failure Data'!F$3</f>
        <v>74.142857142857139</v>
      </c>
      <c r="V182" s="3">
        <f t="shared" si="38"/>
        <v>152.37459668753161</v>
      </c>
      <c r="W182" s="2">
        <f>'Failure Data'!E184</f>
        <v>223</v>
      </c>
      <c r="Y182" s="70">
        <f t="shared" si="46"/>
        <v>173</v>
      </c>
      <c r="Z182" s="3">
        <f t="shared" si="47"/>
        <v>252.75616707523295</v>
      </c>
      <c r="AB182" s="3">
        <f t="shared" si="39"/>
        <v>156.76904584220401</v>
      </c>
      <c r="AC182" s="2">
        <f>'Failure Data'!E184</f>
        <v>223</v>
      </c>
      <c r="AE182" s="70">
        <f t="shared" si="48"/>
        <v>173</v>
      </c>
      <c r="AF182" s="3">
        <f t="shared" si="49"/>
        <v>246.41631707234839</v>
      </c>
    </row>
    <row r="183" spans="1:32" x14ac:dyDescent="0.2">
      <c r="A183" s="1">
        <v>174</v>
      </c>
      <c r="B183" s="3">
        <f t="shared" si="40"/>
        <v>593.54545454545462</v>
      </c>
      <c r="C183" s="37"/>
      <c r="D183" s="3">
        <f t="shared" si="41"/>
        <v>583.75757575757586</v>
      </c>
      <c r="E183" s="37"/>
      <c r="F183" s="68">
        <f t="shared" si="42"/>
        <v>-343.54545454545462</v>
      </c>
      <c r="G183" s="68">
        <f t="shared" si="43"/>
        <v>9.7878787878787534</v>
      </c>
      <c r="H183" s="68">
        <f t="shared" si="44"/>
        <v>583.75757575757586</v>
      </c>
      <c r="S183" s="78">
        <f t="shared" si="45"/>
        <v>174</v>
      </c>
      <c r="T183" s="56">
        <f>+S183*'Failure Data'!F$3</f>
        <v>74.571428571428569</v>
      </c>
      <c r="V183" s="3">
        <f t="shared" si="38"/>
        <v>152.37459668753161</v>
      </c>
      <c r="W183" s="2">
        <f>'Failure Data'!E185</f>
        <v>223</v>
      </c>
      <c r="Y183" s="70">
        <f t="shared" si="46"/>
        <v>174</v>
      </c>
      <c r="Z183" s="3">
        <f t="shared" si="47"/>
        <v>254.19886211612192</v>
      </c>
      <c r="AB183" s="3">
        <f t="shared" si="39"/>
        <v>156.76904584220401</v>
      </c>
      <c r="AC183" s="2">
        <f>'Failure Data'!E185</f>
        <v>223</v>
      </c>
      <c r="AE183" s="70">
        <f t="shared" si="48"/>
        <v>174</v>
      </c>
      <c r="AF183" s="3">
        <f t="shared" si="49"/>
        <v>247.85901211323736</v>
      </c>
    </row>
    <row r="184" spans="1:32" x14ac:dyDescent="0.2">
      <c r="A184" s="1">
        <v>175</v>
      </c>
      <c r="B184" s="3">
        <f t="shared" si="40"/>
        <v>596.93939393939399</v>
      </c>
      <c r="C184" s="37"/>
      <c r="D184" s="3">
        <f t="shared" si="41"/>
        <v>587.15151515151524</v>
      </c>
      <c r="E184" s="37"/>
      <c r="F184" s="68">
        <f t="shared" si="42"/>
        <v>-346.93939393939399</v>
      </c>
      <c r="G184" s="68">
        <f t="shared" si="43"/>
        <v>9.7878787878787534</v>
      </c>
      <c r="H184" s="68">
        <f t="shared" si="44"/>
        <v>587.15151515151524</v>
      </c>
      <c r="S184" s="78">
        <f t="shared" si="45"/>
        <v>175</v>
      </c>
      <c r="T184" s="56">
        <f>+S184*'Failure Data'!F$3</f>
        <v>75</v>
      </c>
      <c r="V184" s="3">
        <f t="shared" si="38"/>
        <v>152.37459668753161</v>
      </c>
      <c r="W184" s="2">
        <f>'Failure Data'!E186</f>
        <v>223</v>
      </c>
      <c r="Y184" s="70">
        <f t="shared" si="46"/>
        <v>175</v>
      </c>
      <c r="Z184" s="3">
        <f t="shared" si="47"/>
        <v>255.64155715701088</v>
      </c>
      <c r="AB184" s="3">
        <f t="shared" si="39"/>
        <v>156.76904584220401</v>
      </c>
      <c r="AC184" s="2">
        <f>'Failure Data'!E186</f>
        <v>223</v>
      </c>
      <c r="AE184" s="70">
        <f t="shared" si="48"/>
        <v>175</v>
      </c>
      <c r="AF184" s="3">
        <f t="shared" si="49"/>
        <v>249.30170715412632</v>
      </c>
    </row>
    <row r="185" spans="1:32" x14ac:dyDescent="0.2">
      <c r="A185" s="1">
        <v>176</v>
      </c>
      <c r="B185" s="3">
        <f t="shared" si="40"/>
        <v>600.33333333333337</v>
      </c>
      <c r="C185" s="37"/>
      <c r="D185" s="3">
        <f t="shared" si="41"/>
        <v>590.54545454545462</v>
      </c>
      <c r="E185" s="37"/>
      <c r="F185" s="68">
        <f t="shared" si="42"/>
        <v>-350.33333333333337</v>
      </c>
      <c r="G185" s="68">
        <f t="shared" si="43"/>
        <v>9.7878787878787534</v>
      </c>
      <c r="H185" s="68">
        <f t="shared" si="44"/>
        <v>590.54545454545462</v>
      </c>
      <c r="S185" s="78">
        <f t="shared" si="45"/>
        <v>176</v>
      </c>
      <c r="T185" s="56">
        <f>+S185*'Failure Data'!F$3</f>
        <v>75.428571428571431</v>
      </c>
      <c r="V185" s="3">
        <f t="shared" si="38"/>
        <v>152.37459668753161</v>
      </c>
      <c r="W185" s="2">
        <f>'Failure Data'!E187</f>
        <v>223</v>
      </c>
      <c r="Y185" s="70">
        <f t="shared" si="46"/>
        <v>176</v>
      </c>
      <c r="Z185" s="3">
        <f t="shared" si="47"/>
        <v>257.08425219789984</v>
      </c>
      <c r="AB185" s="3">
        <f t="shared" si="39"/>
        <v>156.76904584220401</v>
      </c>
      <c r="AC185" s="2">
        <f>'Failure Data'!E187</f>
        <v>223</v>
      </c>
      <c r="AE185" s="70">
        <f t="shared" si="48"/>
        <v>176</v>
      </c>
      <c r="AF185" s="3">
        <f t="shared" si="49"/>
        <v>250.74440219501528</v>
      </c>
    </row>
    <row r="186" spans="1:32" x14ac:dyDescent="0.2">
      <c r="A186" s="1">
        <v>177</v>
      </c>
      <c r="B186" s="3">
        <f t="shared" si="40"/>
        <v>603.72727272727275</v>
      </c>
      <c r="C186" s="37"/>
      <c r="D186" s="3">
        <f t="shared" si="41"/>
        <v>593.93939393939399</v>
      </c>
      <c r="E186" s="37"/>
      <c r="F186" s="68">
        <f t="shared" si="42"/>
        <v>-353.72727272727275</v>
      </c>
      <c r="G186" s="68">
        <f t="shared" si="43"/>
        <v>9.7878787878787534</v>
      </c>
      <c r="H186" s="68">
        <f t="shared" si="44"/>
        <v>593.93939393939399</v>
      </c>
      <c r="S186" s="78">
        <f t="shared" si="45"/>
        <v>177</v>
      </c>
      <c r="T186" s="56">
        <f>+S186*'Failure Data'!F$3</f>
        <v>75.857142857142847</v>
      </c>
      <c r="V186" s="3">
        <f t="shared" si="38"/>
        <v>152.37459668753161</v>
      </c>
      <c r="W186" s="2">
        <f>'Failure Data'!E188</f>
        <v>223</v>
      </c>
      <c r="Y186" s="70">
        <f t="shared" si="46"/>
        <v>177</v>
      </c>
      <c r="Z186" s="3">
        <f t="shared" si="47"/>
        <v>258.52694723878881</v>
      </c>
      <c r="AB186" s="3">
        <f t="shared" si="39"/>
        <v>156.76904584220401</v>
      </c>
      <c r="AC186" s="2">
        <f>'Failure Data'!E188</f>
        <v>223</v>
      </c>
      <c r="AE186" s="70">
        <f t="shared" si="48"/>
        <v>177</v>
      </c>
      <c r="AF186" s="3">
        <f t="shared" si="49"/>
        <v>252.18709723590425</v>
      </c>
    </row>
    <row r="187" spans="1:32" x14ac:dyDescent="0.2">
      <c r="A187" s="1">
        <v>178</v>
      </c>
      <c r="B187" s="3">
        <f t="shared" si="40"/>
        <v>607.12121212121212</v>
      </c>
      <c r="C187" s="37"/>
      <c r="D187" s="3">
        <f t="shared" si="41"/>
        <v>597.33333333333337</v>
      </c>
      <c r="E187" s="37"/>
      <c r="F187" s="68">
        <f t="shared" si="42"/>
        <v>-357.12121212121212</v>
      </c>
      <c r="G187" s="68">
        <f t="shared" si="43"/>
        <v>9.7878787878787534</v>
      </c>
      <c r="H187" s="68">
        <f t="shared" si="44"/>
        <v>597.33333333333337</v>
      </c>
      <c r="S187" s="78">
        <f t="shared" si="45"/>
        <v>178</v>
      </c>
      <c r="T187" s="56">
        <f>+S187*'Failure Data'!F$3</f>
        <v>76.285714285714278</v>
      </c>
      <c r="V187" s="3">
        <f t="shared" si="38"/>
        <v>152.37459668753161</v>
      </c>
      <c r="W187" s="2">
        <f>'Failure Data'!E189</f>
        <v>223</v>
      </c>
      <c r="Y187" s="70">
        <f t="shared" si="46"/>
        <v>178</v>
      </c>
      <c r="Z187" s="3">
        <f t="shared" si="47"/>
        <v>259.96964227967777</v>
      </c>
      <c r="AB187" s="3">
        <f t="shared" si="39"/>
        <v>156.76904584220401</v>
      </c>
      <c r="AC187" s="2">
        <f>'Failure Data'!E189</f>
        <v>223</v>
      </c>
      <c r="AE187" s="70">
        <f t="shared" si="48"/>
        <v>178</v>
      </c>
      <c r="AF187" s="3">
        <f t="shared" si="49"/>
        <v>253.62979227679318</v>
      </c>
    </row>
    <row r="188" spans="1:32" x14ac:dyDescent="0.2">
      <c r="A188" s="1">
        <v>179</v>
      </c>
      <c r="B188" s="3">
        <f t="shared" si="40"/>
        <v>610.5151515151515</v>
      </c>
      <c r="C188" s="37"/>
      <c r="D188" s="3">
        <f t="shared" si="41"/>
        <v>600.72727272727275</v>
      </c>
      <c r="E188" s="37"/>
      <c r="F188" s="68">
        <f t="shared" si="42"/>
        <v>-360.5151515151515</v>
      </c>
      <c r="G188" s="68">
        <f t="shared" si="43"/>
        <v>9.7878787878787534</v>
      </c>
      <c r="H188" s="68">
        <f t="shared" si="44"/>
        <v>600.72727272727275</v>
      </c>
      <c r="S188" s="78">
        <f t="shared" si="45"/>
        <v>179</v>
      </c>
      <c r="T188" s="56">
        <f>+S188*'Failure Data'!F$3</f>
        <v>76.714285714285708</v>
      </c>
      <c r="V188" s="3">
        <f t="shared" si="38"/>
        <v>152.37459668753161</v>
      </c>
      <c r="W188" s="2">
        <f>'Failure Data'!E190</f>
        <v>223</v>
      </c>
      <c r="Y188" s="70">
        <f t="shared" si="46"/>
        <v>179</v>
      </c>
      <c r="Z188" s="3">
        <f t="shared" si="47"/>
        <v>261.41233732056673</v>
      </c>
      <c r="AB188" s="3">
        <f t="shared" si="39"/>
        <v>156.76904584220401</v>
      </c>
      <c r="AC188" s="2">
        <f>'Failure Data'!E190</f>
        <v>223</v>
      </c>
      <c r="AE188" s="70">
        <f t="shared" si="48"/>
        <v>179</v>
      </c>
      <c r="AF188" s="3">
        <f t="shared" si="49"/>
        <v>255.07248731768215</v>
      </c>
    </row>
    <row r="189" spans="1:32" x14ac:dyDescent="0.2">
      <c r="A189" s="1">
        <v>180</v>
      </c>
      <c r="B189" s="3">
        <f t="shared" si="40"/>
        <v>613.90909090909088</v>
      </c>
      <c r="C189" s="37"/>
      <c r="D189" s="3">
        <f t="shared" si="41"/>
        <v>604.12121212121212</v>
      </c>
      <c r="E189" s="37"/>
      <c r="F189" s="68">
        <f t="shared" si="42"/>
        <v>-363.90909090909088</v>
      </c>
      <c r="G189" s="68">
        <f t="shared" si="43"/>
        <v>9.7878787878787534</v>
      </c>
      <c r="H189" s="68">
        <f t="shared" si="44"/>
        <v>604.12121212121212</v>
      </c>
      <c r="S189" s="78">
        <f t="shared" si="45"/>
        <v>180</v>
      </c>
      <c r="T189" s="56">
        <f>+S189*'Failure Data'!F$3</f>
        <v>77.142857142857139</v>
      </c>
      <c r="V189" s="3">
        <f t="shared" si="38"/>
        <v>152.37459668753161</v>
      </c>
      <c r="W189" s="2">
        <f>'Failure Data'!E191</f>
        <v>223</v>
      </c>
      <c r="Y189" s="70">
        <f t="shared" si="46"/>
        <v>180</v>
      </c>
      <c r="Z189" s="3">
        <f t="shared" si="47"/>
        <v>262.8550323614557</v>
      </c>
      <c r="AB189" s="3">
        <f t="shared" si="39"/>
        <v>156.76904584220401</v>
      </c>
      <c r="AC189" s="2">
        <f>'Failure Data'!E191</f>
        <v>223</v>
      </c>
      <c r="AE189" s="70">
        <f t="shared" si="48"/>
        <v>180</v>
      </c>
      <c r="AF189" s="3">
        <f t="shared" si="49"/>
        <v>256.51518235857111</v>
      </c>
    </row>
    <row r="190" spans="1:32" x14ac:dyDescent="0.2">
      <c r="A190" s="1">
        <v>181</v>
      </c>
      <c r="B190" s="3">
        <f t="shared" si="40"/>
        <v>617.30303030303037</v>
      </c>
      <c r="C190" s="37"/>
      <c r="D190" s="3">
        <f t="shared" si="41"/>
        <v>607.51515151515162</v>
      </c>
      <c r="E190" s="37"/>
      <c r="F190" s="68">
        <f t="shared" si="42"/>
        <v>-367.30303030303037</v>
      </c>
      <c r="G190" s="68">
        <f t="shared" si="43"/>
        <v>9.7878787878787534</v>
      </c>
      <c r="H190" s="68">
        <f t="shared" si="44"/>
        <v>607.51515151515162</v>
      </c>
      <c r="S190" s="78">
        <f t="shared" si="45"/>
        <v>181</v>
      </c>
      <c r="T190" s="56">
        <f>+S190*'Failure Data'!F$3</f>
        <v>77.571428571428569</v>
      </c>
      <c r="V190" s="3">
        <f t="shared" si="38"/>
        <v>153.06774386809155</v>
      </c>
      <c r="W190" s="2">
        <f>'Failure Data'!E192</f>
        <v>224</v>
      </c>
      <c r="Y190" s="70">
        <f t="shared" si="46"/>
        <v>181</v>
      </c>
      <c r="Z190" s="3">
        <f t="shared" si="47"/>
        <v>264.29772740234466</v>
      </c>
      <c r="AB190" s="3">
        <f t="shared" si="39"/>
        <v>157.46219302276396</v>
      </c>
      <c r="AC190" s="2">
        <f>'Failure Data'!E192</f>
        <v>224</v>
      </c>
      <c r="AE190" s="70">
        <f t="shared" si="48"/>
        <v>181</v>
      </c>
      <c r="AF190" s="3">
        <f t="shared" si="49"/>
        <v>257.95787739946007</v>
      </c>
    </row>
    <row r="191" spans="1:32" x14ac:dyDescent="0.2">
      <c r="A191" s="1">
        <v>182</v>
      </c>
      <c r="B191" s="3">
        <f t="shared" si="40"/>
        <v>620.69696969696975</v>
      </c>
      <c r="C191" s="37"/>
      <c r="D191" s="3">
        <f t="shared" si="41"/>
        <v>610.90909090909099</v>
      </c>
      <c r="E191" s="37"/>
      <c r="F191" s="68">
        <f t="shared" si="42"/>
        <v>-370.69696969696975</v>
      </c>
      <c r="G191" s="68">
        <f t="shared" si="43"/>
        <v>9.7878787878787534</v>
      </c>
      <c r="H191" s="68">
        <f t="shared" si="44"/>
        <v>610.90909090909099</v>
      </c>
      <c r="S191" s="78">
        <f t="shared" si="45"/>
        <v>182</v>
      </c>
      <c r="T191" s="56">
        <f>+S191*'Failure Data'!F$3</f>
        <v>78</v>
      </c>
      <c r="W191" s="2"/>
      <c r="Y191" s="70">
        <f t="shared" si="46"/>
        <v>182</v>
      </c>
      <c r="Z191" s="3">
        <f t="shared" si="47"/>
        <v>265.74042244323363</v>
      </c>
      <c r="AE191" s="70">
        <f t="shared" si="48"/>
        <v>182</v>
      </c>
      <c r="AF191" s="3">
        <f t="shared" si="49"/>
        <v>259.40057244034904</v>
      </c>
    </row>
    <row r="192" spans="1:32" x14ac:dyDescent="0.2">
      <c r="A192" s="1">
        <v>183</v>
      </c>
      <c r="B192" s="3">
        <f t="shared" si="40"/>
        <v>624.09090909090912</v>
      </c>
      <c r="C192" s="37"/>
      <c r="D192" s="3">
        <f t="shared" si="41"/>
        <v>614.30303030303037</v>
      </c>
      <c r="E192" s="37"/>
      <c r="F192" s="68">
        <f t="shared" si="42"/>
        <v>-374.09090909090912</v>
      </c>
      <c r="G192" s="68">
        <f t="shared" si="43"/>
        <v>9.7878787878787534</v>
      </c>
      <c r="H192" s="68">
        <f t="shared" si="44"/>
        <v>614.30303030303037</v>
      </c>
      <c r="S192" s="78">
        <f t="shared" si="45"/>
        <v>183</v>
      </c>
      <c r="T192" s="56">
        <f>+S192*'Failure Data'!F$3</f>
        <v>78.428571428571431</v>
      </c>
      <c r="W192" s="2"/>
      <c r="Y192" s="70">
        <f t="shared" si="46"/>
        <v>183</v>
      </c>
      <c r="Z192" s="3">
        <f t="shared" si="47"/>
        <v>267.18311748412259</v>
      </c>
      <c r="AE192" s="70">
        <f t="shared" si="48"/>
        <v>183</v>
      </c>
      <c r="AF192" s="3">
        <f t="shared" si="49"/>
        <v>260.843267481238</v>
      </c>
    </row>
    <row r="193" spans="1:32" x14ac:dyDescent="0.2">
      <c r="A193" s="1">
        <v>184</v>
      </c>
      <c r="B193" s="3">
        <f t="shared" si="40"/>
        <v>627.4848484848485</v>
      </c>
      <c r="C193" s="37"/>
      <c r="D193" s="3">
        <f t="shared" si="41"/>
        <v>617.69696969696975</v>
      </c>
      <c r="E193" s="37"/>
      <c r="F193" s="68">
        <f t="shared" si="42"/>
        <v>-377.4848484848485</v>
      </c>
      <c r="G193" s="68">
        <f t="shared" si="43"/>
        <v>9.7878787878787534</v>
      </c>
      <c r="H193" s="68">
        <f t="shared" si="44"/>
        <v>617.69696969696975</v>
      </c>
      <c r="S193" s="78">
        <f t="shared" si="45"/>
        <v>184</v>
      </c>
      <c r="T193" s="56">
        <f>+S193*'Failure Data'!F$3</f>
        <v>78.857142857142847</v>
      </c>
      <c r="W193" s="2"/>
      <c r="Y193" s="70">
        <f t="shared" si="46"/>
        <v>184</v>
      </c>
      <c r="Z193" s="3">
        <f t="shared" si="47"/>
        <v>268.62581252501155</v>
      </c>
      <c r="AE193" s="70">
        <f t="shared" si="48"/>
        <v>184</v>
      </c>
      <c r="AF193" s="3">
        <f t="shared" si="49"/>
        <v>262.28596252212697</v>
      </c>
    </row>
    <row r="194" spans="1:32" x14ac:dyDescent="0.2">
      <c r="A194" s="1">
        <v>185</v>
      </c>
      <c r="B194" s="3">
        <f t="shared" si="40"/>
        <v>630.87878787878788</v>
      </c>
      <c r="C194" s="37"/>
      <c r="D194" s="3">
        <f t="shared" si="41"/>
        <v>621.09090909090912</v>
      </c>
      <c r="E194" s="37"/>
      <c r="F194" s="68">
        <f t="shared" si="42"/>
        <v>-380.87878787878788</v>
      </c>
      <c r="G194" s="68">
        <f t="shared" si="43"/>
        <v>9.7878787878787534</v>
      </c>
      <c r="H194" s="68">
        <f t="shared" si="44"/>
        <v>621.09090909090912</v>
      </c>
      <c r="S194" s="78">
        <f t="shared" si="45"/>
        <v>185</v>
      </c>
      <c r="T194" s="56">
        <f>+S194*'Failure Data'!F$3</f>
        <v>79.285714285714278</v>
      </c>
      <c r="W194" s="2"/>
      <c r="Y194" s="70">
        <f t="shared" si="46"/>
        <v>185</v>
      </c>
      <c r="Z194" s="3">
        <f t="shared" si="47"/>
        <v>270.06850756590052</v>
      </c>
      <c r="AE194" s="70">
        <f t="shared" si="48"/>
        <v>185</v>
      </c>
      <c r="AF194" s="3">
        <f t="shared" si="49"/>
        <v>263.72865756301593</v>
      </c>
    </row>
    <row r="195" spans="1:32" x14ac:dyDescent="0.2">
      <c r="A195" s="1">
        <v>186</v>
      </c>
      <c r="B195" s="3">
        <f t="shared" si="40"/>
        <v>634.27272727272725</v>
      </c>
      <c r="C195" s="37"/>
      <c r="D195" s="3">
        <f t="shared" si="41"/>
        <v>624.4848484848485</v>
      </c>
      <c r="E195" s="37"/>
      <c r="F195" s="68">
        <f t="shared" si="42"/>
        <v>-384.27272727272725</v>
      </c>
      <c r="G195" s="68">
        <f t="shared" si="43"/>
        <v>9.7878787878787534</v>
      </c>
      <c r="H195" s="68">
        <f t="shared" si="44"/>
        <v>624.4848484848485</v>
      </c>
      <c r="S195" s="78">
        <f t="shared" si="45"/>
        <v>186</v>
      </c>
      <c r="T195" s="56">
        <f>+S195*'Failure Data'!F$3</f>
        <v>79.714285714285708</v>
      </c>
      <c r="W195" s="2"/>
      <c r="Y195" s="70">
        <f t="shared" si="46"/>
        <v>186</v>
      </c>
      <c r="Z195" s="3">
        <f t="shared" si="47"/>
        <v>271.51120260678948</v>
      </c>
      <c r="AE195" s="70">
        <f t="shared" si="48"/>
        <v>186</v>
      </c>
      <c r="AF195" s="3">
        <f t="shared" si="49"/>
        <v>265.17135260390489</v>
      </c>
    </row>
    <row r="196" spans="1:32" x14ac:dyDescent="0.2">
      <c r="A196" s="1">
        <v>187</v>
      </c>
      <c r="B196" s="3">
        <f t="shared" si="40"/>
        <v>637.66666666666663</v>
      </c>
      <c r="C196" s="37"/>
      <c r="D196" s="3">
        <f t="shared" si="41"/>
        <v>627.87878787878788</v>
      </c>
      <c r="E196" s="37"/>
      <c r="F196" s="68">
        <f t="shared" si="42"/>
        <v>-387.66666666666663</v>
      </c>
      <c r="G196" s="68">
        <f t="shared" si="43"/>
        <v>9.7878787878787534</v>
      </c>
      <c r="H196" s="68">
        <f t="shared" si="44"/>
        <v>627.87878787878788</v>
      </c>
      <c r="S196" s="78">
        <f t="shared" si="45"/>
        <v>187</v>
      </c>
      <c r="T196" s="56">
        <f>+S196*'Failure Data'!F$3</f>
        <v>80.142857142857139</v>
      </c>
      <c r="W196" s="2"/>
      <c r="Y196" s="70">
        <f t="shared" si="46"/>
        <v>187</v>
      </c>
      <c r="Z196" s="3">
        <f t="shared" si="47"/>
        <v>272.95389764767845</v>
      </c>
      <c r="AE196" s="70">
        <f t="shared" si="48"/>
        <v>187</v>
      </c>
      <c r="AF196" s="3">
        <f t="shared" si="49"/>
        <v>266.61404764479386</v>
      </c>
    </row>
    <row r="197" spans="1:32" x14ac:dyDescent="0.2">
      <c r="A197" s="1">
        <v>188</v>
      </c>
      <c r="B197" s="3">
        <f t="shared" si="40"/>
        <v>641.06060606060612</v>
      </c>
      <c r="C197" s="37"/>
      <c r="D197" s="3">
        <f t="shared" si="41"/>
        <v>631.27272727272737</v>
      </c>
      <c r="E197" s="37"/>
      <c r="F197" s="68">
        <f t="shared" si="42"/>
        <v>-391.06060606060612</v>
      </c>
      <c r="G197" s="68">
        <f t="shared" si="43"/>
        <v>9.7878787878787534</v>
      </c>
      <c r="H197" s="68">
        <f t="shared" si="44"/>
        <v>631.27272727272737</v>
      </c>
      <c r="S197" s="78">
        <f t="shared" si="45"/>
        <v>188</v>
      </c>
      <c r="T197" s="56">
        <f>+S197*'Failure Data'!F$3</f>
        <v>80.571428571428569</v>
      </c>
      <c r="W197" s="2"/>
      <c r="Y197" s="70">
        <f t="shared" si="46"/>
        <v>188</v>
      </c>
      <c r="Z197" s="3">
        <f t="shared" si="47"/>
        <v>274.39659268856741</v>
      </c>
      <c r="AE197" s="70">
        <f t="shared" si="48"/>
        <v>188</v>
      </c>
      <c r="AF197" s="3">
        <f t="shared" si="49"/>
        <v>268.05674268568282</v>
      </c>
    </row>
    <row r="198" spans="1:32" x14ac:dyDescent="0.2">
      <c r="A198" s="1">
        <v>189</v>
      </c>
      <c r="B198" s="3">
        <f t="shared" si="40"/>
        <v>644.4545454545455</v>
      </c>
      <c r="C198" s="37"/>
      <c r="D198" s="3">
        <f t="shared" si="41"/>
        <v>634.66666666666674</v>
      </c>
      <c r="E198" s="37"/>
      <c r="F198" s="68">
        <f t="shared" si="42"/>
        <v>-394.4545454545455</v>
      </c>
      <c r="G198" s="68">
        <f t="shared" si="43"/>
        <v>9.7878787878787534</v>
      </c>
      <c r="H198" s="68">
        <f t="shared" si="44"/>
        <v>634.66666666666674</v>
      </c>
      <c r="S198" s="78">
        <f t="shared" si="45"/>
        <v>189</v>
      </c>
      <c r="T198" s="56">
        <f>+S198*'Failure Data'!F$3</f>
        <v>81</v>
      </c>
      <c r="W198" s="2"/>
      <c r="Y198" s="70">
        <f t="shared" si="46"/>
        <v>189</v>
      </c>
      <c r="Z198" s="3">
        <f t="shared" si="47"/>
        <v>275.83928772945637</v>
      </c>
      <c r="AE198" s="70">
        <f t="shared" si="48"/>
        <v>189</v>
      </c>
      <c r="AF198" s="3">
        <f t="shared" si="49"/>
        <v>269.49943772657178</v>
      </c>
    </row>
    <row r="199" spans="1:32" x14ac:dyDescent="0.2">
      <c r="A199" s="1">
        <v>190</v>
      </c>
      <c r="B199" s="3">
        <f t="shared" si="40"/>
        <v>647.84848484848487</v>
      </c>
      <c r="C199" s="37"/>
      <c r="D199" s="3">
        <f t="shared" si="41"/>
        <v>638.06060606060612</v>
      </c>
      <c r="E199" s="37"/>
      <c r="F199" s="68">
        <f t="shared" si="42"/>
        <v>-397.84848484848487</v>
      </c>
      <c r="G199" s="68">
        <f t="shared" si="43"/>
        <v>9.7878787878787534</v>
      </c>
      <c r="H199" s="68">
        <f t="shared" si="44"/>
        <v>638.06060606060612</v>
      </c>
      <c r="S199" s="78">
        <f t="shared" si="45"/>
        <v>190</v>
      </c>
      <c r="T199" s="56">
        <f>+S199*'Failure Data'!F$3</f>
        <v>81.428571428571431</v>
      </c>
      <c r="Y199" s="70">
        <f t="shared" si="46"/>
        <v>190</v>
      </c>
      <c r="Z199" s="3">
        <f t="shared" si="47"/>
        <v>277.28198277034534</v>
      </c>
      <c r="AE199" s="70">
        <f t="shared" si="48"/>
        <v>190</v>
      </c>
      <c r="AF199" s="3">
        <f t="shared" si="49"/>
        <v>270.94213276746075</v>
      </c>
    </row>
    <row r="200" spans="1:32" x14ac:dyDescent="0.2">
      <c r="A200" s="1">
        <v>191</v>
      </c>
      <c r="B200" s="3">
        <f t="shared" si="40"/>
        <v>651.24242424242425</v>
      </c>
      <c r="C200" s="37"/>
      <c r="D200" s="3">
        <f t="shared" si="41"/>
        <v>641.4545454545455</v>
      </c>
      <c r="E200" s="37"/>
      <c r="F200" s="68">
        <f t="shared" si="42"/>
        <v>-401.24242424242425</v>
      </c>
      <c r="G200" s="68">
        <f t="shared" si="43"/>
        <v>9.7878787878787534</v>
      </c>
      <c r="H200" s="68">
        <f t="shared" si="44"/>
        <v>641.4545454545455</v>
      </c>
      <c r="S200" s="78">
        <f t="shared" si="45"/>
        <v>191</v>
      </c>
      <c r="T200" s="56">
        <f>+S200*'Failure Data'!F$3</f>
        <v>81.857142857142847</v>
      </c>
      <c r="Y200" s="70">
        <f t="shared" si="46"/>
        <v>191</v>
      </c>
      <c r="Z200" s="3">
        <f t="shared" si="47"/>
        <v>278.7246778112343</v>
      </c>
      <c r="AE200" s="70">
        <f t="shared" si="48"/>
        <v>191</v>
      </c>
      <c r="AF200" s="3">
        <f t="shared" si="49"/>
        <v>272.38482780834971</v>
      </c>
    </row>
    <row r="201" spans="1:32" x14ac:dyDescent="0.2">
      <c r="A201" s="1">
        <v>192</v>
      </c>
      <c r="B201" s="3">
        <f t="shared" si="40"/>
        <v>654.63636363636363</v>
      </c>
      <c r="C201" s="37"/>
      <c r="D201" s="3">
        <f t="shared" si="41"/>
        <v>644.84848484848487</v>
      </c>
      <c r="E201" s="37"/>
      <c r="F201" s="68">
        <f t="shared" si="42"/>
        <v>-404.63636363636363</v>
      </c>
      <c r="G201" s="68">
        <f t="shared" si="43"/>
        <v>9.7878787878787534</v>
      </c>
      <c r="H201" s="68">
        <f t="shared" si="44"/>
        <v>644.84848484848487</v>
      </c>
      <c r="S201" s="78">
        <f t="shared" si="45"/>
        <v>192</v>
      </c>
      <c r="T201" s="56">
        <f>+S201*'Failure Data'!F$3</f>
        <v>82.285714285714278</v>
      </c>
      <c r="Y201" s="70">
        <f t="shared" si="46"/>
        <v>192</v>
      </c>
      <c r="Z201" s="3">
        <f t="shared" si="47"/>
        <v>280.16737285212326</v>
      </c>
      <c r="AE201" s="70">
        <f t="shared" si="48"/>
        <v>192</v>
      </c>
      <c r="AF201" s="3">
        <f t="shared" si="49"/>
        <v>273.82752284923868</v>
      </c>
    </row>
    <row r="202" spans="1:32" x14ac:dyDescent="0.2">
      <c r="A202" s="1">
        <v>193</v>
      </c>
      <c r="B202" s="3">
        <f t="shared" si="40"/>
        <v>658.030303030303</v>
      </c>
      <c r="C202" s="37"/>
      <c r="D202" s="3">
        <f t="shared" si="41"/>
        <v>648.24242424242425</v>
      </c>
      <c r="E202" s="37"/>
      <c r="F202" s="68">
        <f t="shared" si="42"/>
        <v>-408.030303030303</v>
      </c>
      <c r="G202" s="68">
        <f t="shared" si="43"/>
        <v>9.7878787878787534</v>
      </c>
      <c r="H202" s="68">
        <f t="shared" si="44"/>
        <v>648.24242424242425</v>
      </c>
      <c r="S202" s="78">
        <f t="shared" si="45"/>
        <v>193</v>
      </c>
      <c r="T202" s="56">
        <f>+S202*'Failure Data'!F$3</f>
        <v>82.714285714285708</v>
      </c>
      <c r="Y202" s="70">
        <f t="shared" si="46"/>
        <v>193</v>
      </c>
      <c r="Z202" s="3">
        <f t="shared" si="47"/>
        <v>281.61006789301223</v>
      </c>
      <c r="AE202" s="70">
        <f t="shared" si="48"/>
        <v>193</v>
      </c>
      <c r="AF202" s="3">
        <f t="shared" si="49"/>
        <v>275.27021789012764</v>
      </c>
    </row>
    <row r="203" spans="1:32" x14ac:dyDescent="0.2">
      <c r="A203" s="1">
        <v>194</v>
      </c>
      <c r="B203" s="3">
        <f t="shared" si="40"/>
        <v>661.42424242424249</v>
      </c>
      <c r="C203" s="37"/>
      <c r="D203" s="3">
        <f t="shared" si="41"/>
        <v>651.63636363636374</v>
      </c>
      <c r="E203" s="37"/>
      <c r="F203" s="68">
        <f t="shared" si="42"/>
        <v>-411.42424242424249</v>
      </c>
      <c r="G203" s="68">
        <f t="shared" si="43"/>
        <v>9.7878787878787534</v>
      </c>
      <c r="H203" s="68">
        <f t="shared" si="44"/>
        <v>651.63636363636374</v>
      </c>
      <c r="S203" s="78">
        <f t="shared" si="45"/>
        <v>194</v>
      </c>
      <c r="T203" s="56">
        <f>+S203*'Failure Data'!F$3</f>
        <v>83.142857142857139</v>
      </c>
      <c r="Y203" s="70">
        <f t="shared" si="46"/>
        <v>194</v>
      </c>
      <c r="Z203" s="3">
        <f t="shared" si="47"/>
        <v>283.05276293390119</v>
      </c>
      <c r="AE203" s="70">
        <f t="shared" si="48"/>
        <v>194</v>
      </c>
      <c r="AF203" s="3">
        <f t="shared" si="49"/>
        <v>276.7129129310166</v>
      </c>
    </row>
    <row r="204" spans="1:32" x14ac:dyDescent="0.2">
      <c r="A204" s="1">
        <v>195</v>
      </c>
      <c r="B204" s="3">
        <f t="shared" si="40"/>
        <v>664.81818181818187</v>
      </c>
      <c r="C204" s="37"/>
      <c r="D204" s="3">
        <f t="shared" si="41"/>
        <v>655.03030303030312</v>
      </c>
      <c r="E204" s="37"/>
      <c r="F204" s="68">
        <f t="shared" si="42"/>
        <v>-414.81818181818187</v>
      </c>
      <c r="G204" s="68">
        <f t="shared" si="43"/>
        <v>9.7878787878787534</v>
      </c>
      <c r="H204" s="68">
        <f t="shared" si="44"/>
        <v>655.03030303030312</v>
      </c>
      <c r="S204" s="78">
        <f t="shared" si="45"/>
        <v>195</v>
      </c>
      <c r="T204" s="56">
        <f>+S204*'Failure Data'!F$3</f>
        <v>83.571428571428569</v>
      </c>
      <c r="Y204" s="70">
        <f t="shared" si="46"/>
        <v>195</v>
      </c>
      <c r="Z204" s="3">
        <f t="shared" si="47"/>
        <v>284.49545797479016</v>
      </c>
      <c r="AE204" s="70">
        <f t="shared" si="48"/>
        <v>195</v>
      </c>
      <c r="AF204" s="3">
        <f t="shared" si="49"/>
        <v>278.15560797190557</v>
      </c>
    </row>
    <row r="205" spans="1:32" x14ac:dyDescent="0.2">
      <c r="A205" s="1">
        <v>196</v>
      </c>
      <c r="B205" s="3">
        <f t="shared" si="40"/>
        <v>668.21212121212125</v>
      </c>
      <c r="C205" s="37"/>
      <c r="D205" s="3">
        <f t="shared" si="41"/>
        <v>658.42424242424249</v>
      </c>
      <c r="E205" s="37"/>
      <c r="F205" s="68">
        <f t="shared" si="42"/>
        <v>-418.21212121212125</v>
      </c>
      <c r="G205" s="68">
        <f t="shared" si="43"/>
        <v>9.7878787878787534</v>
      </c>
      <c r="H205" s="68">
        <f t="shared" si="44"/>
        <v>658.42424242424249</v>
      </c>
      <c r="S205" s="78">
        <f t="shared" si="45"/>
        <v>196</v>
      </c>
      <c r="T205" s="56">
        <f>+S205*'Failure Data'!F$3</f>
        <v>84</v>
      </c>
      <c r="Y205" s="70">
        <f t="shared" si="46"/>
        <v>196</v>
      </c>
      <c r="Z205" s="3">
        <f t="shared" si="47"/>
        <v>285.93815301567912</v>
      </c>
      <c r="AE205" s="70">
        <f t="shared" si="48"/>
        <v>196</v>
      </c>
      <c r="AF205" s="3">
        <f t="shared" si="49"/>
        <v>279.59830301279453</v>
      </c>
    </row>
    <row r="206" spans="1:32" x14ac:dyDescent="0.2">
      <c r="A206" s="1">
        <v>197</v>
      </c>
      <c r="B206" s="3">
        <f t="shared" si="40"/>
        <v>671.60606060606062</v>
      </c>
      <c r="C206" s="37"/>
      <c r="D206" s="3">
        <f t="shared" si="41"/>
        <v>661.81818181818187</v>
      </c>
      <c r="E206" s="37"/>
      <c r="F206" s="68">
        <f t="shared" si="42"/>
        <v>-421.60606060606062</v>
      </c>
      <c r="G206" s="68">
        <f t="shared" si="43"/>
        <v>9.7878787878787534</v>
      </c>
      <c r="H206" s="68">
        <f t="shared" si="44"/>
        <v>661.81818181818187</v>
      </c>
      <c r="S206" s="78">
        <f t="shared" si="45"/>
        <v>197</v>
      </c>
      <c r="T206" s="56">
        <f>+S206*'Failure Data'!F$3</f>
        <v>84.428571428571431</v>
      </c>
      <c r="Y206" s="70">
        <f t="shared" si="46"/>
        <v>197</v>
      </c>
      <c r="Z206" s="3">
        <f t="shared" si="47"/>
        <v>287.38084805656808</v>
      </c>
      <c r="AE206" s="70">
        <f t="shared" si="48"/>
        <v>197</v>
      </c>
      <c r="AF206" s="3">
        <f t="shared" si="49"/>
        <v>281.0409980536835</v>
      </c>
    </row>
    <row r="207" spans="1:32" x14ac:dyDescent="0.2">
      <c r="A207" s="1">
        <v>198</v>
      </c>
      <c r="B207" s="3">
        <f t="shared" si="40"/>
        <v>675</v>
      </c>
      <c r="C207" s="37"/>
      <c r="D207" s="3">
        <f t="shared" si="41"/>
        <v>665.21212121212125</v>
      </c>
      <c r="E207" s="37"/>
      <c r="F207" s="68">
        <f t="shared" si="42"/>
        <v>-425</v>
      </c>
      <c r="G207" s="68">
        <f t="shared" si="43"/>
        <v>9.7878787878787534</v>
      </c>
      <c r="H207" s="68">
        <f t="shared" si="44"/>
        <v>665.21212121212125</v>
      </c>
      <c r="S207" s="78">
        <f t="shared" si="45"/>
        <v>198</v>
      </c>
      <c r="T207" s="56">
        <f>+S207*'Failure Data'!F$3</f>
        <v>84.857142857142847</v>
      </c>
      <c r="Y207" s="70">
        <f t="shared" si="46"/>
        <v>198</v>
      </c>
      <c r="Z207" s="3">
        <f t="shared" si="47"/>
        <v>288.82354309745705</v>
      </c>
      <c r="AE207" s="70">
        <f t="shared" si="48"/>
        <v>198</v>
      </c>
      <c r="AF207" s="3">
        <f t="shared" si="49"/>
        <v>282.48369309457246</v>
      </c>
    </row>
    <row r="208" spans="1:32" x14ac:dyDescent="0.2">
      <c r="A208" s="1">
        <v>199</v>
      </c>
      <c r="B208" s="3">
        <f t="shared" si="40"/>
        <v>678.39393939393938</v>
      </c>
      <c r="C208" s="37"/>
      <c r="D208" s="3">
        <f t="shared" si="41"/>
        <v>668.60606060606062</v>
      </c>
      <c r="E208" s="37"/>
      <c r="F208" s="68">
        <f t="shared" si="42"/>
        <v>-428.39393939393938</v>
      </c>
      <c r="G208" s="68">
        <f t="shared" si="43"/>
        <v>9.7878787878787534</v>
      </c>
      <c r="H208" s="68">
        <f t="shared" si="44"/>
        <v>668.60606060606062</v>
      </c>
      <c r="S208" s="78">
        <f t="shared" si="45"/>
        <v>199</v>
      </c>
      <c r="T208" s="56">
        <f>+S208*'Failure Data'!F$3</f>
        <v>85.285714285714278</v>
      </c>
      <c r="Y208" s="70">
        <f t="shared" si="46"/>
        <v>199</v>
      </c>
      <c r="Z208" s="3">
        <f t="shared" si="47"/>
        <v>290.26623813834601</v>
      </c>
      <c r="AE208" s="70">
        <f t="shared" si="48"/>
        <v>199</v>
      </c>
      <c r="AF208" s="3">
        <f t="shared" si="49"/>
        <v>283.92638813546142</v>
      </c>
    </row>
    <row r="209" spans="1:32" x14ac:dyDescent="0.2">
      <c r="A209" s="1">
        <v>200</v>
      </c>
      <c r="B209" s="3">
        <f t="shared" si="40"/>
        <v>681.78787878787875</v>
      </c>
      <c r="C209" s="37"/>
      <c r="D209" s="3">
        <f t="shared" si="41"/>
        <v>672</v>
      </c>
      <c r="E209" s="37"/>
      <c r="F209" s="68">
        <f t="shared" si="42"/>
        <v>-431.78787878787875</v>
      </c>
      <c r="G209" s="68">
        <f t="shared" si="43"/>
        <v>9.7878787878787534</v>
      </c>
      <c r="H209" s="68">
        <f t="shared" si="44"/>
        <v>672</v>
      </c>
      <c r="S209" s="78">
        <f t="shared" si="45"/>
        <v>200</v>
      </c>
      <c r="T209" s="56">
        <f>+S209*'Failure Data'!F$3</f>
        <v>85.714285714285708</v>
      </c>
      <c r="Y209" s="70">
        <f t="shared" si="46"/>
        <v>200</v>
      </c>
      <c r="Z209" s="3">
        <f t="shared" si="47"/>
        <v>291.70893317923498</v>
      </c>
      <c r="AE209" s="70">
        <f t="shared" si="48"/>
        <v>200</v>
      </c>
      <c r="AF209" s="3">
        <f t="shared" si="49"/>
        <v>285.36908317635039</v>
      </c>
    </row>
    <row r="210" spans="1:32" x14ac:dyDescent="0.2">
      <c r="A210" s="1">
        <v>201</v>
      </c>
      <c r="B210" s="3">
        <f t="shared" si="40"/>
        <v>685.18181818181824</v>
      </c>
      <c r="C210" s="37"/>
      <c r="D210" s="3">
        <f t="shared" si="41"/>
        <v>675.39393939393949</v>
      </c>
      <c r="E210" s="37"/>
      <c r="F210" s="68">
        <f t="shared" si="42"/>
        <v>-435.18181818181824</v>
      </c>
      <c r="G210" s="68">
        <f t="shared" si="43"/>
        <v>9.7878787878787534</v>
      </c>
      <c r="H210" s="68">
        <f t="shared" si="44"/>
        <v>675.39393939393949</v>
      </c>
      <c r="S210" s="78">
        <f t="shared" si="45"/>
        <v>201</v>
      </c>
      <c r="T210" s="56">
        <f>+S210*'Failure Data'!F$3</f>
        <v>86.142857142857139</v>
      </c>
      <c r="Y210" s="70">
        <f t="shared" si="46"/>
        <v>201</v>
      </c>
      <c r="Z210" s="3">
        <f t="shared" si="47"/>
        <v>293.15162822012394</v>
      </c>
      <c r="AE210" s="70">
        <f t="shared" si="48"/>
        <v>201</v>
      </c>
      <c r="AF210" s="3">
        <f t="shared" si="49"/>
        <v>286.81177821723935</v>
      </c>
    </row>
    <row r="211" spans="1:32" x14ac:dyDescent="0.2">
      <c r="A211" s="1">
        <v>202</v>
      </c>
      <c r="B211" s="3">
        <f t="shared" si="40"/>
        <v>688.57575757575762</v>
      </c>
      <c r="C211" s="37"/>
      <c r="D211" s="3">
        <f t="shared" si="41"/>
        <v>678.78787878787887</v>
      </c>
      <c r="E211" s="37"/>
      <c r="F211" s="68">
        <f t="shared" si="42"/>
        <v>-438.57575757575762</v>
      </c>
      <c r="G211" s="68">
        <f t="shared" si="43"/>
        <v>9.7878787878787534</v>
      </c>
      <c r="H211" s="68">
        <f t="shared" si="44"/>
        <v>678.78787878787887</v>
      </c>
      <c r="S211" s="78">
        <f t="shared" si="45"/>
        <v>202</v>
      </c>
      <c r="T211" s="56">
        <f>+S211*'Failure Data'!F$3</f>
        <v>86.571428571428569</v>
      </c>
      <c r="Y211" s="70">
        <f t="shared" si="46"/>
        <v>202</v>
      </c>
      <c r="Z211" s="3">
        <f t="shared" si="47"/>
        <v>294.5943232610129</v>
      </c>
      <c r="AE211" s="70">
        <f t="shared" si="48"/>
        <v>202</v>
      </c>
      <c r="AF211" s="3">
        <f t="shared" si="49"/>
        <v>288.25447325812831</v>
      </c>
    </row>
    <row r="212" spans="1:32" x14ac:dyDescent="0.2">
      <c r="A212" s="1">
        <v>203</v>
      </c>
      <c r="B212" s="3">
        <f t="shared" si="40"/>
        <v>691.969696969697</v>
      </c>
      <c r="C212" s="37"/>
      <c r="D212" s="3">
        <f t="shared" si="41"/>
        <v>682.18181818181824</v>
      </c>
      <c r="E212" s="37"/>
      <c r="F212" s="68">
        <f t="shared" si="42"/>
        <v>-441.969696969697</v>
      </c>
      <c r="G212" s="68">
        <f t="shared" si="43"/>
        <v>9.7878787878787534</v>
      </c>
      <c r="H212" s="68">
        <f t="shared" si="44"/>
        <v>682.18181818181824</v>
      </c>
      <c r="S212" s="78">
        <f t="shared" si="45"/>
        <v>203</v>
      </c>
      <c r="T212" s="56">
        <f>+S212*'Failure Data'!F$3</f>
        <v>87</v>
      </c>
      <c r="Y212" s="70">
        <f t="shared" si="46"/>
        <v>203</v>
      </c>
      <c r="Z212" s="3">
        <f t="shared" si="47"/>
        <v>296.03701830190187</v>
      </c>
      <c r="AE212" s="70">
        <f t="shared" si="48"/>
        <v>203</v>
      </c>
      <c r="AF212" s="3">
        <f t="shared" si="49"/>
        <v>289.69716829901728</v>
      </c>
    </row>
    <row r="213" spans="1:32" x14ac:dyDescent="0.2">
      <c r="A213" s="1">
        <v>204</v>
      </c>
      <c r="B213" s="3">
        <f t="shared" si="40"/>
        <v>695.36363636363637</v>
      </c>
      <c r="C213" s="37"/>
      <c r="D213" s="3">
        <f t="shared" si="41"/>
        <v>685.57575757575762</v>
      </c>
      <c r="E213" s="37"/>
      <c r="F213" s="68">
        <f t="shared" si="42"/>
        <v>-445.36363636363637</v>
      </c>
      <c r="G213" s="68">
        <f t="shared" si="43"/>
        <v>9.7878787878787534</v>
      </c>
      <c r="H213" s="68">
        <f t="shared" si="44"/>
        <v>685.57575757575762</v>
      </c>
      <c r="S213" s="78">
        <f t="shared" si="45"/>
        <v>204</v>
      </c>
      <c r="T213" s="56">
        <f>+S213*'Failure Data'!F$3</f>
        <v>87.428571428571431</v>
      </c>
      <c r="Y213" s="70">
        <f t="shared" si="46"/>
        <v>204</v>
      </c>
      <c r="Z213" s="3">
        <f t="shared" si="47"/>
        <v>297.47971334279083</v>
      </c>
      <c r="AE213" s="70">
        <f t="shared" si="48"/>
        <v>204</v>
      </c>
      <c r="AF213" s="3">
        <f t="shared" si="49"/>
        <v>291.13986333990624</v>
      </c>
    </row>
    <row r="214" spans="1:32" x14ac:dyDescent="0.2">
      <c r="A214" s="1">
        <v>205</v>
      </c>
      <c r="B214" s="3">
        <f t="shared" si="40"/>
        <v>698.75757575757575</v>
      </c>
      <c r="C214" s="37"/>
      <c r="D214" s="3">
        <f t="shared" si="41"/>
        <v>688.969696969697</v>
      </c>
      <c r="E214" s="37"/>
      <c r="F214" s="68">
        <f t="shared" si="42"/>
        <v>-448.75757575757575</v>
      </c>
      <c r="G214" s="68">
        <f t="shared" si="43"/>
        <v>9.7878787878787534</v>
      </c>
      <c r="H214" s="68">
        <f t="shared" si="44"/>
        <v>688.969696969697</v>
      </c>
      <c r="S214" s="78">
        <f t="shared" si="45"/>
        <v>205</v>
      </c>
      <c r="T214" s="56">
        <f>+S214*'Failure Data'!F$3</f>
        <v>87.857142857142847</v>
      </c>
      <c r="Y214" s="70">
        <f t="shared" si="46"/>
        <v>205</v>
      </c>
      <c r="Z214" s="3">
        <f t="shared" si="47"/>
        <v>298.92240838367979</v>
      </c>
      <c r="AE214" s="70">
        <f t="shared" si="48"/>
        <v>205</v>
      </c>
      <c r="AF214" s="3">
        <f t="shared" si="49"/>
        <v>292.58255838079521</v>
      </c>
    </row>
    <row r="215" spans="1:32" x14ac:dyDescent="0.2">
      <c r="A215" s="1">
        <v>206</v>
      </c>
      <c r="B215" s="3">
        <f t="shared" si="40"/>
        <v>702.15151515151513</v>
      </c>
      <c r="C215" s="37"/>
      <c r="D215" s="3">
        <f t="shared" si="41"/>
        <v>692.36363636363637</v>
      </c>
      <c r="E215" s="37"/>
      <c r="F215" s="68">
        <f t="shared" si="42"/>
        <v>-452.15151515151513</v>
      </c>
      <c r="G215" s="68">
        <f t="shared" si="43"/>
        <v>9.7878787878787534</v>
      </c>
      <c r="H215" s="68">
        <f t="shared" si="44"/>
        <v>692.36363636363637</v>
      </c>
      <c r="S215" s="78">
        <f t="shared" si="45"/>
        <v>206</v>
      </c>
      <c r="T215" s="56">
        <f>+S215*'Failure Data'!F$3</f>
        <v>88.285714285714278</v>
      </c>
      <c r="Y215" s="70">
        <f t="shared" si="46"/>
        <v>206</v>
      </c>
      <c r="Z215" s="3">
        <f t="shared" si="47"/>
        <v>300.36510342456876</v>
      </c>
      <c r="AE215" s="70">
        <f t="shared" si="48"/>
        <v>206</v>
      </c>
      <c r="AF215" s="3">
        <f t="shared" si="49"/>
        <v>294.02525342168417</v>
      </c>
    </row>
    <row r="216" spans="1:32" x14ac:dyDescent="0.2">
      <c r="A216" s="1">
        <v>207</v>
      </c>
      <c r="B216" s="3">
        <f t="shared" si="40"/>
        <v>705.54545454545462</v>
      </c>
      <c r="C216" s="37"/>
      <c r="D216" s="3">
        <f t="shared" si="41"/>
        <v>695.75757575757586</v>
      </c>
      <c r="E216" s="37"/>
      <c r="F216" s="68">
        <f t="shared" si="42"/>
        <v>-455.54545454545462</v>
      </c>
      <c r="G216" s="68">
        <f t="shared" si="43"/>
        <v>9.7878787878787534</v>
      </c>
      <c r="H216" s="68">
        <f t="shared" si="44"/>
        <v>695.75757575757586</v>
      </c>
      <c r="S216" s="78">
        <f t="shared" si="45"/>
        <v>207</v>
      </c>
      <c r="T216" s="56">
        <f>+S216*'Failure Data'!F$3</f>
        <v>88.714285714285708</v>
      </c>
      <c r="Y216" s="70">
        <f t="shared" si="46"/>
        <v>207</v>
      </c>
      <c r="Z216" s="3">
        <f t="shared" si="47"/>
        <v>301.80779846545772</v>
      </c>
      <c r="AE216" s="70">
        <f t="shared" si="48"/>
        <v>207</v>
      </c>
      <c r="AF216" s="3">
        <f t="shared" si="49"/>
        <v>295.46794846257313</v>
      </c>
    </row>
    <row r="217" spans="1:32" x14ac:dyDescent="0.2">
      <c r="A217" s="1">
        <v>208</v>
      </c>
      <c r="B217" s="3">
        <f t="shared" si="40"/>
        <v>708.93939393939399</v>
      </c>
      <c r="C217" s="37"/>
      <c r="D217" s="3">
        <f t="shared" si="41"/>
        <v>699.15151515151524</v>
      </c>
      <c r="E217" s="37"/>
      <c r="F217" s="68">
        <f t="shared" si="42"/>
        <v>-458.93939393939399</v>
      </c>
      <c r="G217" s="68">
        <f t="shared" si="43"/>
        <v>9.7878787878787534</v>
      </c>
      <c r="H217" s="68">
        <f t="shared" si="44"/>
        <v>699.15151515151524</v>
      </c>
      <c r="S217" s="78">
        <f t="shared" si="45"/>
        <v>208</v>
      </c>
      <c r="T217" s="56">
        <f>+S217*'Failure Data'!F$3</f>
        <v>89.142857142857139</v>
      </c>
      <c r="Y217" s="70">
        <f t="shared" si="46"/>
        <v>208</v>
      </c>
      <c r="Z217" s="3">
        <f t="shared" si="47"/>
        <v>303.25049350634669</v>
      </c>
      <c r="AE217" s="70">
        <f t="shared" si="48"/>
        <v>208</v>
      </c>
      <c r="AF217" s="3">
        <f t="shared" si="49"/>
        <v>296.9106435034621</v>
      </c>
    </row>
    <row r="218" spans="1:32" x14ac:dyDescent="0.2">
      <c r="A218" s="1">
        <v>209</v>
      </c>
      <c r="B218" s="3">
        <f t="shared" si="40"/>
        <v>712.33333333333337</v>
      </c>
      <c r="C218" s="37"/>
      <c r="D218" s="3">
        <f t="shared" si="41"/>
        <v>702.54545454545462</v>
      </c>
      <c r="E218" s="37"/>
      <c r="F218" s="68">
        <f t="shared" si="42"/>
        <v>-462.33333333333337</v>
      </c>
      <c r="G218" s="68">
        <f t="shared" si="43"/>
        <v>9.7878787878787534</v>
      </c>
      <c r="H218" s="68">
        <f t="shared" si="44"/>
        <v>702.54545454545462</v>
      </c>
      <c r="S218" s="78">
        <f t="shared" si="45"/>
        <v>209</v>
      </c>
      <c r="T218" s="56">
        <f>+S218*'Failure Data'!F$3</f>
        <v>89.571428571428569</v>
      </c>
      <c r="Y218" s="70">
        <f t="shared" si="46"/>
        <v>209</v>
      </c>
      <c r="Z218" s="3">
        <f t="shared" si="47"/>
        <v>304.69318854723565</v>
      </c>
      <c r="AE218" s="70">
        <f t="shared" si="48"/>
        <v>209</v>
      </c>
      <c r="AF218" s="3">
        <f t="shared" si="49"/>
        <v>298.35333854435106</v>
      </c>
    </row>
    <row r="219" spans="1:32" x14ac:dyDescent="0.2">
      <c r="A219" s="1">
        <v>210</v>
      </c>
      <c r="B219" s="3">
        <f t="shared" si="40"/>
        <v>715.72727272727275</v>
      </c>
      <c r="C219" s="37"/>
      <c r="D219" s="3">
        <f t="shared" si="41"/>
        <v>705.93939393939399</v>
      </c>
      <c r="E219" s="37"/>
      <c r="F219" s="68">
        <f t="shared" si="42"/>
        <v>-465.72727272727275</v>
      </c>
      <c r="G219" s="68">
        <f t="shared" si="43"/>
        <v>9.7878787878787534</v>
      </c>
      <c r="H219" s="68">
        <f t="shared" si="44"/>
        <v>705.93939393939399</v>
      </c>
      <c r="S219" s="78">
        <f t="shared" si="45"/>
        <v>210</v>
      </c>
      <c r="T219" s="56">
        <f>+S219*'Failure Data'!F$3</f>
        <v>90</v>
      </c>
      <c r="Y219" s="70">
        <f t="shared" si="46"/>
        <v>210</v>
      </c>
      <c r="Z219" s="3">
        <f t="shared" si="47"/>
        <v>306.13588358812461</v>
      </c>
      <c r="AE219" s="70">
        <f t="shared" si="48"/>
        <v>210</v>
      </c>
      <c r="AF219" s="3">
        <f t="shared" si="49"/>
        <v>299.79603358524002</v>
      </c>
    </row>
    <row r="220" spans="1:32" x14ac:dyDescent="0.2">
      <c r="A220" s="1">
        <v>211</v>
      </c>
      <c r="B220" s="3">
        <f t="shared" si="40"/>
        <v>719.12121212121212</v>
      </c>
      <c r="C220" s="37"/>
      <c r="D220" s="3">
        <f t="shared" si="41"/>
        <v>709.33333333333337</v>
      </c>
      <c r="E220" s="37"/>
      <c r="F220" s="68">
        <f t="shared" si="42"/>
        <v>-469.12121212121212</v>
      </c>
      <c r="G220" s="68">
        <f t="shared" si="43"/>
        <v>9.7878787878787534</v>
      </c>
      <c r="H220" s="68">
        <f t="shared" si="44"/>
        <v>709.33333333333337</v>
      </c>
      <c r="S220" s="78">
        <f t="shared" si="45"/>
        <v>211</v>
      </c>
      <c r="T220" s="56">
        <f>+S220*'Failure Data'!F$3</f>
        <v>90.428571428571431</v>
      </c>
      <c r="Y220" s="70">
        <f t="shared" si="46"/>
        <v>211</v>
      </c>
      <c r="Z220" s="3">
        <f t="shared" si="47"/>
        <v>307.57857862901358</v>
      </c>
      <c r="AE220" s="70">
        <f t="shared" si="48"/>
        <v>211</v>
      </c>
      <c r="AF220" s="3">
        <f t="shared" si="49"/>
        <v>301.23872862612899</v>
      </c>
    </row>
    <row r="221" spans="1:32" x14ac:dyDescent="0.2">
      <c r="A221" s="1">
        <v>212</v>
      </c>
      <c r="B221" s="3">
        <f t="shared" si="40"/>
        <v>722.5151515151515</v>
      </c>
      <c r="C221" s="37"/>
      <c r="D221" s="3">
        <f t="shared" si="41"/>
        <v>712.72727272727275</v>
      </c>
      <c r="E221" s="37"/>
      <c r="F221" s="68">
        <f t="shared" si="42"/>
        <v>-472.5151515151515</v>
      </c>
      <c r="G221" s="68">
        <f t="shared" si="43"/>
        <v>9.7878787878787534</v>
      </c>
      <c r="H221" s="68">
        <f t="shared" si="44"/>
        <v>712.72727272727275</v>
      </c>
      <c r="S221" s="78">
        <f t="shared" si="45"/>
        <v>212</v>
      </c>
      <c r="T221" s="56">
        <f>+S221*'Failure Data'!F$3</f>
        <v>90.857142857142847</v>
      </c>
      <c r="Y221" s="70">
        <f t="shared" si="46"/>
        <v>212</v>
      </c>
      <c r="Z221" s="3">
        <f t="shared" si="47"/>
        <v>309.02127366990254</v>
      </c>
      <c r="AE221" s="70">
        <f t="shared" si="48"/>
        <v>212</v>
      </c>
      <c r="AF221" s="3">
        <f t="shared" si="49"/>
        <v>302.68142366701795</v>
      </c>
    </row>
    <row r="222" spans="1:32" x14ac:dyDescent="0.2">
      <c r="A222" s="1">
        <v>213</v>
      </c>
      <c r="B222" s="3">
        <f t="shared" si="40"/>
        <v>725.90909090909088</v>
      </c>
      <c r="C222" s="37"/>
      <c r="D222" s="3">
        <f t="shared" si="41"/>
        <v>716.12121212121212</v>
      </c>
      <c r="E222" s="37"/>
      <c r="F222" s="68">
        <f t="shared" si="42"/>
        <v>-475.90909090909088</v>
      </c>
      <c r="G222" s="68">
        <f t="shared" si="43"/>
        <v>9.7878787878787534</v>
      </c>
      <c r="H222" s="68">
        <f t="shared" si="44"/>
        <v>716.12121212121212</v>
      </c>
      <c r="S222" s="78">
        <f t="shared" si="45"/>
        <v>213</v>
      </c>
      <c r="T222" s="56">
        <f>+S222*'Failure Data'!F$3</f>
        <v>91.285714285714278</v>
      </c>
      <c r="Y222" s="70">
        <f t="shared" si="46"/>
        <v>213</v>
      </c>
      <c r="Z222" s="3">
        <f t="shared" si="47"/>
        <v>310.46396871079151</v>
      </c>
      <c r="AE222" s="70">
        <f t="shared" si="48"/>
        <v>213</v>
      </c>
      <c r="AF222" s="3">
        <f t="shared" si="49"/>
        <v>304.12411870790692</v>
      </c>
    </row>
    <row r="223" spans="1:32" x14ac:dyDescent="0.2">
      <c r="A223" s="1">
        <v>214</v>
      </c>
      <c r="B223" s="3">
        <f t="shared" si="40"/>
        <v>729.30303030303037</v>
      </c>
      <c r="C223" s="37"/>
      <c r="D223" s="3">
        <f t="shared" si="41"/>
        <v>719.51515151515162</v>
      </c>
      <c r="E223" s="37"/>
      <c r="F223" s="68">
        <f t="shared" si="42"/>
        <v>-479.30303030303037</v>
      </c>
      <c r="G223" s="68">
        <f t="shared" si="43"/>
        <v>9.7878787878787534</v>
      </c>
      <c r="H223" s="68">
        <f t="shared" si="44"/>
        <v>719.51515151515162</v>
      </c>
      <c r="S223" s="78">
        <f t="shared" si="45"/>
        <v>214</v>
      </c>
      <c r="T223" s="56">
        <f>+S223*'Failure Data'!F$3</f>
        <v>91.714285714285708</v>
      </c>
      <c r="Y223" s="70">
        <f t="shared" si="46"/>
        <v>214</v>
      </c>
      <c r="Z223" s="3">
        <f t="shared" si="47"/>
        <v>311.90666375168041</v>
      </c>
      <c r="AE223" s="70">
        <f t="shared" si="48"/>
        <v>214</v>
      </c>
      <c r="AF223" s="3">
        <f t="shared" si="49"/>
        <v>305.56681374879588</v>
      </c>
    </row>
    <row r="224" spans="1:32" x14ac:dyDescent="0.2">
      <c r="A224" s="1">
        <v>215</v>
      </c>
      <c r="B224" s="3">
        <f t="shared" si="40"/>
        <v>732.69696969696975</v>
      </c>
      <c r="C224" s="37"/>
      <c r="D224" s="3">
        <f t="shared" si="41"/>
        <v>722.90909090909099</v>
      </c>
      <c r="E224" s="37"/>
      <c r="F224" s="68">
        <f t="shared" si="42"/>
        <v>-482.69696969696975</v>
      </c>
      <c r="G224" s="68">
        <f t="shared" si="43"/>
        <v>9.7878787878787534</v>
      </c>
      <c r="H224" s="68">
        <f t="shared" si="44"/>
        <v>722.90909090909099</v>
      </c>
      <c r="S224" s="78">
        <f t="shared" si="45"/>
        <v>215</v>
      </c>
      <c r="T224" s="56">
        <f>+S224*'Failure Data'!F$3</f>
        <v>92.142857142857139</v>
      </c>
      <c r="Y224" s="70">
        <f t="shared" si="46"/>
        <v>215</v>
      </c>
      <c r="Z224" s="3">
        <f t="shared" si="47"/>
        <v>313.34935879256938</v>
      </c>
      <c r="AE224" s="70">
        <f t="shared" si="48"/>
        <v>215</v>
      </c>
      <c r="AF224" s="3">
        <f t="shared" si="49"/>
        <v>307.00950878968484</v>
      </c>
    </row>
    <row r="225" spans="1:32" x14ac:dyDescent="0.2">
      <c r="A225" s="1">
        <v>216</v>
      </c>
      <c r="B225" s="3">
        <f t="shared" si="40"/>
        <v>736.09090909090912</v>
      </c>
      <c r="C225" s="37"/>
      <c r="D225" s="3">
        <f t="shared" si="41"/>
        <v>726.30303030303037</v>
      </c>
      <c r="E225" s="37"/>
      <c r="F225" s="68">
        <f t="shared" si="42"/>
        <v>-486.09090909090912</v>
      </c>
      <c r="G225" s="68">
        <f t="shared" si="43"/>
        <v>9.7878787878787534</v>
      </c>
      <c r="H225" s="68">
        <f t="shared" si="44"/>
        <v>726.30303030303037</v>
      </c>
      <c r="S225" s="78">
        <f t="shared" si="45"/>
        <v>216</v>
      </c>
      <c r="T225" s="56">
        <f>+S225*'Failure Data'!F$3</f>
        <v>92.571428571428569</v>
      </c>
      <c r="Y225" s="70">
        <f t="shared" si="46"/>
        <v>216</v>
      </c>
      <c r="Z225" s="3">
        <f t="shared" si="47"/>
        <v>314.79205383345834</v>
      </c>
      <c r="AE225" s="70">
        <f t="shared" si="48"/>
        <v>216</v>
      </c>
      <c r="AF225" s="3">
        <f t="shared" si="49"/>
        <v>308.45220383057381</v>
      </c>
    </row>
    <row r="226" spans="1:32" x14ac:dyDescent="0.2">
      <c r="A226" s="1">
        <v>217</v>
      </c>
      <c r="B226" s="3">
        <f t="shared" si="40"/>
        <v>739.4848484848485</v>
      </c>
      <c r="C226" s="37"/>
      <c r="D226" s="3">
        <f t="shared" si="41"/>
        <v>729.69696969696975</v>
      </c>
      <c r="E226" s="37"/>
      <c r="F226" s="68">
        <f t="shared" si="42"/>
        <v>-489.4848484848485</v>
      </c>
      <c r="G226" s="68">
        <f t="shared" si="43"/>
        <v>9.7878787878787534</v>
      </c>
      <c r="H226" s="68">
        <f t="shared" si="44"/>
        <v>729.69696969696975</v>
      </c>
      <c r="S226" s="78">
        <f t="shared" si="45"/>
        <v>217</v>
      </c>
      <c r="T226" s="56">
        <f>+S226*'Failure Data'!F$3</f>
        <v>93</v>
      </c>
      <c r="Y226" s="70">
        <f t="shared" si="46"/>
        <v>217</v>
      </c>
      <c r="Z226" s="3">
        <f t="shared" si="47"/>
        <v>316.2347488743473</v>
      </c>
      <c r="AE226" s="70">
        <f t="shared" si="48"/>
        <v>217</v>
      </c>
      <c r="AF226" s="3">
        <f t="shared" si="49"/>
        <v>309.89489887146277</v>
      </c>
    </row>
    <row r="227" spans="1:32" x14ac:dyDescent="0.2">
      <c r="A227" s="1">
        <v>218</v>
      </c>
      <c r="B227" s="3">
        <f t="shared" si="40"/>
        <v>742.87878787878788</v>
      </c>
      <c r="C227" s="37"/>
      <c r="D227" s="3">
        <f t="shared" si="41"/>
        <v>733.09090909090912</v>
      </c>
      <c r="E227" s="37"/>
      <c r="F227" s="68">
        <f t="shared" si="42"/>
        <v>-492.87878787878788</v>
      </c>
      <c r="G227" s="68">
        <f t="shared" si="43"/>
        <v>9.7878787878787534</v>
      </c>
      <c r="H227" s="68">
        <f t="shared" si="44"/>
        <v>733.09090909090912</v>
      </c>
      <c r="S227" s="78">
        <f t="shared" si="45"/>
        <v>218</v>
      </c>
      <c r="T227" s="56">
        <f>+S227*'Failure Data'!F$3</f>
        <v>93.428571428571416</v>
      </c>
      <c r="Y227" s="70">
        <f t="shared" si="46"/>
        <v>218</v>
      </c>
      <c r="Z227" s="3">
        <f t="shared" si="47"/>
        <v>317.67744391523627</v>
      </c>
      <c r="AE227" s="70">
        <f t="shared" si="48"/>
        <v>218</v>
      </c>
      <c r="AF227" s="3">
        <f t="shared" si="49"/>
        <v>311.33759391235174</v>
      </c>
    </row>
    <row r="228" spans="1:32" x14ac:dyDescent="0.2">
      <c r="A228" s="1">
        <v>219</v>
      </c>
      <c r="B228" s="3">
        <f t="shared" si="40"/>
        <v>746.27272727272725</v>
      </c>
      <c r="C228" s="37"/>
      <c r="D228" s="3">
        <f t="shared" si="41"/>
        <v>736.4848484848485</v>
      </c>
      <c r="E228" s="37"/>
      <c r="F228" s="68">
        <f t="shared" si="42"/>
        <v>-496.27272727272725</v>
      </c>
      <c r="G228" s="68">
        <f t="shared" si="43"/>
        <v>9.7878787878787534</v>
      </c>
      <c r="H228" s="68">
        <f t="shared" si="44"/>
        <v>736.4848484848485</v>
      </c>
      <c r="S228" s="78">
        <f t="shared" si="45"/>
        <v>219</v>
      </c>
      <c r="T228" s="56">
        <f>+S228*'Failure Data'!F$3</f>
        <v>93.857142857142847</v>
      </c>
      <c r="Y228" s="70">
        <f t="shared" si="46"/>
        <v>219</v>
      </c>
      <c r="Z228" s="3">
        <f t="shared" si="47"/>
        <v>319.12013895612523</v>
      </c>
      <c r="AE228" s="70">
        <f t="shared" si="48"/>
        <v>219</v>
      </c>
      <c r="AF228" s="3">
        <f t="shared" si="49"/>
        <v>312.7802889532407</v>
      </c>
    </row>
    <row r="229" spans="1:32" x14ac:dyDescent="0.2">
      <c r="A229" s="1">
        <v>220</v>
      </c>
      <c r="B229" s="3">
        <f t="shared" ref="B229:B292" si="50">+(B$4*A229)+B$5</f>
        <v>749.66666666666674</v>
      </c>
      <c r="C229" s="37"/>
      <c r="D229" s="3">
        <f t="shared" ref="D229:D292" si="51">+(D$4*A229)+D$5</f>
        <v>739.87878787878799</v>
      </c>
      <c r="E229" s="37"/>
      <c r="F229" s="68">
        <f t="shared" ref="F229:F292" si="52">+xmax-B229</f>
        <v>-499.66666666666674</v>
      </c>
      <c r="G229" s="68">
        <f t="shared" ref="G229:G292" si="53">+B229-D229</f>
        <v>9.7878787878787534</v>
      </c>
      <c r="H229" s="68">
        <f t="shared" ref="H229:H292" si="54">D229</f>
        <v>739.87878787878799</v>
      </c>
      <c r="S229" s="78">
        <f t="shared" ref="S229:S292" si="55">Y229</f>
        <v>220</v>
      </c>
      <c r="T229" s="56">
        <f>+S229*'Failure Data'!F$3</f>
        <v>94.285714285714278</v>
      </c>
      <c r="Y229" s="70">
        <f t="shared" ref="Y229:Y292" si="56">A229</f>
        <v>220</v>
      </c>
      <c r="Z229" s="3">
        <f t="shared" ref="Z229:Z292" si="57">(RejectSlope*Y229)+RejectYint</f>
        <v>320.5628339970142</v>
      </c>
      <c r="AE229" s="70">
        <f t="shared" ref="AE229:AE292" si="58">Y229</f>
        <v>220</v>
      </c>
      <c r="AF229" s="3">
        <f t="shared" ref="AF229:AF292" si="59">(AcceptSlope*AE229)+AcceptYint</f>
        <v>314.22298399412966</v>
      </c>
    </row>
    <row r="230" spans="1:32" x14ac:dyDescent="0.2">
      <c r="A230" s="1">
        <v>221</v>
      </c>
      <c r="B230" s="3">
        <f t="shared" si="50"/>
        <v>753.06060606060612</v>
      </c>
      <c r="C230" s="37"/>
      <c r="D230" s="3">
        <f t="shared" si="51"/>
        <v>743.27272727272737</v>
      </c>
      <c r="E230" s="37"/>
      <c r="F230" s="68">
        <f t="shared" si="52"/>
        <v>-503.06060606060612</v>
      </c>
      <c r="G230" s="68">
        <f t="shared" si="53"/>
        <v>9.7878787878787534</v>
      </c>
      <c r="H230" s="68">
        <f t="shared" si="54"/>
        <v>743.27272727272737</v>
      </c>
      <c r="S230" s="78">
        <f t="shared" si="55"/>
        <v>221</v>
      </c>
      <c r="T230" s="56">
        <f>+S230*'Failure Data'!F$3</f>
        <v>94.714285714285708</v>
      </c>
      <c r="Y230" s="70">
        <f t="shared" si="56"/>
        <v>221</v>
      </c>
      <c r="Z230" s="3">
        <f t="shared" si="57"/>
        <v>322.00552903790316</v>
      </c>
      <c r="AE230" s="70">
        <f t="shared" si="58"/>
        <v>221</v>
      </c>
      <c r="AF230" s="3">
        <f t="shared" si="59"/>
        <v>315.66567903501863</v>
      </c>
    </row>
    <row r="231" spans="1:32" x14ac:dyDescent="0.2">
      <c r="A231" s="1">
        <v>222</v>
      </c>
      <c r="B231" s="3">
        <f t="shared" si="50"/>
        <v>756.4545454545455</v>
      </c>
      <c r="C231" s="37"/>
      <c r="D231" s="3">
        <f t="shared" si="51"/>
        <v>746.66666666666674</v>
      </c>
      <c r="E231" s="37"/>
      <c r="F231" s="68">
        <f t="shared" si="52"/>
        <v>-506.4545454545455</v>
      </c>
      <c r="G231" s="68">
        <f t="shared" si="53"/>
        <v>9.7878787878787534</v>
      </c>
      <c r="H231" s="68">
        <f t="shared" si="54"/>
        <v>746.66666666666674</v>
      </c>
      <c r="S231" s="78">
        <f t="shared" si="55"/>
        <v>222</v>
      </c>
      <c r="T231" s="56">
        <f>+S231*'Failure Data'!F$3</f>
        <v>95.142857142857139</v>
      </c>
      <c r="Y231" s="70">
        <f t="shared" si="56"/>
        <v>222</v>
      </c>
      <c r="Z231" s="3">
        <f t="shared" si="57"/>
        <v>323.44822407879212</v>
      </c>
      <c r="AE231" s="70">
        <f t="shared" si="58"/>
        <v>222</v>
      </c>
      <c r="AF231" s="3">
        <f t="shared" si="59"/>
        <v>317.10837407590759</v>
      </c>
    </row>
    <row r="232" spans="1:32" x14ac:dyDescent="0.2">
      <c r="A232" s="1">
        <v>223</v>
      </c>
      <c r="B232" s="3">
        <f t="shared" si="50"/>
        <v>759.84848484848487</v>
      </c>
      <c r="C232" s="37"/>
      <c r="D232" s="3">
        <f t="shared" si="51"/>
        <v>750.06060606060612</v>
      </c>
      <c r="E232" s="37"/>
      <c r="F232" s="68">
        <f t="shared" si="52"/>
        <v>-509.84848484848487</v>
      </c>
      <c r="G232" s="68">
        <f t="shared" si="53"/>
        <v>9.7878787878787534</v>
      </c>
      <c r="H232" s="68">
        <f t="shared" si="54"/>
        <v>750.06060606060612</v>
      </c>
      <c r="S232" s="78">
        <f t="shared" si="55"/>
        <v>223</v>
      </c>
      <c r="T232" s="56">
        <f>+S232*'Failure Data'!F$3</f>
        <v>95.571428571428569</v>
      </c>
      <c r="Y232" s="70">
        <f t="shared" si="56"/>
        <v>223</v>
      </c>
      <c r="Z232" s="3">
        <f t="shared" si="57"/>
        <v>324.89091911968109</v>
      </c>
      <c r="AE232" s="70">
        <f t="shared" si="58"/>
        <v>223</v>
      </c>
      <c r="AF232" s="3">
        <f t="shared" si="59"/>
        <v>318.55106911679655</v>
      </c>
    </row>
    <row r="233" spans="1:32" x14ac:dyDescent="0.2">
      <c r="A233" s="1">
        <v>224</v>
      </c>
      <c r="B233" s="3">
        <f t="shared" si="50"/>
        <v>763.24242424242425</v>
      </c>
      <c r="C233" s="37"/>
      <c r="D233" s="3">
        <f t="shared" si="51"/>
        <v>753.4545454545455</v>
      </c>
      <c r="E233" s="37"/>
      <c r="F233" s="68">
        <f t="shared" si="52"/>
        <v>-513.24242424242425</v>
      </c>
      <c r="G233" s="68">
        <f t="shared" si="53"/>
        <v>9.7878787878787534</v>
      </c>
      <c r="H233" s="68">
        <f t="shared" si="54"/>
        <v>753.4545454545455</v>
      </c>
      <c r="S233" s="78">
        <f t="shared" si="55"/>
        <v>224</v>
      </c>
      <c r="T233" s="56">
        <f>+S233*'Failure Data'!F$3</f>
        <v>96</v>
      </c>
      <c r="Y233" s="70">
        <f t="shared" si="56"/>
        <v>224</v>
      </c>
      <c r="Z233" s="3">
        <f t="shared" si="57"/>
        <v>326.33361416057005</v>
      </c>
      <c r="AE233" s="70">
        <f t="shared" si="58"/>
        <v>224</v>
      </c>
      <c r="AF233" s="3">
        <f t="shared" si="59"/>
        <v>319.99376415768552</v>
      </c>
    </row>
    <row r="234" spans="1:32" x14ac:dyDescent="0.2">
      <c r="A234" s="1">
        <v>225</v>
      </c>
      <c r="B234" s="3">
        <f t="shared" si="50"/>
        <v>766.63636363636363</v>
      </c>
      <c r="C234" s="37"/>
      <c r="D234" s="3">
        <f t="shared" si="51"/>
        <v>756.84848484848487</v>
      </c>
      <c r="E234" s="37"/>
      <c r="F234" s="68">
        <f t="shared" si="52"/>
        <v>-516.63636363636363</v>
      </c>
      <c r="G234" s="68">
        <f t="shared" si="53"/>
        <v>9.7878787878787534</v>
      </c>
      <c r="H234" s="68">
        <f t="shared" si="54"/>
        <v>756.84848484848487</v>
      </c>
      <c r="S234" s="78">
        <f t="shared" si="55"/>
        <v>225</v>
      </c>
      <c r="T234" s="56">
        <f>+S234*'Failure Data'!F$3</f>
        <v>96.428571428571416</v>
      </c>
      <c r="Y234" s="70">
        <f t="shared" si="56"/>
        <v>225</v>
      </c>
      <c r="Z234" s="3">
        <f t="shared" si="57"/>
        <v>327.77630920145901</v>
      </c>
      <c r="AE234" s="70">
        <f t="shared" si="58"/>
        <v>225</v>
      </c>
      <c r="AF234" s="3">
        <f t="shared" si="59"/>
        <v>321.43645919857448</v>
      </c>
    </row>
    <row r="235" spans="1:32" x14ac:dyDescent="0.2">
      <c r="A235" s="1">
        <v>226</v>
      </c>
      <c r="B235" s="3">
        <f t="shared" si="50"/>
        <v>770.030303030303</v>
      </c>
      <c r="C235" s="37"/>
      <c r="D235" s="3">
        <f t="shared" si="51"/>
        <v>760.24242424242425</v>
      </c>
      <c r="E235" s="37"/>
      <c r="F235" s="68">
        <f t="shared" si="52"/>
        <v>-520.030303030303</v>
      </c>
      <c r="G235" s="68">
        <f t="shared" si="53"/>
        <v>9.7878787878787534</v>
      </c>
      <c r="H235" s="68">
        <f t="shared" si="54"/>
        <v>760.24242424242425</v>
      </c>
      <c r="S235" s="78">
        <f t="shared" si="55"/>
        <v>226</v>
      </c>
      <c r="T235" s="56">
        <f>+S235*'Failure Data'!F$3</f>
        <v>96.857142857142847</v>
      </c>
      <c r="Y235" s="70">
        <f t="shared" si="56"/>
        <v>226</v>
      </c>
      <c r="Z235" s="3">
        <f t="shared" si="57"/>
        <v>329.21900424234798</v>
      </c>
      <c r="AE235" s="70">
        <f t="shared" si="58"/>
        <v>226</v>
      </c>
      <c r="AF235" s="3">
        <f t="shared" si="59"/>
        <v>322.87915423946345</v>
      </c>
    </row>
    <row r="236" spans="1:32" x14ac:dyDescent="0.2">
      <c r="A236" s="1">
        <v>227</v>
      </c>
      <c r="B236" s="3">
        <f t="shared" si="50"/>
        <v>773.42424242424249</v>
      </c>
      <c r="C236" s="37"/>
      <c r="D236" s="3">
        <f t="shared" si="51"/>
        <v>763.63636363636374</v>
      </c>
      <c r="E236" s="37"/>
      <c r="F236" s="68">
        <f t="shared" si="52"/>
        <v>-523.42424242424249</v>
      </c>
      <c r="G236" s="68">
        <f t="shared" si="53"/>
        <v>9.7878787878787534</v>
      </c>
      <c r="H236" s="68">
        <f t="shared" si="54"/>
        <v>763.63636363636374</v>
      </c>
      <c r="S236" s="78">
        <f t="shared" si="55"/>
        <v>227</v>
      </c>
      <c r="T236" s="56">
        <f>+S236*'Failure Data'!F$3</f>
        <v>97.285714285714278</v>
      </c>
      <c r="Y236" s="70">
        <f t="shared" si="56"/>
        <v>227</v>
      </c>
      <c r="Z236" s="3">
        <f t="shared" si="57"/>
        <v>330.66169928323694</v>
      </c>
      <c r="AE236" s="70">
        <f t="shared" si="58"/>
        <v>227</v>
      </c>
      <c r="AF236" s="3">
        <f t="shared" si="59"/>
        <v>324.32184928035241</v>
      </c>
    </row>
    <row r="237" spans="1:32" x14ac:dyDescent="0.2">
      <c r="A237" s="1">
        <v>228</v>
      </c>
      <c r="B237" s="3">
        <f t="shared" si="50"/>
        <v>776.81818181818187</v>
      </c>
      <c r="C237" s="37"/>
      <c r="D237" s="3">
        <f t="shared" si="51"/>
        <v>767.03030303030312</v>
      </c>
      <c r="E237" s="37"/>
      <c r="F237" s="68">
        <f t="shared" si="52"/>
        <v>-526.81818181818187</v>
      </c>
      <c r="G237" s="68">
        <f t="shared" si="53"/>
        <v>9.7878787878787534</v>
      </c>
      <c r="H237" s="68">
        <f t="shared" si="54"/>
        <v>767.03030303030312</v>
      </c>
      <c r="S237" s="78">
        <f t="shared" si="55"/>
        <v>228</v>
      </c>
      <c r="T237" s="56">
        <f>+S237*'Failure Data'!F$3</f>
        <v>97.714285714285708</v>
      </c>
      <c r="Y237" s="70">
        <f t="shared" si="56"/>
        <v>228</v>
      </c>
      <c r="Z237" s="3">
        <f t="shared" si="57"/>
        <v>332.10439432412591</v>
      </c>
      <c r="AE237" s="70">
        <f t="shared" si="58"/>
        <v>228</v>
      </c>
      <c r="AF237" s="3">
        <f t="shared" si="59"/>
        <v>325.76454432124137</v>
      </c>
    </row>
    <row r="238" spans="1:32" x14ac:dyDescent="0.2">
      <c r="A238" s="1">
        <v>229</v>
      </c>
      <c r="B238" s="3">
        <f t="shared" si="50"/>
        <v>780.21212121212125</v>
      </c>
      <c r="C238" s="37"/>
      <c r="D238" s="3">
        <f t="shared" si="51"/>
        <v>770.42424242424249</v>
      </c>
      <c r="E238" s="37"/>
      <c r="F238" s="68">
        <f t="shared" si="52"/>
        <v>-530.21212121212125</v>
      </c>
      <c r="G238" s="68">
        <f t="shared" si="53"/>
        <v>9.7878787878787534</v>
      </c>
      <c r="H238" s="68">
        <f t="shared" si="54"/>
        <v>770.42424242424249</v>
      </c>
      <c r="S238" s="78">
        <f t="shared" si="55"/>
        <v>229</v>
      </c>
      <c r="T238" s="56">
        <f>+S238*'Failure Data'!F$3</f>
        <v>98.142857142857139</v>
      </c>
      <c r="Y238" s="70">
        <f t="shared" si="56"/>
        <v>229</v>
      </c>
      <c r="Z238" s="3">
        <f t="shared" si="57"/>
        <v>333.54708936501487</v>
      </c>
      <c r="AE238" s="70">
        <f t="shared" si="58"/>
        <v>229</v>
      </c>
      <c r="AF238" s="3">
        <f t="shared" si="59"/>
        <v>327.20723936213034</v>
      </c>
    </row>
    <row r="239" spans="1:32" x14ac:dyDescent="0.2">
      <c r="A239" s="1">
        <v>230</v>
      </c>
      <c r="B239" s="3">
        <f t="shared" si="50"/>
        <v>783.60606060606062</v>
      </c>
      <c r="C239" s="37"/>
      <c r="D239" s="3">
        <f t="shared" si="51"/>
        <v>773.81818181818187</v>
      </c>
      <c r="E239" s="37"/>
      <c r="F239" s="68">
        <f t="shared" si="52"/>
        <v>-533.60606060606062</v>
      </c>
      <c r="G239" s="68">
        <f t="shared" si="53"/>
        <v>9.7878787878787534</v>
      </c>
      <c r="H239" s="68">
        <f t="shared" si="54"/>
        <v>773.81818181818187</v>
      </c>
      <c r="S239" s="78">
        <f t="shared" si="55"/>
        <v>230</v>
      </c>
      <c r="T239" s="56">
        <f>+S239*'Failure Data'!F$3</f>
        <v>98.571428571428569</v>
      </c>
      <c r="Y239" s="70">
        <f t="shared" si="56"/>
        <v>230</v>
      </c>
      <c r="Z239" s="3">
        <f t="shared" si="57"/>
        <v>334.98978440590383</v>
      </c>
      <c r="AE239" s="70">
        <f t="shared" si="58"/>
        <v>230</v>
      </c>
      <c r="AF239" s="3">
        <f t="shared" si="59"/>
        <v>328.6499344030193</v>
      </c>
    </row>
    <row r="240" spans="1:32" x14ac:dyDescent="0.2">
      <c r="A240" s="1">
        <v>231</v>
      </c>
      <c r="B240" s="3">
        <f t="shared" si="50"/>
        <v>787</v>
      </c>
      <c r="C240" s="37"/>
      <c r="D240" s="3">
        <f t="shared" si="51"/>
        <v>777.21212121212125</v>
      </c>
      <c r="E240" s="37"/>
      <c r="F240" s="68">
        <f t="shared" si="52"/>
        <v>-537</v>
      </c>
      <c r="G240" s="68">
        <f t="shared" si="53"/>
        <v>9.7878787878787534</v>
      </c>
      <c r="H240" s="68">
        <f t="shared" si="54"/>
        <v>777.21212121212125</v>
      </c>
      <c r="S240" s="78">
        <f t="shared" si="55"/>
        <v>231</v>
      </c>
      <c r="T240" s="56">
        <f>+S240*'Failure Data'!F$3</f>
        <v>99</v>
      </c>
      <c r="Y240" s="70">
        <f t="shared" si="56"/>
        <v>231</v>
      </c>
      <c r="Z240" s="3">
        <f t="shared" si="57"/>
        <v>336.4324794467928</v>
      </c>
      <c r="AE240" s="70">
        <f t="shared" si="58"/>
        <v>231</v>
      </c>
      <c r="AF240" s="3">
        <f t="shared" si="59"/>
        <v>330.09262944390827</v>
      </c>
    </row>
    <row r="241" spans="1:32" x14ac:dyDescent="0.2">
      <c r="A241" s="1">
        <v>232</v>
      </c>
      <c r="B241" s="3">
        <f t="shared" si="50"/>
        <v>790.39393939393938</v>
      </c>
      <c r="C241" s="37"/>
      <c r="D241" s="3">
        <f t="shared" si="51"/>
        <v>780.60606060606062</v>
      </c>
      <c r="E241" s="37"/>
      <c r="F241" s="68">
        <f t="shared" si="52"/>
        <v>-540.39393939393938</v>
      </c>
      <c r="G241" s="68">
        <f t="shared" si="53"/>
        <v>9.7878787878787534</v>
      </c>
      <c r="H241" s="68">
        <f t="shared" si="54"/>
        <v>780.60606060606062</v>
      </c>
      <c r="S241" s="78">
        <f t="shared" si="55"/>
        <v>232</v>
      </c>
      <c r="T241" s="56">
        <f>+S241*'Failure Data'!F$3</f>
        <v>99.428571428571416</v>
      </c>
      <c r="Y241" s="70">
        <f t="shared" si="56"/>
        <v>232</v>
      </c>
      <c r="Z241" s="3">
        <f t="shared" si="57"/>
        <v>337.87517448768176</v>
      </c>
      <c r="AE241" s="70">
        <f t="shared" si="58"/>
        <v>232</v>
      </c>
      <c r="AF241" s="3">
        <f t="shared" si="59"/>
        <v>331.53532448479723</v>
      </c>
    </row>
    <row r="242" spans="1:32" x14ac:dyDescent="0.2">
      <c r="A242" s="1">
        <v>233</v>
      </c>
      <c r="B242" s="3">
        <f t="shared" si="50"/>
        <v>793.78787878787875</v>
      </c>
      <c r="C242" s="37"/>
      <c r="D242" s="3">
        <f t="shared" si="51"/>
        <v>784</v>
      </c>
      <c r="E242" s="37"/>
      <c r="F242" s="68">
        <f t="shared" si="52"/>
        <v>-543.78787878787875</v>
      </c>
      <c r="G242" s="68">
        <f t="shared" si="53"/>
        <v>9.7878787878787534</v>
      </c>
      <c r="H242" s="68">
        <f t="shared" si="54"/>
        <v>784</v>
      </c>
      <c r="S242" s="78">
        <f t="shared" si="55"/>
        <v>233</v>
      </c>
      <c r="T242" s="56">
        <f>+S242*'Failure Data'!F$3</f>
        <v>99.857142857142847</v>
      </c>
      <c r="Y242" s="70">
        <f t="shared" si="56"/>
        <v>233</v>
      </c>
      <c r="Z242" s="3">
        <f t="shared" si="57"/>
        <v>339.31786952857072</v>
      </c>
      <c r="AE242" s="70">
        <f t="shared" si="58"/>
        <v>233</v>
      </c>
      <c r="AF242" s="3">
        <f t="shared" si="59"/>
        <v>332.97801952568619</v>
      </c>
    </row>
    <row r="243" spans="1:32" x14ac:dyDescent="0.2">
      <c r="A243" s="1">
        <v>234</v>
      </c>
      <c r="B243" s="3">
        <f t="shared" si="50"/>
        <v>797.18181818181824</v>
      </c>
      <c r="C243" s="37"/>
      <c r="D243" s="3">
        <f t="shared" si="51"/>
        <v>787.39393939393949</v>
      </c>
      <c r="E243" s="37"/>
      <c r="F243" s="68">
        <f t="shared" si="52"/>
        <v>-547.18181818181824</v>
      </c>
      <c r="G243" s="68">
        <f t="shared" si="53"/>
        <v>9.7878787878787534</v>
      </c>
      <c r="H243" s="68">
        <f t="shared" si="54"/>
        <v>787.39393939393949</v>
      </c>
      <c r="S243" s="78">
        <f t="shared" si="55"/>
        <v>234</v>
      </c>
      <c r="T243" s="56">
        <f>+S243*'Failure Data'!F$3</f>
        <v>100.28571428571428</v>
      </c>
      <c r="Y243" s="70">
        <f t="shared" si="56"/>
        <v>234</v>
      </c>
      <c r="Z243" s="3">
        <f t="shared" si="57"/>
        <v>340.76056456945969</v>
      </c>
      <c r="AE243" s="70">
        <f t="shared" si="58"/>
        <v>234</v>
      </c>
      <c r="AF243" s="3">
        <f t="shared" si="59"/>
        <v>334.42071456657516</v>
      </c>
    </row>
    <row r="244" spans="1:32" x14ac:dyDescent="0.2">
      <c r="A244" s="1">
        <v>235</v>
      </c>
      <c r="B244" s="3">
        <f t="shared" si="50"/>
        <v>800.57575757575762</v>
      </c>
      <c r="C244" s="37"/>
      <c r="D244" s="3">
        <f t="shared" si="51"/>
        <v>790.78787878787887</v>
      </c>
      <c r="E244" s="37"/>
      <c r="F244" s="68">
        <f t="shared" si="52"/>
        <v>-550.57575757575762</v>
      </c>
      <c r="G244" s="68">
        <f t="shared" si="53"/>
        <v>9.7878787878787534</v>
      </c>
      <c r="H244" s="68">
        <f t="shared" si="54"/>
        <v>790.78787878787887</v>
      </c>
      <c r="S244" s="78">
        <f t="shared" si="55"/>
        <v>235</v>
      </c>
      <c r="T244" s="56">
        <f>+S244*'Failure Data'!F$3</f>
        <v>100.71428571428571</v>
      </c>
      <c r="Y244" s="70">
        <f t="shared" si="56"/>
        <v>235</v>
      </c>
      <c r="Z244" s="3">
        <f t="shared" si="57"/>
        <v>342.20325961034865</v>
      </c>
      <c r="AE244" s="70">
        <f t="shared" si="58"/>
        <v>235</v>
      </c>
      <c r="AF244" s="3">
        <f t="shared" si="59"/>
        <v>335.86340960746412</v>
      </c>
    </row>
    <row r="245" spans="1:32" x14ac:dyDescent="0.2">
      <c r="A245" s="1">
        <v>236</v>
      </c>
      <c r="B245" s="3">
        <f t="shared" si="50"/>
        <v>803.969696969697</v>
      </c>
      <c r="C245" s="37"/>
      <c r="D245" s="3">
        <f t="shared" si="51"/>
        <v>794.18181818181824</v>
      </c>
      <c r="E245" s="37"/>
      <c r="F245" s="68">
        <f t="shared" si="52"/>
        <v>-553.969696969697</v>
      </c>
      <c r="G245" s="68">
        <f t="shared" si="53"/>
        <v>9.7878787878787534</v>
      </c>
      <c r="H245" s="68">
        <f t="shared" si="54"/>
        <v>794.18181818181824</v>
      </c>
      <c r="S245" s="78">
        <f t="shared" si="55"/>
        <v>236</v>
      </c>
      <c r="T245" s="56">
        <f>+S245*'Failure Data'!F$3</f>
        <v>101.14285714285714</v>
      </c>
      <c r="Y245" s="70">
        <f t="shared" si="56"/>
        <v>236</v>
      </c>
      <c r="Z245" s="3">
        <f t="shared" si="57"/>
        <v>343.64595465123762</v>
      </c>
      <c r="AE245" s="70">
        <f t="shared" si="58"/>
        <v>236</v>
      </c>
      <c r="AF245" s="3">
        <f t="shared" si="59"/>
        <v>337.30610464835308</v>
      </c>
    </row>
    <row r="246" spans="1:32" x14ac:dyDescent="0.2">
      <c r="A246" s="1">
        <v>237</v>
      </c>
      <c r="B246" s="3">
        <f t="shared" si="50"/>
        <v>807.36363636363637</v>
      </c>
      <c r="C246" s="37"/>
      <c r="D246" s="3">
        <f t="shared" si="51"/>
        <v>797.57575757575762</v>
      </c>
      <c r="E246" s="37"/>
      <c r="F246" s="68">
        <f t="shared" si="52"/>
        <v>-557.36363636363637</v>
      </c>
      <c r="G246" s="68">
        <f t="shared" si="53"/>
        <v>9.7878787878787534</v>
      </c>
      <c r="H246" s="68">
        <f t="shared" si="54"/>
        <v>797.57575757575762</v>
      </c>
      <c r="S246" s="78">
        <f t="shared" si="55"/>
        <v>237</v>
      </c>
      <c r="T246" s="56">
        <f>+S246*'Failure Data'!F$3</f>
        <v>101.57142857142857</v>
      </c>
      <c r="Y246" s="70">
        <f t="shared" si="56"/>
        <v>237</v>
      </c>
      <c r="Z246" s="3">
        <f t="shared" si="57"/>
        <v>345.08864969212658</v>
      </c>
      <c r="AE246" s="70">
        <f t="shared" si="58"/>
        <v>237</v>
      </c>
      <c r="AF246" s="3">
        <f t="shared" si="59"/>
        <v>338.74879968924205</v>
      </c>
    </row>
    <row r="247" spans="1:32" x14ac:dyDescent="0.2">
      <c r="A247" s="1">
        <v>238</v>
      </c>
      <c r="B247" s="3">
        <f t="shared" si="50"/>
        <v>810.75757575757575</v>
      </c>
      <c r="C247" s="37"/>
      <c r="D247" s="3">
        <f t="shared" si="51"/>
        <v>800.969696969697</v>
      </c>
      <c r="E247" s="37"/>
      <c r="F247" s="68">
        <f t="shared" si="52"/>
        <v>-560.75757575757575</v>
      </c>
      <c r="G247" s="68">
        <f t="shared" si="53"/>
        <v>9.7878787878787534</v>
      </c>
      <c r="H247" s="68">
        <f t="shared" si="54"/>
        <v>800.969696969697</v>
      </c>
      <c r="S247" s="78">
        <f t="shared" si="55"/>
        <v>238</v>
      </c>
      <c r="T247" s="56">
        <f>+S247*'Failure Data'!F$3</f>
        <v>102</v>
      </c>
      <c r="Y247" s="70">
        <f t="shared" si="56"/>
        <v>238</v>
      </c>
      <c r="Z247" s="3">
        <f t="shared" si="57"/>
        <v>346.53134473301554</v>
      </c>
      <c r="AE247" s="70">
        <f t="shared" si="58"/>
        <v>238</v>
      </c>
      <c r="AF247" s="3">
        <f t="shared" si="59"/>
        <v>340.19149473013101</v>
      </c>
    </row>
    <row r="248" spans="1:32" x14ac:dyDescent="0.2">
      <c r="A248" s="1">
        <v>239</v>
      </c>
      <c r="B248" s="3">
        <f t="shared" si="50"/>
        <v>814.15151515151513</v>
      </c>
      <c r="C248" s="37"/>
      <c r="D248" s="3">
        <f t="shared" si="51"/>
        <v>804.36363636363637</v>
      </c>
      <c r="E248" s="37"/>
      <c r="F248" s="68">
        <f t="shared" si="52"/>
        <v>-564.15151515151513</v>
      </c>
      <c r="G248" s="68">
        <f t="shared" si="53"/>
        <v>9.7878787878787534</v>
      </c>
      <c r="H248" s="68">
        <f t="shared" si="54"/>
        <v>804.36363636363637</v>
      </c>
      <c r="S248" s="78">
        <f t="shared" si="55"/>
        <v>239</v>
      </c>
      <c r="T248" s="56">
        <f>+S248*'Failure Data'!F$3</f>
        <v>102.42857142857142</v>
      </c>
      <c r="Y248" s="70">
        <f t="shared" si="56"/>
        <v>239</v>
      </c>
      <c r="Z248" s="3">
        <f t="shared" si="57"/>
        <v>347.97403977390451</v>
      </c>
      <c r="AE248" s="70">
        <f t="shared" si="58"/>
        <v>239</v>
      </c>
      <c r="AF248" s="3">
        <f t="shared" si="59"/>
        <v>341.63418977101998</v>
      </c>
    </row>
    <row r="249" spans="1:32" x14ac:dyDescent="0.2">
      <c r="A249" s="1">
        <v>240</v>
      </c>
      <c r="B249" s="3">
        <f t="shared" si="50"/>
        <v>817.54545454545462</v>
      </c>
      <c r="C249" s="37"/>
      <c r="D249" s="3">
        <f t="shared" si="51"/>
        <v>807.75757575757586</v>
      </c>
      <c r="E249" s="37"/>
      <c r="F249" s="68">
        <f t="shared" si="52"/>
        <v>-567.54545454545462</v>
      </c>
      <c r="G249" s="68">
        <f t="shared" si="53"/>
        <v>9.7878787878787534</v>
      </c>
      <c r="H249" s="68">
        <f t="shared" si="54"/>
        <v>807.75757575757586</v>
      </c>
      <c r="S249" s="78">
        <f t="shared" si="55"/>
        <v>240</v>
      </c>
      <c r="T249" s="56">
        <f>+S249*'Failure Data'!F$3</f>
        <v>102.85714285714285</v>
      </c>
      <c r="Y249" s="70">
        <f t="shared" si="56"/>
        <v>240</v>
      </c>
      <c r="Z249" s="3">
        <f t="shared" si="57"/>
        <v>349.41673481479347</v>
      </c>
      <c r="AE249" s="70">
        <f t="shared" si="58"/>
        <v>240</v>
      </c>
      <c r="AF249" s="3">
        <f t="shared" si="59"/>
        <v>343.07688481190894</v>
      </c>
    </row>
    <row r="250" spans="1:32" x14ac:dyDescent="0.2">
      <c r="A250" s="1">
        <v>241</v>
      </c>
      <c r="B250" s="3">
        <f t="shared" si="50"/>
        <v>820.93939393939399</v>
      </c>
      <c r="C250" s="37"/>
      <c r="D250" s="3">
        <f t="shared" si="51"/>
        <v>811.15151515151524</v>
      </c>
      <c r="E250" s="37"/>
      <c r="F250" s="68">
        <f t="shared" si="52"/>
        <v>-570.93939393939399</v>
      </c>
      <c r="G250" s="68">
        <f t="shared" si="53"/>
        <v>9.7878787878787534</v>
      </c>
      <c r="H250" s="68">
        <f t="shared" si="54"/>
        <v>811.15151515151524</v>
      </c>
      <c r="S250" s="78">
        <f t="shared" si="55"/>
        <v>241</v>
      </c>
      <c r="T250" s="56">
        <f>+S250*'Failure Data'!F$3</f>
        <v>103.28571428571428</v>
      </c>
      <c r="Y250" s="70">
        <f t="shared" si="56"/>
        <v>241</v>
      </c>
      <c r="Z250" s="3">
        <f t="shared" si="57"/>
        <v>350.85942985568244</v>
      </c>
      <c r="AE250" s="70">
        <f t="shared" si="58"/>
        <v>241</v>
      </c>
      <c r="AF250" s="3">
        <f t="shared" si="59"/>
        <v>344.5195798527979</v>
      </c>
    </row>
    <row r="251" spans="1:32" x14ac:dyDescent="0.2">
      <c r="A251" s="1">
        <v>242</v>
      </c>
      <c r="B251" s="3">
        <f t="shared" si="50"/>
        <v>824.33333333333337</v>
      </c>
      <c r="C251" s="37"/>
      <c r="D251" s="3">
        <f t="shared" si="51"/>
        <v>814.54545454545462</v>
      </c>
      <c r="E251" s="37"/>
      <c r="F251" s="68">
        <f t="shared" si="52"/>
        <v>-574.33333333333337</v>
      </c>
      <c r="G251" s="68">
        <f t="shared" si="53"/>
        <v>9.7878787878787534</v>
      </c>
      <c r="H251" s="68">
        <f t="shared" si="54"/>
        <v>814.54545454545462</v>
      </c>
      <c r="S251" s="78">
        <f t="shared" si="55"/>
        <v>242</v>
      </c>
      <c r="T251" s="56">
        <f>+S251*'Failure Data'!F$3</f>
        <v>103.71428571428571</v>
      </c>
      <c r="Y251" s="70">
        <f t="shared" si="56"/>
        <v>242</v>
      </c>
      <c r="Z251" s="3">
        <f t="shared" si="57"/>
        <v>352.3021248965714</v>
      </c>
      <c r="AE251" s="70">
        <f t="shared" si="58"/>
        <v>242</v>
      </c>
      <c r="AF251" s="3">
        <f t="shared" si="59"/>
        <v>345.96227489368687</v>
      </c>
    </row>
    <row r="252" spans="1:32" x14ac:dyDescent="0.2">
      <c r="A252" s="1">
        <v>243</v>
      </c>
      <c r="B252" s="3">
        <f t="shared" si="50"/>
        <v>827.72727272727275</v>
      </c>
      <c r="C252" s="37"/>
      <c r="D252" s="3">
        <f t="shared" si="51"/>
        <v>817.93939393939399</v>
      </c>
      <c r="E252" s="37"/>
      <c r="F252" s="68">
        <f t="shared" si="52"/>
        <v>-577.72727272727275</v>
      </c>
      <c r="G252" s="68">
        <f t="shared" si="53"/>
        <v>9.7878787878787534</v>
      </c>
      <c r="H252" s="68">
        <f t="shared" si="54"/>
        <v>817.93939393939399</v>
      </c>
      <c r="S252" s="78">
        <f t="shared" si="55"/>
        <v>243</v>
      </c>
      <c r="T252" s="56">
        <f>+S252*'Failure Data'!F$3</f>
        <v>104.14285714285714</v>
      </c>
      <c r="Y252" s="70">
        <f t="shared" si="56"/>
        <v>243</v>
      </c>
      <c r="Z252" s="3">
        <f t="shared" si="57"/>
        <v>353.74481993746036</v>
      </c>
      <c r="AE252" s="70">
        <f t="shared" si="58"/>
        <v>243</v>
      </c>
      <c r="AF252" s="3">
        <f t="shared" si="59"/>
        <v>347.40496993457583</v>
      </c>
    </row>
    <row r="253" spans="1:32" x14ac:dyDescent="0.2">
      <c r="A253" s="1">
        <v>244</v>
      </c>
      <c r="B253" s="3">
        <f t="shared" si="50"/>
        <v>831.12121212121212</v>
      </c>
      <c r="C253" s="37"/>
      <c r="D253" s="3">
        <f t="shared" si="51"/>
        <v>821.33333333333337</v>
      </c>
      <c r="E253" s="37"/>
      <c r="F253" s="68">
        <f t="shared" si="52"/>
        <v>-581.12121212121212</v>
      </c>
      <c r="G253" s="68">
        <f t="shared" si="53"/>
        <v>9.7878787878787534</v>
      </c>
      <c r="H253" s="68">
        <f t="shared" si="54"/>
        <v>821.33333333333337</v>
      </c>
      <c r="S253" s="78">
        <f t="shared" si="55"/>
        <v>244</v>
      </c>
      <c r="T253" s="56">
        <f>+S253*'Failure Data'!F$3</f>
        <v>104.57142857142857</v>
      </c>
      <c r="Y253" s="70">
        <f t="shared" si="56"/>
        <v>244</v>
      </c>
      <c r="Z253" s="3">
        <f t="shared" si="57"/>
        <v>355.18751497834933</v>
      </c>
      <c r="AE253" s="70">
        <f t="shared" si="58"/>
        <v>244</v>
      </c>
      <c r="AF253" s="3">
        <f t="shared" si="59"/>
        <v>348.8476649754648</v>
      </c>
    </row>
    <row r="254" spans="1:32" x14ac:dyDescent="0.2">
      <c r="A254" s="1">
        <v>245</v>
      </c>
      <c r="B254" s="3">
        <f t="shared" si="50"/>
        <v>834.5151515151515</v>
      </c>
      <c r="C254" s="37"/>
      <c r="D254" s="3">
        <f t="shared" si="51"/>
        <v>824.72727272727275</v>
      </c>
      <c r="E254" s="37"/>
      <c r="F254" s="68">
        <f t="shared" si="52"/>
        <v>-584.5151515151515</v>
      </c>
      <c r="G254" s="68">
        <f t="shared" si="53"/>
        <v>9.7878787878787534</v>
      </c>
      <c r="H254" s="68">
        <f t="shared" si="54"/>
        <v>824.72727272727275</v>
      </c>
      <c r="S254" s="78">
        <f t="shared" si="55"/>
        <v>245</v>
      </c>
      <c r="T254" s="56">
        <f>+S254*'Failure Data'!F$3</f>
        <v>105</v>
      </c>
      <c r="Y254" s="70">
        <f t="shared" si="56"/>
        <v>245</v>
      </c>
      <c r="Z254" s="3">
        <f t="shared" si="57"/>
        <v>356.63021001923829</v>
      </c>
      <c r="AE254" s="70">
        <f t="shared" si="58"/>
        <v>245</v>
      </c>
      <c r="AF254" s="3">
        <f t="shared" si="59"/>
        <v>350.29036001635376</v>
      </c>
    </row>
    <row r="255" spans="1:32" x14ac:dyDescent="0.2">
      <c r="A255" s="1">
        <v>246</v>
      </c>
      <c r="B255" s="3">
        <f t="shared" si="50"/>
        <v>837.90909090909088</v>
      </c>
      <c r="C255" s="37"/>
      <c r="D255" s="3">
        <f t="shared" si="51"/>
        <v>828.12121212121212</v>
      </c>
      <c r="E255" s="37"/>
      <c r="F255" s="68">
        <f t="shared" si="52"/>
        <v>-587.90909090909088</v>
      </c>
      <c r="G255" s="68">
        <f t="shared" si="53"/>
        <v>9.7878787878787534</v>
      </c>
      <c r="H255" s="68">
        <f t="shared" si="54"/>
        <v>828.12121212121212</v>
      </c>
      <c r="S255" s="78">
        <f t="shared" si="55"/>
        <v>246</v>
      </c>
      <c r="T255" s="56">
        <f>+S255*'Failure Data'!F$3</f>
        <v>105.42857142857142</v>
      </c>
      <c r="Y255" s="70">
        <f t="shared" si="56"/>
        <v>246</v>
      </c>
      <c r="Z255" s="3">
        <f t="shared" si="57"/>
        <v>358.07290506012725</v>
      </c>
      <c r="AE255" s="70">
        <f t="shared" si="58"/>
        <v>246</v>
      </c>
      <c r="AF255" s="3">
        <f t="shared" si="59"/>
        <v>351.73305505724272</v>
      </c>
    </row>
    <row r="256" spans="1:32" x14ac:dyDescent="0.2">
      <c r="A256" s="1">
        <v>247</v>
      </c>
      <c r="B256" s="3">
        <f t="shared" si="50"/>
        <v>841.30303030303037</v>
      </c>
      <c r="C256" s="37"/>
      <c r="D256" s="3">
        <f t="shared" si="51"/>
        <v>831.51515151515162</v>
      </c>
      <c r="E256" s="37"/>
      <c r="F256" s="68">
        <f t="shared" si="52"/>
        <v>-591.30303030303037</v>
      </c>
      <c r="G256" s="68">
        <f t="shared" si="53"/>
        <v>9.7878787878787534</v>
      </c>
      <c r="H256" s="68">
        <f t="shared" si="54"/>
        <v>831.51515151515162</v>
      </c>
      <c r="S256" s="78">
        <f t="shared" si="55"/>
        <v>247</v>
      </c>
      <c r="T256" s="56">
        <f>+S256*'Failure Data'!F$3</f>
        <v>105.85714285714285</v>
      </c>
      <c r="Y256" s="70">
        <f t="shared" si="56"/>
        <v>247</v>
      </c>
      <c r="Z256" s="3">
        <f t="shared" si="57"/>
        <v>359.51560010101622</v>
      </c>
      <c r="AE256" s="70">
        <f t="shared" si="58"/>
        <v>247</v>
      </c>
      <c r="AF256" s="3">
        <f t="shared" si="59"/>
        <v>353.17575009813169</v>
      </c>
    </row>
    <row r="257" spans="1:32" x14ac:dyDescent="0.2">
      <c r="A257" s="1">
        <v>248</v>
      </c>
      <c r="B257" s="3">
        <f t="shared" si="50"/>
        <v>844.69696969696975</v>
      </c>
      <c r="C257" s="37"/>
      <c r="D257" s="3">
        <f t="shared" si="51"/>
        <v>834.90909090909099</v>
      </c>
      <c r="E257" s="37"/>
      <c r="F257" s="68">
        <f t="shared" si="52"/>
        <v>-594.69696969696975</v>
      </c>
      <c r="G257" s="68">
        <f t="shared" si="53"/>
        <v>9.7878787878787534</v>
      </c>
      <c r="H257" s="68">
        <f t="shared" si="54"/>
        <v>834.90909090909099</v>
      </c>
      <c r="S257" s="78">
        <f t="shared" si="55"/>
        <v>248</v>
      </c>
      <c r="T257" s="56">
        <f>+S257*'Failure Data'!F$3</f>
        <v>106.28571428571428</v>
      </c>
      <c r="Y257" s="70">
        <f t="shared" si="56"/>
        <v>248</v>
      </c>
      <c r="Z257" s="3">
        <f t="shared" si="57"/>
        <v>360.95829514190518</v>
      </c>
      <c r="AE257" s="70">
        <f t="shared" si="58"/>
        <v>248</v>
      </c>
      <c r="AF257" s="3">
        <f t="shared" si="59"/>
        <v>354.61844513902065</v>
      </c>
    </row>
    <row r="258" spans="1:32" x14ac:dyDescent="0.2">
      <c r="A258" s="1">
        <v>249</v>
      </c>
      <c r="B258" s="3">
        <f t="shared" si="50"/>
        <v>848.09090909090912</v>
      </c>
      <c r="C258" s="37"/>
      <c r="D258" s="3">
        <f t="shared" si="51"/>
        <v>838.30303030303037</v>
      </c>
      <c r="E258" s="37"/>
      <c r="F258" s="68">
        <f t="shared" si="52"/>
        <v>-598.09090909090912</v>
      </c>
      <c r="G258" s="68">
        <f t="shared" si="53"/>
        <v>9.7878787878787534</v>
      </c>
      <c r="H258" s="68">
        <f t="shared" si="54"/>
        <v>838.30303030303037</v>
      </c>
      <c r="S258" s="78">
        <f t="shared" si="55"/>
        <v>249</v>
      </c>
      <c r="T258" s="56">
        <f>+S258*'Failure Data'!F$3</f>
        <v>106.71428571428571</v>
      </c>
      <c r="Y258" s="70">
        <f t="shared" si="56"/>
        <v>249</v>
      </c>
      <c r="Z258" s="3">
        <f t="shared" si="57"/>
        <v>362.40099018279415</v>
      </c>
      <c r="AE258" s="70">
        <f t="shared" si="58"/>
        <v>249</v>
      </c>
      <c r="AF258" s="3">
        <f t="shared" si="59"/>
        <v>356.06114017990961</v>
      </c>
    </row>
    <row r="259" spans="1:32" x14ac:dyDescent="0.2">
      <c r="A259" s="1">
        <v>250</v>
      </c>
      <c r="B259" s="3">
        <f t="shared" si="50"/>
        <v>851.4848484848485</v>
      </c>
      <c r="C259" s="37"/>
      <c r="D259" s="3">
        <f t="shared" si="51"/>
        <v>841.69696969696975</v>
      </c>
      <c r="E259" s="37"/>
      <c r="F259" s="68">
        <f t="shared" si="52"/>
        <v>-601.4848484848485</v>
      </c>
      <c r="G259" s="68">
        <f t="shared" si="53"/>
        <v>9.7878787878787534</v>
      </c>
      <c r="H259" s="68">
        <f t="shared" si="54"/>
        <v>841.69696969696975</v>
      </c>
      <c r="S259" s="78">
        <f t="shared" si="55"/>
        <v>250</v>
      </c>
      <c r="T259" s="56">
        <f>+S259*'Failure Data'!F$3</f>
        <v>107.14285714285714</v>
      </c>
      <c r="Y259" s="70">
        <f t="shared" si="56"/>
        <v>250</v>
      </c>
      <c r="Z259" s="3">
        <f t="shared" si="57"/>
        <v>363.84368522368311</v>
      </c>
      <c r="AE259" s="70">
        <f t="shared" si="58"/>
        <v>250</v>
      </c>
      <c r="AF259" s="3">
        <f t="shared" si="59"/>
        <v>357.50383522079858</v>
      </c>
    </row>
    <row r="260" spans="1:32" x14ac:dyDescent="0.2">
      <c r="A260" s="1">
        <v>251</v>
      </c>
      <c r="B260" s="3">
        <f t="shared" si="50"/>
        <v>854.87878787878788</v>
      </c>
      <c r="C260" s="37"/>
      <c r="D260" s="3">
        <f t="shared" si="51"/>
        <v>845.09090909090912</v>
      </c>
      <c r="E260" s="37"/>
      <c r="F260" s="68">
        <f t="shared" si="52"/>
        <v>-604.87878787878788</v>
      </c>
      <c r="G260" s="68">
        <f t="shared" si="53"/>
        <v>9.7878787878787534</v>
      </c>
      <c r="H260" s="68">
        <f t="shared" si="54"/>
        <v>845.09090909090912</v>
      </c>
      <c r="S260" s="78">
        <f t="shared" si="55"/>
        <v>251</v>
      </c>
      <c r="T260" s="56">
        <f>+S260*'Failure Data'!F$3</f>
        <v>107.57142857142857</v>
      </c>
      <c r="Y260" s="70">
        <f t="shared" si="56"/>
        <v>251</v>
      </c>
      <c r="Z260" s="3">
        <f t="shared" si="57"/>
        <v>365.28638026457207</v>
      </c>
      <c r="AE260" s="70">
        <f t="shared" si="58"/>
        <v>251</v>
      </c>
      <c r="AF260" s="3">
        <f t="shared" si="59"/>
        <v>358.94653026168754</v>
      </c>
    </row>
    <row r="261" spans="1:32" x14ac:dyDescent="0.2">
      <c r="A261" s="1">
        <v>252</v>
      </c>
      <c r="B261" s="3">
        <f t="shared" si="50"/>
        <v>858.27272727272725</v>
      </c>
      <c r="C261" s="37"/>
      <c r="D261" s="3">
        <f t="shared" si="51"/>
        <v>848.4848484848485</v>
      </c>
      <c r="E261" s="37"/>
      <c r="F261" s="68">
        <f t="shared" si="52"/>
        <v>-608.27272727272725</v>
      </c>
      <c r="G261" s="68">
        <f t="shared" si="53"/>
        <v>9.7878787878787534</v>
      </c>
      <c r="H261" s="68">
        <f t="shared" si="54"/>
        <v>848.4848484848485</v>
      </c>
      <c r="S261" s="78">
        <f t="shared" si="55"/>
        <v>252</v>
      </c>
      <c r="T261" s="56">
        <f>+S261*'Failure Data'!F$3</f>
        <v>108</v>
      </c>
      <c r="Y261" s="70">
        <f t="shared" si="56"/>
        <v>252</v>
      </c>
      <c r="Z261" s="3">
        <f t="shared" si="57"/>
        <v>366.72907530546104</v>
      </c>
      <c r="AE261" s="70">
        <f t="shared" si="58"/>
        <v>252</v>
      </c>
      <c r="AF261" s="3">
        <f t="shared" si="59"/>
        <v>360.38922530257651</v>
      </c>
    </row>
    <row r="262" spans="1:32" x14ac:dyDescent="0.2">
      <c r="A262" s="1">
        <v>253</v>
      </c>
      <c r="B262" s="3">
        <f t="shared" si="50"/>
        <v>861.66666666666674</v>
      </c>
      <c r="C262" s="37"/>
      <c r="D262" s="3">
        <f t="shared" si="51"/>
        <v>851.87878787878799</v>
      </c>
      <c r="E262" s="37"/>
      <c r="F262" s="68">
        <f t="shared" si="52"/>
        <v>-611.66666666666674</v>
      </c>
      <c r="G262" s="68">
        <f t="shared" si="53"/>
        <v>9.7878787878787534</v>
      </c>
      <c r="H262" s="68">
        <f t="shared" si="54"/>
        <v>851.87878787878799</v>
      </c>
      <c r="S262" s="78">
        <f t="shared" si="55"/>
        <v>253</v>
      </c>
      <c r="T262" s="56">
        <f>+S262*'Failure Data'!F$3</f>
        <v>108.42857142857142</v>
      </c>
      <c r="Y262" s="70">
        <f t="shared" si="56"/>
        <v>253</v>
      </c>
      <c r="Z262" s="3">
        <f t="shared" si="57"/>
        <v>368.17177034635</v>
      </c>
      <c r="AE262" s="70">
        <f t="shared" si="58"/>
        <v>253</v>
      </c>
      <c r="AF262" s="3">
        <f t="shared" si="59"/>
        <v>361.83192034346547</v>
      </c>
    </row>
    <row r="263" spans="1:32" x14ac:dyDescent="0.2">
      <c r="A263" s="1">
        <v>254</v>
      </c>
      <c r="B263" s="3">
        <f t="shared" si="50"/>
        <v>865.06060606060612</v>
      </c>
      <c r="C263" s="37"/>
      <c r="D263" s="3">
        <f t="shared" si="51"/>
        <v>855.27272727272737</v>
      </c>
      <c r="E263" s="37"/>
      <c r="F263" s="68">
        <f t="shared" si="52"/>
        <v>-615.06060606060612</v>
      </c>
      <c r="G263" s="68">
        <f t="shared" si="53"/>
        <v>9.7878787878787534</v>
      </c>
      <c r="H263" s="68">
        <f t="shared" si="54"/>
        <v>855.27272727272737</v>
      </c>
      <c r="S263" s="78">
        <f t="shared" si="55"/>
        <v>254</v>
      </c>
      <c r="T263" s="56">
        <f>+S263*'Failure Data'!F$3</f>
        <v>108.85714285714285</v>
      </c>
      <c r="Y263" s="70">
        <f t="shared" si="56"/>
        <v>254</v>
      </c>
      <c r="Z263" s="3">
        <f t="shared" si="57"/>
        <v>369.61446538723897</v>
      </c>
      <c r="AE263" s="70">
        <f t="shared" si="58"/>
        <v>254</v>
      </c>
      <c r="AF263" s="3">
        <f t="shared" si="59"/>
        <v>363.27461538435443</v>
      </c>
    </row>
    <row r="264" spans="1:32" x14ac:dyDescent="0.2">
      <c r="A264" s="1">
        <v>255</v>
      </c>
      <c r="B264" s="3">
        <f t="shared" si="50"/>
        <v>868.4545454545455</v>
      </c>
      <c r="C264" s="37"/>
      <c r="D264" s="3">
        <f t="shared" si="51"/>
        <v>858.66666666666674</v>
      </c>
      <c r="E264" s="37"/>
      <c r="F264" s="68">
        <f t="shared" si="52"/>
        <v>-618.4545454545455</v>
      </c>
      <c r="G264" s="68">
        <f t="shared" si="53"/>
        <v>9.7878787878787534</v>
      </c>
      <c r="H264" s="68">
        <f t="shared" si="54"/>
        <v>858.66666666666674</v>
      </c>
      <c r="S264" s="78">
        <f t="shared" si="55"/>
        <v>255</v>
      </c>
      <c r="T264" s="56">
        <f>+S264*'Failure Data'!F$3</f>
        <v>109.28571428571428</v>
      </c>
      <c r="Y264" s="70">
        <f t="shared" si="56"/>
        <v>255</v>
      </c>
      <c r="Z264" s="3">
        <f t="shared" si="57"/>
        <v>371.05716042812793</v>
      </c>
      <c r="AE264" s="70">
        <f t="shared" si="58"/>
        <v>255</v>
      </c>
      <c r="AF264" s="3">
        <f t="shared" si="59"/>
        <v>364.7173104252434</v>
      </c>
    </row>
    <row r="265" spans="1:32" x14ac:dyDescent="0.2">
      <c r="A265" s="1">
        <v>256</v>
      </c>
      <c r="B265" s="3">
        <f t="shared" si="50"/>
        <v>871.84848484848487</v>
      </c>
      <c r="C265" s="37"/>
      <c r="D265" s="3">
        <f t="shared" si="51"/>
        <v>862.06060606060612</v>
      </c>
      <c r="E265" s="37"/>
      <c r="F265" s="68">
        <f t="shared" si="52"/>
        <v>-621.84848484848487</v>
      </c>
      <c r="G265" s="68">
        <f t="shared" si="53"/>
        <v>9.7878787878787534</v>
      </c>
      <c r="H265" s="68">
        <f t="shared" si="54"/>
        <v>862.06060606060612</v>
      </c>
      <c r="S265" s="78">
        <f t="shared" si="55"/>
        <v>256</v>
      </c>
      <c r="T265" s="56">
        <f>+S265*'Failure Data'!F$3</f>
        <v>109.71428571428571</v>
      </c>
      <c r="Y265" s="70">
        <f t="shared" si="56"/>
        <v>256</v>
      </c>
      <c r="Z265" s="3">
        <f t="shared" si="57"/>
        <v>372.49985546901689</v>
      </c>
      <c r="AE265" s="70">
        <f t="shared" si="58"/>
        <v>256</v>
      </c>
      <c r="AF265" s="3">
        <f t="shared" si="59"/>
        <v>366.16000546613236</v>
      </c>
    </row>
    <row r="266" spans="1:32" x14ac:dyDescent="0.2">
      <c r="A266" s="1">
        <v>257</v>
      </c>
      <c r="B266" s="3">
        <f t="shared" si="50"/>
        <v>875.24242424242425</v>
      </c>
      <c r="C266" s="37"/>
      <c r="D266" s="3">
        <f t="shared" si="51"/>
        <v>865.4545454545455</v>
      </c>
      <c r="E266" s="37"/>
      <c r="F266" s="68">
        <f t="shared" si="52"/>
        <v>-625.24242424242425</v>
      </c>
      <c r="G266" s="68">
        <f t="shared" si="53"/>
        <v>9.7878787878787534</v>
      </c>
      <c r="H266" s="68">
        <f t="shared" si="54"/>
        <v>865.4545454545455</v>
      </c>
      <c r="S266" s="78">
        <f t="shared" si="55"/>
        <v>257</v>
      </c>
      <c r="T266" s="56">
        <f>+S266*'Failure Data'!F$3</f>
        <v>110.14285714285714</v>
      </c>
      <c r="Y266" s="70">
        <f t="shared" si="56"/>
        <v>257</v>
      </c>
      <c r="Z266" s="3">
        <f t="shared" si="57"/>
        <v>373.94255050990586</v>
      </c>
      <c r="AE266" s="70">
        <f t="shared" si="58"/>
        <v>257</v>
      </c>
      <c r="AF266" s="3">
        <f t="shared" si="59"/>
        <v>367.60270050702132</v>
      </c>
    </row>
    <row r="267" spans="1:32" x14ac:dyDescent="0.2">
      <c r="A267" s="1">
        <v>258</v>
      </c>
      <c r="B267" s="3">
        <f t="shared" si="50"/>
        <v>878.63636363636363</v>
      </c>
      <c r="C267" s="37"/>
      <c r="D267" s="3">
        <f t="shared" si="51"/>
        <v>868.84848484848487</v>
      </c>
      <c r="E267" s="37"/>
      <c r="F267" s="68">
        <f t="shared" si="52"/>
        <v>-628.63636363636363</v>
      </c>
      <c r="G267" s="68">
        <f t="shared" si="53"/>
        <v>9.7878787878787534</v>
      </c>
      <c r="H267" s="68">
        <f t="shared" si="54"/>
        <v>868.84848484848487</v>
      </c>
      <c r="S267" s="78">
        <f t="shared" si="55"/>
        <v>258</v>
      </c>
      <c r="T267" s="56">
        <f>+S267*'Failure Data'!F$3</f>
        <v>110.57142857142857</v>
      </c>
      <c r="Y267" s="70">
        <f t="shared" si="56"/>
        <v>258</v>
      </c>
      <c r="Z267" s="3">
        <f t="shared" si="57"/>
        <v>375.38524555079482</v>
      </c>
      <c r="AE267" s="70">
        <f t="shared" si="58"/>
        <v>258</v>
      </c>
      <c r="AF267" s="3">
        <f t="shared" si="59"/>
        <v>369.04539554791029</v>
      </c>
    </row>
    <row r="268" spans="1:32" x14ac:dyDescent="0.2">
      <c r="A268" s="1">
        <v>259</v>
      </c>
      <c r="B268" s="3">
        <f t="shared" si="50"/>
        <v>882.030303030303</v>
      </c>
      <c r="C268" s="37"/>
      <c r="D268" s="3">
        <f t="shared" si="51"/>
        <v>872.24242424242425</v>
      </c>
      <c r="E268" s="37"/>
      <c r="F268" s="68">
        <f t="shared" si="52"/>
        <v>-632.030303030303</v>
      </c>
      <c r="G268" s="68">
        <f t="shared" si="53"/>
        <v>9.7878787878787534</v>
      </c>
      <c r="H268" s="68">
        <f t="shared" si="54"/>
        <v>872.24242424242425</v>
      </c>
      <c r="S268" s="78">
        <f t="shared" si="55"/>
        <v>259</v>
      </c>
      <c r="T268" s="56">
        <f>+S268*'Failure Data'!F$3</f>
        <v>111</v>
      </c>
      <c r="Y268" s="70">
        <f t="shared" si="56"/>
        <v>259</v>
      </c>
      <c r="Z268" s="3">
        <f t="shared" si="57"/>
        <v>376.82794059168378</v>
      </c>
      <c r="AE268" s="70">
        <f t="shared" si="58"/>
        <v>259</v>
      </c>
      <c r="AF268" s="3">
        <f t="shared" si="59"/>
        <v>370.48809058879925</v>
      </c>
    </row>
    <row r="269" spans="1:32" x14ac:dyDescent="0.2">
      <c r="A269" s="1">
        <v>260</v>
      </c>
      <c r="B269" s="3">
        <f t="shared" si="50"/>
        <v>885.42424242424249</v>
      </c>
      <c r="C269" s="37"/>
      <c r="D269" s="3">
        <f t="shared" si="51"/>
        <v>875.63636363636374</v>
      </c>
      <c r="E269" s="37"/>
      <c r="F269" s="68">
        <f t="shared" si="52"/>
        <v>-635.42424242424249</v>
      </c>
      <c r="G269" s="68">
        <f t="shared" si="53"/>
        <v>9.7878787878787534</v>
      </c>
      <c r="H269" s="68">
        <f t="shared" si="54"/>
        <v>875.63636363636374</v>
      </c>
      <c r="S269" s="78">
        <f t="shared" si="55"/>
        <v>260</v>
      </c>
      <c r="T269" s="56">
        <f>+S269*'Failure Data'!F$3</f>
        <v>111.42857142857142</v>
      </c>
      <c r="Y269" s="70">
        <f t="shared" si="56"/>
        <v>260</v>
      </c>
      <c r="Z269" s="3">
        <f t="shared" si="57"/>
        <v>378.27063563257275</v>
      </c>
      <c r="AE269" s="70">
        <f t="shared" si="58"/>
        <v>260</v>
      </c>
      <c r="AF269" s="3">
        <f t="shared" si="59"/>
        <v>371.93078562968822</v>
      </c>
    </row>
    <row r="270" spans="1:32" x14ac:dyDescent="0.2">
      <c r="A270" s="1">
        <v>261</v>
      </c>
      <c r="B270" s="3">
        <f t="shared" si="50"/>
        <v>888.81818181818187</v>
      </c>
      <c r="C270" s="37"/>
      <c r="D270" s="3">
        <f t="shared" si="51"/>
        <v>879.03030303030312</v>
      </c>
      <c r="E270" s="37"/>
      <c r="F270" s="68">
        <f t="shared" si="52"/>
        <v>-638.81818181818187</v>
      </c>
      <c r="G270" s="68">
        <f t="shared" si="53"/>
        <v>9.7878787878787534</v>
      </c>
      <c r="H270" s="68">
        <f t="shared" si="54"/>
        <v>879.03030303030312</v>
      </c>
      <c r="S270" s="78">
        <f t="shared" si="55"/>
        <v>261</v>
      </c>
      <c r="T270" s="56">
        <f>+S270*'Failure Data'!F$3</f>
        <v>111.85714285714285</v>
      </c>
      <c r="Y270" s="70">
        <f t="shared" si="56"/>
        <v>261</v>
      </c>
      <c r="Z270" s="3">
        <f t="shared" si="57"/>
        <v>379.71333067346171</v>
      </c>
      <c r="AE270" s="70">
        <f t="shared" si="58"/>
        <v>261</v>
      </c>
      <c r="AF270" s="3">
        <f t="shared" si="59"/>
        <v>373.37348067057718</v>
      </c>
    </row>
    <row r="271" spans="1:32" x14ac:dyDescent="0.2">
      <c r="A271" s="1">
        <v>262</v>
      </c>
      <c r="B271" s="3">
        <f t="shared" si="50"/>
        <v>892.21212121212125</v>
      </c>
      <c r="C271" s="37"/>
      <c r="D271" s="3">
        <f t="shared" si="51"/>
        <v>882.42424242424249</v>
      </c>
      <c r="E271" s="37"/>
      <c r="F271" s="68">
        <f t="shared" si="52"/>
        <v>-642.21212121212125</v>
      </c>
      <c r="G271" s="68">
        <f t="shared" si="53"/>
        <v>9.7878787878787534</v>
      </c>
      <c r="H271" s="68">
        <f t="shared" si="54"/>
        <v>882.42424242424249</v>
      </c>
      <c r="S271" s="78">
        <f t="shared" si="55"/>
        <v>262</v>
      </c>
      <c r="T271" s="56">
        <f>+S271*'Failure Data'!F$3</f>
        <v>112.28571428571428</v>
      </c>
      <c r="Y271" s="70">
        <f t="shared" si="56"/>
        <v>262</v>
      </c>
      <c r="Z271" s="3">
        <f t="shared" si="57"/>
        <v>381.15602571435068</v>
      </c>
      <c r="AE271" s="70">
        <f t="shared" si="58"/>
        <v>262</v>
      </c>
      <c r="AF271" s="3">
        <f t="shared" si="59"/>
        <v>374.81617571146614</v>
      </c>
    </row>
    <row r="272" spans="1:32" x14ac:dyDescent="0.2">
      <c r="A272" s="1">
        <v>263</v>
      </c>
      <c r="B272" s="3">
        <f t="shared" si="50"/>
        <v>895.60606060606062</v>
      </c>
      <c r="C272" s="37"/>
      <c r="D272" s="3">
        <f t="shared" si="51"/>
        <v>885.81818181818187</v>
      </c>
      <c r="E272" s="37"/>
      <c r="F272" s="68">
        <f t="shared" si="52"/>
        <v>-645.60606060606062</v>
      </c>
      <c r="G272" s="68">
        <f t="shared" si="53"/>
        <v>9.7878787878787534</v>
      </c>
      <c r="H272" s="68">
        <f t="shared" si="54"/>
        <v>885.81818181818187</v>
      </c>
      <c r="S272" s="78">
        <f t="shared" si="55"/>
        <v>263</v>
      </c>
      <c r="T272" s="56">
        <f>+S272*'Failure Data'!F$3</f>
        <v>112.71428571428571</v>
      </c>
      <c r="Y272" s="70">
        <f t="shared" si="56"/>
        <v>263</v>
      </c>
      <c r="Z272" s="3">
        <f t="shared" si="57"/>
        <v>382.59872075523964</v>
      </c>
      <c r="AE272" s="70">
        <f t="shared" si="58"/>
        <v>263</v>
      </c>
      <c r="AF272" s="3">
        <f t="shared" si="59"/>
        <v>376.25887075235511</v>
      </c>
    </row>
    <row r="273" spans="1:32" x14ac:dyDescent="0.2">
      <c r="A273" s="1">
        <v>264</v>
      </c>
      <c r="B273" s="3">
        <f t="shared" si="50"/>
        <v>899</v>
      </c>
      <c r="C273" s="37"/>
      <c r="D273" s="3">
        <f t="shared" si="51"/>
        <v>889.21212121212125</v>
      </c>
      <c r="E273" s="37"/>
      <c r="F273" s="68">
        <f t="shared" si="52"/>
        <v>-649</v>
      </c>
      <c r="G273" s="68">
        <f t="shared" si="53"/>
        <v>9.7878787878787534</v>
      </c>
      <c r="H273" s="68">
        <f t="shared" si="54"/>
        <v>889.21212121212125</v>
      </c>
      <c r="S273" s="78">
        <f t="shared" si="55"/>
        <v>264</v>
      </c>
      <c r="T273" s="56">
        <f>+S273*'Failure Data'!F$3</f>
        <v>113.14285714285714</v>
      </c>
      <c r="Y273" s="70">
        <f t="shared" si="56"/>
        <v>264</v>
      </c>
      <c r="Z273" s="3">
        <f t="shared" si="57"/>
        <v>384.0414157961286</v>
      </c>
      <c r="AE273" s="70">
        <f t="shared" si="58"/>
        <v>264</v>
      </c>
      <c r="AF273" s="3">
        <f t="shared" si="59"/>
        <v>377.70156579324407</v>
      </c>
    </row>
    <row r="274" spans="1:32" x14ac:dyDescent="0.2">
      <c r="A274" s="1">
        <v>265</v>
      </c>
      <c r="B274" s="3">
        <f t="shared" si="50"/>
        <v>902.39393939393938</v>
      </c>
      <c r="C274" s="37"/>
      <c r="D274" s="3">
        <f t="shared" si="51"/>
        <v>892.60606060606062</v>
      </c>
      <c r="E274" s="37"/>
      <c r="F274" s="68">
        <f t="shared" si="52"/>
        <v>-652.39393939393938</v>
      </c>
      <c r="G274" s="68">
        <f t="shared" si="53"/>
        <v>9.7878787878787534</v>
      </c>
      <c r="H274" s="68">
        <f t="shared" si="54"/>
        <v>892.60606060606062</v>
      </c>
      <c r="S274" s="78">
        <f t="shared" si="55"/>
        <v>265</v>
      </c>
      <c r="T274" s="56">
        <f>+S274*'Failure Data'!F$3</f>
        <v>113.57142857142857</v>
      </c>
      <c r="Y274" s="70">
        <f t="shared" si="56"/>
        <v>265</v>
      </c>
      <c r="Z274" s="3">
        <f t="shared" si="57"/>
        <v>385.48411083701757</v>
      </c>
      <c r="AE274" s="70">
        <f t="shared" si="58"/>
        <v>265</v>
      </c>
      <c r="AF274" s="3">
        <f t="shared" si="59"/>
        <v>379.14426083413304</v>
      </c>
    </row>
    <row r="275" spans="1:32" x14ac:dyDescent="0.2">
      <c r="A275" s="1">
        <v>266</v>
      </c>
      <c r="B275" s="3">
        <f t="shared" si="50"/>
        <v>905.78787878787887</v>
      </c>
      <c r="C275" s="37"/>
      <c r="D275" s="3">
        <f t="shared" si="51"/>
        <v>896.00000000000011</v>
      </c>
      <c r="E275" s="37"/>
      <c r="F275" s="68">
        <f t="shared" si="52"/>
        <v>-655.78787878787887</v>
      </c>
      <c r="G275" s="68">
        <f t="shared" si="53"/>
        <v>9.7878787878787534</v>
      </c>
      <c r="H275" s="68">
        <f t="shared" si="54"/>
        <v>896.00000000000011</v>
      </c>
      <c r="S275" s="78">
        <f t="shared" si="55"/>
        <v>266</v>
      </c>
      <c r="T275" s="56">
        <f>+S275*'Failure Data'!F$3</f>
        <v>114</v>
      </c>
      <c r="Y275" s="70">
        <f t="shared" si="56"/>
        <v>266</v>
      </c>
      <c r="Z275" s="3">
        <f t="shared" si="57"/>
        <v>386.92680587790653</v>
      </c>
      <c r="AE275" s="70">
        <f t="shared" si="58"/>
        <v>266</v>
      </c>
      <c r="AF275" s="3">
        <f t="shared" si="59"/>
        <v>380.586955875022</v>
      </c>
    </row>
    <row r="276" spans="1:32" x14ac:dyDescent="0.2">
      <c r="A276" s="1">
        <v>267</v>
      </c>
      <c r="B276" s="3">
        <f t="shared" si="50"/>
        <v>909.18181818181824</v>
      </c>
      <c r="C276" s="37"/>
      <c r="D276" s="3">
        <f t="shared" si="51"/>
        <v>899.39393939393949</v>
      </c>
      <c r="E276" s="37"/>
      <c r="F276" s="68">
        <f t="shared" si="52"/>
        <v>-659.18181818181824</v>
      </c>
      <c r="G276" s="68">
        <f t="shared" si="53"/>
        <v>9.7878787878787534</v>
      </c>
      <c r="H276" s="68">
        <f t="shared" si="54"/>
        <v>899.39393939393949</v>
      </c>
      <c r="S276" s="78">
        <f t="shared" si="55"/>
        <v>267</v>
      </c>
      <c r="T276" s="56">
        <f>+S276*'Failure Data'!F$3</f>
        <v>114.42857142857142</v>
      </c>
      <c r="Y276" s="70">
        <f t="shared" si="56"/>
        <v>267</v>
      </c>
      <c r="Z276" s="3">
        <f t="shared" si="57"/>
        <v>388.3695009187955</v>
      </c>
      <c r="AE276" s="70">
        <f t="shared" si="58"/>
        <v>267</v>
      </c>
      <c r="AF276" s="3">
        <f t="shared" si="59"/>
        <v>382.02965091591096</v>
      </c>
    </row>
    <row r="277" spans="1:32" x14ac:dyDescent="0.2">
      <c r="A277" s="1">
        <v>268</v>
      </c>
      <c r="B277" s="3">
        <f t="shared" si="50"/>
        <v>912.57575757575762</v>
      </c>
      <c r="C277" s="37"/>
      <c r="D277" s="3">
        <f t="shared" si="51"/>
        <v>902.78787878787887</v>
      </c>
      <c r="E277" s="37"/>
      <c r="F277" s="68">
        <f t="shared" si="52"/>
        <v>-662.57575757575762</v>
      </c>
      <c r="G277" s="68">
        <f t="shared" si="53"/>
        <v>9.7878787878787534</v>
      </c>
      <c r="H277" s="68">
        <f t="shared" si="54"/>
        <v>902.78787878787887</v>
      </c>
      <c r="S277" s="78">
        <f t="shared" si="55"/>
        <v>268</v>
      </c>
      <c r="T277" s="56">
        <f>+S277*'Failure Data'!F$3</f>
        <v>114.85714285714285</v>
      </c>
      <c r="Y277" s="70">
        <f t="shared" si="56"/>
        <v>268</v>
      </c>
      <c r="Z277" s="3">
        <f t="shared" si="57"/>
        <v>389.81219595968446</v>
      </c>
      <c r="AE277" s="70">
        <f t="shared" si="58"/>
        <v>268</v>
      </c>
      <c r="AF277" s="3">
        <f t="shared" si="59"/>
        <v>383.47234595679993</v>
      </c>
    </row>
    <row r="278" spans="1:32" x14ac:dyDescent="0.2">
      <c r="A278" s="1">
        <v>269</v>
      </c>
      <c r="B278" s="3">
        <f t="shared" si="50"/>
        <v>915.969696969697</v>
      </c>
      <c r="C278" s="37"/>
      <c r="D278" s="3">
        <f t="shared" si="51"/>
        <v>906.18181818181824</v>
      </c>
      <c r="E278" s="37"/>
      <c r="F278" s="68">
        <f t="shared" si="52"/>
        <v>-665.969696969697</v>
      </c>
      <c r="G278" s="68">
        <f t="shared" si="53"/>
        <v>9.7878787878787534</v>
      </c>
      <c r="H278" s="68">
        <f t="shared" si="54"/>
        <v>906.18181818181824</v>
      </c>
      <c r="S278" s="78">
        <f t="shared" si="55"/>
        <v>269</v>
      </c>
      <c r="T278" s="56">
        <f>+S278*'Failure Data'!F$3</f>
        <v>115.28571428571428</v>
      </c>
      <c r="Y278" s="70">
        <f t="shared" si="56"/>
        <v>269</v>
      </c>
      <c r="Z278" s="3">
        <f t="shared" si="57"/>
        <v>391.25489100057342</v>
      </c>
      <c r="AE278" s="70">
        <f t="shared" si="58"/>
        <v>269</v>
      </c>
      <c r="AF278" s="3">
        <f t="shared" si="59"/>
        <v>384.91504099768889</v>
      </c>
    </row>
    <row r="279" spans="1:32" x14ac:dyDescent="0.2">
      <c r="A279" s="1">
        <v>270</v>
      </c>
      <c r="B279" s="3">
        <f t="shared" si="50"/>
        <v>919.36363636363637</v>
      </c>
      <c r="C279" s="37"/>
      <c r="D279" s="3">
        <f t="shared" si="51"/>
        <v>909.57575757575762</v>
      </c>
      <c r="E279" s="37"/>
      <c r="F279" s="68">
        <f t="shared" si="52"/>
        <v>-669.36363636363637</v>
      </c>
      <c r="G279" s="68">
        <f t="shared" si="53"/>
        <v>9.7878787878787534</v>
      </c>
      <c r="H279" s="68">
        <f t="shared" si="54"/>
        <v>909.57575757575762</v>
      </c>
      <c r="S279" s="78">
        <f t="shared" si="55"/>
        <v>270</v>
      </c>
      <c r="T279" s="56">
        <f>+S279*'Failure Data'!F$3</f>
        <v>115.71428571428571</v>
      </c>
      <c r="Y279" s="70">
        <f t="shared" si="56"/>
        <v>270</v>
      </c>
      <c r="Z279" s="3">
        <f t="shared" si="57"/>
        <v>392.69758604146239</v>
      </c>
      <c r="AE279" s="70">
        <f t="shared" si="58"/>
        <v>270</v>
      </c>
      <c r="AF279" s="3">
        <f t="shared" si="59"/>
        <v>386.35773603857785</v>
      </c>
    </row>
    <row r="280" spans="1:32" x14ac:dyDescent="0.2">
      <c r="A280" s="1">
        <v>271</v>
      </c>
      <c r="B280" s="3">
        <f t="shared" si="50"/>
        <v>922.75757575757575</v>
      </c>
      <c r="C280" s="37"/>
      <c r="D280" s="3">
        <f t="shared" si="51"/>
        <v>912.969696969697</v>
      </c>
      <c r="E280" s="37"/>
      <c r="F280" s="68">
        <f t="shared" si="52"/>
        <v>-672.75757575757575</v>
      </c>
      <c r="G280" s="68">
        <f t="shared" si="53"/>
        <v>9.7878787878787534</v>
      </c>
      <c r="H280" s="68">
        <f t="shared" si="54"/>
        <v>912.969696969697</v>
      </c>
      <c r="S280" s="78">
        <f t="shared" si="55"/>
        <v>271</v>
      </c>
      <c r="T280" s="56">
        <f>+S280*'Failure Data'!F$3</f>
        <v>116.14285714285714</v>
      </c>
      <c r="Y280" s="70">
        <f t="shared" si="56"/>
        <v>271</v>
      </c>
      <c r="Z280" s="3">
        <f t="shared" si="57"/>
        <v>394.14028108235135</v>
      </c>
      <c r="AE280" s="70">
        <f t="shared" si="58"/>
        <v>271</v>
      </c>
      <c r="AF280" s="3">
        <f t="shared" si="59"/>
        <v>387.80043107946682</v>
      </c>
    </row>
    <row r="281" spans="1:32" x14ac:dyDescent="0.2">
      <c r="A281" s="1">
        <v>272</v>
      </c>
      <c r="B281" s="3">
        <f t="shared" si="50"/>
        <v>926.15151515151513</v>
      </c>
      <c r="C281" s="37"/>
      <c r="D281" s="3">
        <f t="shared" si="51"/>
        <v>916.36363636363637</v>
      </c>
      <c r="E281" s="37"/>
      <c r="F281" s="68">
        <f t="shared" si="52"/>
        <v>-676.15151515151513</v>
      </c>
      <c r="G281" s="68">
        <f t="shared" si="53"/>
        <v>9.7878787878787534</v>
      </c>
      <c r="H281" s="68">
        <f t="shared" si="54"/>
        <v>916.36363636363637</v>
      </c>
      <c r="S281" s="78">
        <f t="shared" si="55"/>
        <v>272</v>
      </c>
      <c r="T281" s="56">
        <f>+S281*'Failure Data'!F$3</f>
        <v>116.57142857142857</v>
      </c>
      <c r="Y281" s="70">
        <f t="shared" si="56"/>
        <v>272</v>
      </c>
      <c r="Z281" s="3">
        <f t="shared" si="57"/>
        <v>395.58297612324031</v>
      </c>
      <c r="AE281" s="70">
        <f t="shared" si="58"/>
        <v>272</v>
      </c>
      <c r="AF281" s="3">
        <f t="shared" si="59"/>
        <v>389.24312612035578</v>
      </c>
    </row>
    <row r="282" spans="1:32" x14ac:dyDescent="0.2">
      <c r="A282" s="1">
        <v>273</v>
      </c>
      <c r="B282" s="3">
        <f t="shared" si="50"/>
        <v>929.54545454545462</v>
      </c>
      <c r="C282" s="37"/>
      <c r="D282" s="3">
        <f t="shared" si="51"/>
        <v>919.75757575757586</v>
      </c>
      <c r="E282" s="37"/>
      <c r="F282" s="68">
        <f t="shared" si="52"/>
        <v>-679.54545454545462</v>
      </c>
      <c r="G282" s="68">
        <f t="shared" si="53"/>
        <v>9.7878787878787534</v>
      </c>
      <c r="H282" s="68">
        <f t="shared" si="54"/>
        <v>919.75757575757586</v>
      </c>
      <c r="S282" s="78">
        <f t="shared" si="55"/>
        <v>273</v>
      </c>
      <c r="T282" s="56">
        <f>+S282*'Failure Data'!F$3</f>
        <v>117</v>
      </c>
      <c r="Y282" s="70">
        <f t="shared" si="56"/>
        <v>273</v>
      </c>
      <c r="Z282" s="3">
        <f t="shared" si="57"/>
        <v>397.02567116412928</v>
      </c>
      <c r="AE282" s="70">
        <f t="shared" si="58"/>
        <v>273</v>
      </c>
      <c r="AF282" s="3">
        <f t="shared" si="59"/>
        <v>390.68582116124475</v>
      </c>
    </row>
    <row r="283" spans="1:32" x14ac:dyDescent="0.2">
      <c r="A283" s="1">
        <v>274</v>
      </c>
      <c r="B283" s="3">
        <f t="shared" si="50"/>
        <v>932.93939393939399</v>
      </c>
      <c r="C283" s="37"/>
      <c r="D283" s="3">
        <f t="shared" si="51"/>
        <v>923.15151515151524</v>
      </c>
      <c r="E283" s="37"/>
      <c r="F283" s="68">
        <f t="shared" si="52"/>
        <v>-682.93939393939399</v>
      </c>
      <c r="G283" s="68">
        <f t="shared" si="53"/>
        <v>9.7878787878787534</v>
      </c>
      <c r="H283" s="68">
        <f t="shared" si="54"/>
        <v>923.15151515151524</v>
      </c>
      <c r="S283" s="78">
        <f t="shared" si="55"/>
        <v>274</v>
      </c>
      <c r="T283" s="56">
        <f>+S283*'Failure Data'!F$3</f>
        <v>117.42857142857142</v>
      </c>
      <c r="Y283" s="70">
        <f t="shared" si="56"/>
        <v>274</v>
      </c>
      <c r="Z283" s="3">
        <f t="shared" si="57"/>
        <v>398.46836620501824</v>
      </c>
      <c r="AE283" s="70">
        <f t="shared" si="58"/>
        <v>274</v>
      </c>
      <c r="AF283" s="3">
        <f t="shared" si="59"/>
        <v>392.12851620213371</v>
      </c>
    </row>
    <row r="284" spans="1:32" x14ac:dyDescent="0.2">
      <c r="A284" s="1">
        <v>275</v>
      </c>
      <c r="B284" s="3">
        <f t="shared" si="50"/>
        <v>936.33333333333337</v>
      </c>
      <c r="C284" s="37"/>
      <c r="D284" s="3">
        <f t="shared" si="51"/>
        <v>926.54545454545462</v>
      </c>
      <c r="E284" s="37"/>
      <c r="F284" s="68">
        <f t="shared" si="52"/>
        <v>-686.33333333333337</v>
      </c>
      <c r="G284" s="68">
        <f t="shared" si="53"/>
        <v>9.7878787878787534</v>
      </c>
      <c r="H284" s="68">
        <f t="shared" si="54"/>
        <v>926.54545454545462</v>
      </c>
      <c r="S284" s="78">
        <f t="shared" si="55"/>
        <v>275</v>
      </c>
      <c r="T284" s="56">
        <f>+S284*'Failure Data'!F$3</f>
        <v>117.85714285714285</v>
      </c>
      <c r="Y284" s="70">
        <f t="shared" si="56"/>
        <v>275</v>
      </c>
      <c r="Z284" s="3">
        <f t="shared" si="57"/>
        <v>399.91106124590721</v>
      </c>
      <c r="AE284" s="70">
        <f t="shared" si="58"/>
        <v>275</v>
      </c>
      <c r="AF284" s="3">
        <f t="shared" si="59"/>
        <v>393.57121124302267</v>
      </c>
    </row>
    <row r="285" spans="1:32" x14ac:dyDescent="0.2">
      <c r="A285" s="1">
        <v>276</v>
      </c>
      <c r="B285" s="3">
        <f t="shared" si="50"/>
        <v>939.72727272727275</v>
      </c>
      <c r="C285" s="37"/>
      <c r="D285" s="3">
        <f t="shared" si="51"/>
        <v>929.93939393939399</v>
      </c>
      <c r="E285" s="37"/>
      <c r="F285" s="68">
        <f t="shared" si="52"/>
        <v>-689.72727272727275</v>
      </c>
      <c r="G285" s="68">
        <f t="shared" si="53"/>
        <v>9.7878787878787534</v>
      </c>
      <c r="H285" s="68">
        <f t="shared" si="54"/>
        <v>929.93939393939399</v>
      </c>
      <c r="S285" s="78">
        <f t="shared" si="55"/>
        <v>276</v>
      </c>
      <c r="T285" s="56">
        <f>+S285*'Failure Data'!F$3</f>
        <v>118.28571428571428</v>
      </c>
      <c r="Y285" s="70">
        <f t="shared" si="56"/>
        <v>276</v>
      </c>
      <c r="Z285" s="3">
        <f t="shared" si="57"/>
        <v>401.35375628679617</v>
      </c>
      <c r="AE285" s="70">
        <f t="shared" si="58"/>
        <v>276</v>
      </c>
      <c r="AF285" s="3">
        <f t="shared" si="59"/>
        <v>395.01390628391164</v>
      </c>
    </row>
    <row r="286" spans="1:32" x14ac:dyDescent="0.2">
      <c r="A286" s="1">
        <v>277</v>
      </c>
      <c r="B286" s="3">
        <f t="shared" si="50"/>
        <v>943.12121212121212</v>
      </c>
      <c r="C286" s="37"/>
      <c r="D286" s="3">
        <f t="shared" si="51"/>
        <v>933.33333333333337</v>
      </c>
      <c r="E286" s="37"/>
      <c r="F286" s="68">
        <f t="shared" si="52"/>
        <v>-693.12121212121212</v>
      </c>
      <c r="G286" s="68">
        <f t="shared" si="53"/>
        <v>9.7878787878787534</v>
      </c>
      <c r="H286" s="68">
        <f t="shared" si="54"/>
        <v>933.33333333333337</v>
      </c>
      <c r="S286" s="78">
        <f t="shared" si="55"/>
        <v>277</v>
      </c>
      <c r="T286" s="56">
        <f>+S286*'Failure Data'!F$3</f>
        <v>118.71428571428571</v>
      </c>
      <c r="Y286" s="70">
        <f t="shared" si="56"/>
        <v>277</v>
      </c>
      <c r="Z286" s="3">
        <f t="shared" si="57"/>
        <v>402.79645132768513</v>
      </c>
      <c r="AE286" s="70">
        <f t="shared" si="58"/>
        <v>277</v>
      </c>
      <c r="AF286" s="3">
        <f t="shared" si="59"/>
        <v>396.4566013248006</v>
      </c>
    </row>
    <row r="287" spans="1:32" x14ac:dyDescent="0.2">
      <c r="A287" s="1">
        <v>278</v>
      </c>
      <c r="B287" s="3">
        <f t="shared" si="50"/>
        <v>946.5151515151515</v>
      </c>
      <c r="C287" s="37"/>
      <c r="D287" s="3">
        <f t="shared" si="51"/>
        <v>936.72727272727275</v>
      </c>
      <c r="E287" s="37"/>
      <c r="F287" s="68">
        <f t="shared" si="52"/>
        <v>-696.5151515151515</v>
      </c>
      <c r="G287" s="68">
        <f t="shared" si="53"/>
        <v>9.7878787878787534</v>
      </c>
      <c r="H287" s="68">
        <f t="shared" si="54"/>
        <v>936.72727272727275</v>
      </c>
      <c r="S287" s="78">
        <f t="shared" si="55"/>
        <v>278</v>
      </c>
      <c r="T287" s="56">
        <f>+S287*'Failure Data'!F$3</f>
        <v>119.14285714285714</v>
      </c>
      <c r="Y287" s="70">
        <f t="shared" si="56"/>
        <v>278</v>
      </c>
      <c r="Z287" s="3">
        <f t="shared" si="57"/>
        <v>404.2391463685741</v>
      </c>
      <c r="AE287" s="70">
        <f t="shared" si="58"/>
        <v>278</v>
      </c>
      <c r="AF287" s="3">
        <f t="shared" si="59"/>
        <v>397.89929636568957</v>
      </c>
    </row>
    <row r="288" spans="1:32" x14ac:dyDescent="0.2">
      <c r="A288" s="1">
        <v>279</v>
      </c>
      <c r="B288" s="3">
        <f t="shared" si="50"/>
        <v>949.90909090909099</v>
      </c>
      <c r="C288" s="37"/>
      <c r="D288" s="3">
        <f t="shared" si="51"/>
        <v>940.12121212121224</v>
      </c>
      <c r="E288" s="37"/>
      <c r="F288" s="68">
        <f t="shared" si="52"/>
        <v>-699.90909090909099</v>
      </c>
      <c r="G288" s="68">
        <f t="shared" si="53"/>
        <v>9.7878787878787534</v>
      </c>
      <c r="H288" s="68">
        <f t="shared" si="54"/>
        <v>940.12121212121224</v>
      </c>
      <c r="S288" s="78">
        <f t="shared" si="55"/>
        <v>279</v>
      </c>
      <c r="T288" s="56">
        <f>+S288*'Failure Data'!F$3</f>
        <v>119.57142857142857</v>
      </c>
      <c r="Y288" s="70">
        <f t="shared" si="56"/>
        <v>279</v>
      </c>
      <c r="Z288" s="3">
        <f t="shared" si="57"/>
        <v>405.68184140946306</v>
      </c>
      <c r="AE288" s="70">
        <f t="shared" si="58"/>
        <v>279</v>
      </c>
      <c r="AF288" s="3">
        <f t="shared" si="59"/>
        <v>399.34199140657853</v>
      </c>
    </row>
    <row r="289" spans="1:32" x14ac:dyDescent="0.2">
      <c r="A289" s="1">
        <v>280</v>
      </c>
      <c r="B289" s="3">
        <f t="shared" si="50"/>
        <v>953.30303030303037</v>
      </c>
      <c r="C289" s="37"/>
      <c r="D289" s="3">
        <f t="shared" si="51"/>
        <v>943.51515151515162</v>
      </c>
      <c r="E289" s="37"/>
      <c r="F289" s="68">
        <f t="shared" si="52"/>
        <v>-703.30303030303037</v>
      </c>
      <c r="G289" s="68">
        <f t="shared" si="53"/>
        <v>9.7878787878787534</v>
      </c>
      <c r="H289" s="68">
        <f t="shared" si="54"/>
        <v>943.51515151515162</v>
      </c>
      <c r="S289" s="78">
        <f t="shared" si="55"/>
        <v>280</v>
      </c>
      <c r="T289" s="56">
        <f>+S289*'Failure Data'!F$3</f>
        <v>120</v>
      </c>
      <c r="Y289" s="70">
        <f t="shared" si="56"/>
        <v>280</v>
      </c>
      <c r="Z289" s="3">
        <f t="shared" si="57"/>
        <v>407.12453645035202</v>
      </c>
      <c r="AE289" s="70">
        <f t="shared" si="58"/>
        <v>280</v>
      </c>
      <c r="AF289" s="3">
        <f t="shared" si="59"/>
        <v>400.78468644746749</v>
      </c>
    </row>
    <row r="290" spans="1:32" x14ac:dyDescent="0.2">
      <c r="A290" s="1">
        <v>281</v>
      </c>
      <c r="B290" s="3">
        <f t="shared" si="50"/>
        <v>956.69696969696975</v>
      </c>
      <c r="C290" s="37"/>
      <c r="D290" s="3">
        <f t="shared" si="51"/>
        <v>946.90909090909099</v>
      </c>
      <c r="E290" s="37"/>
      <c r="F290" s="68">
        <f t="shared" si="52"/>
        <v>-706.69696969696975</v>
      </c>
      <c r="G290" s="68">
        <f t="shared" si="53"/>
        <v>9.7878787878787534</v>
      </c>
      <c r="H290" s="68">
        <f t="shared" si="54"/>
        <v>946.90909090909099</v>
      </c>
      <c r="S290" s="78">
        <f t="shared" si="55"/>
        <v>281</v>
      </c>
      <c r="T290" s="56">
        <f>+S290*'Failure Data'!F$3</f>
        <v>120.42857142857142</v>
      </c>
      <c r="Y290" s="70">
        <f t="shared" si="56"/>
        <v>281</v>
      </c>
      <c r="Z290" s="3">
        <f t="shared" si="57"/>
        <v>408.56723149124099</v>
      </c>
      <c r="AE290" s="70">
        <f t="shared" si="58"/>
        <v>281</v>
      </c>
      <c r="AF290" s="3">
        <f t="shared" si="59"/>
        <v>402.22738148835646</v>
      </c>
    </row>
    <row r="291" spans="1:32" x14ac:dyDescent="0.2">
      <c r="A291" s="1">
        <v>282</v>
      </c>
      <c r="B291" s="3">
        <f t="shared" si="50"/>
        <v>960.09090909090912</v>
      </c>
      <c r="C291" s="37"/>
      <c r="D291" s="3">
        <f t="shared" si="51"/>
        <v>950.30303030303037</v>
      </c>
      <c r="E291" s="37"/>
      <c r="F291" s="68">
        <f t="shared" si="52"/>
        <v>-710.09090909090912</v>
      </c>
      <c r="G291" s="68">
        <f t="shared" si="53"/>
        <v>9.7878787878787534</v>
      </c>
      <c r="H291" s="68">
        <f t="shared" si="54"/>
        <v>950.30303030303037</v>
      </c>
      <c r="S291" s="78">
        <f t="shared" si="55"/>
        <v>282</v>
      </c>
      <c r="T291" s="56">
        <f>+S291*'Failure Data'!F$3</f>
        <v>120.85714285714285</v>
      </c>
      <c r="Y291" s="70">
        <f t="shared" si="56"/>
        <v>282</v>
      </c>
      <c r="Z291" s="3">
        <f t="shared" si="57"/>
        <v>410.00992653212995</v>
      </c>
      <c r="AE291" s="70">
        <f t="shared" si="58"/>
        <v>282</v>
      </c>
      <c r="AF291" s="3">
        <f t="shared" si="59"/>
        <v>403.67007652924542</v>
      </c>
    </row>
    <row r="292" spans="1:32" x14ac:dyDescent="0.2">
      <c r="A292" s="1">
        <v>283</v>
      </c>
      <c r="B292" s="3">
        <f t="shared" si="50"/>
        <v>963.4848484848485</v>
      </c>
      <c r="C292" s="37"/>
      <c r="D292" s="3">
        <f t="shared" si="51"/>
        <v>953.69696969696975</v>
      </c>
      <c r="E292" s="37"/>
      <c r="F292" s="68">
        <f t="shared" si="52"/>
        <v>-713.4848484848485</v>
      </c>
      <c r="G292" s="68">
        <f t="shared" si="53"/>
        <v>9.7878787878787534</v>
      </c>
      <c r="H292" s="68">
        <f t="shared" si="54"/>
        <v>953.69696969696975</v>
      </c>
      <c r="S292" s="78">
        <f t="shared" si="55"/>
        <v>283</v>
      </c>
      <c r="T292" s="56">
        <f>+S292*'Failure Data'!F$3</f>
        <v>121.28571428571428</v>
      </c>
      <c r="Y292" s="70">
        <f t="shared" si="56"/>
        <v>283</v>
      </c>
      <c r="Z292" s="3">
        <f t="shared" si="57"/>
        <v>411.45262157301892</v>
      </c>
      <c r="AE292" s="70">
        <f t="shared" si="58"/>
        <v>283</v>
      </c>
      <c r="AF292" s="3">
        <f t="shared" si="59"/>
        <v>405.11277157013438</v>
      </c>
    </row>
    <row r="293" spans="1:32" x14ac:dyDescent="0.2">
      <c r="A293" s="1">
        <v>284</v>
      </c>
      <c r="B293" s="3">
        <f t="shared" ref="B293:B356" si="60">+(B$4*A293)+B$5</f>
        <v>966.87878787878788</v>
      </c>
      <c r="C293" s="37"/>
      <c r="D293" s="3">
        <f t="shared" ref="D293:D356" si="61">+(D$4*A293)+D$5</f>
        <v>957.09090909090912</v>
      </c>
      <c r="E293" s="37"/>
      <c r="F293" s="68">
        <f t="shared" ref="F293:F356" si="62">+xmax-B293</f>
        <v>-716.87878787878788</v>
      </c>
      <c r="G293" s="68">
        <f t="shared" ref="G293:G356" si="63">+B293-D293</f>
        <v>9.7878787878787534</v>
      </c>
      <c r="H293" s="68">
        <f t="shared" ref="H293:H356" si="64">D293</f>
        <v>957.09090909090912</v>
      </c>
      <c r="S293" s="78">
        <f t="shared" ref="S293:S356" si="65">Y293</f>
        <v>284</v>
      </c>
      <c r="T293" s="56">
        <f>+S293*'Failure Data'!F$3</f>
        <v>121.71428571428571</v>
      </c>
      <c r="Y293" s="70">
        <f t="shared" ref="Y293:Y356" si="66">A293</f>
        <v>284</v>
      </c>
      <c r="Z293" s="3">
        <f t="shared" ref="Z293:Z356" si="67">(RejectSlope*Y293)+RejectYint</f>
        <v>412.89531661390788</v>
      </c>
      <c r="AE293" s="70">
        <f t="shared" ref="AE293:AE356" si="68">Y293</f>
        <v>284</v>
      </c>
      <c r="AF293" s="3">
        <f t="shared" ref="AF293:AF356" si="69">(AcceptSlope*AE293)+AcceptYint</f>
        <v>406.55546661102335</v>
      </c>
    </row>
    <row r="294" spans="1:32" x14ac:dyDescent="0.2">
      <c r="A294" s="1">
        <v>285</v>
      </c>
      <c r="B294" s="3">
        <f t="shared" si="60"/>
        <v>970.27272727272725</v>
      </c>
      <c r="C294" s="37"/>
      <c r="D294" s="3">
        <f t="shared" si="61"/>
        <v>960.4848484848485</v>
      </c>
      <c r="E294" s="37"/>
      <c r="F294" s="68">
        <f t="shared" si="62"/>
        <v>-720.27272727272725</v>
      </c>
      <c r="G294" s="68">
        <f t="shared" si="63"/>
        <v>9.7878787878787534</v>
      </c>
      <c r="H294" s="68">
        <f t="shared" si="64"/>
        <v>960.4848484848485</v>
      </c>
      <c r="S294" s="78">
        <f t="shared" si="65"/>
        <v>285</v>
      </c>
      <c r="T294" s="56">
        <f>+S294*'Failure Data'!F$3</f>
        <v>122.14285714285714</v>
      </c>
      <c r="Y294" s="70">
        <f t="shared" si="66"/>
        <v>285</v>
      </c>
      <c r="Z294" s="3">
        <f t="shared" si="67"/>
        <v>414.33801165479684</v>
      </c>
      <c r="AE294" s="70">
        <f t="shared" si="68"/>
        <v>285</v>
      </c>
      <c r="AF294" s="3">
        <f t="shared" si="69"/>
        <v>407.99816165191231</v>
      </c>
    </row>
    <row r="295" spans="1:32" x14ac:dyDescent="0.2">
      <c r="A295" s="1">
        <v>286</v>
      </c>
      <c r="B295" s="3">
        <f t="shared" si="60"/>
        <v>973.66666666666674</v>
      </c>
      <c r="C295" s="37"/>
      <c r="D295" s="3">
        <f t="shared" si="61"/>
        <v>963.87878787878799</v>
      </c>
      <c r="E295" s="37"/>
      <c r="F295" s="68">
        <f t="shared" si="62"/>
        <v>-723.66666666666674</v>
      </c>
      <c r="G295" s="68">
        <f t="shared" si="63"/>
        <v>9.7878787878787534</v>
      </c>
      <c r="H295" s="68">
        <f t="shared" si="64"/>
        <v>963.87878787878799</v>
      </c>
      <c r="S295" s="78">
        <f t="shared" si="65"/>
        <v>286</v>
      </c>
      <c r="T295" s="56">
        <f>+S295*'Failure Data'!F$3</f>
        <v>122.57142857142857</v>
      </c>
      <c r="Y295" s="70">
        <f t="shared" si="66"/>
        <v>286</v>
      </c>
      <c r="Z295" s="3">
        <f t="shared" si="67"/>
        <v>415.78070669568581</v>
      </c>
      <c r="AE295" s="70">
        <f t="shared" si="68"/>
        <v>286</v>
      </c>
      <c r="AF295" s="3">
        <f t="shared" si="69"/>
        <v>409.44085669280128</v>
      </c>
    </row>
    <row r="296" spans="1:32" x14ac:dyDescent="0.2">
      <c r="A296" s="1">
        <v>287</v>
      </c>
      <c r="B296" s="3">
        <f t="shared" si="60"/>
        <v>977.06060606060612</v>
      </c>
      <c r="C296" s="37"/>
      <c r="D296" s="3">
        <f t="shared" si="61"/>
        <v>967.27272727272737</v>
      </c>
      <c r="E296" s="37"/>
      <c r="F296" s="68">
        <f t="shared" si="62"/>
        <v>-727.06060606060612</v>
      </c>
      <c r="G296" s="68">
        <f t="shared" si="63"/>
        <v>9.7878787878787534</v>
      </c>
      <c r="H296" s="68">
        <f t="shared" si="64"/>
        <v>967.27272727272737</v>
      </c>
      <c r="S296" s="78">
        <f t="shared" si="65"/>
        <v>287</v>
      </c>
      <c r="T296" s="56">
        <f>+S296*'Failure Data'!F$3</f>
        <v>123</v>
      </c>
      <c r="Y296" s="70">
        <f t="shared" si="66"/>
        <v>287</v>
      </c>
      <c r="Z296" s="3">
        <f t="shared" si="67"/>
        <v>417.22340173657477</v>
      </c>
      <c r="AE296" s="70">
        <f t="shared" si="68"/>
        <v>287</v>
      </c>
      <c r="AF296" s="3">
        <f t="shared" si="69"/>
        <v>410.88355173369024</v>
      </c>
    </row>
    <row r="297" spans="1:32" x14ac:dyDescent="0.2">
      <c r="A297" s="1">
        <v>288</v>
      </c>
      <c r="B297" s="3">
        <f t="shared" si="60"/>
        <v>980.4545454545455</v>
      </c>
      <c r="C297" s="37"/>
      <c r="D297" s="3">
        <f t="shared" si="61"/>
        <v>970.66666666666674</v>
      </c>
      <c r="E297" s="37"/>
      <c r="F297" s="68">
        <f t="shared" si="62"/>
        <v>-730.4545454545455</v>
      </c>
      <c r="G297" s="68">
        <f t="shared" si="63"/>
        <v>9.7878787878787534</v>
      </c>
      <c r="H297" s="68">
        <f t="shared" si="64"/>
        <v>970.66666666666674</v>
      </c>
      <c r="S297" s="78">
        <f t="shared" si="65"/>
        <v>288</v>
      </c>
      <c r="T297" s="56">
        <f>+S297*'Failure Data'!F$3</f>
        <v>123.42857142857142</v>
      </c>
      <c r="Y297" s="70">
        <f t="shared" si="66"/>
        <v>288</v>
      </c>
      <c r="Z297" s="3">
        <f t="shared" si="67"/>
        <v>418.66609677746374</v>
      </c>
      <c r="AE297" s="70">
        <f t="shared" si="68"/>
        <v>288</v>
      </c>
      <c r="AF297" s="3">
        <f t="shared" si="69"/>
        <v>412.3262467745792</v>
      </c>
    </row>
    <row r="298" spans="1:32" x14ac:dyDescent="0.2">
      <c r="A298" s="1">
        <v>289</v>
      </c>
      <c r="B298" s="3">
        <f t="shared" si="60"/>
        <v>983.84848484848487</v>
      </c>
      <c r="C298" s="37"/>
      <c r="D298" s="3">
        <f t="shared" si="61"/>
        <v>974.06060606060612</v>
      </c>
      <c r="E298" s="37"/>
      <c r="F298" s="68">
        <f t="shared" si="62"/>
        <v>-733.84848484848487</v>
      </c>
      <c r="G298" s="68">
        <f t="shared" si="63"/>
        <v>9.7878787878787534</v>
      </c>
      <c r="H298" s="68">
        <f t="shared" si="64"/>
        <v>974.06060606060612</v>
      </c>
      <c r="S298" s="78">
        <f t="shared" si="65"/>
        <v>289</v>
      </c>
      <c r="T298" s="56">
        <f>+S298*'Failure Data'!F$3</f>
        <v>123.85714285714285</v>
      </c>
      <c r="Y298" s="70">
        <f t="shared" si="66"/>
        <v>289</v>
      </c>
      <c r="Z298" s="3">
        <f t="shared" si="67"/>
        <v>420.1087918183527</v>
      </c>
      <c r="AE298" s="70">
        <f t="shared" si="68"/>
        <v>289</v>
      </c>
      <c r="AF298" s="3">
        <f t="shared" si="69"/>
        <v>413.76894181546817</v>
      </c>
    </row>
    <row r="299" spans="1:32" x14ac:dyDescent="0.2">
      <c r="A299" s="1">
        <v>290</v>
      </c>
      <c r="B299" s="3">
        <f t="shared" si="60"/>
        <v>987.24242424242425</v>
      </c>
      <c r="C299" s="37"/>
      <c r="D299" s="3">
        <f t="shared" si="61"/>
        <v>977.4545454545455</v>
      </c>
      <c r="E299" s="37"/>
      <c r="F299" s="68">
        <f t="shared" si="62"/>
        <v>-737.24242424242425</v>
      </c>
      <c r="G299" s="68">
        <f t="shared" si="63"/>
        <v>9.7878787878787534</v>
      </c>
      <c r="H299" s="68">
        <f t="shared" si="64"/>
        <v>977.4545454545455</v>
      </c>
      <c r="S299" s="78">
        <f t="shared" si="65"/>
        <v>290</v>
      </c>
      <c r="T299" s="56">
        <f>+S299*'Failure Data'!F$3</f>
        <v>124.28571428571428</v>
      </c>
      <c r="Y299" s="70">
        <f t="shared" si="66"/>
        <v>290</v>
      </c>
      <c r="Z299" s="3">
        <f t="shared" si="67"/>
        <v>421.55148685924166</v>
      </c>
      <c r="AE299" s="70">
        <f t="shared" si="68"/>
        <v>290</v>
      </c>
      <c r="AF299" s="3">
        <f t="shared" si="69"/>
        <v>415.21163685635713</v>
      </c>
    </row>
    <row r="300" spans="1:32" x14ac:dyDescent="0.2">
      <c r="A300" s="1">
        <v>291</v>
      </c>
      <c r="B300" s="3">
        <f t="shared" si="60"/>
        <v>990.63636363636363</v>
      </c>
      <c r="C300" s="37"/>
      <c r="D300" s="3">
        <f t="shared" si="61"/>
        <v>980.84848484848487</v>
      </c>
      <c r="E300" s="37"/>
      <c r="F300" s="68">
        <f t="shared" si="62"/>
        <v>-740.63636363636363</v>
      </c>
      <c r="G300" s="68">
        <f t="shared" si="63"/>
        <v>9.7878787878787534</v>
      </c>
      <c r="H300" s="68">
        <f t="shared" si="64"/>
        <v>980.84848484848487</v>
      </c>
      <c r="S300" s="78">
        <f t="shared" si="65"/>
        <v>291</v>
      </c>
      <c r="T300" s="56">
        <f>+S300*'Failure Data'!F$3</f>
        <v>124.71428571428571</v>
      </c>
      <c r="Y300" s="70">
        <f t="shared" si="66"/>
        <v>291</v>
      </c>
      <c r="Z300" s="3">
        <f t="shared" si="67"/>
        <v>422.99418190013063</v>
      </c>
      <c r="AE300" s="70">
        <f t="shared" si="68"/>
        <v>291</v>
      </c>
      <c r="AF300" s="3">
        <f t="shared" si="69"/>
        <v>416.6543318972461</v>
      </c>
    </row>
    <row r="301" spans="1:32" x14ac:dyDescent="0.2">
      <c r="A301" s="1">
        <v>292</v>
      </c>
      <c r="B301" s="3">
        <f t="shared" si="60"/>
        <v>994.030303030303</v>
      </c>
      <c r="C301" s="37"/>
      <c r="D301" s="3">
        <f t="shared" si="61"/>
        <v>984.24242424242425</v>
      </c>
      <c r="E301" s="37"/>
      <c r="F301" s="68">
        <f t="shared" si="62"/>
        <v>-744.030303030303</v>
      </c>
      <c r="G301" s="68">
        <f t="shared" si="63"/>
        <v>9.7878787878787534</v>
      </c>
      <c r="H301" s="68">
        <f t="shared" si="64"/>
        <v>984.24242424242425</v>
      </c>
      <c r="S301" s="78">
        <f t="shared" si="65"/>
        <v>292</v>
      </c>
      <c r="T301" s="56">
        <f>+S301*'Failure Data'!F$3</f>
        <v>125.14285714285714</v>
      </c>
      <c r="Y301" s="70">
        <f t="shared" si="66"/>
        <v>292</v>
      </c>
      <c r="Z301" s="3">
        <f t="shared" si="67"/>
        <v>424.43687694101959</v>
      </c>
      <c r="AE301" s="70">
        <f t="shared" si="68"/>
        <v>292</v>
      </c>
      <c r="AF301" s="3">
        <f t="shared" si="69"/>
        <v>418.09702693813506</v>
      </c>
    </row>
    <row r="302" spans="1:32" x14ac:dyDescent="0.2">
      <c r="A302" s="1">
        <v>293</v>
      </c>
      <c r="B302" s="3">
        <f t="shared" si="60"/>
        <v>997.42424242424249</v>
      </c>
      <c r="C302" s="37"/>
      <c r="D302" s="3">
        <f t="shared" si="61"/>
        <v>987.63636363636374</v>
      </c>
      <c r="E302" s="37"/>
      <c r="F302" s="68">
        <f t="shared" si="62"/>
        <v>-747.42424242424249</v>
      </c>
      <c r="G302" s="68">
        <f t="shared" si="63"/>
        <v>9.7878787878787534</v>
      </c>
      <c r="H302" s="68">
        <f t="shared" si="64"/>
        <v>987.63636363636374</v>
      </c>
      <c r="S302" s="78">
        <f t="shared" si="65"/>
        <v>293</v>
      </c>
      <c r="T302" s="56">
        <f>+S302*'Failure Data'!F$3</f>
        <v>125.57142857142857</v>
      </c>
      <c r="Y302" s="70">
        <f t="shared" si="66"/>
        <v>293</v>
      </c>
      <c r="Z302" s="3">
        <f t="shared" si="67"/>
        <v>425.87957198190855</v>
      </c>
      <c r="AE302" s="70">
        <f t="shared" si="68"/>
        <v>293</v>
      </c>
      <c r="AF302" s="3">
        <f t="shared" si="69"/>
        <v>419.53972197902402</v>
      </c>
    </row>
    <row r="303" spans="1:32" x14ac:dyDescent="0.2">
      <c r="A303" s="1">
        <v>294</v>
      </c>
      <c r="B303" s="3">
        <f t="shared" si="60"/>
        <v>1000.8181818181819</v>
      </c>
      <c r="C303" s="37"/>
      <c r="D303" s="3">
        <f t="shared" si="61"/>
        <v>991.03030303030312</v>
      </c>
      <c r="E303" s="37"/>
      <c r="F303" s="68">
        <f t="shared" si="62"/>
        <v>-750.81818181818187</v>
      </c>
      <c r="G303" s="68">
        <f t="shared" si="63"/>
        <v>9.7878787878787534</v>
      </c>
      <c r="H303" s="68">
        <f t="shared" si="64"/>
        <v>991.03030303030312</v>
      </c>
      <c r="S303" s="78">
        <f t="shared" si="65"/>
        <v>294</v>
      </c>
      <c r="T303" s="56">
        <f>+S303*'Failure Data'!F$3</f>
        <v>126</v>
      </c>
      <c r="Y303" s="70">
        <f t="shared" si="66"/>
        <v>294</v>
      </c>
      <c r="Z303" s="3">
        <f t="shared" si="67"/>
        <v>427.32226702279752</v>
      </c>
      <c r="AE303" s="70">
        <f t="shared" si="68"/>
        <v>294</v>
      </c>
      <c r="AF303" s="3">
        <f t="shared" si="69"/>
        <v>420.98241701991299</v>
      </c>
    </row>
    <row r="304" spans="1:32" x14ac:dyDescent="0.2">
      <c r="A304" s="1">
        <v>295</v>
      </c>
      <c r="B304" s="3">
        <f t="shared" si="60"/>
        <v>1004.2121212121212</v>
      </c>
      <c r="C304" s="37"/>
      <c r="D304" s="3">
        <f t="shared" si="61"/>
        <v>994.42424242424249</v>
      </c>
      <c r="E304" s="37"/>
      <c r="F304" s="68">
        <f t="shared" si="62"/>
        <v>-754.21212121212125</v>
      </c>
      <c r="G304" s="68">
        <f t="shared" si="63"/>
        <v>9.7878787878787534</v>
      </c>
      <c r="H304" s="68">
        <f t="shared" si="64"/>
        <v>994.42424242424249</v>
      </c>
      <c r="S304" s="78">
        <f t="shared" si="65"/>
        <v>295</v>
      </c>
      <c r="T304" s="56">
        <f>+S304*'Failure Data'!F$3</f>
        <v>126.42857142857142</v>
      </c>
      <c r="Y304" s="70">
        <f t="shared" si="66"/>
        <v>295</v>
      </c>
      <c r="Z304" s="3">
        <f t="shared" si="67"/>
        <v>428.76496206368648</v>
      </c>
      <c r="AE304" s="70">
        <f t="shared" si="68"/>
        <v>295</v>
      </c>
      <c r="AF304" s="3">
        <f t="shared" si="69"/>
        <v>422.42511206080195</v>
      </c>
    </row>
    <row r="305" spans="1:32" x14ac:dyDescent="0.2">
      <c r="A305" s="1">
        <v>296</v>
      </c>
      <c r="B305" s="3">
        <f t="shared" si="60"/>
        <v>1007.6060606060606</v>
      </c>
      <c r="C305" s="37"/>
      <c r="D305" s="3">
        <f t="shared" si="61"/>
        <v>997.81818181818187</v>
      </c>
      <c r="E305" s="37"/>
      <c r="F305" s="68">
        <f t="shared" si="62"/>
        <v>-757.60606060606062</v>
      </c>
      <c r="G305" s="68">
        <f t="shared" si="63"/>
        <v>9.7878787878787534</v>
      </c>
      <c r="H305" s="68">
        <f t="shared" si="64"/>
        <v>997.81818181818187</v>
      </c>
      <c r="S305" s="78">
        <f t="shared" si="65"/>
        <v>296</v>
      </c>
      <c r="T305" s="56">
        <f>+S305*'Failure Data'!F$3</f>
        <v>126.85714285714285</v>
      </c>
      <c r="Y305" s="70">
        <f t="shared" si="66"/>
        <v>296</v>
      </c>
      <c r="Z305" s="3">
        <f t="shared" si="67"/>
        <v>430.20765710457545</v>
      </c>
      <c r="AE305" s="70">
        <f t="shared" si="68"/>
        <v>296</v>
      </c>
      <c r="AF305" s="3">
        <f t="shared" si="69"/>
        <v>423.86780710169091</v>
      </c>
    </row>
    <row r="306" spans="1:32" x14ac:dyDescent="0.2">
      <c r="A306" s="1">
        <v>297</v>
      </c>
      <c r="B306" s="3">
        <f t="shared" si="60"/>
        <v>1011</v>
      </c>
      <c r="C306" s="37"/>
      <c r="D306" s="3">
        <f t="shared" si="61"/>
        <v>1001.2121212121212</v>
      </c>
      <c r="E306" s="37"/>
      <c r="F306" s="68">
        <f t="shared" si="62"/>
        <v>-761</v>
      </c>
      <c r="G306" s="68">
        <f t="shared" si="63"/>
        <v>9.7878787878787534</v>
      </c>
      <c r="H306" s="68">
        <f t="shared" si="64"/>
        <v>1001.2121212121212</v>
      </c>
      <c r="S306" s="78">
        <f t="shared" si="65"/>
        <v>297</v>
      </c>
      <c r="T306" s="56">
        <f>+S306*'Failure Data'!F$3</f>
        <v>127.28571428571428</v>
      </c>
      <c r="Y306" s="70">
        <f t="shared" si="66"/>
        <v>297</v>
      </c>
      <c r="Z306" s="3">
        <f t="shared" si="67"/>
        <v>431.65035214546441</v>
      </c>
      <c r="AE306" s="70">
        <f t="shared" si="68"/>
        <v>297</v>
      </c>
      <c r="AF306" s="3">
        <f t="shared" si="69"/>
        <v>425.31050214257988</v>
      </c>
    </row>
    <row r="307" spans="1:32" x14ac:dyDescent="0.2">
      <c r="A307" s="1">
        <v>298</v>
      </c>
      <c r="B307" s="3">
        <f t="shared" si="60"/>
        <v>1014.3939393939394</v>
      </c>
      <c r="C307" s="37"/>
      <c r="D307" s="3">
        <f t="shared" si="61"/>
        <v>1004.6060606060606</v>
      </c>
      <c r="E307" s="37"/>
      <c r="F307" s="68">
        <f t="shared" si="62"/>
        <v>-764.39393939393938</v>
      </c>
      <c r="G307" s="68">
        <f t="shared" si="63"/>
        <v>9.7878787878787534</v>
      </c>
      <c r="H307" s="68">
        <f t="shared" si="64"/>
        <v>1004.6060606060606</v>
      </c>
      <c r="S307" s="78">
        <f t="shared" si="65"/>
        <v>298</v>
      </c>
      <c r="T307" s="56">
        <f>+S307*'Failure Data'!F$3</f>
        <v>127.71428571428571</v>
      </c>
      <c r="Y307" s="70">
        <f t="shared" si="66"/>
        <v>298</v>
      </c>
      <c r="Z307" s="3">
        <f t="shared" si="67"/>
        <v>433.09304718635337</v>
      </c>
      <c r="AE307" s="70">
        <f t="shared" si="68"/>
        <v>298</v>
      </c>
      <c r="AF307" s="3">
        <f t="shared" si="69"/>
        <v>426.75319718346884</v>
      </c>
    </row>
    <row r="308" spans="1:32" x14ac:dyDescent="0.2">
      <c r="A308" s="1">
        <v>299</v>
      </c>
      <c r="B308" s="3">
        <f t="shared" si="60"/>
        <v>1017.7878787878789</v>
      </c>
      <c r="C308" s="37"/>
      <c r="D308" s="3">
        <f t="shared" si="61"/>
        <v>1008.0000000000001</v>
      </c>
      <c r="E308" s="37"/>
      <c r="F308" s="68">
        <f t="shared" si="62"/>
        <v>-767.78787878787887</v>
      </c>
      <c r="G308" s="68">
        <f t="shared" si="63"/>
        <v>9.7878787878787534</v>
      </c>
      <c r="H308" s="68">
        <f t="shared" si="64"/>
        <v>1008.0000000000001</v>
      </c>
      <c r="S308" s="78">
        <f t="shared" si="65"/>
        <v>299</v>
      </c>
      <c r="T308" s="56">
        <f>+S308*'Failure Data'!F$3</f>
        <v>128.14285714285714</v>
      </c>
      <c r="Y308" s="70">
        <f t="shared" si="66"/>
        <v>299</v>
      </c>
      <c r="Z308" s="3">
        <f t="shared" si="67"/>
        <v>434.53574222724228</v>
      </c>
      <c r="AE308" s="70">
        <f t="shared" si="68"/>
        <v>299</v>
      </c>
      <c r="AF308" s="3">
        <f t="shared" si="69"/>
        <v>428.19589222435781</v>
      </c>
    </row>
    <row r="309" spans="1:32" x14ac:dyDescent="0.2">
      <c r="A309" s="1">
        <v>300</v>
      </c>
      <c r="B309" s="3">
        <f t="shared" si="60"/>
        <v>1021.1818181818182</v>
      </c>
      <c r="C309" s="37"/>
      <c r="D309" s="3">
        <f t="shared" si="61"/>
        <v>1011.3939393939395</v>
      </c>
      <c r="E309" s="37"/>
      <c r="F309" s="68">
        <f t="shared" si="62"/>
        <v>-771.18181818181824</v>
      </c>
      <c r="G309" s="68">
        <f t="shared" si="63"/>
        <v>9.7878787878787534</v>
      </c>
      <c r="H309" s="68">
        <f t="shared" si="64"/>
        <v>1011.3939393939395</v>
      </c>
      <c r="S309" s="78">
        <f t="shared" si="65"/>
        <v>300</v>
      </c>
      <c r="T309" s="56">
        <f>+S309*'Failure Data'!F$3</f>
        <v>128.57142857142856</v>
      </c>
      <c r="Y309" s="70">
        <f t="shared" si="66"/>
        <v>300</v>
      </c>
      <c r="Z309" s="3">
        <f t="shared" si="67"/>
        <v>435.97843726813124</v>
      </c>
      <c r="AE309" s="70">
        <f t="shared" si="68"/>
        <v>300</v>
      </c>
      <c r="AF309" s="3">
        <f t="shared" si="69"/>
        <v>429.63858726524677</v>
      </c>
    </row>
    <row r="310" spans="1:32" x14ac:dyDescent="0.2">
      <c r="A310" s="1">
        <v>301</v>
      </c>
      <c r="B310" s="3">
        <f t="shared" si="60"/>
        <v>1024.5757575757575</v>
      </c>
      <c r="C310" s="37"/>
      <c r="D310" s="3">
        <f t="shared" si="61"/>
        <v>1014.7878787878789</v>
      </c>
      <c r="E310" s="37"/>
      <c r="F310" s="68">
        <f t="shared" si="62"/>
        <v>-774.57575757575751</v>
      </c>
      <c r="G310" s="68">
        <f t="shared" si="63"/>
        <v>9.7878787878786397</v>
      </c>
      <c r="H310" s="68">
        <f t="shared" si="64"/>
        <v>1014.7878787878789</v>
      </c>
      <c r="S310" s="78">
        <f t="shared" si="65"/>
        <v>301</v>
      </c>
      <c r="T310" s="56">
        <f>+S310*'Failure Data'!F$3</f>
        <v>129</v>
      </c>
      <c r="Y310" s="70">
        <f t="shared" si="66"/>
        <v>301</v>
      </c>
      <c r="Z310" s="3">
        <f t="shared" si="67"/>
        <v>437.42113230902021</v>
      </c>
      <c r="AE310" s="70">
        <f t="shared" si="68"/>
        <v>301</v>
      </c>
      <c r="AF310" s="3">
        <f t="shared" si="69"/>
        <v>431.08128230613573</v>
      </c>
    </row>
    <row r="311" spans="1:32" x14ac:dyDescent="0.2">
      <c r="A311" s="1">
        <v>302</v>
      </c>
      <c r="B311" s="3">
        <f t="shared" si="60"/>
        <v>1027.969696969697</v>
      </c>
      <c r="C311" s="37"/>
      <c r="D311" s="3">
        <f t="shared" si="61"/>
        <v>1018.1818181818182</v>
      </c>
      <c r="E311" s="37"/>
      <c r="F311" s="68">
        <f t="shared" si="62"/>
        <v>-777.969696969697</v>
      </c>
      <c r="G311" s="68">
        <f t="shared" si="63"/>
        <v>9.7878787878787534</v>
      </c>
      <c r="H311" s="68">
        <f t="shared" si="64"/>
        <v>1018.1818181818182</v>
      </c>
      <c r="S311" s="78">
        <f t="shared" si="65"/>
        <v>302</v>
      </c>
      <c r="T311" s="56">
        <f>+S311*'Failure Data'!F$3</f>
        <v>129.42857142857142</v>
      </c>
      <c r="Y311" s="70">
        <f t="shared" si="66"/>
        <v>302</v>
      </c>
      <c r="Z311" s="3">
        <f t="shared" si="67"/>
        <v>438.86382734990917</v>
      </c>
      <c r="AE311" s="70">
        <f t="shared" si="68"/>
        <v>302</v>
      </c>
      <c r="AF311" s="3">
        <f t="shared" si="69"/>
        <v>432.5239773470247</v>
      </c>
    </row>
    <row r="312" spans="1:32" x14ac:dyDescent="0.2">
      <c r="A312" s="1">
        <v>303</v>
      </c>
      <c r="B312" s="3">
        <f t="shared" si="60"/>
        <v>1031.3636363636365</v>
      </c>
      <c r="C312" s="37"/>
      <c r="D312" s="3">
        <f t="shared" si="61"/>
        <v>1021.5757575757577</v>
      </c>
      <c r="E312" s="37"/>
      <c r="F312" s="68">
        <f t="shared" si="62"/>
        <v>-781.36363636363649</v>
      </c>
      <c r="G312" s="68">
        <f t="shared" si="63"/>
        <v>9.7878787878787534</v>
      </c>
      <c r="H312" s="68">
        <f t="shared" si="64"/>
        <v>1021.5757575757577</v>
      </c>
      <c r="S312" s="78">
        <f t="shared" si="65"/>
        <v>303</v>
      </c>
      <c r="T312" s="56">
        <f>+S312*'Failure Data'!F$3</f>
        <v>129.85714285714286</v>
      </c>
      <c r="Y312" s="70">
        <f t="shared" si="66"/>
        <v>303</v>
      </c>
      <c r="Z312" s="3">
        <f t="shared" si="67"/>
        <v>440.30652239079814</v>
      </c>
      <c r="AE312" s="70">
        <f t="shared" si="68"/>
        <v>303</v>
      </c>
      <c r="AF312" s="3">
        <f t="shared" si="69"/>
        <v>433.96667238791366</v>
      </c>
    </row>
    <row r="313" spans="1:32" x14ac:dyDescent="0.2">
      <c r="A313" s="1">
        <v>304</v>
      </c>
      <c r="B313" s="3">
        <f t="shared" si="60"/>
        <v>1034.7575757575758</v>
      </c>
      <c r="C313" s="37"/>
      <c r="D313" s="3">
        <f t="shared" si="61"/>
        <v>1024.969696969697</v>
      </c>
      <c r="E313" s="37"/>
      <c r="F313" s="68">
        <f t="shared" si="62"/>
        <v>-784.75757575757575</v>
      </c>
      <c r="G313" s="68">
        <f t="shared" si="63"/>
        <v>9.7878787878787534</v>
      </c>
      <c r="H313" s="68">
        <f t="shared" si="64"/>
        <v>1024.969696969697</v>
      </c>
      <c r="S313" s="78">
        <f t="shared" si="65"/>
        <v>304</v>
      </c>
      <c r="T313" s="56">
        <f>+S313*'Failure Data'!F$3</f>
        <v>130.28571428571428</v>
      </c>
      <c r="Y313" s="70">
        <f t="shared" si="66"/>
        <v>304</v>
      </c>
      <c r="Z313" s="3">
        <f t="shared" si="67"/>
        <v>441.7492174316871</v>
      </c>
      <c r="AE313" s="70">
        <f t="shared" si="68"/>
        <v>304</v>
      </c>
      <c r="AF313" s="3">
        <f t="shared" si="69"/>
        <v>435.40936742880262</v>
      </c>
    </row>
    <row r="314" spans="1:32" x14ac:dyDescent="0.2">
      <c r="A314" s="1">
        <v>305</v>
      </c>
      <c r="B314" s="3">
        <f t="shared" si="60"/>
        <v>1038.1515151515152</v>
      </c>
      <c r="C314" s="37"/>
      <c r="D314" s="3">
        <f t="shared" si="61"/>
        <v>1028.3636363636365</v>
      </c>
      <c r="E314" s="37"/>
      <c r="F314" s="68">
        <f t="shared" si="62"/>
        <v>-788.15151515151524</v>
      </c>
      <c r="G314" s="68">
        <f t="shared" si="63"/>
        <v>9.7878787878787534</v>
      </c>
      <c r="H314" s="68">
        <f t="shared" si="64"/>
        <v>1028.3636363636365</v>
      </c>
      <c r="S314" s="78">
        <f t="shared" si="65"/>
        <v>305</v>
      </c>
      <c r="T314" s="56">
        <f>+S314*'Failure Data'!F$3</f>
        <v>130.71428571428569</v>
      </c>
      <c r="Y314" s="70">
        <f t="shared" si="66"/>
        <v>305</v>
      </c>
      <c r="Z314" s="3">
        <f t="shared" si="67"/>
        <v>443.19191247257606</v>
      </c>
      <c r="AE314" s="70">
        <f t="shared" si="68"/>
        <v>305</v>
      </c>
      <c r="AF314" s="3">
        <f t="shared" si="69"/>
        <v>436.85206246969159</v>
      </c>
    </row>
    <row r="315" spans="1:32" x14ac:dyDescent="0.2">
      <c r="A315" s="1">
        <v>306</v>
      </c>
      <c r="B315" s="3">
        <f t="shared" si="60"/>
        <v>1041.5454545454545</v>
      </c>
      <c r="C315" s="37"/>
      <c r="D315" s="3">
        <f t="shared" si="61"/>
        <v>1031.7575757575758</v>
      </c>
      <c r="E315" s="37"/>
      <c r="F315" s="68">
        <f t="shared" si="62"/>
        <v>-791.5454545454545</v>
      </c>
      <c r="G315" s="68">
        <f t="shared" si="63"/>
        <v>9.7878787878787534</v>
      </c>
      <c r="H315" s="68">
        <f t="shared" si="64"/>
        <v>1031.7575757575758</v>
      </c>
      <c r="S315" s="78">
        <f t="shared" si="65"/>
        <v>306</v>
      </c>
      <c r="T315" s="56">
        <f>+S315*'Failure Data'!F$3</f>
        <v>131.14285714285714</v>
      </c>
      <c r="Y315" s="70">
        <f t="shared" si="66"/>
        <v>306</v>
      </c>
      <c r="Z315" s="3">
        <f t="shared" si="67"/>
        <v>444.63460751346503</v>
      </c>
      <c r="AE315" s="70">
        <f t="shared" si="68"/>
        <v>306</v>
      </c>
      <c r="AF315" s="3">
        <f t="shared" si="69"/>
        <v>438.29475751058055</v>
      </c>
    </row>
    <row r="316" spans="1:32" x14ac:dyDescent="0.2">
      <c r="A316" s="1">
        <v>307</v>
      </c>
      <c r="B316" s="3">
        <f t="shared" si="60"/>
        <v>1044.939393939394</v>
      </c>
      <c r="C316" s="37"/>
      <c r="D316" s="3">
        <f t="shared" si="61"/>
        <v>1035.1515151515152</v>
      </c>
      <c r="E316" s="37"/>
      <c r="F316" s="68">
        <f t="shared" si="62"/>
        <v>-794.93939393939399</v>
      </c>
      <c r="G316" s="68">
        <f t="shared" si="63"/>
        <v>9.7878787878787534</v>
      </c>
      <c r="H316" s="68">
        <f t="shared" si="64"/>
        <v>1035.1515151515152</v>
      </c>
      <c r="S316" s="78">
        <f t="shared" si="65"/>
        <v>307</v>
      </c>
      <c r="T316" s="56">
        <f>+S316*'Failure Data'!F$3</f>
        <v>131.57142857142856</v>
      </c>
      <c r="Y316" s="70">
        <f t="shared" si="66"/>
        <v>307</v>
      </c>
      <c r="Z316" s="3">
        <f t="shared" si="67"/>
        <v>446.07730255435399</v>
      </c>
      <c r="AE316" s="70">
        <f t="shared" si="68"/>
        <v>307</v>
      </c>
      <c r="AF316" s="3">
        <f t="shared" si="69"/>
        <v>439.73745255146952</v>
      </c>
    </row>
    <row r="317" spans="1:32" x14ac:dyDescent="0.2">
      <c r="A317" s="1">
        <v>308</v>
      </c>
      <c r="B317" s="3">
        <f t="shared" si="60"/>
        <v>1048.3333333333333</v>
      </c>
      <c r="C317" s="37"/>
      <c r="D317" s="3">
        <f t="shared" si="61"/>
        <v>1038.5454545454545</v>
      </c>
      <c r="E317" s="37"/>
      <c r="F317" s="68">
        <f t="shared" si="62"/>
        <v>-798.33333333333326</v>
      </c>
      <c r="G317" s="68">
        <f t="shared" si="63"/>
        <v>9.7878787878787534</v>
      </c>
      <c r="H317" s="68">
        <f t="shared" si="64"/>
        <v>1038.5454545454545</v>
      </c>
      <c r="S317" s="78">
        <f t="shared" si="65"/>
        <v>308</v>
      </c>
      <c r="T317" s="56">
        <f>+S317*'Failure Data'!F$3</f>
        <v>132</v>
      </c>
      <c r="Y317" s="70">
        <f t="shared" si="66"/>
        <v>308</v>
      </c>
      <c r="Z317" s="3">
        <f t="shared" si="67"/>
        <v>447.51999759524296</v>
      </c>
      <c r="AE317" s="70">
        <f t="shared" si="68"/>
        <v>308</v>
      </c>
      <c r="AF317" s="3">
        <f t="shared" si="69"/>
        <v>441.18014759235848</v>
      </c>
    </row>
    <row r="318" spans="1:32" x14ac:dyDescent="0.2">
      <c r="A318" s="1">
        <v>309</v>
      </c>
      <c r="B318" s="3">
        <f t="shared" si="60"/>
        <v>1051.7272727272727</v>
      </c>
      <c r="C318" s="37"/>
      <c r="D318" s="3">
        <f t="shared" si="61"/>
        <v>1041.939393939394</v>
      </c>
      <c r="E318" s="37"/>
      <c r="F318" s="68">
        <f t="shared" si="62"/>
        <v>-801.72727272727275</v>
      </c>
      <c r="G318" s="68">
        <f t="shared" si="63"/>
        <v>9.7878787878787534</v>
      </c>
      <c r="H318" s="68">
        <f t="shared" si="64"/>
        <v>1041.939393939394</v>
      </c>
      <c r="S318" s="78">
        <f t="shared" si="65"/>
        <v>309</v>
      </c>
      <c r="T318" s="56">
        <f>+S318*'Failure Data'!F$3</f>
        <v>132.42857142857142</v>
      </c>
      <c r="Y318" s="70">
        <f t="shared" si="66"/>
        <v>309</v>
      </c>
      <c r="Z318" s="3">
        <f t="shared" si="67"/>
        <v>448.96269263613192</v>
      </c>
      <c r="AE318" s="70">
        <f t="shared" si="68"/>
        <v>309</v>
      </c>
      <c r="AF318" s="3">
        <f t="shared" si="69"/>
        <v>442.62284263324744</v>
      </c>
    </row>
    <row r="319" spans="1:32" x14ac:dyDescent="0.2">
      <c r="A319" s="1">
        <v>310</v>
      </c>
      <c r="B319" s="3">
        <f t="shared" si="60"/>
        <v>1055.1212121212122</v>
      </c>
      <c r="C319" s="37"/>
      <c r="D319" s="3">
        <f t="shared" si="61"/>
        <v>1045.3333333333335</v>
      </c>
      <c r="E319" s="37"/>
      <c r="F319" s="68">
        <f t="shared" si="62"/>
        <v>-805.12121212121224</v>
      </c>
      <c r="G319" s="68">
        <f t="shared" si="63"/>
        <v>9.7878787878787534</v>
      </c>
      <c r="H319" s="68">
        <f t="shared" si="64"/>
        <v>1045.3333333333335</v>
      </c>
      <c r="S319" s="78">
        <f t="shared" si="65"/>
        <v>310</v>
      </c>
      <c r="T319" s="56">
        <f>+S319*'Failure Data'!F$3</f>
        <v>132.85714285714286</v>
      </c>
      <c r="Y319" s="70">
        <f t="shared" si="66"/>
        <v>310</v>
      </c>
      <c r="Z319" s="3">
        <f t="shared" si="67"/>
        <v>450.40538767702088</v>
      </c>
      <c r="AE319" s="70">
        <f t="shared" si="68"/>
        <v>310</v>
      </c>
      <c r="AF319" s="3">
        <f t="shared" si="69"/>
        <v>444.06553767413641</v>
      </c>
    </row>
    <row r="320" spans="1:32" x14ac:dyDescent="0.2">
      <c r="A320" s="1">
        <v>311</v>
      </c>
      <c r="B320" s="3">
        <f t="shared" si="60"/>
        <v>1058.5151515151515</v>
      </c>
      <c r="C320" s="37"/>
      <c r="D320" s="3">
        <f t="shared" si="61"/>
        <v>1048.7272727272727</v>
      </c>
      <c r="E320" s="37"/>
      <c r="F320" s="68">
        <f t="shared" si="62"/>
        <v>-808.5151515151515</v>
      </c>
      <c r="G320" s="68">
        <f t="shared" si="63"/>
        <v>9.7878787878787534</v>
      </c>
      <c r="H320" s="68">
        <f t="shared" si="64"/>
        <v>1048.7272727272727</v>
      </c>
      <c r="S320" s="78">
        <f t="shared" si="65"/>
        <v>311</v>
      </c>
      <c r="T320" s="56">
        <f>+S320*'Failure Data'!F$3</f>
        <v>133.28571428571428</v>
      </c>
      <c r="Y320" s="70">
        <f t="shared" si="66"/>
        <v>311</v>
      </c>
      <c r="Z320" s="3">
        <f t="shared" si="67"/>
        <v>451.84808271790985</v>
      </c>
      <c r="AE320" s="70">
        <f t="shared" si="68"/>
        <v>311</v>
      </c>
      <c r="AF320" s="3">
        <f t="shared" si="69"/>
        <v>445.50823271502537</v>
      </c>
    </row>
    <row r="321" spans="1:32" x14ac:dyDescent="0.2">
      <c r="A321" s="1">
        <v>312</v>
      </c>
      <c r="B321" s="3">
        <f t="shared" si="60"/>
        <v>1061.909090909091</v>
      </c>
      <c r="C321" s="37"/>
      <c r="D321" s="3">
        <f t="shared" si="61"/>
        <v>1052.1212121212122</v>
      </c>
      <c r="E321" s="37"/>
      <c r="F321" s="68">
        <f t="shared" si="62"/>
        <v>-811.90909090909099</v>
      </c>
      <c r="G321" s="68">
        <f t="shared" si="63"/>
        <v>9.7878787878787534</v>
      </c>
      <c r="H321" s="68">
        <f t="shared" si="64"/>
        <v>1052.1212121212122</v>
      </c>
      <c r="S321" s="78">
        <f t="shared" si="65"/>
        <v>312</v>
      </c>
      <c r="T321" s="56">
        <f>+S321*'Failure Data'!F$3</f>
        <v>133.71428571428569</v>
      </c>
      <c r="Y321" s="70">
        <f t="shared" si="66"/>
        <v>312</v>
      </c>
      <c r="Z321" s="3">
        <f t="shared" si="67"/>
        <v>453.29077775879881</v>
      </c>
      <c r="AE321" s="70">
        <f t="shared" si="68"/>
        <v>312</v>
      </c>
      <c r="AF321" s="3">
        <f t="shared" si="69"/>
        <v>446.95092775591434</v>
      </c>
    </row>
    <row r="322" spans="1:32" x14ac:dyDescent="0.2">
      <c r="A322" s="1">
        <v>313</v>
      </c>
      <c r="B322" s="3">
        <f t="shared" si="60"/>
        <v>1065.3030303030303</v>
      </c>
      <c r="C322" s="37"/>
      <c r="D322" s="3">
        <f t="shared" si="61"/>
        <v>1055.5151515151515</v>
      </c>
      <c r="E322" s="37"/>
      <c r="F322" s="68">
        <f t="shared" si="62"/>
        <v>-815.30303030303025</v>
      </c>
      <c r="G322" s="68">
        <f t="shared" si="63"/>
        <v>9.7878787878787534</v>
      </c>
      <c r="H322" s="68">
        <f t="shared" si="64"/>
        <v>1055.5151515151515</v>
      </c>
      <c r="S322" s="78">
        <f t="shared" si="65"/>
        <v>313</v>
      </c>
      <c r="T322" s="56">
        <f>+S322*'Failure Data'!F$3</f>
        <v>134.14285714285714</v>
      </c>
      <c r="Y322" s="70">
        <f t="shared" si="66"/>
        <v>313</v>
      </c>
      <c r="Z322" s="3">
        <f t="shared" si="67"/>
        <v>454.73347279968777</v>
      </c>
      <c r="AE322" s="70">
        <f t="shared" si="68"/>
        <v>313</v>
      </c>
      <c r="AF322" s="3">
        <f t="shared" si="69"/>
        <v>448.3936227968033</v>
      </c>
    </row>
    <row r="323" spans="1:32" x14ac:dyDescent="0.2">
      <c r="A323" s="1">
        <v>314</v>
      </c>
      <c r="B323" s="3">
        <f t="shared" si="60"/>
        <v>1068.6969696969697</v>
      </c>
      <c r="C323" s="37"/>
      <c r="D323" s="3">
        <f t="shared" si="61"/>
        <v>1058.909090909091</v>
      </c>
      <c r="E323" s="37"/>
      <c r="F323" s="68">
        <f t="shared" si="62"/>
        <v>-818.69696969696975</v>
      </c>
      <c r="G323" s="68">
        <f t="shared" si="63"/>
        <v>9.7878787878787534</v>
      </c>
      <c r="H323" s="68">
        <f t="shared" si="64"/>
        <v>1058.909090909091</v>
      </c>
      <c r="S323" s="78">
        <f t="shared" si="65"/>
        <v>314</v>
      </c>
      <c r="T323" s="56">
        <f>+S323*'Failure Data'!F$3</f>
        <v>134.57142857142856</v>
      </c>
      <c r="Y323" s="70">
        <f t="shared" si="66"/>
        <v>314</v>
      </c>
      <c r="Z323" s="3">
        <f t="shared" si="67"/>
        <v>456.17616784057674</v>
      </c>
      <c r="AE323" s="70">
        <f t="shared" si="68"/>
        <v>314</v>
      </c>
      <c r="AF323" s="3">
        <f t="shared" si="69"/>
        <v>449.83631783769226</v>
      </c>
    </row>
    <row r="324" spans="1:32" x14ac:dyDescent="0.2">
      <c r="A324" s="1">
        <v>315</v>
      </c>
      <c r="B324" s="3">
        <f t="shared" si="60"/>
        <v>1072.090909090909</v>
      </c>
      <c r="C324" s="37"/>
      <c r="D324" s="3">
        <f t="shared" si="61"/>
        <v>1062.3030303030303</v>
      </c>
      <c r="E324" s="37"/>
      <c r="F324" s="68">
        <f t="shared" si="62"/>
        <v>-822.09090909090901</v>
      </c>
      <c r="G324" s="68">
        <f t="shared" si="63"/>
        <v>9.7878787878787534</v>
      </c>
      <c r="H324" s="68">
        <f t="shared" si="64"/>
        <v>1062.3030303030303</v>
      </c>
      <c r="S324" s="78">
        <f t="shared" si="65"/>
        <v>315</v>
      </c>
      <c r="T324" s="56">
        <f>+S324*'Failure Data'!F$3</f>
        <v>135</v>
      </c>
      <c r="Y324" s="70">
        <f t="shared" si="66"/>
        <v>315</v>
      </c>
      <c r="Z324" s="3">
        <f t="shared" si="67"/>
        <v>457.6188628814657</v>
      </c>
      <c r="AE324" s="70">
        <f t="shared" si="68"/>
        <v>315</v>
      </c>
      <c r="AF324" s="3">
        <f t="shared" si="69"/>
        <v>451.27901287858123</v>
      </c>
    </row>
    <row r="325" spans="1:32" x14ac:dyDescent="0.2">
      <c r="A325" s="1">
        <v>316</v>
      </c>
      <c r="B325" s="3">
        <f t="shared" si="60"/>
        <v>1075.4848484848485</v>
      </c>
      <c r="C325" s="37"/>
      <c r="D325" s="3">
        <f t="shared" si="61"/>
        <v>1065.6969696969697</v>
      </c>
      <c r="E325" s="37"/>
      <c r="F325" s="68">
        <f t="shared" si="62"/>
        <v>-825.4848484848485</v>
      </c>
      <c r="G325" s="68">
        <f t="shared" si="63"/>
        <v>9.7878787878787534</v>
      </c>
      <c r="H325" s="68">
        <f t="shared" si="64"/>
        <v>1065.6969696969697</v>
      </c>
      <c r="S325" s="78">
        <f t="shared" si="65"/>
        <v>316</v>
      </c>
      <c r="T325" s="56">
        <f>+S325*'Failure Data'!F$3</f>
        <v>135.42857142857142</v>
      </c>
      <c r="Y325" s="70">
        <f t="shared" si="66"/>
        <v>316</v>
      </c>
      <c r="Z325" s="3">
        <f t="shared" si="67"/>
        <v>459.06155792235467</v>
      </c>
      <c r="AE325" s="70">
        <f t="shared" si="68"/>
        <v>316</v>
      </c>
      <c r="AF325" s="3">
        <f t="shared" si="69"/>
        <v>452.72170791947019</v>
      </c>
    </row>
    <row r="326" spans="1:32" x14ac:dyDescent="0.2">
      <c r="A326" s="1">
        <v>317</v>
      </c>
      <c r="B326" s="3">
        <f t="shared" si="60"/>
        <v>1078.878787878788</v>
      </c>
      <c r="C326" s="37"/>
      <c r="D326" s="3">
        <f t="shared" si="61"/>
        <v>1069.0909090909092</v>
      </c>
      <c r="E326" s="37"/>
      <c r="F326" s="68">
        <f t="shared" si="62"/>
        <v>-828.87878787878799</v>
      </c>
      <c r="G326" s="68">
        <f t="shared" si="63"/>
        <v>9.7878787878787534</v>
      </c>
      <c r="H326" s="68">
        <f t="shared" si="64"/>
        <v>1069.0909090909092</v>
      </c>
      <c r="S326" s="78">
        <f t="shared" si="65"/>
        <v>317</v>
      </c>
      <c r="T326" s="56">
        <f>+S326*'Failure Data'!F$3</f>
        <v>135.85714285714286</v>
      </c>
      <c r="Y326" s="70">
        <f t="shared" si="66"/>
        <v>317</v>
      </c>
      <c r="Z326" s="3">
        <f t="shared" si="67"/>
        <v>460.50425296324363</v>
      </c>
      <c r="AE326" s="70">
        <f t="shared" si="68"/>
        <v>317</v>
      </c>
      <c r="AF326" s="3">
        <f t="shared" si="69"/>
        <v>454.16440296035915</v>
      </c>
    </row>
    <row r="327" spans="1:32" x14ac:dyDescent="0.2">
      <c r="A327" s="1">
        <v>318</v>
      </c>
      <c r="B327" s="3">
        <f t="shared" si="60"/>
        <v>1082.2727272727273</v>
      </c>
      <c r="C327" s="37"/>
      <c r="D327" s="3">
        <f t="shared" si="61"/>
        <v>1072.4848484848485</v>
      </c>
      <c r="E327" s="37"/>
      <c r="F327" s="68">
        <f t="shared" si="62"/>
        <v>-832.27272727272725</v>
      </c>
      <c r="G327" s="68">
        <f t="shared" si="63"/>
        <v>9.7878787878787534</v>
      </c>
      <c r="H327" s="68">
        <f t="shared" si="64"/>
        <v>1072.4848484848485</v>
      </c>
      <c r="S327" s="78">
        <f t="shared" si="65"/>
        <v>318</v>
      </c>
      <c r="T327" s="56">
        <f>+S327*'Failure Data'!F$3</f>
        <v>136.28571428571428</v>
      </c>
      <c r="Y327" s="70">
        <f t="shared" si="66"/>
        <v>318</v>
      </c>
      <c r="Z327" s="3">
        <f t="shared" si="67"/>
        <v>461.94694800413259</v>
      </c>
      <c r="AE327" s="70">
        <f t="shared" si="68"/>
        <v>318</v>
      </c>
      <c r="AF327" s="3">
        <f t="shared" si="69"/>
        <v>455.60709800124812</v>
      </c>
    </row>
    <row r="328" spans="1:32" x14ac:dyDescent="0.2">
      <c r="A328" s="1">
        <v>319</v>
      </c>
      <c r="B328" s="3">
        <f t="shared" si="60"/>
        <v>1085.6666666666667</v>
      </c>
      <c r="C328" s="37"/>
      <c r="D328" s="3">
        <f t="shared" si="61"/>
        <v>1075.878787878788</v>
      </c>
      <c r="E328" s="37"/>
      <c r="F328" s="68">
        <f t="shared" si="62"/>
        <v>-835.66666666666674</v>
      </c>
      <c r="G328" s="68">
        <f t="shared" si="63"/>
        <v>9.7878787878787534</v>
      </c>
      <c r="H328" s="68">
        <f t="shared" si="64"/>
        <v>1075.878787878788</v>
      </c>
      <c r="S328" s="78">
        <f t="shared" si="65"/>
        <v>319</v>
      </c>
      <c r="T328" s="56">
        <f>+S328*'Failure Data'!F$3</f>
        <v>136.71428571428569</v>
      </c>
      <c r="Y328" s="70">
        <f t="shared" si="66"/>
        <v>319</v>
      </c>
      <c r="Z328" s="3">
        <f t="shared" si="67"/>
        <v>463.38964304502156</v>
      </c>
      <c r="AE328" s="70">
        <f t="shared" si="68"/>
        <v>319</v>
      </c>
      <c r="AF328" s="3">
        <f t="shared" si="69"/>
        <v>457.04979304213708</v>
      </c>
    </row>
    <row r="329" spans="1:32" x14ac:dyDescent="0.2">
      <c r="A329" s="1">
        <v>320</v>
      </c>
      <c r="B329" s="3">
        <f t="shared" si="60"/>
        <v>1089.060606060606</v>
      </c>
      <c r="C329" s="37"/>
      <c r="D329" s="3">
        <f t="shared" si="61"/>
        <v>1079.2727272727273</v>
      </c>
      <c r="E329" s="37"/>
      <c r="F329" s="68">
        <f t="shared" si="62"/>
        <v>-839.06060606060601</v>
      </c>
      <c r="G329" s="68">
        <f t="shared" si="63"/>
        <v>9.7878787878787534</v>
      </c>
      <c r="H329" s="68">
        <f t="shared" si="64"/>
        <v>1079.2727272727273</v>
      </c>
      <c r="S329" s="78">
        <f t="shared" si="65"/>
        <v>320</v>
      </c>
      <c r="T329" s="56">
        <f>+S329*'Failure Data'!F$3</f>
        <v>137.14285714285714</v>
      </c>
      <c r="Y329" s="70">
        <f t="shared" si="66"/>
        <v>320</v>
      </c>
      <c r="Z329" s="3">
        <f t="shared" si="67"/>
        <v>464.83233808591052</v>
      </c>
      <c r="AE329" s="70">
        <f t="shared" si="68"/>
        <v>320</v>
      </c>
      <c r="AF329" s="3">
        <f t="shared" si="69"/>
        <v>458.49248808302605</v>
      </c>
    </row>
    <row r="330" spans="1:32" x14ac:dyDescent="0.2">
      <c r="A330" s="1">
        <v>321</v>
      </c>
      <c r="B330" s="3">
        <f t="shared" si="60"/>
        <v>1092.4545454545455</v>
      </c>
      <c r="C330" s="37"/>
      <c r="D330" s="3">
        <f t="shared" si="61"/>
        <v>1082.6666666666667</v>
      </c>
      <c r="E330" s="37"/>
      <c r="F330" s="68">
        <f t="shared" si="62"/>
        <v>-842.4545454545455</v>
      </c>
      <c r="G330" s="68">
        <f t="shared" si="63"/>
        <v>9.7878787878787534</v>
      </c>
      <c r="H330" s="68">
        <f t="shared" si="64"/>
        <v>1082.6666666666667</v>
      </c>
      <c r="S330" s="78">
        <f t="shared" si="65"/>
        <v>321</v>
      </c>
      <c r="T330" s="56">
        <f>+S330*'Failure Data'!F$3</f>
        <v>137.57142857142856</v>
      </c>
      <c r="Y330" s="70">
        <f t="shared" si="66"/>
        <v>321</v>
      </c>
      <c r="Z330" s="3">
        <f t="shared" si="67"/>
        <v>466.27503312679949</v>
      </c>
      <c r="AE330" s="70">
        <f t="shared" si="68"/>
        <v>321</v>
      </c>
      <c r="AF330" s="3">
        <f t="shared" si="69"/>
        <v>459.93518312391501</v>
      </c>
    </row>
    <row r="331" spans="1:32" x14ac:dyDescent="0.2">
      <c r="A331" s="1">
        <v>322</v>
      </c>
      <c r="B331" s="3">
        <f t="shared" si="60"/>
        <v>1095.848484848485</v>
      </c>
      <c r="C331" s="37"/>
      <c r="D331" s="3">
        <f t="shared" si="61"/>
        <v>1086.0606060606062</v>
      </c>
      <c r="E331" s="37"/>
      <c r="F331" s="68">
        <f t="shared" si="62"/>
        <v>-845.84848484848499</v>
      </c>
      <c r="G331" s="68">
        <f t="shared" si="63"/>
        <v>9.7878787878787534</v>
      </c>
      <c r="H331" s="68">
        <f t="shared" si="64"/>
        <v>1086.0606060606062</v>
      </c>
      <c r="S331" s="78">
        <f t="shared" si="65"/>
        <v>322</v>
      </c>
      <c r="T331" s="56">
        <f>+S331*'Failure Data'!F$3</f>
        <v>138</v>
      </c>
      <c r="Y331" s="70">
        <f t="shared" si="66"/>
        <v>322</v>
      </c>
      <c r="Z331" s="3">
        <f t="shared" si="67"/>
        <v>467.71772816768845</v>
      </c>
      <c r="AE331" s="70">
        <f t="shared" si="68"/>
        <v>322</v>
      </c>
      <c r="AF331" s="3">
        <f t="shared" si="69"/>
        <v>461.37787816480397</v>
      </c>
    </row>
    <row r="332" spans="1:32" x14ac:dyDescent="0.2">
      <c r="A332" s="1">
        <v>323</v>
      </c>
      <c r="B332" s="3">
        <f t="shared" si="60"/>
        <v>1099.2424242424242</v>
      </c>
      <c r="C332" s="37"/>
      <c r="D332" s="3">
        <f t="shared" si="61"/>
        <v>1089.4545454545455</v>
      </c>
      <c r="E332" s="37"/>
      <c r="F332" s="68">
        <f t="shared" si="62"/>
        <v>-849.24242424242425</v>
      </c>
      <c r="G332" s="68">
        <f t="shared" si="63"/>
        <v>9.7878787878787534</v>
      </c>
      <c r="H332" s="68">
        <f t="shared" si="64"/>
        <v>1089.4545454545455</v>
      </c>
      <c r="S332" s="78">
        <f t="shared" si="65"/>
        <v>323</v>
      </c>
      <c r="T332" s="56">
        <f>+S332*'Failure Data'!F$3</f>
        <v>138.42857142857142</v>
      </c>
      <c r="Y332" s="70">
        <f t="shared" si="66"/>
        <v>323</v>
      </c>
      <c r="Z332" s="3">
        <f t="shared" si="67"/>
        <v>469.16042320857741</v>
      </c>
      <c r="AE332" s="70">
        <f t="shared" si="68"/>
        <v>323</v>
      </c>
      <c r="AF332" s="3">
        <f t="shared" si="69"/>
        <v>462.82057320569294</v>
      </c>
    </row>
    <row r="333" spans="1:32" x14ac:dyDescent="0.2">
      <c r="A333" s="1">
        <v>324</v>
      </c>
      <c r="B333" s="3">
        <f t="shared" si="60"/>
        <v>1102.6363636363637</v>
      </c>
      <c r="C333" s="37"/>
      <c r="D333" s="3">
        <f t="shared" si="61"/>
        <v>1092.848484848485</v>
      </c>
      <c r="E333" s="37"/>
      <c r="F333" s="68">
        <f t="shared" si="62"/>
        <v>-852.63636363636374</v>
      </c>
      <c r="G333" s="68">
        <f t="shared" si="63"/>
        <v>9.7878787878787534</v>
      </c>
      <c r="H333" s="68">
        <f t="shared" si="64"/>
        <v>1092.848484848485</v>
      </c>
      <c r="S333" s="78">
        <f t="shared" si="65"/>
        <v>324</v>
      </c>
      <c r="T333" s="56">
        <f>+S333*'Failure Data'!F$3</f>
        <v>138.85714285714286</v>
      </c>
      <c r="Y333" s="70">
        <f t="shared" si="66"/>
        <v>324</v>
      </c>
      <c r="Z333" s="3">
        <f t="shared" si="67"/>
        <v>470.60311824946638</v>
      </c>
      <c r="AE333" s="70">
        <f t="shared" si="68"/>
        <v>324</v>
      </c>
      <c r="AF333" s="3">
        <f t="shared" si="69"/>
        <v>464.2632682465819</v>
      </c>
    </row>
    <row r="334" spans="1:32" x14ac:dyDescent="0.2">
      <c r="A334" s="1">
        <v>325</v>
      </c>
      <c r="B334" s="3">
        <f t="shared" si="60"/>
        <v>1106.030303030303</v>
      </c>
      <c r="C334" s="37"/>
      <c r="D334" s="3">
        <f t="shared" si="61"/>
        <v>1096.2424242424242</v>
      </c>
      <c r="E334" s="37"/>
      <c r="F334" s="68">
        <f t="shared" si="62"/>
        <v>-856.030303030303</v>
      </c>
      <c r="G334" s="68">
        <f t="shared" si="63"/>
        <v>9.7878787878787534</v>
      </c>
      <c r="H334" s="68">
        <f t="shared" si="64"/>
        <v>1096.2424242424242</v>
      </c>
      <c r="S334" s="78">
        <f t="shared" si="65"/>
        <v>325</v>
      </c>
      <c r="T334" s="56">
        <f>+S334*'Failure Data'!F$3</f>
        <v>139.28571428571428</v>
      </c>
      <c r="Y334" s="70">
        <f t="shared" si="66"/>
        <v>325</v>
      </c>
      <c r="Z334" s="3">
        <f t="shared" si="67"/>
        <v>472.04581329035534</v>
      </c>
      <c r="AE334" s="70">
        <f t="shared" si="68"/>
        <v>325</v>
      </c>
      <c r="AF334" s="3">
        <f t="shared" si="69"/>
        <v>465.70596328747087</v>
      </c>
    </row>
    <row r="335" spans="1:32" x14ac:dyDescent="0.2">
      <c r="A335" s="1">
        <v>326</v>
      </c>
      <c r="B335" s="3">
        <f t="shared" si="60"/>
        <v>1109.4242424242425</v>
      </c>
      <c r="C335" s="37"/>
      <c r="D335" s="3">
        <f t="shared" si="61"/>
        <v>1099.6363636363637</v>
      </c>
      <c r="E335" s="37"/>
      <c r="F335" s="68">
        <f t="shared" si="62"/>
        <v>-859.42424242424249</v>
      </c>
      <c r="G335" s="68">
        <f t="shared" si="63"/>
        <v>9.7878787878787534</v>
      </c>
      <c r="H335" s="68">
        <f t="shared" si="64"/>
        <v>1099.6363636363637</v>
      </c>
      <c r="S335" s="78">
        <f t="shared" si="65"/>
        <v>326</v>
      </c>
      <c r="T335" s="56">
        <f>+S335*'Failure Data'!F$3</f>
        <v>139.71428571428569</v>
      </c>
      <c r="Y335" s="70">
        <f t="shared" si="66"/>
        <v>326</v>
      </c>
      <c r="Z335" s="3">
        <f t="shared" si="67"/>
        <v>473.4885083312443</v>
      </c>
      <c r="AE335" s="70">
        <f t="shared" si="68"/>
        <v>326</v>
      </c>
      <c r="AF335" s="3">
        <f t="shared" si="69"/>
        <v>467.14865832835983</v>
      </c>
    </row>
    <row r="336" spans="1:32" x14ac:dyDescent="0.2">
      <c r="A336" s="1">
        <v>327</v>
      </c>
      <c r="B336" s="3">
        <f t="shared" si="60"/>
        <v>1112.8181818181818</v>
      </c>
      <c r="C336" s="37"/>
      <c r="D336" s="3">
        <f t="shared" si="61"/>
        <v>1103.030303030303</v>
      </c>
      <c r="E336" s="37"/>
      <c r="F336" s="68">
        <f t="shared" si="62"/>
        <v>-862.81818181818176</v>
      </c>
      <c r="G336" s="68">
        <f t="shared" si="63"/>
        <v>9.7878787878787534</v>
      </c>
      <c r="H336" s="68">
        <f t="shared" si="64"/>
        <v>1103.030303030303</v>
      </c>
      <c r="S336" s="78">
        <f t="shared" si="65"/>
        <v>327</v>
      </c>
      <c r="T336" s="56">
        <f>+S336*'Failure Data'!F$3</f>
        <v>140.14285714285714</v>
      </c>
      <c r="Y336" s="70">
        <f t="shared" si="66"/>
        <v>327</v>
      </c>
      <c r="Z336" s="3">
        <f t="shared" si="67"/>
        <v>474.93120337213327</v>
      </c>
      <c r="AE336" s="70">
        <f t="shared" si="68"/>
        <v>327</v>
      </c>
      <c r="AF336" s="3">
        <f t="shared" si="69"/>
        <v>468.59135336924879</v>
      </c>
    </row>
    <row r="337" spans="1:32" x14ac:dyDescent="0.2">
      <c r="A337" s="1">
        <v>328</v>
      </c>
      <c r="B337" s="3">
        <f t="shared" si="60"/>
        <v>1116.2121212121212</v>
      </c>
      <c r="C337" s="37"/>
      <c r="D337" s="3">
        <f t="shared" si="61"/>
        <v>1106.4242424242425</v>
      </c>
      <c r="E337" s="37"/>
      <c r="F337" s="68">
        <f t="shared" si="62"/>
        <v>-866.21212121212125</v>
      </c>
      <c r="G337" s="68">
        <f t="shared" si="63"/>
        <v>9.7878787878787534</v>
      </c>
      <c r="H337" s="68">
        <f t="shared" si="64"/>
        <v>1106.4242424242425</v>
      </c>
      <c r="S337" s="78">
        <f t="shared" si="65"/>
        <v>328</v>
      </c>
      <c r="T337" s="56">
        <f>+S337*'Failure Data'!F$3</f>
        <v>140.57142857142856</v>
      </c>
      <c r="Y337" s="70">
        <f t="shared" si="66"/>
        <v>328</v>
      </c>
      <c r="Z337" s="3">
        <f t="shared" si="67"/>
        <v>476.37389841302223</v>
      </c>
      <c r="AE337" s="70">
        <f t="shared" si="68"/>
        <v>328</v>
      </c>
      <c r="AF337" s="3">
        <f t="shared" si="69"/>
        <v>470.03404841013776</v>
      </c>
    </row>
    <row r="338" spans="1:32" x14ac:dyDescent="0.2">
      <c r="A338" s="1">
        <v>329</v>
      </c>
      <c r="B338" s="3">
        <f t="shared" si="60"/>
        <v>1119.6060606060607</v>
      </c>
      <c r="C338" s="37"/>
      <c r="D338" s="3">
        <f t="shared" si="61"/>
        <v>1109.818181818182</v>
      </c>
      <c r="E338" s="37"/>
      <c r="F338" s="68">
        <f t="shared" si="62"/>
        <v>-869.60606060606074</v>
      </c>
      <c r="G338" s="68">
        <f t="shared" si="63"/>
        <v>9.7878787878787534</v>
      </c>
      <c r="H338" s="68">
        <f t="shared" si="64"/>
        <v>1109.818181818182</v>
      </c>
      <c r="S338" s="78">
        <f t="shared" si="65"/>
        <v>329</v>
      </c>
      <c r="T338" s="56">
        <f>+S338*'Failure Data'!F$3</f>
        <v>141</v>
      </c>
      <c r="Y338" s="70">
        <f t="shared" si="66"/>
        <v>329</v>
      </c>
      <c r="Z338" s="3">
        <f t="shared" si="67"/>
        <v>477.8165934539112</v>
      </c>
      <c r="AE338" s="70">
        <f t="shared" si="68"/>
        <v>329</v>
      </c>
      <c r="AF338" s="3">
        <f t="shared" si="69"/>
        <v>471.47674345102672</v>
      </c>
    </row>
    <row r="339" spans="1:32" x14ac:dyDescent="0.2">
      <c r="A339" s="1">
        <v>330</v>
      </c>
      <c r="B339" s="3">
        <f t="shared" si="60"/>
        <v>1123</v>
      </c>
      <c r="C339" s="37"/>
      <c r="D339" s="3">
        <f t="shared" si="61"/>
        <v>1113.2121212121212</v>
      </c>
      <c r="E339" s="37"/>
      <c r="F339" s="68">
        <f t="shared" si="62"/>
        <v>-873</v>
      </c>
      <c r="G339" s="68">
        <f t="shared" si="63"/>
        <v>9.7878787878787534</v>
      </c>
      <c r="H339" s="68">
        <f t="shared" si="64"/>
        <v>1113.2121212121212</v>
      </c>
      <c r="S339" s="78">
        <f t="shared" si="65"/>
        <v>330</v>
      </c>
      <c r="T339" s="56">
        <f>+S339*'Failure Data'!F$3</f>
        <v>141.42857142857142</v>
      </c>
      <c r="Y339" s="70">
        <f t="shared" si="66"/>
        <v>330</v>
      </c>
      <c r="Z339" s="3">
        <f t="shared" si="67"/>
        <v>479.25928849480016</v>
      </c>
      <c r="AE339" s="70">
        <f t="shared" si="68"/>
        <v>330</v>
      </c>
      <c r="AF339" s="3">
        <f t="shared" si="69"/>
        <v>472.91943849191568</v>
      </c>
    </row>
    <row r="340" spans="1:32" x14ac:dyDescent="0.2">
      <c r="A340" s="1">
        <v>331</v>
      </c>
      <c r="B340" s="3">
        <f t="shared" si="60"/>
        <v>1126.3939393939395</v>
      </c>
      <c r="C340" s="37"/>
      <c r="D340" s="3">
        <f t="shared" si="61"/>
        <v>1116.6060606060607</v>
      </c>
      <c r="E340" s="37"/>
      <c r="F340" s="68">
        <f t="shared" si="62"/>
        <v>-876.39393939393949</v>
      </c>
      <c r="G340" s="68">
        <f t="shared" si="63"/>
        <v>9.7878787878787534</v>
      </c>
      <c r="H340" s="68">
        <f t="shared" si="64"/>
        <v>1116.6060606060607</v>
      </c>
      <c r="S340" s="78">
        <f t="shared" si="65"/>
        <v>331</v>
      </c>
      <c r="T340" s="56">
        <f>+S340*'Failure Data'!F$3</f>
        <v>141.85714285714286</v>
      </c>
      <c r="Y340" s="70">
        <f t="shared" si="66"/>
        <v>331</v>
      </c>
      <c r="Z340" s="3">
        <f t="shared" si="67"/>
        <v>480.70198353568912</v>
      </c>
      <c r="AE340" s="70">
        <f t="shared" si="68"/>
        <v>331</v>
      </c>
      <c r="AF340" s="3">
        <f t="shared" si="69"/>
        <v>474.36213353280465</v>
      </c>
    </row>
    <row r="341" spans="1:32" x14ac:dyDescent="0.2">
      <c r="A341" s="1">
        <v>332</v>
      </c>
      <c r="B341" s="3">
        <f t="shared" si="60"/>
        <v>1129.7878787878788</v>
      </c>
      <c r="C341" s="37"/>
      <c r="D341" s="3">
        <f t="shared" si="61"/>
        <v>1120</v>
      </c>
      <c r="E341" s="37"/>
      <c r="F341" s="68">
        <f t="shared" si="62"/>
        <v>-879.78787878787875</v>
      </c>
      <c r="G341" s="68">
        <f t="shared" si="63"/>
        <v>9.7878787878787534</v>
      </c>
      <c r="H341" s="68">
        <f t="shared" si="64"/>
        <v>1120</v>
      </c>
      <c r="S341" s="78">
        <f t="shared" si="65"/>
        <v>332</v>
      </c>
      <c r="T341" s="56">
        <f>+S341*'Failure Data'!F$3</f>
        <v>142.28571428571428</v>
      </c>
      <c r="Y341" s="70">
        <f t="shared" si="66"/>
        <v>332</v>
      </c>
      <c r="Z341" s="3">
        <f t="shared" si="67"/>
        <v>482.14467857657809</v>
      </c>
      <c r="AE341" s="70">
        <f t="shared" si="68"/>
        <v>332</v>
      </c>
      <c r="AF341" s="3">
        <f t="shared" si="69"/>
        <v>475.80482857369361</v>
      </c>
    </row>
    <row r="342" spans="1:32" x14ac:dyDescent="0.2">
      <c r="A342" s="1">
        <v>333</v>
      </c>
      <c r="B342" s="3">
        <f t="shared" si="60"/>
        <v>1133.1818181818182</v>
      </c>
      <c r="C342" s="37"/>
      <c r="D342" s="3">
        <f t="shared" si="61"/>
        <v>1123.3939393939395</v>
      </c>
      <c r="E342" s="37"/>
      <c r="F342" s="68">
        <f t="shared" si="62"/>
        <v>-883.18181818181824</v>
      </c>
      <c r="G342" s="68">
        <f t="shared" si="63"/>
        <v>9.7878787878787534</v>
      </c>
      <c r="H342" s="68">
        <f t="shared" si="64"/>
        <v>1123.3939393939395</v>
      </c>
      <c r="S342" s="78">
        <f t="shared" si="65"/>
        <v>333</v>
      </c>
      <c r="T342" s="56">
        <f>+S342*'Failure Data'!F$3</f>
        <v>142.71428571428569</v>
      </c>
      <c r="Y342" s="70">
        <f t="shared" si="66"/>
        <v>333</v>
      </c>
      <c r="Z342" s="3">
        <f t="shared" si="67"/>
        <v>483.58737361746705</v>
      </c>
      <c r="AE342" s="70">
        <f t="shared" si="68"/>
        <v>333</v>
      </c>
      <c r="AF342" s="3">
        <f t="shared" si="69"/>
        <v>477.24752361458258</v>
      </c>
    </row>
    <row r="343" spans="1:32" x14ac:dyDescent="0.2">
      <c r="A343" s="1">
        <v>334</v>
      </c>
      <c r="B343" s="3">
        <f t="shared" si="60"/>
        <v>1136.5757575757575</v>
      </c>
      <c r="C343" s="37"/>
      <c r="D343" s="3">
        <f t="shared" si="61"/>
        <v>1126.7878787878788</v>
      </c>
      <c r="E343" s="37"/>
      <c r="F343" s="68">
        <f t="shared" si="62"/>
        <v>-886.57575757575751</v>
      </c>
      <c r="G343" s="68">
        <f t="shared" si="63"/>
        <v>9.7878787878787534</v>
      </c>
      <c r="H343" s="68">
        <f t="shared" si="64"/>
        <v>1126.7878787878788</v>
      </c>
      <c r="S343" s="78">
        <f t="shared" si="65"/>
        <v>334</v>
      </c>
      <c r="T343" s="56">
        <f>+S343*'Failure Data'!F$3</f>
        <v>143.14285714285714</v>
      </c>
      <c r="Y343" s="70">
        <f t="shared" si="66"/>
        <v>334</v>
      </c>
      <c r="Z343" s="3">
        <f t="shared" si="67"/>
        <v>485.03006865835602</v>
      </c>
      <c r="AE343" s="70">
        <f t="shared" si="68"/>
        <v>334</v>
      </c>
      <c r="AF343" s="3">
        <f t="shared" si="69"/>
        <v>478.69021865547154</v>
      </c>
    </row>
    <row r="344" spans="1:32" x14ac:dyDescent="0.2">
      <c r="A344" s="1">
        <v>335</v>
      </c>
      <c r="B344" s="3">
        <f t="shared" si="60"/>
        <v>1139.969696969697</v>
      </c>
      <c r="C344" s="37"/>
      <c r="D344" s="3">
        <f t="shared" si="61"/>
        <v>1130.1818181818182</v>
      </c>
      <c r="E344" s="37"/>
      <c r="F344" s="68">
        <f t="shared" si="62"/>
        <v>-889.969696969697</v>
      </c>
      <c r="G344" s="68">
        <f t="shared" si="63"/>
        <v>9.7878787878787534</v>
      </c>
      <c r="H344" s="68">
        <f t="shared" si="64"/>
        <v>1130.1818181818182</v>
      </c>
      <c r="S344" s="78">
        <f t="shared" si="65"/>
        <v>335</v>
      </c>
      <c r="T344" s="56">
        <f>+S344*'Failure Data'!F$3</f>
        <v>143.57142857142856</v>
      </c>
      <c r="Y344" s="70">
        <f t="shared" si="66"/>
        <v>335</v>
      </c>
      <c r="Z344" s="3">
        <f t="shared" si="67"/>
        <v>486.47276369924498</v>
      </c>
      <c r="AE344" s="70">
        <f t="shared" si="68"/>
        <v>335</v>
      </c>
      <c r="AF344" s="3">
        <f t="shared" si="69"/>
        <v>480.1329136963605</v>
      </c>
    </row>
    <row r="345" spans="1:32" x14ac:dyDescent="0.2">
      <c r="A345" s="1">
        <v>336</v>
      </c>
      <c r="B345" s="3">
        <f t="shared" si="60"/>
        <v>1143.3636363636365</v>
      </c>
      <c r="C345" s="37"/>
      <c r="D345" s="3">
        <f t="shared" si="61"/>
        <v>1133.5757575757577</v>
      </c>
      <c r="E345" s="37"/>
      <c r="F345" s="68">
        <f t="shared" si="62"/>
        <v>-893.36363636363649</v>
      </c>
      <c r="G345" s="68">
        <f t="shared" si="63"/>
        <v>9.7878787878787534</v>
      </c>
      <c r="H345" s="68">
        <f t="shared" si="64"/>
        <v>1133.5757575757577</v>
      </c>
      <c r="S345" s="78">
        <f t="shared" si="65"/>
        <v>336</v>
      </c>
      <c r="T345" s="56">
        <f>+S345*'Failure Data'!F$3</f>
        <v>144</v>
      </c>
      <c r="Y345" s="70">
        <f t="shared" si="66"/>
        <v>336</v>
      </c>
      <c r="Z345" s="3">
        <f t="shared" si="67"/>
        <v>487.91545874013394</v>
      </c>
      <c r="AE345" s="70">
        <f t="shared" si="68"/>
        <v>336</v>
      </c>
      <c r="AF345" s="3">
        <f t="shared" si="69"/>
        <v>481.57560873724947</v>
      </c>
    </row>
    <row r="346" spans="1:32" x14ac:dyDescent="0.2">
      <c r="A346" s="1">
        <v>337</v>
      </c>
      <c r="B346" s="3">
        <f t="shared" si="60"/>
        <v>1146.7575757575758</v>
      </c>
      <c r="C346" s="37"/>
      <c r="D346" s="3">
        <f t="shared" si="61"/>
        <v>1136.969696969697</v>
      </c>
      <c r="E346" s="37"/>
      <c r="F346" s="68">
        <f t="shared" si="62"/>
        <v>-896.75757575757575</v>
      </c>
      <c r="G346" s="68">
        <f t="shared" si="63"/>
        <v>9.7878787878787534</v>
      </c>
      <c r="H346" s="68">
        <f t="shared" si="64"/>
        <v>1136.969696969697</v>
      </c>
      <c r="S346" s="78">
        <f t="shared" si="65"/>
        <v>337</v>
      </c>
      <c r="T346" s="56">
        <f>+S346*'Failure Data'!F$3</f>
        <v>144.42857142857142</v>
      </c>
      <c r="Y346" s="70">
        <f t="shared" si="66"/>
        <v>337</v>
      </c>
      <c r="Z346" s="3">
        <f t="shared" si="67"/>
        <v>489.35815378102291</v>
      </c>
      <c r="AE346" s="70">
        <f t="shared" si="68"/>
        <v>337</v>
      </c>
      <c r="AF346" s="3">
        <f t="shared" si="69"/>
        <v>483.01830377813843</v>
      </c>
    </row>
    <row r="347" spans="1:32" x14ac:dyDescent="0.2">
      <c r="A347" s="1">
        <v>338</v>
      </c>
      <c r="B347" s="3">
        <f t="shared" si="60"/>
        <v>1150.1515151515152</v>
      </c>
      <c r="C347" s="37"/>
      <c r="D347" s="3">
        <f t="shared" si="61"/>
        <v>1140.3636363636365</v>
      </c>
      <c r="E347" s="37"/>
      <c r="F347" s="68">
        <f t="shared" si="62"/>
        <v>-900.15151515151524</v>
      </c>
      <c r="G347" s="68">
        <f t="shared" si="63"/>
        <v>9.7878787878787534</v>
      </c>
      <c r="H347" s="68">
        <f t="shared" si="64"/>
        <v>1140.3636363636365</v>
      </c>
      <c r="S347" s="78">
        <f t="shared" si="65"/>
        <v>338</v>
      </c>
      <c r="T347" s="56">
        <f>+S347*'Failure Data'!F$3</f>
        <v>144.85714285714286</v>
      </c>
      <c r="Y347" s="70">
        <f t="shared" si="66"/>
        <v>338</v>
      </c>
      <c r="Z347" s="3">
        <f t="shared" si="67"/>
        <v>490.80084882191187</v>
      </c>
      <c r="AE347" s="70">
        <f t="shared" si="68"/>
        <v>338</v>
      </c>
      <c r="AF347" s="3">
        <f t="shared" si="69"/>
        <v>484.4609988190274</v>
      </c>
    </row>
    <row r="348" spans="1:32" x14ac:dyDescent="0.2">
      <c r="A348" s="1">
        <v>339</v>
      </c>
      <c r="B348" s="3">
        <f t="shared" si="60"/>
        <v>1153.5454545454545</v>
      </c>
      <c r="C348" s="37"/>
      <c r="D348" s="3">
        <f t="shared" si="61"/>
        <v>1143.7575757575758</v>
      </c>
      <c r="E348" s="37"/>
      <c r="F348" s="68">
        <f t="shared" si="62"/>
        <v>-903.5454545454545</v>
      </c>
      <c r="G348" s="68">
        <f t="shared" si="63"/>
        <v>9.7878787878787534</v>
      </c>
      <c r="H348" s="68">
        <f t="shared" si="64"/>
        <v>1143.7575757575758</v>
      </c>
      <c r="S348" s="78">
        <f t="shared" si="65"/>
        <v>339</v>
      </c>
      <c r="T348" s="56">
        <f>+S348*'Failure Data'!F$3</f>
        <v>145.28571428571428</v>
      </c>
      <c r="Y348" s="70">
        <f t="shared" si="66"/>
        <v>339</v>
      </c>
      <c r="Z348" s="3">
        <f t="shared" si="67"/>
        <v>492.24354386280083</v>
      </c>
      <c r="AE348" s="70">
        <f t="shared" si="68"/>
        <v>339</v>
      </c>
      <c r="AF348" s="3">
        <f t="shared" si="69"/>
        <v>485.90369385991636</v>
      </c>
    </row>
    <row r="349" spans="1:32" x14ac:dyDescent="0.2">
      <c r="A349" s="1">
        <v>340</v>
      </c>
      <c r="B349" s="3">
        <f t="shared" si="60"/>
        <v>1156.939393939394</v>
      </c>
      <c r="C349" s="37"/>
      <c r="D349" s="3">
        <f t="shared" si="61"/>
        <v>1147.1515151515152</v>
      </c>
      <c r="E349" s="37"/>
      <c r="F349" s="68">
        <f t="shared" si="62"/>
        <v>-906.93939393939399</v>
      </c>
      <c r="G349" s="68">
        <f t="shared" si="63"/>
        <v>9.7878787878787534</v>
      </c>
      <c r="H349" s="68">
        <f t="shared" si="64"/>
        <v>1147.1515151515152</v>
      </c>
      <c r="S349" s="78">
        <f t="shared" si="65"/>
        <v>340</v>
      </c>
      <c r="T349" s="56">
        <f>+S349*'Failure Data'!F$3</f>
        <v>145.71428571428569</v>
      </c>
      <c r="Y349" s="70">
        <f t="shared" si="66"/>
        <v>340</v>
      </c>
      <c r="Z349" s="3">
        <f t="shared" si="67"/>
        <v>493.6862389036898</v>
      </c>
      <c r="AE349" s="70">
        <f t="shared" si="68"/>
        <v>340</v>
      </c>
      <c r="AF349" s="3">
        <f t="shared" si="69"/>
        <v>487.34638890080532</v>
      </c>
    </row>
    <row r="350" spans="1:32" x14ac:dyDescent="0.2">
      <c r="A350" s="1">
        <v>341</v>
      </c>
      <c r="B350" s="3">
        <f t="shared" si="60"/>
        <v>1160.3333333333333</v>
      </c>
      <c r="C350" s="37"/>
      <c r="D350" s="3">
        <f t="shared" si="61"/>
        <v>1150.5454545454545</v>
      </c>
      <c r="E350" s="37"/>
      <c r="F350" s="68">
        <f t="shared" si="62"/>
        <v>-910.33333333333326</v>
      </c>
      <c r="G350" s="68">
        <f t="shared" si="63"/>
        <v>9.7878787878787534</v>
      </c>
      <c r="H350" s="68">
        <f t="shared" si="64"/>
        <v>1150.5454545454545</v>
      </c>
      <c r="S350" s="78">
        <f t="shared" si="65"/>
        <v>341</v>
      </c>
      <c r="T350" s="56">
        <f>+S350*'Failure Data'!F$3</f>
        <v>146.14285714285714</v>
      </c>
      <c r="Y350" s="70">
        <f t="shared" si="66"/>
        <v>341</v>
      </c>
      <c r="Z350" s="3">
        <f t="shared" si="67"/>
        <v>495.12893394457876</v>
      </c>
      <c r="AE350" s="70">
        <f t="shared" si="68"/>
        <v>341</v>
      </c>
      <c r="AF350" s="3">
        <f t="shared" si="69"/>
        <v>488.78908394169429</v>
      </c>
    </row>
    <row r="351" spans="1:32" x14ac:dyDescent="0.2">
      <c r="A351" s="1">
        <v>342</v>
      </c>
      <c r="B351" s="3">
        <f t="shared" si="60"/>
        <v>1163.7272727272727</v>
      </c>
      <c r="C351" s="37"/>
      <c r="D351" s="3">
        <f t="shared" si="61"/>
        <v>1153.939393939394</v>
      </c>
      <c r="E351" s="37"/>
      <c r="F351" s="68">
        <f t="shared" si="62"/>
        <v>-913.72727272727275</v>
      </c>
      <c r="G351" s="68">
        <f t="shared" si="63"/>
        <v>9.7878787878787534</v>
      </c>
      <c r="H351" s="68">
        <f t="shared" si="64"/>
        <v>1153.939393939394</v>
      </c>
      <c r="S351" s="78">
        <f t="shared" si="65"/>
        <v>342</v>
      </c>
      <c r="T351" s="56">
        <f>+S351*'Failure Data'!F$3</f>
        <v>146.57142857142856</v>
      </c>
      <c r="Y351" s="70">
        <f t="shared" si="66"/>
        <v>342</v>
      </c>
      <c r="Z351" s="3">
        <f t="shared" si="67"/>
        <v>496.57162898546773</v>
      </c>
      <c r="AE351" s="70">
        <f t="shared" si="68"/>
        <v>342</v>
      </c>
      <c r="AF351" s="3">
        <f t="shared" si="69"/>
        <v>490.23177898258325</v>
      </c>
    </row>
    <row r="352" spans="1:32" x14ac:dyDescent="0.2">
      <c r="A352" s="1">
        <v>343</v>
      </c>
      <c r="B352" s="3">
        <f t="shared" si="60"/>
        <v>1167.1212121212122</v>
      </c>
      <c r="C352" s="37"/>
      <c r="D352" s="3">
        <f t="shared" si="61"/>
        <v>1157.3333333333335</v>
      </c>
      <c r="E352" s="37"/>
      <c r="F352" s="68">
        <f t="shared" si="62"/>
        <v>-917.12121212121224</v>
      </c>
      <c r="G352" s="68">
        <f t="shared" si="63"/>
        <v>9.7878787878787534</v>
      </c>
      <c r="H352" s="68">
        <f t="shared" si="64"/>
        <v>1157.3333333333335</v>
      </c>
      <c r="S352" s="78">
        <f t="shared" si="65"/>
        <v>343</v>
      </c>
      <c r="T352" s="56">
        <f>+S352*'Failure Data'!F$3</f>
        <v>147</v>
      </c>
      <c r="Y352" s="70">
        <f t="shared" si="66"/>
        <v>343</v>
      </c>
      <c r="Z352" s="3">
        <f t="shared" si="67"/>
        <v>498.01432402635669</v>
      </c>
      <c r="AE352" s="70">
        <f t="shared" si="68"/>
        <v>343</v>
      </c>
      <c r="AF352" s="3">
        <f t="shared" si="69"/>
        <v>491.67447402347221</v>
      </c>
    </row>
    <row r="353" spans="1:32" x14ac:dyDescent="0.2">
      <c r="A353" s="1">
        <v>344</v>
      </c>
      <c r="B353" s="3">
        <f t="shared" si="60"/>
        <v>1170.5151515151515</v>
      </c>
      <c r="C353" s="37"/>
      <c r="D353" s="3">
        <f t="shared" si="61"/>
        <v>1160.7272727272727</v>
      </c>
      <c r="E353" s="37"/>
      <c r="F353" s="68">
        <f t="shared" si="62"/>
        <v>-920.5151515151515</v>
      </c>
      <c r="G353" s="68">
        <f t="shared" si="63"/>
        <v>9.7878787878787534</v>
      </c>
      <c r="H353" s="68">
        <f t="shared" si="64"/>
        <v>1160.7272727272727</v>
      </c>
      <c r="S353" s="78">
        <f t="shared" si="65"/>
        <v>344</v>
      </c>
      <c r="T353" s="56">
        <f>+S353*'Failure Data'!F$3</f>
        <v>147.42857142857142</v>
      </c>
      <c r="Y353" s="70">
        <f t="shared" si="66"/>
        <v>344</v>
      </c>
      <c r="Z353" s="3">
        <f t="shared" si="67"/>
        <v>499.45701906724565</v>
      </c>
      <c r="AE353" s="70">
        <f t="shared" si="68"/>
        <v>344</v>
      </c>
      <c r="AF353" s="3">
        <f t="shared" si="69"/>
        <v>493.11716906436118</v>
      </c>
    </row>
    <row r="354" spans="1:32" x14ac:dyDescent="0.2">
      <c r="A354" s="1">
        <v>345</v>
      </c>
      <c r="B354" s="3">
        <f t="shared" si="60"/>
        <v>1173.909090909091</v>
      </c>
      <c r="C354" s="37"/>
      <c r="D354" s="3">
        <f t="shared" si="61"/>
        <v>1164.1212121212122</v>
      </c>
      <c r="E354" s="37"/>
      <c r="F354" s="68">
        <f t="shared" si="62"/>
        <v>-923.90909090909099</v>
      </c>
      <c r="G354" s="68">
        <f t="shared" si="63"/>
        <v>9.7878787878787534</v>
      </c>
      <c r="H354" s="68">
        <f t="shared" si="64"/>
        <v>1164.1212121212122</v>
      </c>
      <c r="S354" s="78">
        <f t="shared" si="65"/>
        <v>345</v>
      </c>
      <c r="T354" s="56">
        <f>+S354*'Failure Data'!F$3</f>
        <v>147.85714285714286</v>
      </c>
      <c r="Y354" s="70">
        <f t="shared" si="66"/>
        <v>345</v>
      </c>
      <c r="Z354" s="3">
        <f t="shared" si="67"/>
        <v>500.89971410813462</v>
      </c>
      <c r="AE354" s="70">
        <f t="shared" si="68"/>
        <v>345</v>
      </c>
      <c r="AF354" s="3">
        <f t="shared" si="69"/>
        <v>494.55986410525014</v>
      </c>
    </row>
    <row r="355" spans="1:32" x14ac:dyDescent="0.2">
      <c r="A355" s="1">
        <v>346</v>
      </c>
      <c r="B355" s="3">
        <f t="shared" si="60"/>
        <v>1177.3030303030303</v>
      </c>
      <c r="C355" s="37"/>
      <c r="D355" s="3">
        <f t="shared" si="61"/>
        <v>1167.5151515151515</v>
      </c>
      <c r="E355" s="37"/>
      <c r="F355" s="68">
        <f t="shared" si="62"/>
        <v>-927.30303030303025</v>
      </c>
      <c r="G355" s="68">
        <f t="shared" si="63"/>
        <v>9.7878787878787534</v>
      </c>
      <c r="H355" s="68">
        <f t="shared" si="64"/>
        <v>1167.5151515151515</v>
      </c>
      <c r="S355" s="78">
        <f t="shared" si="65"/>
        <v>346</v>
      </c>
      <c r="T355" s="56">
        <f>+S355*'Failure Data'!F$3</f>
        <v>148.28571428571428</v>
      </c>
      <c r="Y355" s="70">
        <f t="shared" si="66"/>
        <v>346</v>
      </c>
      <c r="Z355" s="3">
        <f t="shared" si="67"/>
        <v>502.34240914902358</v>
      </c>
      <c r="AE355" s="70">
        <f t="shared" si="68"/>
        <v>346</v>
      </c>
      <c r="AF355" s="3">
        <f t="shared" si="69"/>
        <v>496.00255914613911</v>
      </c>
    </row>
    <row r="356" spans="1:32" x14ac:dyDescent="0.2">
      <c r="A356" s="1">
        <v>347</v>
      </c>
      <c r="B356" s="3">
        <f t="shared" si="60"/>
        <v>1180.6969696969697</v>
      </c>
      <c r="C356" s="37"/>
      <c r="D356" s="3">
        <f t="shared" si="61"/>
        <v>1170.909090909091</v>
      </c>
      <c r="E356" s="37"/>
      <c r="F356" s="68">
        <f t="shared" si="62"/>
        <v>-930.69696969696975</v>
      </c>
      <c r="G356" s="68">
        <f t="shared" si="63"/>
        <v>9.7878787878787534</v>
      </c>
      <c r="H356" s="68">
        <f t="shared" si="64"/>
        <v>1170.909090909091</v>
      </c>
      <c r="S356" s="78">
        <f t="shared" si="65"/>
        <v>347</v>
      </c>
      <c r="T356" s="56">
        <f>+S356*'Failure Data'!F$3</f>
        <v>148.71428571428569</v>
      </c>
      <c r="Y356" s="70">
        <f t="shared" si="66"/>
        <v>347</v>
      </c>
      <c r="Z356" s="3">
        <f t="shared" si="67"/>
        <v>503.78510418991254</v>
      </c>
      <c r="AE356" s="70">
        <f t="shared" si="68"/>
        <v>347</v>
      </c>
      <c r="AF356" s="3">
        <f t="shared" si="69"/>
        <v>497.44525418702807</v>
      </c>
    </row>
    <row r="357" spans="1:32" x14ac:dyDescent="0.2">
      <c r="A357" s="1">
        <v>348</v>
      </c>
      <c r="B357" s="3">
        <f t="shared" ref="B357:B420" si="70">+(B$4*A357)+B$5</f>
        <v>1184.0909090909092</v>
      </c>
      <c r="C357" s="37"/>
      <c r="D357" s="3">
        <f t="shared" ref="D357:D420" si="71">+(D$4*A357)+D$5</f>
        <v>1174.3030303030305</v>
      </c>
      <c r="E357" s="37"/>
      <c r="F357" s="68">
        <f t="shared" ref="F357:F420" si="72">+xmax-B357</f>
        <v>-934.09090909090924</v>
      </c>
      <c r="G357" s="68">
        <f t="shared" ref="G357:G420" si="73">+B357-D357</f>
        <v>9.7878787878787534</v>
      </c>
      <c r="H357" s="68">
        <f t="shared" ref="H357:H420" si="74">D357</f>
        <v>1174.3030303030305</v>
      </c>
      <c r="S357" s="78">
        <f t="shared" ref="S357:S420" si="75">Y357</f>
        <v>348</v>
      </c>
      <c r="T357" s="56">
        <f>+S357*'Failure Data'!F$3</f>
        <v>149.14285714285714</v>
      </c>
      <c r="Y357" s="70">
        <f t="shared" ref="Y357:Y420" si="76">A357</f>
        <v>348</v>
      </c>
      <c r="Z357" s="3">
        <f t="shared" ref="Z357:Z420" si="77">(RejectSlope*Y357)+RejectYint</f>
        <v>505.22779923080151</v>
      </c>
      <c r="AE357" s="70">
        <f t="shared" ref="AE357:AE420" si="78">Y357</f>
        <v>348</v>
      </c>
      <c r="AF357" s="3">
        <f t="shared" ref="AF357:AF420" si="79">(AcceptSlope*AE357)+AcceptYint</f>
        <v>498.88794922791703</v>
      </c>
    </row>
    <row r="358" spans="1:32" x14ac:dyDescent="0.2">
      <c r="A358" s="1">
        <v>349</v>
      </c>
      <c r="B358" s="3">
        <f t="shared" si="70"/>
        <v>1187.4848484848485</v>
      </c>
      <c r="C358" s="37"/>
      <c r="D358" s="3">
        <f t="shared" si="71"/>
        <v>1177.6969696969697</v>
      </c>
      <c r="E358" s="37"/>
      <c r="F358" s="68">
        <f t="shared" si="72"/>
        <v>-937.4848484848485</v>
      </c>
      <c r="G358" s="68">
        <f t="shared" si="73"/>
        <v>9.7878787878787534</v>
      </c>
      <c r="H358" s="68">
        <f t="shared" si="74"/>
        <v>1177.6969696969697</v>
      </c>
      <c r="S358" s="78">
        <f t="shared" si="75"/>
        <v>349</v>
      </c>
      <c r="T358" s="56">
        <f>+S358*'Failure Data'!F$3</f>
        <v>149.57142857142856</v>
      </c>
      <c r="Y358" s="70">
        <f t="shared" si="76"/>
        <v>349</v>
      </c>
      <c r="Z358" s="3">
        <f t="shared" si="77"/>
        <v>506.67049427169047</v>
      </c>
      <c r="AE358" s="70">
        <f t="shared" si="78"/>
        <v>349</v>
      </c>
      <c r="AF358" s="3">
        <f t="shared" si="79"/>
        <v>500.330644268806</v>
      </c>
    </row>
    <row r="359" spans="1:32" x14ac:dyDescent="0.2">
      <c r="A359" s="1">
        <v>350</v>
      </c>
      <c r="B359" s="3">
        <f t="shared" si="70"/>
        <v>1190.878787878788</v>
      </c>
      <c r="C359" s="37"/>
      <c r="D359" s="3">
        <f t="shared" si="71"/>
        <v>1181.0909090909092</v>
      </c>
      <c r="E359" s="37"/>
      <c r="F359" s="68">
        <f t="shared" si="72"/>
        <v>-940.87878787878799</v>
      </c>
      <c r="G359" s="68">
        <f t="shared" si="73"/>
        <v>9.7878787878787534</v>
      </c>
      <c r="H359" s="68">
        <f t="shared" si="74"/>
        <v>1181.0909090909092</v>
      </c>
      <c r="S359" s="78">
        <f t="shared" si="75"/>
        <v>350</v>
      </c>
      <c r="T359" s="56">
        <f>+S359*'Failure Data'!F$3</f>
        <v>150</v>
      </c>
      <c r="Y359" s="70">
        <f t="shared" si="76"/>
        <v>350</v>
      </c>
      <c r="Z359" s="3">
        <f t="shared" si="77"/>
        <v>508.11318931257944</v>
      </c>
      <c r="AE359" s="70">
        <f t="shared" si="78"/>
        <v>350</v>
      </c>
      <c r="AF359" s="3">
        <f t="shared" si="79"/>
        <v>501.77333930969496</v>
      </c>
    </row>
    <row r="360" spans="1:32" x14ac:dyDescent="0.2">
      <c r="A360" s="1">
        <v>351</v>
      </c>
      <c r="B360" s="3">
        <f t="shared" si="70"/>
        <v>1194.2727272727273</v>
      </c>
      <c r="C360" s="37"/>
      <c r="D360" s="3">
        <f t="shared" si="71"/>
        <v>1184.4848484848485</v>
      </c>
      <c r="E360" s="37"/>
      <c r="F360" s="68">
        <f t="shared" si="72"/>
        <v>-944.27272727272725</v>
      </c>
      <c r="G360" s="68">
        <f t="shared" si="73"/>
        <v>9.7878787878787534</v>
      </c>
      <c r="H360" s="68">
        <f t="shared" si="74"/>
        <v>1184.4848484848485</v>
      </c>
      <c r="S360" s="78">
        <f t="shared" si="75"/>
        <v>351</v>
      </c>
      <c r="T360" s="56">
        <f>+S360*'Failure Data'!F$3</f>
        <v>150.42857142857142</v>
      </c>
      <c r="Y360" s="70">
        <f t="shared" si="76"/>
        <v>351</v>
      </c>
      <c r="Z360" s="3">
        <f t="shared" si="77"/>
        <v>509.5558843534684</v>
      </c>
      <c r="AE360" s="70">
        <f t="shared" si="78"/>
        <v>351</v>
      </c>
      <c r="AF360" s="3">
        <f t="shared" si="79"/>
        <v>503.21603435058393</v>
      </c>
    </row>
    <row r="361" spans="1:32" x14ac:dyDescent="0.2">
      <c r="A361" s="1">
        <v>352</v>
      </c>
      <c r="B361" s="3">
        <f t="shared" si="70"/>
        <v>1197.6666666666667</v>
      </c>
      <c r="C361" s="37"/>
      <c r="D361" s="3">
        <f t="shared" si="71"/>
        <v>1187.878787878788</v>
      </c>
      <c r="E361" s="37"/>
      <c r="F361" s="68">
        <f t="shared" si="72"/>
        <v>-947.66666666666674</v>
      </c>
      <c r="G361" s="68">
        <f t="shared" si="73"/>
        <v>9.7878787878787534</v>
      </c>
      <c r="H361" s="68">
        <f t="shared" si="74"/>
        <v>1187.878787878788</v>
      </c>
      <c r="S361" s="78">
        <f t="shared" si="75"/>
        <v>352</v>
      </c>
      <c r="T361" s="56">
        <f>+S361*'Failure Data'!F$3</f>
        <v>150.85714285714286</v>
      </c>
      <c r="Y361" s="70">
        <f t="shared" si="76"/>
        <v>352</v>
      </c>
      <c r="Z361" s="3">
        <f t="shared" si="77"/>
        <v>510.99857939435736</v>
      </c>
      <c r="AE361" s="70">
        <f t="shared" si="78"/>
        <v>352</v>
      </c>
      <c r="AF361" s="3">
        <f t="shared" si="79"/>
        <v>504.65872939147289</v>
      </c>
    </row>
    <row r="362" spans="1:32" x14ac:dyDescent="0.2">
      <c r="A362" s="1">
        <v>353</v>
      </c>
      <c r="B362" s="3">
        <f t="shared" si="70"/>
        <v>1201.060606060606</v>
      </c>
      <c r="C362" s="37"/>
      <c r="D362" s="3">
        <f t="shared" si="71"/>
        <v>1191.2727272727273</v>
      </c>
      <c r="E362" s="37"/>
      <c r="F362" s="68">
        <f t="shared" si="72"/>
        <v>-951.06060606060601</v>
      </c>
      <c r="G362" s="68">
        <f t="shared" si="73"/>
        <v>9.7878787878787534</v>
      </c>
      <c r="H362" s="68">
        <f t="shared" si="74"/>
        <v>1191.2727272727273</v>
      </c>
      <c r="S362" s="78">
        <f t="shared" si="75"/>
        <v>353</v>
      </c>
      <c r="T362" s="56">
        <f>+S362*'Failure Data'!F$3</f>
        <v>151.28571428571428</v>
      </c>
      <c r="Y362" s="70">
        <f t="shared" si="76"/>
        <v>353</v>
      </c>
      <c r="Z362" s="3">
        <f t="shared" si="77"/>
        <v>512.44127443524633</v>
      </c>
      <c r="AE362" s="70">
        <f t="shared" si="78"/>
        <v>353</v>
      </c>
      <c r="AF362" s="3">
        <f t="shared" si="79"/>
        <v>506.10142443236185</v>
      </c>
    </row>
    <row r="363" spans="1:32" x14ac:dyDescent="0.2">
      <c r="A363" s="1">
        <v>354</v>
      </c>
      <c r="B363" s="3">
        <f t="shared" si="70"/>
        <v>1204.4545454545455</v>
      </c>
      <c r="C363" s="37"/>
      <c r="D363" s="3">
        <f t="shared" si="71"/>
        <v>1194.6666666666667</v>
      </c>
      <c r="E363" s="37"/>
      <c r="F363" s="68">
        <f t="shared" si="72"/>
        <v>-954.4545454545455</v>
      </c>
      <c r="G363" s="68">
        <f t="shared" si="73"/>
        <v>9.7878787878787534</v>
      </c>
      <c r="H363" s="68">
        <f t="shared" si="74"/>
        <v>1194.6666666666667</v>
      </c>
      <c r="S363" s="78">
        <f t="shared" si="75"/>
        <v>354</v>
      </c>
      <c r="T363" s="56">
        <f>+S363*'Failure Data'!F$3</f>
        <v>151.71428571428569</v>
      </c>
      <c r="Y363" s="70">
        <f t="shared" si="76"/>
        <v>354</v>
      </c>
      <c r="Z363" s="3">
        <f t="shared" si="77"/>
        <v>513.88396947613523</v>
      </c>
      <c r="AE363" s="70">
        <f t="shared" si="78"/>
        <v>354</v>
      </c>
      <c r="AF363" s="3">
        <f t="shared" si="79"/>
        <v>507.54411947325082</v>
      </c>
    </row>
    <row r="364" spans="1:32" x14ac:dyDescent="0.2">
      <c r="A364" s="1">
        <v>355</v>
      </c>
      <c r="B364" s="3">
        <f t="shared" si="70"/>
        <v>1207.848484848485</v>
      </c>
      <c r="C364" s="37"/>
      <c r="D364" s="3">
        <f t="shared" si="71"/>
        <v>1198.0606060606062</v>
      </c>
      <c r="E364" s="37"/>
      <c r="F364" s="68">
        <f t="shared" si="72"/>
        <v>-957.84848484848499</v>
      </c>
      <c r="G364" s="68">
        <f t="shared" si="73"/>
        <v>9.7878787878787534</v>
      </c>
      <c r="H364" s="68">
        <f t="shared" si="74"/>
        <v>1198.0606060606062</v>
      </c>
      <c r="S364" s="78">
        <f t="shared" si="75"/>
        <v>355</v>
      </c>
      <c r="T364" s="56">
        <f>+S364*'Failure Data'!F$3</f>
        <v>152.14285714285714</v>
      </c>
      <c r="Y364" s="70">
        <f t="shared" si="76"/>
        <v>355</v>
      </c>
      <c r="Z364" s="3">
        <f t="shared" si="77"/>
        <v>515.32666451702414</v>
      </c>
      <c r="AE364" s="70">
        <f t="shared" si="78"/>
        <v>355</v>
      </c>
      <c r="AF364" s="3">
        <f t="shared" si="79"/>
        <v>508.98681451413978</v>
      </c>
    </row>
    <row r="365" spans="1:32" x14ac:dyDescent="0.2">
      <c r="A365" s="1">
        <v>356</v>
      </c>
      <c r="B365" s="3">
        <f t="shared" si="70"/>
        <v>1211.2424242424242</v>
      </c>
      <c r="C365" s="37"/>
      <c r="D365" s="3">
        <f t="shared" si="71"/>
        <v>1201.4545454545455</v>
      </c>
      <c r="E365" s="37"/>
      <c r="F365" s="68">
        <f t="shared" si="72"/>
        <v>-961.24242424242425</v>
      </c>
      <c r="G365" s="68">
        <f t="shared" si="73"/>
        <v>9.7878787878787534</v>
      </c>
      <c r="H365" s="68">
        <f t="shared" si="74"/>
        <v>1201.4545454545455</v>
      </c>
      <c r="S365" s="78">
        <f t="shared" si="75"/>
        <v>356</v>
      </c>
      <c r="T365" s="56">
        <f>+S365*'Failure Data'!F$3</f>
        <v>152.57142857142856</v>
      </c>
      <c r="Y365" s="70">
        <f t="shared" si="76"/>
        <v>356</v>
      </c>
      <c r="Z365" s="3">
        <f t="shared" si="77"/>
        <v>516.76935955791316</v>
      </c>
      <c r="AE365" s="70">
        <f t="shared" si="78"/>
        <v>356</v>
      </c>
      <c r="AF365" s="3">
        <f t="shared" si="79"/>
        <v>510.42950955502869</v>
      </c>
    </row>
    <row r="366" spans="1:32" x14ac:dyDescent="0.2">
      <c r="A366" s="1">
        <v>357</v>
      </c>
      <c r="B366" s="3">
        <f t="shared" si="70"/>
        <v>1214.6363636363637</v>
      </c>
      <c r="C366" s="37"/>
      <c r="D366" s="3">
        <f t="shared" si="71"/>
        <v>1204.848484848485</v>
      </c>
      <c r="E366" s="37"/>
      <c r="F366" s="68">
        <f t="shared" si="72"/>
        <v>-964.63636363636374</v>
      </c>
      <c r="G366" s="68">
        <f t="shared" si="73"/>
        <v>9.7878787878787534</v>
      </c>
      <c r="H366" s="68">
        <f t="shared" si="74"/>
        <v>1204.848484848485</v>
      </c>
      <c r="S366" s="78">
        <f t="shared" si="75"/>
        <v>357</v>
      </c>
      <c r="T366" s="56">
        <f>+S366*'Failure Data'!F$3</f>
        <v>153</v>
      </c>
      <c r="Y366" s="70">
        <f t="shared" si="76"/>
        <v>357</v>
      </c>
      <c r="Z366" s="3">
        <f t="shared" si="77"/>
        <v>518.21205459880207</v>
      </c>
      <c r="AE366" s="70">
        <f t="shared" si="78"/>
        <v>357</v>
      </c>
      <c r="AF366" s="3">
        <f t="shared" si="79"/>
        <v>511.87220459591771</v>
      </c>
    </row>
    <row r="367" spans="1:32" x14ac:dyDescent="0.2">
      <c r="A367" s="1">
        <v>358</v>
      </c>
      <c r="B367" s="3">
        <f t="shared" si="70"/>
        <v>1218.030303030303</v>
      </c>
      <c r="C367" s="37"/>
      <c r="D367" s="3">
        <f t="shared" si="71"/>
        <v>1208.2424242424242</v>
      </c>
      <c r="E367" s="37"/>
      <c r="F367" s="68">
        <f t="shared" si="72"/>
        <v>-968.030303030303</v>
      </c>
      <c r="G367" s="68">
        <f t="shared" si="73"/>
        <v>9.7878787878787534</v>
      </c>
      <c r="H367" s="68">
        <f t="shared" si="74"/>
        <v>1208.2424242424242</v>
      </c>
      <c r="S367" s="78">
        <f t="shared" si="75"/>
        <v>358</v>
      </c>
      <c r="T367" s="56">
        <f>+S367*'Failure Data'!F$3</f>
        <v>153.42857142857142</v>
      </c>
      <c r="Y367" s="70">
        <f t="shared" si="76"/>
        <v>358</v>
      </c>
      <c r="Z367" s="3">
        <f t="shared" si="77"/>
        <v>519.65474963969109</v>
      </c>
      <c r="AE367" s="70">
        <f t="shared" si="78"/>
        <v>358</v>
      </c>
      <c r="AF367" s="3">
        <f t="shared" si="79"/>
        <v>513.31489963680667</v>
      </c>
    </row>
    <row r="368" spans="1:32" x14ac:dyDescent="0.2">
      <c r="A368" s="1">
        <v>359</v>
      </c>
      <c r="B368" s="3">
        <f t="shared" si="70"/>
        <v>1221.4242424242425</v>
      </c>
      <c r="C368" s="37"/>
      <c r="D368" s="3">
        <f t="shared" si="71"/>
        <v>1211.6363636363637</v>
      </c>
      <c r="E368" s="37"/>
      <c r="F368" s="68">
        <f t="shared" si="72"/>
        <v>-971.42424242424249</v>
      </c>
      <c r="G368" s="68">
        <f t="shared" si="73"/>
        <v>9.7878787878787534</v>
      </c>
      <c r="H368" s="68">
        <f t="shared" si="74"/>
        <v>1211.6363636363637</v>
      </c>
      <c r="S368" s="78">
        <f t="shared" si="75"/>
        <v>359</v>
      </c>
      <c r="T368" s="56">
        <f>+S368*'Failure Data'!F$3</f>
        <v>153.85714285714286</v>
      </c>
      <c r="Y368" s="70">
        <f t="shared" si="76"/>
        <v>359</v>
      </c>
      <c r="Z368" s="3">
        <f t="shared" si="77"/>
        <v>521.09744468058</v>
      </c>
      <c r="AE368" s="70">
        <f t="shared" si="78"/>
        <v>359</v>
      </c>
      <c r="AF368" s="3">
        <f t="shared" si="79"/>
        <v>514.75759467769569</v>
      </c>
    </row>
    <row r="369" spans="1:32" x14ac:dyDescent="0.2">
      <c r="A369" s="1">
        <v>360</v>
      </c>
      <c r="B369" s="3">
        <f t="shared" si="70"/>
        <v>1224.8181818181818</v>
      </c>
      <c r="C369" s="37"/>
      <c r="D369" s="3">
        <f t="shared" si="71"/>
        <v>1215.030303030303</v>
      </c>
      <c r="E369" s="37"/>
      <c r="F369" s="68">
        <f t="shared" si="72"/>
        <v>-974.81818181818176</v>
      </c>
      <c r="G369" s="68">
        <f t="shared" si="73"/>
        <v>9.7878787878787534</v>
      </c>
      <c r="H369" s="68">
        <f t="shared" si="74"/>
        <v>1215.030303030303</v>
      </c>
      <c r="S369" s="78">
        <f t="shared" si="75"/>
        <v>360</v>
      </c>
      <c r="T369" s="56">
        <f>+S369*'Failure Data'!F$3</f>
        <v>154.28571428571428</v>
      </c>
      <c r="Y369" s="70">
        <f t="shared" si="76"/>
        <v>360</v>
      </c>
      <c r="Z369" s="3">
        <f t="shared" si="77"/>
        <v>522.54013972146902</v>
      </c>
      <c r="AE369" s="70">
        <f t="shared" si="78"/>
        <v>360</v>
      </c>
      <c r="AF369" s="3">
        <f t="shared" si="79"/>
        <v>516.2002897185846</v>
      </c>
    </row>
    <row r="370" spans="1:32" x14ac:dyDescent="0.2">
      <c r="A370" s="1">
        <v>361</v>
      </c>
      <c r="B370" s="3">
        <f t="shared" si="70"/>
        <v>1228.2121212121212</v>
      </c>
      <c r="C370" s="37"/>
      <c r="D370" s="3">
        <f t="shared" si="71"/>
        <v>1218.4242424242425</v>
      </c>
      <c r="E370" s="37"/>
      <c r="F370" s="68">
        <f t="shared" si="72"/>
        <v>-978.21212121212125</v>
      </c>
      <c r="G370" s="68">
        <f t="shared" si="73"/>
        <v>9.7878787878787534</v>
      </c>
      <c r="H370" s="68">
        <f t="shared" si="74"/>
        <v>1218.4242424242425</v>
      </c>
      <c r="S370" s="78">
        <f t="shared" si="75"/>
        <v>361</v>
      </c>
      <c r="T370" s="56">
        <f>+S370*'Failure Data'!F$3</f>
        <v>154.71428571428569</v>
      </c>
      <c r="Y370" s="70">
        <f t="shared" si="76"/>
        <v>361</v>
      </c>
      <c r="Z370" s="3">
        <f t="shared" si="77"/>
        <v>523.98283476235792</v>
      </c>
      <c r="AE370" s="70">
        <f t="shared" si="78"/>
        <v>361</v>
      </c>
      <c r="AF370" s="3">
        <f t="shared" si="79"/>
        <v>517.64298475947362</v>
      </c>
    </row>
    <row r="371" spans="1:32" x14ac:dyDescent="0.2">
      <c r="A371" s="1">
        <v>362</v>
      </c>
      <c r="B371" s="3">
        <f t="shared" si="70"/>
        <v>1231.6060606060607</v>
      </c>
      <c r="C371" s="37"/>
      <c r="D371" s="3">
        <f t="shared" si="71"/>
        <v>1221.818181818182</v>
      </c>
      <c r="E371" s="37"/>
      <c r="F371" s="68">
        <f t="shared" si="72"/>
        <v>-981.60606060606074</v>
      </c>
      <c r="G371" s="68">
        <f t="shared" si="73"/>
        <v>9.7878787878787534</v>
      </c>
      <c r="H371" s="68">
        <f t="shared" si="74"/>
        <v>1221.818181818182</v>
      </c>
      <c r="S371" s="78">
        <f t="shared" si="75"/>
        <v>362</v>
      </c>
      <c r="T371" s="56">
        <f>+S371*'Failure Data'!F$3</f>
        <v>155.14285714285714</v>
      </c>
      <c r="Y371" s="70">
        <f t="shared" si="76"/>
        <v>362</v>
      </c>
      <c r="Z371" s="3">
        <f t="shared" si="77"/>
        <v>525.42552980324695</v>
      </c>
      <c r="AE371" s="70">
        <f t="shared" si="78"/>
        <v>362</v>
      </c>
      <c r="AF371" s="3">
        <f t="shared" si="79"/>
        <v>519.08567980036253</v>
      </c>
    </row>
    <row r="372" spans="1:32" x14ac:dyDescent="0.2">
      <c r="A372" s="1">
        <v>363</v>
      </c>
      <c r="B372" s="3">
        <f t="shared" si="70"/>
        <v>1235</v>
      </c>
      <c r="C372" s="37"/>
      <c r="D372" s="3">
        <f t="shared" si="71"/>
        <v>1225.2121212121212</v>
      </c>
      <c r="E372" s="37"/>
      <c r="F372" s="68">
        <f t="shared" si="72"/>
        <v>-985</v>
      </c>
      <c r="G372" s="68">
        <f t="shared" si="73"/>
        <v>9.7878787878787534</v>
      </c>
      <c r="H372" s="68">
        <f t="shared" si="74"/>
        <v>1225.2121212121212</v>
      </c>
      <c r="S372" s="78">
        <f t="shared" si="75"/>
        <v>363</v>
      </c>
      <c r="T372" s="56">
        <f>+S372*'Failure Data'!F$3</f>
        <v>155.57142857142856</v>
      </c>
      <c r="Y372" s="70">
        <f t="shared" si="76"/>
        <v>363</v>
      </c>
      <c r="Z372" s="3">
        <f t="shared" si="77"/>
        <v>526.86822484413585</v>
      </c>
      <c r="AE372" s="70">
        <f t="shared" si="78"/>
        <v>363</v>
      </c>
      <c r="AF372" s="3">
        <f t="shared" si="79"/>
        <v>520.52837484125155</v>
      </c>
    </row>
    <row r="373" spans="1:32" x14ac:dyDescent="0.2">
      <c r="A373" s="1">
        <v>364</v>
      </c>
      <c r="B373" s="3">
        <f t="shared" si="70"/>
        <v>1238.3939393939395</v>
      </c>
      <c r="C373" s="37"/>
      <c r="D373" s="3">
        <f t="shared" si="71"/>
        <v>1228.6060606060607</v>
      </c>
      <c r="E373" s="37"/>
      <c r="F373" s="68">
        <f t="shared" si="72"/>
        <v>-988.39393939393949</v>
      </c>
      <c r="G373" s="68">
        <f t="shared" si="73"/>
        <v>9.7878787878787534</v>
      </c>
      <c r="H373" s="68">
        <f t="shared" si="74"/>
        <v>1228.6060606060607</v>
      </c>
      <c r="S373" s="78">
        <f t="shared" si="75"/>
        <v>364</v>
      </c>
      <c r="T373" s="56">
        <f>+S373*'Failure Data'!F$3</f>
        <v>156</v>
      </c>
      <c r="Y373" s="70">
        <f t="shared" si="76"/>
        <v>364</v>
      </c>
      <c r="Z373" s="3">
        <f t="shared" si="77"/>
        <v>528.31091988502487</v>
      </c>
      <c r="AE373" s="70">
        <f t="shared" si="78"/>
        <v>364</v>
      </c>
      <c r="AF373" s="3">
        <f t="shared" si="79"/>
        <v>521.97106988214045</v>
      </c>
    </row>
    <row r="374" spans="1:32" x14ac:dyDescent="0.2">
      <c r="A374" s="1">
        <v>365</v>
      </c>
      <c r="B374" s="3">
        <f t="shared" si="70"/>
        <v>1241.7878787878788</v>
      </c>
      <c r="C374" s="37"/>
      <c r="D374" s="3">
        <f t="shared" si="71"/>
        <v>1232</v>
      </c>
      <c r="E374" s="37"/>
      <c r="F374" s="68">
        <f t="shared" si="72"/>
        <v>-991.78787878787875</v>
      </c>
      <c r="G374" s="68">
        <f t="shared" si="73"/>
        <v>9.7878787878787534</v>
      </c>
      <c r="H374" s="68">
        <f t="shared" si="74"/>
        <v>1232</v>
      </c>
      <c r="S374" s="78">
        <f t="shared" si="75"/>
        <v>365</v>
      </c>
      <c r="T374" s="56">
        <f>+S374*'Failure Data'!F$3</f>
        <v>156.42857142857142</v>
      </c>
      <c r="Y374" s="70">
        <f t="shared" si="76"/>
        <v>365</v>
      </c>
      <c r="Z374" s="3">
        <f t="shared" si="77"/>
        <v>529.75361492591378</v>
      </c>
      <c r="AE374" s="70">
        <f t="shared" si="78"/>
        <v>365</v>
      </c>
      <c r="AF374" s="3">
        <f t="shared" si="79"/>
        <v>523.41376492302948</v>
      </c>
    </row>
    <row r="375" spans="1:32" x14ac:dyDescent="0.2">
      <c r="A375" s="1">
        <v>366</v>
      </c>
      <c r="B375" s="3">
        <f t="shared" si="70"/>
        <v>1245.1818181818182</v>
      </c>
      <c r="C375" s="37"/>
      <c r="D375" s="3">
        <f t="shared" si="71"/>
        <v>1235.3939393939395</v>
      </c>
      <c r="E375" s="37"/>
      <c r="F375" s="68">
        <f t="shared" si="72"/>
        <v>-995.18181818181824</v>
      </c>
      <c r="G375" s="68">
        <f t="shared" si="73"/>
        <v>9.7878787878787534</v>
      </c>
      <c r="H375" s="68">
        <f t="shared" si="74"/>
        <v>1235.3939393939395</v>
      </c>
      <c r="S375" s="78">
        <f t="shared" si="75"/>
        <v>366</v>
      </c>
      <c r="T375" s="56">
        <f>+S375*'Failure Data'!F$3</f>
        <v>156.85714285714286</v>
      </c>
      <c r="Y375" s="70">
        <f t="shared" si="76"/>
        <v>366</v>
      </c>
      <c r="Z375" s="3">
        <f t="shared" si="77"/>
        <v>531.1963099668028</v>
      </c>
      <c r="AE375" s="70">
        <f t="shared" si="78"/>
        <v>366</v>
      </c>
      <c r="AF375" s="3">
        <f t="shared" si="79"/>
        <v>524.85645996391838</v>
      </c>
    </row>
    <row r="376" spans="1:32" x14ac:dyDescent="0.2">
      <c r="A376" s="1">
        <v>367</v>
      </c>
      <c r="B376" s="3">
        <f t="shared" si="70"/>
        <v>1248.5757575757575</v>
      </c>
      <c r="C376" s="37"/>
      <c r="D376" s="3">
        <f t="shared" si="71"/>
        <v>1238.7878787878788</v>
      </c>
      <c r="E376" s="37"/>
      <c r="F376" s="68">
        <f t="shared" si="72"/>
        <v>-998.57575757575751</v>
      </c>
      <c r="G376" s="68">
        <f t="shared" si="73"/>
        <v>9.7878787878787534</v>
      </c>
      <c r="H376" s="68">
        <f t="shared" si="74"/>
        <v>1238.7878787878788</v>
      </c>
      <c r="S376" s="78">
        <f t="shared" si="75"/>
        <v>367</v>
      </c>
      <c r="T376" s="56">
        <f>+S376*'Failure Data'!F$3</f>
        <v>157.28571428571428</v>
      </c>
      <c r="Y376" s="70">
        <f t="shared" si="76"/>
        <v>367</v>
      </c>
      <c r="Z376" s="3">
        <f t="shared" si="77"/>
        <v>532.63900500769171</v>
      </c>
      <c r="AE376" s="70">
        <f t="shared" si="78"/>
        <v>367</v>
      </c>
      <c r="AF376" s="3">
        <f t="shared" si="79"/>
        <v>526.2991550048074</v>
      </c>
    </row>
    <row r="377" spans="1:32" x14ac:dyDescent="0.2">
      <c r="A377" s="1">
        <v>368</v>
      </c>
      <c r="B377" s="3">
        <f t="shared" si="70"/>
        <v>1251.969696969697</v>
      </c>
      <c r="C377" s="37"/>
      <c r="D377" s="3">
        <f t="shared" si="71"/>
        <v>1242.1818181818182</v>
      </c>
      <c r="E377" s="37"/>
      <c r="F377" s="68">
        <f t="shared" si="72"/>
        <v>-1001.969696969697</v>
      </c>
      <c r="G377" s="68">
        <f t="shared" si="73"/>
        <v>9.7878787878787534</v>
      </c>
      <c r="H377" s="68">
        <f t="shared" si="74"/>
        <v>1242.1818181818182</v>
      </c>
      <c r="S377" s="78">
        <f t="shared" si="75"/>
        <v>368</v>
      </c>
      <c r="T377" s="56">
        <f>+S377*'Failure Data'!F$3</f>
        <v>157.71428571428569</v>
      </c>
      <c r="Y377" s="70">
        <f t="shared" si="76"/>
        <v>368</v>
      </c>
      <c r="Z377" s="3">
        <f t="shared" si="77"/>
        <v>534.08170004858073</v>
      </c>
      <c r="AE377" s="70">
        <f t="shared" si="78"/>
        <v>368</v>
      </c>
      <c r="AF377" s="3">
        <f t="shared" si="79"/>
        <v>527.74185004569631</v>
      </c>
    </row>
    <row r="378" spans="1:32" x14ac:dyDescent="0.2">
      <c r="A378" s="1">
        <v>369</v>
      </c>
      <c r="B378" s="3">
        <f t="shared" si="70"/>
        <v>1255.3636363636365</v>
      </c>
      <c r="C378" s="37"/>
      <c r="D378" s="3">
        <f t="shared" si="71"/>
        <v>1245.5757575757577</v>
      </c>
      <c r="E378" s="37"/>
      <c r="F378" s="68">
        <f t="shared" si="72"/>
        <v>-1005.3636363636365</v>
      </c>
      <c r="G378" s="68">
        <f t="shared" si="73"/>
        <v>9.7878787878787534</v>
      </c>
      <c r="H378" s="68">
        <f t="shared" si="74"/>
        <v>1245.5757575757577</v>
      </c>
      <c r="S378" s="78">
        <f t="shared" si="75"/>
        <v>369</v>
      </c>
      <c r="T378" s="56">
        <f>+S378*'Failure Data'!F$3</f>
        <v>158.14285714285714</v>
      </c>
      <c r="Y378" s="70">
        <f t="shared" si="76"/>
        <v>369</v>
      </c>
      <c r="Z378" s="3">
        <f t="shared" si="77"/>
        <v>535.52439508946964</v>
      </c>
      <c r="AE378" s="70">
        <f t="shared" si="78"/>
        <v>369</v>
      </c>
      <c r="AF378" s="3">
        <f t="shared" si="79"/>
        <v>529.18454508658533</v>
      </c>
    </row>
    <row r="379" spans="1:32" x14ac:dyDescent="0.2">
      <c r="A379" s="1">
        <v>370</v>
      </c>
      <c r="B379" s="3">
        <f t="shared" si="70"/>
        <v>1258.7575757575758</v>
      </c>
      <c r="C379" s="37"/>
      <c r="D379" s="3">
        <f t="shared" si="71"/>
        <v>1248.969696969697</v>
      </c>
      <c r="E379" s="37"/>
      <c r="F379" s="68">
        <f t="shared" si="72"/>
        <v>-1008.7575757575758</v>
      </c>
      <c r="G379" s="68">
        <f t="shared" si="73"/>
        <v>9.7878787878787534</v>
      </c>
      <c r="H379" s="68">
        <f t="shared" si="74"/>
        <v>1248.969696969697</v>
      </c>
      <c r="S379" s="78">
        <f t="shared" si="75"/>
        <v>370</v>
      </c>
      <c r="T379" s="56">
        <f>+S379*'Failure Data'!F$3</f>
        <v>158.57142857142856</v>
      </c>
      <c r="Y379" s="70">
        <f t="shared" si="76"/>
        <v>370</v>
      </c>
      <c r="Z379" s="3">
        <f t="shared" si="77"/>
        <v>536.96709013035866</v>
      </c>
      <c r="AE379" s="70">
        <f t="shared" si="78"/>
        <v>370</v>
      </c>
      <c r="AF379" s="3">
        <f t="shared" si="79"/>
        <v>530.62724012747424</v>
      </c>
    </row>
    <row r="380" spans="1:32" x14ac:dyDescent="0.2">
      <c r="A380" s="1">
        <v>371</v>
      </c>
      <c r="B380" s="3">
        <f t="shared" si="70"/>
        <v>1262.1515151515152</v>
      </c>
      <c r="C380" s="37"/>
      <c r="D380" s="3">
        <f t="shared" si="71"/>
        <v>1252.3636363636365</v>
      </c>
      <c r="E380" s="37"/>
      <c r="F380" s="68">
        <f t="shared" si="72"/>
        <v>-1012.1515151515152</v>
      </c>
      <c r="G380" s="68">
        <f t="shared" si="73"/>
        <v>9.7878787878787534</v>
      </c>
      <c r="H380" s="68">
        <f t="shared" si="74"/>
        <v>1252.3636363636365</v>
      </c>
      <c r="S380" s="78">
        <f t="shared" si="75"/>
        <v>371</v>
      </c>
      <c r="T380" s="56">
        <f>+S380*'Failure Data'!F$3</f>
        <v>159</v>
      </c>
      <c r="Y380" s="70">
        <f t="shared" si="76"/>
        <v>371</v>
      </c>
      <c r="Z380" s="3">
        <f t="shared" si="77"/>
        <v>538.40978517124756</v>
      </c>
      <c r="AE380" s="70">
        <f t="shared" si="78"/>
        <v>371</v>
      </c>
      <c r="AF380" s="3">
        <f t="shared" si="79"/>
        <v>532.06993516836326</v>
      </c>
    </row>
    <row r="381" spans="1:32" x14ac:dyDescent="0.2">
      <c r="A381" s="1">
        <v>372</v>
      </c>
      <c r="B381" s="3">
        <f t="shared" si="70"/>
        <v>1265.5454545454545</v>
      </c>
      <c r="C381" s="37"/>
      <c r="D381" s="3">
        <f t="shared" si="71"/>
        <v>1255.7575757575758</v>
      </c>
      <c r="E381" s="37"/>
      <c r="F381" s="68">
        <f t="shared" si="72"/>
        <v>-1015.5454545454545</v>
      </c>
      <c r="G381" s="68">
        <f t="shared" si="73"/>
        <v>9.7878787878787534</v>
      </c>
      <c r="H381" s="68">
        <f t="shared" si="74"/>
        <v>1255.7575757575758</v>
      </c>
      <c r="S381" s="78">
        <f t="shared" si="75"/>
        <v>372</v>
      </c>
      <c r="T381" s="56">
        <f>+S381*'Failure Data'!F$3</f>
        <v>159.42857142857142</v>
      </c>
      <c r="Y381" s="70">
        <f t="shared" si="76"/>
        <v>372</v>
      </c>
      <c r="Z381" s="3">
        <f t="shared" si="77"/>
        <v>539.85248021213658</v>
      </c>
      <c r="AE381" s="70">
        <f t="shared" si="78"/>
        <v>372</v>
      </c>
      <c r="AF381" s="3">
        <f t="shared" si="79"/>
        <v>533.51263020925217</v>
      </c>
    </row>
    <row r="382" spans="1:32" x14ac:dyDescent="0.2">
      <c r="A382" s="1">
        <v>373</v>
      </c>
      <c r="B382" s="3">
        <f t="shared" si="70"/>
        <v>1268.939393939394</v>
      </c>
      <c r="C382" s="37"/>
      <c r="D382" s="3">
        <f t="shared" si="71"/>
        <v>1259.1515151515152</v>
      </c>
      <c r="E382" s="37"/>
      <c r="F382" s="68">
        <f t="shared" si="72"/>
        <v>-1018.939393939394</v>
      </c>
      <c r="G382" s="68">
        <f t="shared" si="73"/>
        <v>9.7878787878787534</v>
      </c>
      <c r="H382" s="68">
        <f t="shared" si="74"/>
        <v>1259.1515151515152</v>
      </c>
      <c r="S382" s="78">
        <f t="shared" si="75"/>
        <v>373</v>
      </c>
      <c r="T382" s="56">
        <f>+S382*'Failure Data'!F$3</f>
        <v>159.85714285714286</v>
      </c>
      <c r="Y382" s="70">
        <f t="shared" si="76"/>
        <v>373</v>
      </c>
      <c r="Z382" s="3">
        <f t="shared" si="77"/>
        <v>541.29517525302549</v>
      </c>
      <c r="AE382" s="70">
        <f t="shared" si="78"/>
        <v>373</v>
      </c>
      <c r="AF382" s="3">
        <f t="shared" si="79"/>
        <v>534.95532525014119</v>
      </c>
    </row>
    <row r="383" spans="1:32" x14ac:dyDescent="0.2">
      <c r="A383" s="1">
        <v>374</v>
      </c>
      <c r="B383" s="3">
        <f t="shared" si="70"/>
        <v>1272.3333333333333</v>
      </c>
      <c r="C383" s="37"/>
      <c r="D383" s="3">
        <f t="shared" si="71"/>
        <v>1262.5454545454545</v>
      </c>
      <c r="E383" s="37"/>
      <c r="F383" s="68">
        <f t="shared" si="72"/>
        <v>-1022.3333333333333</v>
      </c>
      <c r="G383" s="68">
        <f t="shared" si="73"/>
        <v>9.7878787878787534</v>
      </c>
      <c r="H383" s="68">
        <f t="shared" si="74"/>
        <v>1262.5454545454545</v>
      </c>
      <c r="S383" s="78">
        <f t="shared" si="75"/>
        <v>374</v>
      </c>
      <c r="T383" s="56">
        <f>+S383*'Failure Data'!F$3</f>
        <v>160.28571428571428</v>
      </c>
      <c r="Y383" s="70">
        <f t="shared" si="76"/>
        <v>374</v>
      </c>
      <c r="Z383" s="3">
        <f t="shared" si="77"/>
        <v>542.73787029391451</v>
      </c>
      <c r="AE383" s="70">
        <f t="shared" si="78"/>
        <v>374</v>
      </c>
      <c r="AF383" s="3">
        <f t="shared" si="79"/>
        <v>536.39802029103009</v>
      </c>
    </row>
    <row r="384" spans="1:32" x14ac:dyDescent="0.2">
      <c r="A384" s="1">
        <v>375</v>
      </c>
      <c r="B384" s="3">
        <f t="shared" si="70"/>
        <v>1275.7272727272727</v>
      </c>
      <c r="C384" s="37"/>
      <c r="D384" s="3">
        <f t="shared" si="71"/>
        <v>1265.939393939394</v>
      </c>
      <c r="E384" s="37"/>
      <c r="F384" s="68">
        <f t="shared" si="72"/>
        <v>-1025.7272727272727</v>
      </c>
      <c r="G384" s="68">
        <f t="shared" si="73"/>
        <v>9.7878787878787534</v>
      </c>
      <c r="H384" s="68">
        <f t="shared" si="74"/>
        <v>1265.939393939394</v>
      </c>
      <c r="S384" s="78">
        <f t="shared" si="75"/>
        <v>375</v>
      </c>
      <c r="T384" s="56">
        <f>+S384*'Failure Data'!F$3</f>
        <v>160.71428571428569</v>
      </c>
      <c r="Y384" s="70">
        <f t="shared" si="76"/>
        <v>375</v>
      </c>
      <c r="Z384" s="3">
        <f t="shared" si="77"/>
        <v>544.18056533480342</v>
      </c>
      <c r="AE384" s="70">
        <f t="shared" si="78"/>
        <v>375</v>
      </c>
      <c r="AF384" s="3">
        <f t="shared" si="79"/>
        <v>537.84071533191911</v>
      </c>
    </row>
    <row r="385" spans="1:32" x14ac:dyDescent="0.2">
      <c r="A385" s="1">
        <v>376</v>
      </c>
      <c r="B385" s="3">
        <f t="shared" si="70"/>
        <v>1279.1212121212122</v>
      </c>
      <c r="C385" s="37"/>
      <c r="D385" s="3">
        <f t="shared" si="71"/>
        <v>1269.3333333333335</v>
      </c>
      <c r="E385" s="37"/>
      <c r="F385" s="68">
        <f t="shared" si="72"/>
        <v>-1029.1212121212122</v>
      </c>
      <c r="G385" s="68">
        <f t="shared" si="73"/>
        <v>9.7878787878787534</v>
      </c>
      <c r="H385" s="68">
        <f t="shared" si="74"/>
        <v>1269.3333333333335</v>
      </c>
      <c r="S385" s="78">
        <f t="shared" si="75"/>
        <v>376</v>
      </c>
      <c r="T385" s="56">
        <f>+S385*'Failure Data'!F$3</f>
        <v>161.14285714285714</v>
      </c>
      <c r="Y385" s="70">
        <f t="shared" si="76"/>
        <v>376</v>
      </c>
      <c r="Z385" s="3">
        <f t="shared" si="77"/>
        <v>545.62326037569244</v>
      </c>
      <c r="AE385" s="70">
        <f t="shared" si="78"/>
        <v>376</v>
      </c>
      <c r="AF385" s="3">
        <f t="shared" si="79"/>
        <v>539.28341037280802</v>
      </c>
    </row>
    <row r="386" spans="1:32" x14ac:dyDescent="0.2">
      <c r="A386" s="1">
        <v>377</v>
      </c>
      <c r="B386" s="3">
        <f t="shared" si="70"/>
        <v>1282.5151515151515</v>
      </c>
      <c r="C386" s="37"/>
      <c r="D386" s="3">
        <f t="shared" si="71"/>
        <v>1272.7272727272727</v>
      </c>
      <c r="E386" s="37"/>
      <c r="F386" s="68">
        <f t="shared" si="72"/>
        <v>-1032.5151515151515</v>
      </c>
      <c r="G386" s="68">
        <f t="shared" si="73"/>
        <v>9.7878787878787534</v>
      </c>
      <c r="H386" s="68">
        <f t="shared" si="74"/>
        <v>1272.7272727272727</v>
      </c>
      <c r="S386" s="78">
        <f t="shared" si="75"/>
        <v>377</v>
      </c>
      <c r="T386" s="56">
        <f>+S386*'Failure Data'!F$3</f>
        <v>161.57142857142856</v>
      </c>
      <c r="Y386" s="70">
        <f t="shared" si="76"/>
        <v>377</v>
      </c>
      <c r="Z386" s="3">
        <f t="shared" si="77"/>
        <v>547.06595541658135</v>
      </c>
      <c r="AE386" s="70">
        <f t="shared" si="78"/>
        <v>377</v>
      </c>
      <c r="AF386" s="3">
        <f t="shared" si="79"/>
        <v>540.72610541369704</v>
      </c>
    </row>
    <row r="387" spans="1:32" x14ac:dyDescent="0.2">
      <c r="A387" s="1">
        <v>378</v>
      </c>
      <c r="B387" s="3">
        <f t="shared" si="70"/>
        <v>1285.909090909091</v>
      </c>
      <c r="C387" s="37"/>
      <c r="D387" s="3">
        <f t="shared" si="71"/>
        <v>1276.1212121212122</v>
      </c>
      <c r="E387" s="37"/>
      <c r="F387" s="68">
        <f t="shared" si="72"/>
        <v>-1035.909090909091</v>
      </c>
      <c r="G387" s="68">
        <f t="shared" si="73"/>
        <v>9.7878787878787534</v>
      </c>
      <c r="H387" s="68">
        <f t="shared" si="74"/>
        <v>1276.1212121212122</v>
      </c>
      <c r="S387" s="78">
        <f t="shared" si="75"/>
        <v>378</v>
      </c>
      <c r="T387" s="56">
        <f>+S387*'Failure Data'!F$3</f>
        <v>162</v>
      </c>
      <c r="Y387" s="70">
        <f t="shared" si="76"/>
        <v>378</v>
      </c>
      <c r="Z387" s="3">
        <f t="shared" si="77"/>
        <v>548.50865045747037</v>
      </c>
      <c r="AE387" s="70">
        <f t="shared" si="78"/>
        <v>378</v>
      </c>
      <c r="AF387" s="3">
        <f t="shared" si="79"/>
        <v>542.16880045458595</v>
      </c>
    </row>
    <row r="388" spans="1:32" x14ac:dyDescent="0.2">
      <c r="A388" s="1">
        <v>379</v>
      </c>
      <c r="B388" s="3">
        <f t="shared" si="70"/>
        <v>1289.3030303030303</v>
      </c>
      <c r="C388" s="37"/>
      <c r="D388" s="3">
        <f t="shared" si="71"/>
        <v>1279.5151515151515</v>
      </c>
      <c r="E388" s="37"/>
      <c r="F388" s="68">
        <f t="shared" si="72"/>
        <v>-1039.3030303030303</v>
      </c>
      <c r="G388" s="68">
        <f t="shared" si="73"/>
        <v>9.7878787878787534</v>
      </c>
      <c r="H388" s="68">
        <f t="shared" si="74"/>
        <v>1279.5151515151515</v>
      </c>
      <c r="S388" s="78">
        <f t="shared" si="75"/>
        <v>379</v>
      </c>
      <c r="T388" s="56">
        <f>+S388*'Failure Data'!F$3</f>
        <v>162.42857142857142</v>
      </c>
      <c r="Y388" s="70">
        <f t="shared" si="76"/>
        <v>379</v>
      </c>
      <c r="Z388" s="3">
        <f t="shared" si="77"/>
        <v>549.95134549835927</v>
      </c>
      <c r="AE388" s="70">
        <f t="shared" si="78"/>
        <v>379</v>
      </c>
      <c r="AF388" s="3">
        <f t="shared" si="79"/>
        <v>543.61149549547497</v>
      </c>
    </row>
    <row r="389" spans="1:32" x14ac:dyDescent="0.2">
      <c r="A389" s="1">
        <v>380</v>
      </c>
      <c r="B389" s="3">
        <f t="shared" si="70"/>
        <v>1292.6969696969697</v>
      </c>
      <c r="C389" s="37"/>
      <c r="D389" s="3">
        <f t="shared" si="71"/>
        <v>1282.909090909091</v>
      </c>
      <c r="E389" s="37"/>
      <c r="F389" s="68">
        <f t="shared" si="72"/>
        <v>-1042.6969696969697</v>
      </c>
      <c r="G389" s="68">
        <f t="shared" si="73"/>
        <v>9.7878787878787534</v>
      </c>
      <c r="H389" s="68">
        <f t="shared" si="74"/>
        <v>1282.909090909091</v>
      </c>
      <c r="S389" s="78">
        <f t="shared" si="75"/>
        <v>380</v>
      </c>
      <c r="T389" s="56">
        <f>+S389*'Failure Data'!F$3</f>
        <v>162.85714285714286</v>
      </c>
      <c r="Y389" s="70">
        <f t="shared" si="76"/>
        <v>380</v>
      </c>
      <c r="Z389" s="3">
        <f t="shared" si="77"/>
        <v>551.39404053924829</v>
      </c>
      <c r="AE389" s="70">
        <f t="shared" si="78"/>
        <v>380</v>
      </c>
      <c r="AF389" s="3">
        <f t="shared" si="79"/>
        <v>545.05419053636388</v>
      </c>
    </row>
    <row r="390" spans="1:32" x14ac:dyDescent="0.2">
      <c r="A390" s="1">
        <v>381</v>
      </c>
      <c r="B390" s="3">
        <f t="shared" si="70"/>
        <v>1296.0909090909092</v>
      </c>
      <c r="C390" s="37"/>
      <c r="D390" s="3">
        <f t="shared" si="71"/>
        <v>1286.3030303030305</v>
      </c>
      <c r="E390" s="37"/>
      <c r="F390" s="68">
        <f t="shared" si="72"/>
        <v>-1046.0909090909092</v>
      </c>
      <c r="G390" s="68">
        <f t="shared" si="73"/>
        <v>9.7878787878787534</v>
      </c>
      <c r="H390" s="68">
        <f t="shared" si="74"/>
        <v>1286.3030303030305</v>
      </c>
      <c r="S390" s="78">
        <f t="shared" si="75"/>
        <v>381</v>
      </c>
      <c r="T390" s="56">
        <f>+S390*'Failure Data'!F$3</f>
        <v>163.28571428571428</v>
      </c>
      <c r="Y390" s="70">
        <f t="shared" si="76"/>
        <v>381</v>
      </c>
      <c r="Z390" s="3">
        <f t="shared" si="77"/>
        <v>552.8367355801372</v>
      </c>
      <c r="AE390" s="70">
        <f t="shared" si="78"/>
        <v>381</v>
      </c>
      <c r="AF390" s="3">
        <f t="shared" si="79"/>
        <v>546.4968855772529</v>
      </c>
    </row>
    <row r="391" spans="1:32" x14ac:dyDescent="0.2">
      <c r="A391" s="1">
        <v>382</v>
      </c>
      <c r="B391" s="3">
        <f t="shared" si="70"/>
        <v>1299.4848484848485</v>
      </c>
      <c r="C391" s="37"/>
      <c r="D391" s="3">
        <f t="shared" si="71"/>
        <v>1289.6969696969697</v>
      </c>
      <c r="E391" s="37"/>
      <c r="F391" s="68">
        <f t="shared" si="72"/>
        <v>-1049.4848484848485</v>
      </c>
      <c r="G391" s="68">
        <f t="shared" si="73"/>
        <v>9.7878787878787534</v>
      </c>
      <c r="H391" s="68">
        <f t="shared" si="74"/>
        <v>1289.6969696969697</v>
      </c>
      <c r="S391" s="78">
        <f t="shared" si="75"/>
        <v>382</v>
      </c>
      <c r="T391" s="56">
        <f>+S391*'Failure Data'!F$3</f>
        <v>163.71428571428569</v>
      </c>
      <c r="Y391" s="70">
        <f t="shared" si="76"/>
        <v>382</v>
      </c>
      <c r="Z391" s="3">
        <f t="shared" si="77"/>
        <v>554.27943062102622</v>
      </c>
      <c r="AE391" s="70">
        <f t="shared" si="78"/>
        <v>382</v>
      </c>
      <c r="AF391" s="3">
        <f t="shared" si="79"/>
        <v>547.9395806181418</v>
      </c>
    </row>
    <row r="392" spans="1:32" x14ac:dyDescent="0.2">
      <c r="A392" s="1">
        <v>383</v>
      </c>
      <c r="B392" s="3">
        <f t="shared" si="70"/>
        <v>1302.878787878788</v>
      </c>
      <c r="C392" s="37"/>
      <c r="D392" s="3">
        <f t="shared" si="71"/>
        <v>1293.0909090909092</v>
      </c>
      <c r="E392" s="37"/>
      <c r="F392" s="68">
        <f t="shared" si="72"/>
        <v>-1052.878787878788</v>
      </c>
      <c r="G392" s="68">
        <f t="shared" si="73"/>
        <v>9.7878787878787534</v>
      </c>
      <c r="H392" s="68">
        <f t="shared" si="74"/>
        <v>1293.0909090909092</v>
      </c>
      <c r="S392" s="78">
        <f t="shared" si="75"/>
        <v>383</v>
      </c>
      <c r="T392" s="56">
        <f>+S392*'Failure Data'!F$3</f>
        <v>164.14285714285714</v>
      </c>
      <c r="Y392" s="70">
        <f t="shared" si="76"/>
        <v>383</v>
      </c>
      <c r="Z392" s="3">
        <f t="shared" si="77"/>
        <v>555.72212566191513</v>
      </c>
      <c r="AE392" s="70">
        <f t="shared" si="78"/>
        <v>383</v>
      </c>
      <c r="AF392" s="3">
        <f t="shared" si="79"/>
        <v>549.38227565903082</v>
      </c>
    </row>
    <row r="393" spans="1:32" x14ac:dyDescent="0.2">
      <c r="A393" s="1">
        <v>384</v>
      </c>
      <c r="B393" s="3">
        <f t="shared" si="70"/>
        <v>1306.2727272727273</v>
      </c>
      <c r="C393" s="37"/>
      <c r="D393" s="3">
        <f t="shared" si="71"/>
        <v>1296.4848484848485</v>
      </c>
      <c r="E393" s="37"/>
      <c r="F393" s="68">
        <f t="shared" si="72"/>
        <v>-1056.2727272727273</v>
      </c>
      <c r="G393" s="68">
        <f t="shared" si="73"/>
        <v>9.7878787878787534</v>
      </c>
      <c r="H393" s="68">
        <f t="shared" si="74"/>
        <v>1296.4848484848485</v>
      </c>
      <c r="S393" s="78">
        <f t="shared" si="75"/>
        <v>384</v>
      </c>
      <c r="T393" s="56">
        <f>+S393*'Failure Data'!F$3</f>
        <v>164.57142857142856</v>
      </c>
      <c r="Y393" s="70">
        <f t="shared" si="76"/>
        <v>384</v>
      </c>
      <c r="Z393" s="3">
        <f t="shared" si="77"/>
        <v>557.16482070280415</v>
      </c>
      <c r="AE393" s="70">
        <f t="shared" si="78"/>
        <v>384</v>
      </c>
      <c r="AF393" s="3">
        <f t="shared" si="79"/>
        <v>550.82497069991973</v>
      </c>
    </row>
    <row r="394" spans="1:32" x14ac:dyDescent="0.2">
      <c r="A394" s="1">
        <v>385</v>
      </c>
      <c r="B394" s="3">
        <f t="shared" si="70"/>
        <v>1309.6666666666667</v>
      </c>
      <c r="C394" s="37"/>
      <c r="D394" s="3">
        <f t="shared" si="71"/>
        <v>1299.878787878788</v>
      </c>
      <c r="E394" s="37"/>
      <c r="F394" s="68">
        <f t="shared" si="72"/>
        <v>-1059.6666666666667</v>
      </c>
      <c r="G394" s="68">
        <f t="shared" si="73"/>
        <v>9.7878787878787534</v>
      </c>
      <c r="H394" s="68">
        <f t="shared" si="74"/>
        <v>1299.878787878788</v>
      </c>
      <c r="S394" s="78">
        <f t="shared" si="75"/>
        <v>385</v>
      </c>
      <c r="T394" s="56">
        <f>+S394*'Failure Data'!F$3</f>
        <v>165</v>
      </c>
      <c r="Y394" s="70">
        <f t="shared" si="76"/>
        <v>385</v>
      </c>
      <c r="Z394" s="3">
        <f t="shared" si="77"/>
        <v>558.60751574369306</v>
      </c>
      <c r="AE394" s="70">
        <f t="shared" si="78"/>
        <v>385</v>
      </c>
      <c r="AF394" s="3">
        <f t="shared" si="79"/>
        <v>552.26766574080875</v>
      </c>
    </row>
    <row r="395" spans="1:32" x14ac:dyDescent="0.2">
      <c r="A395" s="1">
        <v>386</v>
      </c>
      <c r="B395" s="3">
        <f t="shared" si="70"/>
        <v>1313.060606060606</v>
      </c>
      <c r="C395" s="37"/>
      <c r="D395" s="3">
        <f t="shared" si="71"/>
        <v>1303.2727272727273</v>
      </c>
      <c r="E395" s="37"/>
      <c r="F395" s="68">
        <f t="shared" si="72"/>
        <v>-1063.060606060606</v>
      </c>
      <c r="G395" s="68">
        <f t="shared" si="73"/>
        <v>9.7878787878787534</v>
      </c>
      <c r="H395" s="68">
        <f t="shared" si="74"/>
        <v>1303.2727272727273</v>
      </c>
      <c r="S395" s="78">
        <f t="shared" si="75"/>
        <v>386</v>
      </c>
      <c r="T395" s="56">
        <f>+S395*'Failure Data'!F$3</f>
        <v>165.42857142857142</v>
      </c>
      <c r="Y395" s="70">
        <f t="shared" si="76"/>
        <v>386</v>
      </c>
      <c r="Z395" s="3">
        <f t="shared" si="77"/>
        <v>560.05021078458208</v>
      </c>
      <c r="AE395" s="70">
        <f t="shared" si="78"/>
        <v>386</v>
      </c>
      <c r="AF395" s="3">
        <f t="shared" si="79"/>
        <v>553.71036078169766</v>
      </c>
    </row>
    <row r="396" spans="1:32" x14ac:dyDescent="0.2">
      <c r="A396" s="1">
        <v>387</v>
      </c>
      <c r="B396" s="3">
        <f t="shared" si="70"/>
        <v>1316.4545454545455</v>
      </c>
      <c r="C396" s="37"/>
      <c r="D396" s="3">
        <f t="shared" si="71"/>
        <v>1306.6666666666667</v>
      </c>
      <c r="E396" s="37"/>
      <c r="F396" s="68">
        <f t="shared" si="72"/>
        <v>-1066.4545454545455</v>
      </c>
      <c r="G396" s="68">
        <f t="shared" si="73"/>
        <v>9.7878787878787534</v>
      </c>
      <c r="H396" s="68">
        <f t="shared" si="74"/>
        <v>1306.6666666666667</v>
      </c>
      <c r="S396" s="78">
        <f t="shared" si="75"/>
        <v>387</v>
      </c>
      <c r="T396" s="56">
        <f>+S396*'Failure Data'!F$3</f>
        <v>165.85714285714286</v>
      </c>
      <c r="Y396" s="70">
        <f t="shared" si="76"/>
        <v>387</v>
      </c>
      <c r="Z396" s="3">
        <f t="shared" si="77"/>
        <v>561.49290582547098</v>
      </c>
      <c r="AE396" s="70">
        <f t="shared" si="78"/>
        <v>387</v>
      </c>
      <c r="AF396" s="3">
        <f t="shared" si="79"/>
        <v>555.15305582258668</v>
      </c>
    </row>
    <row r="397" spans="1:32" x14ac:dyDescent="0.2">
      <c r="A397" s="1">
        <v>388</v>
      </c>
      <c r="B397" s="3">
        <f t="shared" si="70"/>
        <v>1319.848484848485</v>
      </c>
      <c r="C397" s="37"/>
      <c r="D397" s="3">
        <f t="shared" si="71"/>
        <v>1310.0606060606062</v>
      </c>
      <c r="E397" s="37"/>
      <c r="F397" s="68">
        <f t="shared" si="72"/>
        <v>-1069.848484848485</v>
      </c>
      <c r="G397" s="68">
        <f t="shared" si="73"/>
        <v>9.7878787878787534</v>
      </c>
      <c r="H397" s="68">
        <f t="shared" si="74"/>
        <v>1310.0606060606062</v>
      </c>
      <c r="S397" s="78">
        <f t="shared" si="75"/>
        <v>388</v>
      </c>
      <c r="T397" s="56">
        <f>+S397*'Failure Data'!F$3</f>
        <v>166.28571428571428</v>
      </c>
      <c r="Y397" s="70">
        <f t="shared" si="76"/>
        <v>388</v>
      </c>
      <c r="Z397" s="3">
        <f t="shared" si="77"/>
        <v>562.93560086636001</v>
      </c>
      <c r="AE397" s="70">
        <f t="shared" si="78"/>
        <v>388</v>
      </c>
      <c r="AF397" s="3">
        <f t="shared" si="79"/>
        <v>556.59575086347559</v>
      </c>
    </row>
    <row r="398" spans="1:32" x14ac:dyDescent="0.2">
      <c r="A398" s="1">
        <v>389</v>
      </c>
      <c r="B398" s="3">
        <f t="shared" si="70"/>
        <v>1323.2424242424242</v>
      </c>
      <c r="C398" s="37"/>
      <c r="D398" s="3">
        <f t="shared" si="71"/>
        <v>1313.4545454545455</v>
      </c>
      <c r="E398" s="37"/>
      <c r="F398" s="68">
        <f t="shared" si="72"/>
        <v>-1073.2424242424242</v>
      </c>
      <c r="G398" s="68">
        <f t="shared" si="73"/>
        <v>9.7878787878787534</v>
      </c>
      <c r="H398" s="68">
        <f t="shared" si="74"/>
        <v>1313.4545454545455</v>
      </c>
      <c r="S398" s="78">
        <f t="shared" si="75"/>
        <v>389</v>
      </c>
      <c r="T398" s="56">
        <f>+S398*'Failure Data'!F$3</f>
        <v>166.71428571428569</v>
      </c>
      <c r="Y398" s="70">
        <f t="shared" si="76"/>
        <v>389</v>
      </c>
      <c r="Z398" s="3">
        <f t="shared" si="77"/>
        <v>564.37829590724891</v>
      </c>
      <c r="AE398" s="70">
        <f t="shared" si="78"/>
        <v>389</v>
      </c>
      <c r="AF398" s="3">
        <f t="shared" si="79"/>
        <v>558.03844590436461</v>
      </c>
    </row>
    <row r="399" spans="1:32" x14ac:dyDescent="0.2">
      <c r="A399" s="1">
        <v>390</v>
      </c>
      <c r="B399" s="3">
        <f t="shared" si="70"/>
        <v>1326.6363636363637</v>
      </c>
      <c r="C399" s="37"/>
      <c r="D399" s="3">
        <f t="shared" si="71"/>
        <v>1316.848484848485</v>
      </c>
      <c r="E399" s="37"/>
      <c r="F399" s="68">
        <f t="shared" si="72"/>
        <v>-1076.6363636363637</v>
      </c>
      <c r="G399" s="68">
        <f t="shared" si="73"/>
        <v>9.7878787878787534</v>
      </c>
      <c r="H399" s="68">
        <f t="shared" si="74"/>
        <v>1316.848484848485</v>
      </c>
      <c r="S399" s="78">
        <f t="shared" si="75"/>
        <v>390</v>
      </c>
      <c r="T399" s="56">
        <f>+S399*'Failure Data'!F$3</f>
        <v>167.14285714285714</v>
      </c>
      <c r="Y399" s="70">
        <f t="shared" si="76"/>
        <v>390</v>
      </c>
      <c r="Z399" s="3">
        <f t="shared" si="77"/>
        <v>565.82099094813793</v>
      </c>
      <c r="AE399" s="70">
        <f t="shared" si="78"/>
        <v>390</v>
      </c>
      <c r="AF399" s="3">
        <f t="shared" si="79"/>
        <v>559.48114094525351</v>
      </c>
    </row>
    <row r="400" spans="1:32" x14ac:dyDescent="0.2">
      <c r="A400" s="1">
        <v>391</v>
      </c>
      <c r="B400" s="3">
        <f t="shared" si="70"/>
        <v>1330.030303030303</v>
      </c>
      <c r="C400" s="37"/>
      <c r="D400" s="3">
        <f t="shared" si="71"/>
        <v>1320.2424242424242</v>
      </c>
      <c r="E400" s="37"/>
      <c r="F400" s="68">
        <f t="shared" si="72"/>
        <v>-1080.030303030303</v>
      </c>
      <c r="G400" s="68">
        <f t="shared" si="73"/>
        <v>9.7878787878787534</v>
      </c>
      <c r="H400" s="68">
        <f t="shared" si="74"/>
        <v>1320.2424242424242</v>
      </c>
      <c r="S400" s="78">
        <f t="shared" si="75"/>
        <v>391</v>
      </c>
      <c r="T400" s="56">
        <f>+S400*'Failure Data'!F$3</f>
        <v>167.57142857142856</v>
      </c>
      <c r="Y400" s="70">
        <f t="shared" si="76"/>
        <v>391</v>
      </c>
      <c r="Z400" s="3">
        <f t="shared" si="77"/>
        <v>567.26368598902684</v>
      </c>
      <c r="AE400" s="70">
        <f t="shared" si="78"/>
        <v>391</v>
      </c>
      <c r="AF400" s="3">
        <f t="shared" si="79"/>
        <v>560.92383598614254</v>
      </c>
    </row>
    <row r="401" spans="1:32" x14ac:dyDescent="0.2">
      <c r="A401" s="1">
        <v>392</v>
      </c>
      <c r="B401" s="3">
        <f t="shared" si="70"/>
        <v>1333.4242424242425</v>
      </c>
      <c r="C401" s="37"/>
      <c r="D401" s="3">
        <f t="shared" si="71"/>
        <v>1323.6363636363637</v>
      </c>
      <c r="E401" s="37"/>
      <c r="F401" s="68">
        <f t="shared" si="72"/>
        <v>-1083.4242424242425</v>
      </c>
      <c r="G401" s="68">
        <f t="shared" si="73"/>
        <v>9.7878787878787534</v>
      </c>
      <c r="H401" s="68">
        <f t="shared" si="74"/>
        <v>1323.6363636363637</v>
      </c>
      <c r="S401" s="78">
        <f t="shared" si="75"/>
        <v>392</v>
      </c>
      <c r="T401" s="56">
        <f>+S401*'Failure Data'!F$3</f>
        <v>168</v>
      </c>
      <c r="Y401" s="70">
        <f t="shared" si="76"/>
        <v>392</v>
      </c>
      <c r="Z401" s="3">
        <f t="shared" si="77"/>
        <v>568.70638102991586</v>
      </c>
      <c r="AE401" s="70">
        <f t="shared" si="78"/>
        <v>392</v>
      </c>
      <c r="AF401" s="3">
        <f t="shared" si="79"/>
        <v>562.36653102703144</v>
      </c>
    </row>
    <row r="402" spans="1:32" x14ac:dyDescent="0.2">
      <c r="A402" s="1">
        <v>393</v>
      </c>
      <c r="B402" s="3">
        <f t="shared" si="70"/>
        <v>1336.8181818181818</v>
      </c>
      <c r="C402" s="37"/>
      <c r="D402" s="3">
        <f t="shared" si="71"/>
        <v>1327.030303030303</v>
      </c>
      <c r="E402" s="37"/>
      <c r="F402" s="68">
        <f t="shared" si="72"/>
        <v>-1086.8181818181818</v>
      </c>
      <c r="G402" s="68">
        <f t="shared" si="73"/>
        <v>9.7878787878787534</v>
      </c>
      <c r="H402" s="68">
        <f t="shared" si="74"/>
        <v>1327.030303030303</v>
      </c>
      <c r="S402" s="78">
        <f t="shared" si="75"/>
        <v>393</v>
      </c>
      <c r="T402" s="56">
        <f>+S402*'Failure Data'!F$3</f>
        <v>168.42857142857142</v>
      </c>
      <c r="Y402" s="70">
        <f t="shared" si="76"/>
        <v>393</v>
      </c>
      <c r="Z402" s="3">
        <f t="shared" si="77"/>
        <v>570.14907607080477</v>
      </c>
      <c r="AE402" s="70">
        <f t="shared" si="78"/>
        <v>393</v>
      </c>
      <c r="AF402" s="3">
        <f t="shared" si="79"/>
        <v>563.80922606792046</v>
      </c>
    </row>
    <row r="403" spans="1:32" x14ac:dyDescent="0.2">
      <c r="A403" s="1">
        <v>394</v>
      </c>
      <c r="B403" s="3">
        <f t="shared" si="70"/>
        <v>1340.2121212121212</v>
      </c>
      <c r="C403" s="37"/>
      <c r="D403" s="3">
        <f t="shared" si="71"/>
        <v>1330.4242424242425</v>
      </c>
      <c r="E403" s="37"/>
      <c r="F403" s="68">
        <f t="shared" si="72"/>
        <v>-1090.2121212121212</v>
      </c>
      <c r="G403" s="68">
        <f t="shared" si="73"/>
        <v>9.7878787878787534</v>
      </c>
      <c r="H403" s="68">
        <f t="shared" si="74"/>
        <v>1330.4242424242425</v>
      </c>
      <c r="S403" s="78">
        <f t="shared" si="75"/>
        <v>394</v>
      </c>
      <c r="T403" s="56">
        <f>+S403*'Failure Data'!F$3</f>
        <v>168.85714285714286</v>
      </c>
      <c r="Y403" s="70">
        <f t="shared" si="76"/>
        <v>394</v>
      </c>
      <c r="Z403" s="3">
        <f t="shared" si="77"/>
        <v>571.59177111169379</v>
      </c>
      <c r="AE403" s="70">
        <f t="shared" si="78"/>
        <v>394</v>
      </c>
      <c r="AF403" s="3">
        <f t="shared" si="79"/>
        <v>565.25192110880937</v>
      </c>
    </row>
    <row r="404" spans="1:32" x14ac:dyDescent="0.2">
      <c r="A404" s="1">
        <v>395</v>
      </c>
      <c r="B404" s="3">
        <f t="shared" si="70"/>
        <v>1343.6060606060607</v>
      </c>
      <c r="C404" s="37"/>
      <c r="D404" s="3">
        <f t="shared" si="71"/>
        <v>1333.818181818182</v>
      </c>
      <c r="E404" s="37"/>
      <c r="F404" s="68">
        <f t="shared" si="72"/>
        <v>-1093.6060606060607</v>
      </c>
      <c r="G404" s="68">
        <f t="shared" si="73"/>
        <v>9.7878787878787534</v>
      </c>
      <c r="H404" s="68">
        <f t="shared" si="74"/>
        <v>1333.818181818182</v>
      </c>
      <c r="S404" s="78">
        <f t="shared" si="75"/>
        <v>395</v>
      </c>
      <c r="T404" s="56">
        <f>+S404*'Failure Data'!F$3</f>
        <v>169.28571428571428</v>
      </c>
      <c r="Y404" s="70">
        <f t="shared" si="76"/>
        <v>395</v>
      </c>
      <c r="Z404" s="3">
        <f t="shared" si="77"/>
        <v>573.0344661525827</v>
      </c>
      <c r="AE404" s="70">
        <f t="shared" si="78"/>
        <v>395</v>
      </c>
      <c r="AF404" s="3">
        <f t="shared" si="79"/>
        <v>566.69461614969839</v>
      </c>
    </row>
    <row r="405" spans="1:32" x14ac:dyDescent="0.2">
      <c r="A405" s="1">
        <v>396</v>
      </c>
      <c r="B405" s="3">
        <f t="shared" si="70"/>
        <v>1347</v>
      </c>
      <c r="C405" s="37"/>
      <c r="D405" s="3">
        <f t="shared" si="71"/>
        <v>1337.2121212121212</v>
      </c>
      <c r="E405" s="37"/>
      <c r="F405" s="68">
        <f t="shared" si="72"/>
        <v>-1097</v>
      </c>
      <c r="G405" s="68">
        <f t="shared" si="73"/>
        <v>9.7878787878787534</v>
      </c>
      <c r="H405" s="68">
        <f t="shared" si="74"/>
        <v>1337.2121212121212</v>
      </c>
      <c r="S405" s="78">
        <f t="shared" si="75"/>
        <v>396</v>
      </c>
      <c r="T405" s="56">
        <f>+S405*'Failure Data'!F$3</f>
        <v>169.71428571428569</v>
      </c>
      <c r="Y405" s="70">
        <f t="shared" si="76"/>
        <v>396</v>
      </c>
      <c r="Z405" s="3">
        <f t="shared" si="77"/>
        <v>574.47716119347172</v>
      </c>
      <c r="AE405" s="70">
        <f t="shared" si="78"/>
        <v>396</v>
      </c>
      <c r="AF405" s="3">
        <f t="shared" si="79"/>
        <v>568.1373111905873</v>
      </c>
    </row>
    <row r="406" spans="1:32" x14ac:dyDescent="0.2">
      <c r="A406" s="1">
        <v>397</v>
      </c>
      <c r="B406" s="3">
        <f t="shared" si="70"/>
        <v>1350.3939393939395</v>
      </c>
      <c r="C406" s="37"/>
      <c r="D406" s="3">
        <f t="shared" si="71"/>
        <v>1340.6060606060607</v>
      </c>
      <c r="E406" s="37"/>
      <c r="F406" s="68">
        <f t="shared" si="72"/>
        <v>-1100.3939393939395</v>
      </c>
      <c r="G406" s="68">
        <f t="shared" si="73"/>
        <v>9.7878787878787534</v>
      </c>
      <c r="H406" s="68">
        <f t="shared" si="74"/>
        <v>1340.6060606060607</v>
      </c>
      <c r="S406" s="78">
        <f t="shared" si="75"/>
        <v>397</v>
      </c>
      <c r="T406" s="56">
        <f>+S406*'Failure Data'!F$3</f>
        <v>170.14285714285714</v>
      </c>
      <c r="Y406" s="70">
        <f t="shared" si="76"/>
        <v>397</v>
      </c>
      <c r="Z406" s="3">
        <f t="shared" si="77"/>
        <v>575.91985623436062</v>
      </c>
      <c r="AE406" s="70">
        <f t="shared" si="78"/>
        <v>397</v>
      </c>
      <c r="AF406" s="3">
        <f t="shared" si="79"/>
        <v>569.58000623147632</v>
      </c>
    </row>
    <row r="407" spans="1:32" x14ac:dyDescent="0.2">
      <c r="A407" s="1">
        <v>398</v>
      </c>
      <c r="B407" s="3">
        <f t="shared" si="70"/>
        <v>1353.7878787878788</v>
      </c>
      <c r="C407" s="37"/>
      <c r="D407" s="3">
        <f t="shared" si="71"/>
        <v>1344</v>
      </c>
      <c r="E407" s="37"/>
      <c r="F407" s="68">
        <f t="shared" si="72"/>
        <v>-1103.7878787878788</v>
      </c>
      <c r="G407" s="68">
        <f t="shared" si="73"/>
        <v>9.7878787878787534</v>
      </c>
      <c r="H407" s="68">
        <f t="shared" si="74"/>
        <v>1344</v>
      </c>
      <c r="S407" s="78">
        <f t="shared" si="75"/>
        <v>398</v>
      </c>
      <c r="T407" s="56">
        <f>+S407*'Failure Data'!F$3</f>
        <v>170.57142857142856</v>
      </c>
      <c r="Y407" s="70">
        <f t="shared" si="76"/>
        <v>398</v>
      </c>
      <c r="Z407" s="3">
        <f t="shared" si="77"/>
        <v>577.36255127524964</v>
      </c>
      <c r="AE407" s="70">
        <f t="shared" si="78"/>
        <v>398</v>
      </c>
      <c r="AF407" s="3">
        <f t="shared" si="79"/>
        <v>571.02270127236523</v>
      </c>
    </row>
    <row r="408" spans="1:32" x14ac:dyDescent="0.2">
      <c r="A408" s="1">
        <v>399</v>
      </c>
      <c r="B408" s="3">
        <f t="shared" si="70"/>
        <v>1357.1818181818182</v>
      </c>
      <c r="C408" s="37"/>
      <c r="D408" s="3">
        <f t="shared" si="71"/>
        <v>1347.3939393939395</v>
      </c>
      <c r="E408" s="37"/>
      <c r="F408" s="68">
        <f t="shared" si="72"/>
        <v>-1107.1818181818182</v>
      </c>
      <c r="G408" s="68">
        <f t="shared" si="73"/>
        <v>9.7878787878787534</v>
      </c>
      <c r="H408" s="68">
        <f t="shared" si="74"/>
        <v>1347.3939393939395</v>
      </c>
      <c r="S408" s="78">
        <f t="shared" si="75"/>
        <v>399</v>
      </c>
      <c r="T408" s="56">
        <f>+S408*'Failure Data'!F$3</f>
        <v>171</v>
      </c>
      <c r="Y408" s="70">
        <f t="shared" si="76"/>
        <v>399</v>
      </c>
      <c r="Z408" s="3">
        <f t="shared" si="77"/>
        <v>578.80524631613855</v>
      </c>
      <c r="AE408" s="70">
        <f t="shared" si="78"/>
        <v>399</v>
      </c>
      <c r="AF408" s="3">
        <f t="shared" si="79"/>
        <v>572.46539631325425</v>
      </c>
    </row>
    <row r="409" spans="1:32" x14ac:dyDescent="0.2">
      <c r="A409" s="1">
        <v>400</v>
      </c>
      <c r="B409" s="3">
        <f t="shared" si="70"/>
        <v>1360.5757575757575</v>
      </c>
      <c r="C409" s="37"/>
      <c r="D409" s="3">
        <f t="shared" si="71"/>
        <v>1350.7878787878788</v>
      </c>
      <c r="E409" s="37"/>
      <c r="F409" s="68">
        <f t="shared" si="72"/>
        <v>-1110.5757575757575</v>
      </c>
      <c r="G409" s="68">
        <f t="shared" si="73"/>
        <v>9.7878787878787534</v>
      </c>
      <c r="H409" s="68">
        <f t="shared" si="74"/>
        <v>1350.7878787878788</v>
      </c>
      <c r="S409" s="78">
        <f t="shared" si="75"/>
        <v>400</v>
      </c>
      <c r="T409" s="56">
        <f>+S409*'Failure Data'!F$3</f>
        <v>171.42857142857142</v>
      </c>
      <c r="Y409" s="70">
        <f t="shared" si="76"/>
        <v>400</v>
      </c>
      <c r="Z409" s="3">
        <f t="shared" si="77"/>
        <v>580.24794135702757</v>
      </c>
      <c r="AE409" s="70">
        <f t="shared" si="78"/>
        <v>400</v>
      </c>
      <c r="AF409" s="3">
        <f t="shared" si="79"/>
        <v>573.90809135414315</v>
      </c>
    </row>
    <row r="410" spans="1:32" x14ac:dyDescent="0.2">
      <c r="A410" s="1">
        <v>401</v>
      </c>
      <c r="B410" s="3">
        <f t="shared" si="70"/>
        <v>1363.969696969697</v>
      </c>
      <c r="C410" s="37"/>
      <c r="D410" s="3">
        <f t="shared" si="71"/>
        <v>1354.1818181818182</v>
      </c>
      <c r="E410" s="37"/>
      <c r="F410" s="68">
        <f t="shared" si="72"/>
        <v>-1113.969696969697</v>
      </c>
      <c r="G410" s="68">
        <f t="shared" si="73"/>
        <v>9.7878787878787534</v>
      </c>
      <c r="H410" s="68">
        <f t="shared" si="74"/>
        <v>1354.1818181818182</v>
      </c>
      <c r="S410" s="78">
        <f t="shared" si="75"/>
        <v>401</v>
      </c>
      <c r="T410" s="56">
        <f>+S410*'Failure Data'!F$3</f>
        <v>171.85714285714286</v>
      </c>
      <c r="Y410" s="70">
        <f t="shared" si="76"/>
        <v>401</v>
      </c>
      <c r="Z410" s="3">
        <f t="shared" si="77"/>
        <v>581.69063639791648</v>
      </c>
      <c r="AE410" s="70">
        <f t="shared" si="78"/>
        <v>401</v>
      </c>
      <c r="AF410" s="3">
        <f t="shared" si="79"/>
        <v>575.35078639503217</v>
      </c>
    </row>
    <row r="411" spans="1:32" x14ac:dyDescent="0.2">
      <c r="A411" s="1">
        <v>402</v>
      </c>
      <c r="B411" s="3">
        <f t="shared" si="70"/>
        <v>1367.3636363636365</v>
      </c>
      <c r="C411" s="37"/>
      <c r="D411" s="3">
        <f t="shared" si="71"/>
        <v>1357.5757575757577</v>
      </c>
      <c r="E411" s="37"/>
      <c r="F411" s="68">
        <f t="shared" si="72"/>
        <v>-1117.3636363636365</v>
      </c>
      <c r="G411" s="68">
        <f t="shared" si="73"/>
        <v>9.7878787878787534</v>
      </c>
      <c r="H411" s="68">
        <f t="shared" si="74"/>
        <v>1357.5757575757577</v>
      </c>
      <c r="S411" s="78">
        <f t="shared" si="75"/>
        <v>402</v>
      </c>
      <c r="T411" s="56">
        <f>+S411*'Failure Data'!F$3</f>
        <v>172.28571428571428</v>
      </c>
      <c r="Y411" s="70">
        <f t="shared" si="76"/>
        <v>402</v>
      </c>
      <c r="Z411" s="3">
        <f t="shared" si="77"/>
        <v>583.1333314388055</v>
      </c>
      <c r="AE411" s="70">
        <f t="shared" si="78"/>
        <v>402</v>
      </c>
      <c r="AF411" s="3">
        <f t="shared" si="79"/>
        <v>576.79348143592108</v>
      </c>
    </row>
    <row r="412" spans="1:32" x14ac:dyDescent="0.2">
      <c r="A412" s="1">
        <v>403</v>
      </c>
      <c r="B412" s="3">
        <f t="shared" si="70"/>
        <v>1370.7575757575758</v>
      </c>
      <c r="C412" s="37"/>
      <c r="D412" s="3">
        <f t="shared" si="71"/>
        <v>1360.969696969697</v>
      </c>
      <c r="E412" s="37"/>
      <c r="F412" s="68">
        <f t="shared" si="72"/>
        <v>-1120.7575757575758</v>
      </c>
      <c r="G412" s="68">
        <f t="shared" si="73"/>
        <v>9.7878787878787534</v>
      </c>
      <c r="H412" s="68">
        <f t="shared" si="74"/>
        <v>1360.969696969697</v>
      </c>
      <c r="S412" s="78">
        <f t="shared" si="75"/>
        <v>403</v>
      </c>
      <c r="T412" s="56">
        <f>+S412*'Failure Data'!F$3</f>
        <v>172.71428571428569</v>
      </c>
      <c r="Y412" s="70">
        <f t="shared" si="76"/>
        <v>403</v>
      </c>
      <c r="Z412" s="3">
        <f t="shared" si="77"/>
        <v>584.57602647969441</v>
      </c>
      <c r="AE412" s="70">
        <f t="shared" si="78"/>
        <v>403</v>
      </c>
      <c r="AF412" s="3">
        <f t="shared" si="79"/>
        <v>578.2361764768101</v>
      </c>
    </row>
    <row r="413" spans="1:32" x14ac:dyDescent="0.2">
      <c r="A413" s="1">
        <v>404</v>
      </c>
      <c r="B413" s="3">
        <f t="shared" si="70"/>
        <v>1374.1515151515152</v>
      </c>
      <c r="C413" s="37"/>
      <c r="D413" s="3">
        <f t="shared" si="71"/>
        <v>1364.3636363636365</v>
      </c>
      <c r="E413" s="37"/>
      <c r="F413" s="68">
        <f t="shared" si="72"/>
        <v>-1124.1515151515152</v>
      </c>
      <c r="G413" s="68">
        <f t="shared" si="73"/>
        <v>9.7878787878787534</v>
      </c>
      <c r="H413" s="68">
        <f t="shared" si="74"/>
        <v>1364.3636363636365</v>
      </c>
      <c r="S413" s="78">
        <f t="shared" si="75"/>
        <v>404</v>
      </c>
      <c r="T413" s="56">
        <f>+S413*'Failure Data'!F$3</f>
        <v>173.14285714285714</v>
      </c>
      <c r="Y413" s="70">
        <f t="shared" si="76"/>
        <v>404</v>
      </c>
      <c r="Z413" s="3">
        <f t="shared" si="77"/>
        <v>586.01872152058343</v>
      </c>
      <c r="AE413" s="70">
        <f t="shared" si="78"/>
        <v>404</v>
      </c>
      <c r="AF413" s="3">
        <f t="shared" si="79"/>
        <v>579.67887151769901</v>
      </c>
    </row>
    <row r="414" spans="1:32" x14ac:dyDescent="0.2">
      <c r="A414" s="1">
        <v>405</v>
      </c>
      <c r="B414" s="3">
        <f t="shared" si="70"/>
        <v>1377.5454545454545</v>
      </c>
      <c r="C414" s="37"/>
      <c r="D414" s="3">
        <f t="shared" si="71"/>
        <v>1367.7575757575758</v>
      </c>
      <c r="E414" s="37"/>
      <c r="F414" s="68">
        <f t="shared" si="72"/>
        <v>-1127.5454545454545</v>
      </c>
      <c r="G414" s="68">
        <f t="shared" si="73"/>
        <v>9.7878787878787534</v>
      </c>
      <c r="H414" s="68">
        <f t="shared" si="74"/>
        <v>1367.7575757575758</v>
      </c>
      <c r="S414" s="78">
        <f t="shared" si="75"/>
        <v>405</v>
      </c>
      <c r="T414" s="56">
        <f>+S414*'Failure Data'!F$3</f>
        <v>173.57142857142856</v>
      </c>
      <c r="Y414" s="70">
        <f t="shared" si="76"/>
        <v>405</v>
      </c>
      <c r="Z414" s="3">
        <f t="shared" si="77"/>
        <v>587.46141656147233</v>
      </c>
      <c r="AE414" s="70">
        <f t="shared" si="78"/>
        <v>405</v>
      </c>
      <c r="AF414" s="3">
        <f t="shared" si="79"/>
        <v>581.12156655858803</v>
      </c>
    </row>
    <row r="415" spans="1:32" x14ac:dyDescent="0.2">
      <c r="A415" s="1">
        <v>406</v>
      </c>
      <c r="B415" s="3">
        <f t="shared" si="70"/>
        <v>1380.939393939394</v>
      </c>
      <c r="C415" s="37"/>
      <c r="D415" s="3">
        <f t="shared" si="71"/>
        <v>1371.1515151515152</v>
      </c>
      <c r="E415" s="37"/>
      <c r="F415" s="68">
        <f t="shared" si="72"/>
        <v>-1130.939393939394</v>
      </c>
      <c r="G415" s="68">
        <f t="shared" si="73"/>
        <v>9.7878787878787534</v>
      </c>
      <c r="H415" s="68">
        <f t="shared" si="74"/>
        <v>1371.1515151515152</v>
      </c>
      <c r="S415" s="78">
        <f t="shared" si="75"/>
        <v>406</v>
      </c>
      <c r="T415" s="56">
        <f>+S415*'Failure Data'!F$3</f>
        <v>174</v>
      </c>
      <c r="Y415" s="70">
        <f t="shared" si="76"/>
        <v>406</v>
      </c>
      <c r="Z415" s="3">
        <f t="shared" si="77"/>
        <v>588.90411160236135</v>
      </c>
      <c r="AE415" s="70">
        <f t="shared" si="78"/>
        <v>406</v>
      </c>
      <c r="AF415" s="3">
        <f t="shared" si="79"/>
        <v>582.56426159947694</v>
      </c>
    </row>
    <row r="416" spans="1:32" x14ac:dyDescent="0.2">
      <c r="A416" s="1">
        <v>407</v>
      </c>
      <c r="B416" s="3">
        <f t="shared" si="70"/>
        <v>1384.3333333333335</v>
      </c>
      <c r="C416" s="37"/>
      <c r="D416" s="3">
        <f t="shared" si="71"/>
        <v>1374.5454545454547</v>
      </c>
      <c r="E416" s="37"/>
      <c r="F416" s="68">
        <f t="shared" si="72"/>
        <v>-1134.3333333333335</v>
      </c>
      <c r="G416" s="68">
        <f t="shared" si="73"/>
        <v>9.7878787878787534</v>
      </c>
      <c r="H416" s="68">
        <f t="shared" si="74"/>
        <v>1374.5454545454547</v>
      </c>
      <c r="S416" s="78">
        <f t="shared" si="75"/>
        <v>407</v>
      </c>
      <c r="T416" s="56">
        <f>+S416*'Failure Data'!F$3</f>
        <v>174.42857142857142</v>
      </c>
      <c r="Y416" s="70">
        <f t="shared" si="76"/>
        <v>407</v>
      </c>
      <c r="Z416" s="3">
        <f t="shared" si="77"/>
        <v>590.34680664325026</v>
      </c>
      <c r="AE416" s="70">
        <f t="shared" si="78"/>
        <v>407</v>
      </c>
      <c r="AF416" s="3">
        <f t="shared" si="79"/>
        <v>584.00695664036596</v>
      </c>
    </row>
    <row r="417" spans="1:32" x14ac:dyDescent="0.2">
      <c r="A417" s="1">
        <v>408</v>
      </c>
      <c r="B417" s="3">
        <f t="shared" si="70"/>
        <v>1387.7272727272727</v>
      </c>
      <c r="C417" s="37"/>
      <c r="D417" s="3">
        <f t="shared" si="71"/>
        <v>1377.939393939394</v>
      </c>
      <c r="E417" s="37"/>
      <c r="F417" s="68">
        <f t="shared" si="72"/>
        <v>-1137.7272727272727</v>
      </c>
      <c r="G417" s="68">
        <f t="shared" si="73"/>
        <v>9.7878787878787534</v>
      </c>
      <c r="H417" s="68">
        <f t="shared" si="74"/>
        <v>1377.939393939394</v>
      </c>
      <c r="S417" s="78">
        <f t="shared" si="75"/>
        <v>408</v>
      </c>
      <c r="T417" s="56">
        <f>+S417*'Failure Data'!F$3</f>
        <v>174.85714285714286</v>
      </c>
      <c r="Y417" s="70">
        <f t="shared" si="76"/>
        <v>408</v>
      </c>
      <c r="Z417" s="3">
        <f t="shared" si="77"/>
        <v>591.78950168413928</v>
      </c>
      <c r="AE417" s="70">
        <f t="shared" si="78"/>
        <v>408</v>
      </c>
      <c r="AF417" s="3">
        <f t="shared" si="79"/>
        <v>585.44965168125486</v>
      </c>
    </row>
    <row r="418" spans="1:32" x14ac:dyDescent="0.2">
      <c r="A418" s="1">
        <v>409</v>
      </c>
      <c r="B418" s="3">
        <f t="shared" si="70"/>
        <v>1391.1212121212122</v>
      </c>
      <c r="C418" s="37"/>
      <c r="D418" s="3">
        <f t="shared" si="71"/>
        <v>1381.3333333333335</v>
      </c>
      <c r="E418" s="37"/>
      <c r="F418" s="68">
        <f t="shared" si="72"/>
        <v>-1141.1212121212122</v>
      </c>
      <c r="G418" s="68">
        <f t="shared" si="73"/>
        <v>9.7878787878787534</v>
      </c>
      <c r="H418" s="68">
        <f t="shared" si="74"/>
        <v>1381.3333333333335</v>
      </c>
      <c r="S418" s="78">
        <f t="shared" si="75"/>
        <v>409</v>
      </c>
      <c r="T418" s="56">
        <f>+S418*'Failure Data'!F$3</f>
        <v>175.28571428571428</v>
      </c>
      <c r="Y418" s="70">
        <f t="shared" si="76"/>
        <v>409</v>
      </c>
      <c r="Z418" s="3">
        <f t="shared" si="77"/>
        <v>593.23219672502819</v>
      </c>
      <c r="AE418" s="70">
        <f t="shared" si="78"/>
        <v>409</v>
      </c>
      <c r="AF418" s="3">
        <f t="shared" si="79"/>
        <v>586.89234672214388</v>
      </c>
    </row>
    <row r="419" spans="1:32" x14ac:dyDescent="0.2">
      <c r="A419" s="1">
        <v>410</v>
      </c>
      <c r="B419" s="3">
        <f t="shared" si="70"/>
        <v>1394.5151515151515</v>
      </c>
      <c r="C419" s="37"/>
      <c r="D419" s="3">
        <f t="shared" si="71"/>
        <v>1384.7272727272727</v>
      </c>
      <c r="E419" s="37"/>
      <c r="F419" s="68">
        <f t="shared" si="72"/>
        <v>-1144.5151515151515</v>
      </c>
      <c r="G419" s="68">
        <f t="shared" si="73"/>
        <v>9.7878787878787534</v>
      </c>
      <c r="H419" s="68">
        <f t="shared" si="74"/>
        <v>1384.7272727272727</v>
      </c>
      <c r="S419" s="78">
        <f t="shared" si="75"/>
        <v>410</v>
      </c>
      <c r="T419" s="56">
        <f>+S419*'Failure Data'!F$3</f>
        <v>175.71428571428569</v>
      </c>
      <c r="Y419" s="70">
        <f t="shared" si="76"/>
        <v>410</v>
      </c>
      <c r="Z419" s="3">
        <f t="shared" si="77"/>
        <v>594.67489176591721</v>
      </c>
      <c r="AE419" s="70">
        <f t="shared" si="78"/>
        <v>410</v>
      </c>
      <c r="AF419" s="3">
        <f t="shared" si="79"/>
        <v>588.33504176303279</v>
      </c>
    </row>
    <row r="420" spans="1:32" x14ac:dyDescent="0.2">
      <c r="A420" s="1">
        <v>411</v>
      </c>
      <c r="B420" s="3">
        <f t="shared" si="70"/>
        <v>1397.909090909091</v>
      </c>
      <c r="C420" s="37"/>
      <c r="D420" s="3">
        <f t="shared" si="71"/>
        <v>1388.1212121212122</v>
      </c>
      <c r="E420" s="37"/>
      <c r="F420" s="68">
        <f t="shared" si="72"/>
        <v>-1147.909090909091</v>
      </c>
      <c r="G420" s="68">
        <f t="shared" si="73"/>
        <v>9.7878787878787534</v>
      </c>
      <c r="H420" s="68">
        <f t="shared" si="74"/>
        <v>1388.1212121212122</v>
      </c>
      <c r="S420" s="78">
        <f t="shared" si="75"/>
        <v>411</v>
      </c>
      <c r="T420" s="56">
        <f>+S420*'Failure Data'!F$3</f>
        <v>176.14285714285714</v>
      </c>
      <c r="Y420" s="70">
        <f t="shared" si="76"/>
        <v>411</v>
      </c>
      <c r="Z420" s="3">
        <f t="shared" si="77"/>
        <v>596.11758680680612</v>
      </c>
      <c r="AE420" s="70">
        <f t="shared" si="78"/>
        <v>411</v>
      </c>
      <c r="AF420" s="3">
        <f t="shared" si="79"/>
        <v>589.77773680392181</v>
      </c>
    </row>
    <row r="421" spans="1:32" x14ac:dyDescent="0.2">
      <c r="A421" s="1">
        <v>412</v>
      </c>
      <c r="B421" s="3">
        <f t="shared" ref="B421:B484" si="80">+(B$4*A421)+B$5</f>
        <v>1401.3030303030303</v>
      </c>
      <c r="C421" s="37"/>
      <c r="D421" s="3">
        <f t="shared" ref="D421:D484" si="81">+(D$4*A421)+D$5</f>
        <v>1391.5151515151515</v>
      </c>
      <c r="E421" s="37"/>
      <c r="F421" s="68">
        <f t="shared" ref="F421:F484" si="82">+xmax-B421</f>
        <v>-1151.3030303030303</v>
      </c>
      <c r="G421" s="68">
        <f t="shared" ref="G421:G484" si="83">+B421-D421</f>
        <v>9.7878787878787534</v>
      </c>
      <c r="H421" s="68">
        <f t="shared" ref="H421:H484" si="84">D421</f>
        <v>1391.5151515151515</v>
      </c>
      <c r="S421" s="78">
        <f t="shared" ref="S421:S484" si="85">Y421</f>
        <v>412</v>
      </c>
      <c r="T421" s="56">
        <f>+S421*'Failure Data'!F$3</f>
        <v>176.57142857142856</v>
      </c>
      <c r="Y421" s="70">
        <f t="shared" ref="Y421:Y484" si="86">A421</f>
        <v>412</v>
      </c>
      <c r="Z421" s="3">
        <f t="shared" ref="Z421:Z484" si="87">(RejectSlope*Y421)+RejectYint</f>
        <v>597.56028184769514</v>
      </c>
      <c r="AE421" s="70">
        <f t="shared" ref="AE421:AE484" si="88">Y421</f>
        <v>412</v>
      </c>
      <c r="AF421" s="3">
        <f t="shared" ref="AF421:AF484" si="89">(AcceptSlope*AE421)+AcceptYint</f>
        <v>591.22043184481072</v>
      </c>
    </row>
    <row r="422" spans="1:32" x14ac:dyDescent="0.2">
      <c r="A422" s="1">
        <v>413</v>
      </c>
      <c r="B422" s="3">
        <f t="shared" si="80"/>
        <v>1404.6969696969697</v>
      </c>
      <c r="C422" s="37"/>
      <c r="D422" s="3">
        <f t="shared" si="81"/>
        <v>1394.909090909091</v>
      </c>
      <c r="E422" s="37"/>
      <c r="F422" s="68">
        <f t="shared" si="82"/>
        <v>-1154.6969696969697</v>
      </c>
      <c r="G422" s="68">
        <f t="shared" si="83"/>
        <v>9.7878787878787534</v>
      </c>
      <c r="H422" s="68">
        <f t="shared" si="84"/>
        <v>1394.909090909091</v>
      </c>
      <c r="S422" s="78">
        <f t="shared" si="85"/>
        <v>413</v>
      </c>
      <c r="T422" s="56">
        <f>+S422*'Failure Data'!F$3</f>
        <v>177</v>
      </c>
      <c r="Y422" s="70">
        <f t="shared" si="86"/>
        <v>413</v>
      </c>
      <c r="Z422" s="3">
        <f t="shared" si="87"/>
        <v>599.00297688858404</v>
      </c>
      <c r="AE422" s="70">
        <f t="shared" si="88"/>
        <v>413</v>
      </c>
      <c r="AF422" s="3">
        <f t="shared" si="89"/>
        <v>592.66312688569974</v>
      </c>
    </row>
    <row r="423" spans="1:32" x14ac:dyDescent="0.2">
      <c r="A423" s="1">
        <v>414</v>
      </c>
      <c r="B423" s="3">
        <f t="shared" si="80"/>
        <v>1408.0909090909092</v>
      </c>
      <c r="C423" s="37"/>
      <c r="D423" s="3">
        <f t="shared" si="81"/>
        <v>1398.3030303030305</v>
      </c>
      <c r="E423" s="37"/>
      <c r="F423" s="68">
        <f t="shared" si="82"/>
        <v>-1158.0909090909092</v>
      </c>
      <c r="G423" s="68">
        <f t="shared" si="83"/>
        <v>9.7878787878787534</v>
      </c>
      <c r="H423" s="68">
        <f t="shared" si="84"/>
        <v>1398.3030303030305</v>
      </c>
      <c r="S423" s="78">
        <f t="shared" si="85"/>
        <v>414</v>
      </c>
      <c r="T423" s="56">
        <f>+S423*'Failure Data'!F$3</f>
        <v>177.42857142857142</v>
      </c>
      <c r="Y423" s="70">
        <f t="shared" si="86"/>
        <v>414</v>
      </c>
      <c r="Z423" s="3">
        <f t="shared" si="87"/>
        <v>600.44567192947306</v>
      </c>
      <c r="AE423" s="70">
        <f t="shared" si="88"/>
        <v>414</v>
      </c>
      <c r="AF423" s="3">
        <f t="shared" si="89"/>
        <v>594.10582192658865</v>
      </c>
    </row>
    <row r="424" spans="1:32" x14ac:dyDescent="0.2">
      <c r="A424" s="1">
        <v>415</v>
      </c>
      <c r="B424" s="3">
        <f t="shared" si="80"/>
        <v>1411.4848484848485</v>
      </c>
      <c r="C424" s="37"/>
      <c r="D424" s="3">
        <f t="shared" si="81"/>
        <v>1401.6969696969697</v>
      </c>
      <c r="E424" s="37"/>
      <c r="F424" s="68">
        <f t="shared" si="82"/>
        <v>-1161.4848484848485</v>
      </c>
      <c r="G424" s="68">
        <f t="shared" si="83"/>
        <v>9.7878787878787534</v>
      </c>
      <c r="H424" s="68">
        <f t="shared" si="84"/>
        <v>1401.6969696969697</v>
      </c>
      <c r="S424" s="78">
        <f t="shared" si="85"/>
        <v>415</v>
      </c>
      <c r="T424" s="56">
        <f>+S424*'Failure Data'!F$3</f>
        <v>177.85714285714286</v>
      </c>
      <c r="Y424" s="70">
        <f t="shared" si="86"/>
        <v>415</v>
      </c>
      <c r="Z424" s="3">
        <f t="shared" si="87"/>
        <v>601.88836697036197</v>
      </c>
      <c r="AE424" s="70">
        <f t="shared" si="88"/>
        <v>415</v>
      </c>
      <c r="AF424" s="3">
        <f t="shared" si="89"/>
        <v>595.54851696747767</v>
      </c>
    </row>
    <row r="425" spans="1:32" x14ac:dyDescent="0.2">
      <c r="A425" s="1">
        <v>416</v>
      </c>
      <c r="B425" s="3">
        <f t="shared" si="80"/>
        <v>1414.878787878788</v>
      </c>
      <c r="C425" s="37"/>
      <c r="D425" s="3">
        <f t="shared" si="81"/>
        <v>1405.0909090909092</v>
      </c>
      <c r="E425" s="37"/>
      <c r="F425" s="68">
        <f t="shared" si="82"/>
        <v>-1164.878787878788</v>
      </c>
      <c r="G425" s="68">
        <f t="shared" si="83"/>
        <v>9.7878787878787534</v>
      </c>
      <c r="H425" s="68">
        <f t="shared" si="84"/>
        <v>1405.0909090909092</v>
      </c>
      <c r="S425" s="78">
        <f t="shared" si="85"/>
        <v>416</v>
      </c>
      <c r="T425" s="56">
        <f>+S425*'Failure Data'!F$3</f>
        <v>178.28571428571428</v>
      </c>
      <c r="Y425" s="70">
        <f t="shared" si="86"/>
        <v>416</v>
      </c>
      <c r="Z425" s="3">
        <f t="shared" si="87"/>
        <v>603.33106201125099</v>
      </c>
      <c r="AE425" s="70">
        <f t="shared" si="88"/>
        <v>416</v>
      </c>
      <c r="AF425" s="3">
        <f t="shared" si="89"/>
        <v>596.99121200836657</v>
      </c>
    </row>
    <row r="426" spans="1:32" x14ac:dyDescent="0.2">
      <c r="A426" s="1">
        <v>417</v>
      </c>
      <c r="B426" s="3">
        <f t="shared" si="80"/>
        <v>1418.2727272727273</v>
      </c>
      <c r="C426" s="37"/>
      <c r="D426" s="3">
        <f t="shared" si="81"/>
        <v>1408.4848484848485</v>
      </c>
      <c r="E426" s="37"/>
      <c r="F426" s="68">
        <f t="shared" si="82"/>
        <v>-1168.2727272727273</v>
      </c>
      <c r="G426" s="68">
        <f t="shared" si="83"/>
        <v>9.7878787878787534</v>
      </c>
      <c r="H426" s="68">
        <f t="shared" si="84"/>
        <v>1408.4848484848485</v>
      </c>
      <c r="S426" s="78">
        <f t="shared" si="85"/>
        <v>417</v>
      </c>
      <c r="T426" s="56">
        <f>+S426*'Failure Data'!F$3</f>
        <v>178.71428571428569</v>
      </c>
      <c r="Y426" s="70">
        <f t="shared" si="86"/>
        <v>417</v>
      </c>
      <c r="Z426" s="3">
        <f t="shared" si="87"/>
        <v>604.7737570521399</v>
      </c>
      <c r="AE426" s="70">
        <f t="shared" si="88"/>
        <v>417</v>
      </c>
      <c r="AF426" s="3">
        <f t="shared" si="89"/>
        <v>598.43390704925559</v>
      </c>
    </row>
    <row r="427" spans="1:32" x14ac:dyDescent="0.2">
      <c r="A427" s="1">
        <v>418</v>
      </c>
      <c r="B427" s="3">
        <f t="shared" si="80"/>
        <v>1421.6666666666667</v>
      </c>
      <c r="C427" s="37"/>
      <c r="D427" s="3">
        <f t="shared" si="81"/>
        <v>1411.878787878788</v>
      </c>
      <c r="E427" s="37"/>
      <c r="F427" s="68">
        <f t="shared" si="82"/>
        <v>-1171.6666666666667</v>
      </c>
      <c r="G427" s="68">
        <f t="shared" si="83"/>
        <v>9.7878787878787534</v>
      </c>
      <c r="H427" s="68">
        <f t="shared" si="84"/>
        <v>1411.878787878788</v>
      </c>
      <c r="S427" s="78">
        <f t="shared" si="85"/>
        <v>418</v>
      </c>
      <c r="T427" s="56">
        <f>+S427*'Failure Data'!F$3</f>
        <v>179.14285714285714</v>
      </c>
      <c r="Y427" s="70">
        <f t="shared" si="86"/>
        <v>418</v>
      </c>
      <c r="Z427" s="3">
        <f t="shared" si="87"/>
        <v>606.21645209302892</v>
      </c>
      <c r="AE427" s="70">
        <f t="shared" si="88"/>
        <v>418</v>
      </c>
      <c r="AF427" s="3">
        <f t="shared" si="89"/>
        <v>599.8766020901445</v>
      </c>
    </row>
    <row r="428" spans="1:32" x14ac:dyDescent="0.2">
      <c r="A428" s="1">
        <v>419</v>
      </c>
      <c r="B428" s="3">
        <f t="shared" si="80"/>
        <v>1425.060606060606</v>
      </c>
      <c r="C428" s="37"/>
      <c r="D428" s="3">
        <f t="shared" si="81"/>
        <v>1415.2727272727273</v>
      </c>
      <c r="E428" s="37"/>
      <c r="F428" s="68">
        <f t="shared" si="82"/>
        <v>-1175.060606060606</v>
      </c>
      <c r="G428" s="68">
        <f t="shared" si="83"/>
        <v>9.7878787878787534</v>
      </c>
      <c r="H428" s="68">
        <f t="shared" si="84"/>
        <v>1415.2727272727273</v>
      </c>
      <c r="S428" s="78">
        <f t="shared" si="85"/>
        <v>419</v>
      </c>
      <c r="T428" s="56">
        <f>+S428*'Failure Data'!F$3</f>
        <v>179.57142857142856</v>
      </c>
      <c r="Y428" s="70">
        <f t="shared" si="86"/>
        <v>419</v>
      </c>
      <c r="Z428" s="3">
        <f t="shared" si="87"/>
        <v>607.65914713391783</v>
      </c>
      <c r="AE428" s="70">
        <f t="shared" si="88"/>
        <v>419</v>
      </c>
      <c r="AF428" s="3">
        <f t="shared" si="89"/>
        <v>601.31929713103352</v>
      </c>
    </row>
    <row r="429" spans="1:32" x14ac:dyDescent="0.2">
      <c r="A429" s="1">
        <v>420</v>
      </c>
      <c r="B429" s="3">
        <f t="shared" si="80"/>
        <v>1428.4545454545455</v>
      </c>
      <c r="C429" s="37"/>
      <c r="D429" s="3">
        <f t="shared" si="81"/>
        <v>1418.6666666666667</v>
      </c>
      <c r="E429" s="37"/>
      <c r="F429" s="68">
        <f t="shared" si="82"/>
        <v>-1178.4545454545455</v>
      </c>
      <c r="G429" s="68">
        <f t="shared" si="83"/>
        <v>9.7878787878787534</v>
      </c>
      <c r="H429" s="68">
        <f t="shared" si="84"/>
        <v>1418.6666666666667</v>
      </c>
      <c r="S429" s="78">
        <f t="shared" si="85"/>
        <v>420</v>
      </c>
      <c r="T429" s="56">
        <f>+S429*'Failure Data'!F$3</f>
        <v>180</v>
      </c>
      <c r="Y429" s="70">
        <f t="shared" si="86"/>
        <v>420</v>
      </c>
      <c r="Z429" s="3">
        <f t="shared" si="87"/>
        <v>609.10184217480685</v>
      </c>
      <c r="AE429" s="70">
        <f t="shared" si="88"/>
        <v>420</v>
      </c>
      <c r="AF429" s="3">
        <f t="shared" si="89"/>
        <v>602.76199217192243</v>
      </c>
    </row>
    <row r="430" spans="1:32" x14ac:dyDescent="0.2">
      <c r="A430" s="1">
        <v>421</v>
      </c>
      <c r="B430" s="3">
        <f t="shared" si="80"/>
        <v>1431.848484848485</v>
      </c>
      <c r="C430" s="37"/>
      <c r="D430" s="3">
        <f t="shared" si="81"/>
        <v>1422.0606060606062</v>
      </c>
      <c r="E430" s="37"/>
      <c r="F430" s="68">
        <f t="shared" si="82"/>
        <v>-1181.848484848485</v>
      </c>
      <c r="G430" s="68">
        <f t="shared" si="83"/>
        <v>9.7878787878787534</v>
      </c>
      <c r="H430" s="68">
        <f t="shared" si="84"/>
        <v>1422.0606060606062</v>
      </c>
      <c r="S430" s="78">
        <f t="shared" si="85"/>
        <v>421</v>
      </c>
      <c r="T430" s="56">
        <f>+S430*'Failure Data'!F$3</f>
        <v>180.42857142857142</v>
      </c>
      <c r="Y430" s="70">
        <f t="shared" si="86"/>
        <v>421</v>
      </c>
      <c r="Z430" s="3">
        <f t="shared" si="87"/>
        <v>610.54453721569575</v>
      </c>
      <c r="AE430" s="70">
        <f t="shared" si="88"/>
        <v>421</v>
      </c>
      <c r="AF430" s="3">
        <f t="shared" si="89"/>
        <v>604.20468721281145</v>
      </c>
    </row>
    <row r="431" spans="1:32" x14ac:dyDescent="0.2">
      <c r="A431" s="1">
        <v>422</v>
      </c>
      <c r="B431" s="3">
        <f t="shared" si="80"/>
        <v>1435.2424242424242</v>
      </c>
      <c r="C431" s="37"/>
      <c r="D431" s="3">
        <f t="shared" si="81"/>
        <v>1425.4545454545455</v>
      </c>
      <c r="E431" s="37"/>
      <c r="F431" s="68">
        <f t="shared" si="82"/>
        <v>-1185.2424242424242</v>
      </c>
      <c r="G431" s="68">
        <f t="shared" si="83"/>
        <v>9.7878787878787534</v>
      </c>
      <c r="H431" s="68">
        <f t="shared" si="84"/>
        <v>1425.4545454545455</v>
      </c>
      <c r="S431" s="78">
        <f t="shared" si="85"/>
        <v>422</v>
      </c>
      <c r="T431" s="56">
        <f>+S431*'Failure Data'!F$3</f>
        <v>180.85714285714286</v>
      </c>
      <c r="Y431" s="70">
        <f t="shared" si="86"/>
        <v>422</v>
      </c>
      <c r="Z431" s="3">
        <f t="shared" si="87"/>
        <v>611.98723225658478</v>
      </c>
      <c r="AE431" s="70">
        <f t="shared" si="88"/>
        <v>422</v>
      </c>
      <c r="AF431" s="3">
        <f t="shared" si="89"/>
        <v>605.64738225370036</v>
      </c>
    </row>
    <row r="432" spans="1:32" x14ac:dyDescent="0.2">
      <c r="A432" s="1">
        <v>423</v>
      </c>
      <c r="B432" s="3">
        <f t="shared" si="80"/>
        <v>1438.6363636363637</v>
      </c>
      <c r="C432" s="37"/>
      <c r="D432" s="3">
        <f t="shared" si="81"/>
        <v>1428.848484848485</v>
      </c>
      <c r="E432" s="37"/>
      <c r="F432" s="68">
        <f t="shared" si="82"/>
        <v>-1188.6363636363637</v>
      </c>
      <c r="G432" s="68">
        <f t="shared" si="83"/>
        <v>9.7878787878787534</v>
      </c>
      <c r="H432" s="68">
        <f t="shared" si="84"/>
        <v>1428.848484848485</v>
      </c>
      <c r="S432" s="78">
        <f t="shared" si="85"/>
        <v>423</v>
      </c>
      <c r="T432" s="56">
        <f>+S432*'Failure Data'!F$3</f>
        <v>181.28571428571428</v>
      </c>
      <c r="Y432" s="70">
        <f t="shared" si="86"/>
        <v>423</v>
      </c>
      <c r="Z432" s="3">
        <f t="shared" si="87"/>
        <v>613.42992729747368</v>
      </c>
      <c r="AE432" s="70">
        <f t="shared" si="88"/>
        <v>423</v>
      </c>
      <c r="AF432" s="3">
        <f t="shared" si="89"/>
        <v>607.09007729458938</v>
      </c>
    </row>
    <row r="433" spans="1:32" x14ac:dyDescent="0.2">
      <c r="A433" s="1">
        <v>424</v>
      </c>
      <c r="B433" s="3">
        <f t="shared" si="80"/>
        <v>1442.030303030303</v>
      </c>
      <c r="C433" s="37"/>
      <c r="D433" s="3">
        <f t="shared" si="81"/>
        <v>1432.2424242424242</v>
      </c>
      <c r="E433" s="37"/>
      <c r="F433" s="68">
        <f t="shared" si="82"/>
        <v>-1192.030303030303</v>
      </c>
      <c r="G433" s="68">
        <f t="shared" si="83"/>
        <v>9.7878787878787534</v>
      </c>
      <c r="H433" s="68">
        <f t="shared" si="84"/>
        <v>1432.2424242424242</v>
      </c>
      <c r="S433" s="78">
        <f t="shared" si="85"/>
        <v>424</v>
      </c>
      <c r="T433" s="56">
        <f>+S433*'Failure Data'!F$3</f>
        <v>181.71428571428569</v>
      </c>
      <c r="Y433" s="70">
        <f t="shared" si="86"/>
        <v>424</v>
      </c>
      <c r="Z433" s="3">
        <f t="shared" si="87"/>
        <v>614.8726223383627</v>
      </c>
      <c r="AE433" s="70">
        <f t="shared" si="88"/>
        <v>424</v>
      </c>
      <c r="AF433" s="3">
        <f t="shared" si="89"/>
        <v>608.53277233547828</v>
      </c>
    </row>
    <row r="434" spans="1:32" x14ac:dyDescent="0.2">
      <c r="A434" s="1">
        <v>425</v>
      </c>
      <c r="B434" s="3">
        <f t="shared" si="80"/>
        <v>1445.4242424242425</v>
      </c>
      <c r="C434" s="37"/>
      <c r="D434" s="3">
        <f t="shared" si="81"/>
        <v>1435.6363636363637</v>
      </c>
      <c r="E434" s="37"/>
      <c r="F434" s="68">
        <f t="shared" si="82"/>
        <v>-1195.4242424242425</v>
      </c>
      <c r="G434" s="68">
        <f t="shared" si="83"/>
        <v>9.7878787878787534</v>
      </c>
      <c r="H434" s="68">
        <f t="shared" si="84"/>
        <v>1435.6363636363637</v>
      </c>
      <c r="S434" s="78">
        <f t="shared" si="85"/>
        <v>425</v>
      </c>
      <c r="T434" s="56">
        <f>+S434*'Failure Data'!F$3</f>
        <v>182.14285714285714</v>
      </c>
      <c r="Y434" s="70">
        <f t="shared" si="86"/>
        <v>425</v>
      </c>
      <c r="Z434" s="3">
        <f t="shared" si="87"/>
        <v>616.31531737925161</v>
      </c>
      <c r="AE434" s="70">
        <f t="shared" si="88"/>
        <v>425</v>
      </c>
      <c r="AF434" s="3">
        <f t="shared" si="89"/>
        <v>609.97546737636731</v>
      </c>
    </row>
    <row r="435" spans="1:32" x14ac:dyDescent="0.2">
      <c r="A435" s="1">
        <v>426</v>
      </c>
      <c r="B435" s="3">
        <f t="shared" si="80"/>
        <v>1448.8181818181818</v>
      </c>
      <c r="C435" s="37"/>
      <c r="D435" s="3">
        <f t="shared" si="81"/>
        <v>1439.030303030303</v>
      </c>
      <c r="E435" s="37"/>
      <c r="F435" s="68">
        <f t="shared" si="82"/>
        <v>-1198.8181818181818</v>
      </c>
      <c r="G435" s="68">
        <f t="shared" si="83"/>
        <v>9.7878787878787534</v>
      </c>
      <c r="H435" s="68">
        <f t="shared" si="84"/>
        <v>1439.030303030303</v>
      </c>
      <c r="S435" s="78">
        <f t="shared" si="85"/>
        <v>426</v>
      </c>
      <c r="T435" s="56">
        <f>+S435*'Failure Data'!F$3</f>
        <v>182.57142857142856</v>
      </c>
      <c r="Y435" s="70">
        <f t="shared" si="86"/>
        <v>426</v>
      </c>
      <c r="Z435" s="3">
        <f t="shared" si="87"/>
        <v>617.75801242014063</v>
      </c>
      <c r="AE435" s="70">
        <f t="shared" si="88"/>
        <v>426</v>
      </c>
      <c r="AF435" s="3">
        <f t="shared" si="89"/>
        <v>611.41816241725621</v>
      </c>
    </row>
    <row r="436" spans="1:32" x14ac:dyDescent="0.2">
      <c r="A436" s="1">
        <v>427</v>
      </c>
      <c r="B436" s="3">
        <f t="shared" si="80"/>
        <v>1452.2121212121212</v>
      </c>
      <c r="C436" s="37"/>
      <c r="D436" s="3">
        <f t="shared" si="81"/>
        <v>1442.4242424242425</v>
      </c>
      <c r="E436" s="37"/>
      <c r="F436" s="68">
        <f t="shared" si="82"/>
        <v>-1202.2121212121212</v>
      </c>
      <c r="G436" s="68">
        <f t="shared" si="83"/>
        <v>9.7878787878787534</v>
      </c>
      <c r="H436" s="68">
        <f t="shared" si="84"/>
        <v>1442.4242424242425</v>
      </c>
      <c r="S436" s="78">
        <f t="shared" si="85"/>
        <v>427</v>
      </c>
      <c r="T436" s="56">
        <f>+S436*'Failure Data'!F$3</f>
        <v>183</v>
      </c>
      <c r="Y436" s="70">
        <f t="shared" si="86"/>
        <v>427</v>
      </c>
      <c r="Z436" s="3">
        <f t="shared" si="87"/>
        <v>619.20070746102954</v>
      </c>
      <c r="AE436" s="70">
        <f t="shared" si="88"/>
        <v>427</v>
      </c>
      <c r="AF436" s="3">
        <f t="shared" si="89"/>
        <v>612.86085745814523</v>
      </c>
    </row>
    <row r="437" spans="1:32" x14ac:dyDescent="0.2">
      <c r="A437" s="1">
        <v>428</v>
      </c>
      <c r="B437" s="3">
        <f t="shared" si="80"/>
        <v>1455.6060606060607</v>
      </c>
      <c r="C437" s="37"/>
      <c r="D437" s="3">
        <f t="shared" si="81"/>
        <v>1445.818181818182</v>
      </c>
      <c r="E437" s="37"/>
      <c r="F437" s="68">
        <f t="shared" si="82"/>
        <v>-1205.6060606060607</v>
      </c>
      <c r="G437" s="68">
        <f t="shared" si="83"/>
        <v>9.7878787878787534</v>
      </c>
      <c r="H437" s="68">
        <f t="shared" si="84"/>
        <v>1445.818181818182</v>
      </c>
      <c r="S437" s="78">
        <f t="shared" si="85"/>
        <v>428</v>
      </c>
      <c r="T437" s="56">
        <f>+S437*'Failure Data'!F$3</f>
        <v>183.42857142857142</v>
      </c>
      <c r="Y437" s="70">
        <f t="shared" si="86"/>
        <v>428</v>
      </c>
      <c r="Z437" s="3">
        <f t="shared" si="87"/>
        <v>620.64340250191844</v>
      </c>
      <c r="AE437" s="70">
        <f t="shared" si="88"/>
        <v>428</v>
      </c>
      <c r="AF437" s="3">
        <f t="shared" si="89"/>
        <v>614.30355249903414</v>
      </c>
    </row>
    <row r="438" spans="1:32" x14ac:dyDescent="0.2">
      <c r="A438" s="1">
        <v>429</v>
      </c>
      <c r="B438" s="3">
        <f t="shared" si="80"/>
        <v>1459</v>
      </c>
      <c r="C438" s="37"/>
      <c r="D438" s="3">
        <f t="shared" si="81"/>
        <v>1449.2121212121212</v>
      </c>
      <c r="E438" s="37"/>
      <c r="F438" s="68">
        <f t="shared" si="82"/>
        <v>-1209</v>
      </c>
      <c r="G438" s="68">
        <f t="shared" si="83"/>
        <v>9.7878787878787534</v>
      </c>
      <c r="H438" s="68">
        <f t="shared" si="84"/>
        <v>1449.2121212121212</v>
      </c>
      <c r="S438" s="78">
        <f t="shared" si="85"/>
        <v>429</v>
      </c>
      <c r="T438" s="56">
        <f>+S438*'Failure Data'!F$3</f>
        <v>183.85714285714283</v>
      </c>
      <c r="Y438" s="70">
        <f t="shared" si="86"/>
        <v>429</v>
      </c>
      <c r="Z438" s="3">
        <f t="shared" si="87"/>
        <v>622.08609754280747</v>
      </c>
      <c r="AE438" s="70">
        <f t="shared" si="88"/>
        <v>429</v>
      </c>
      <c r="AF438" s="3">
        <f t="shared" si="89"/>
        <v>615.74624753992316</v>
      </c>
    </row>
    <row r="439" spans="1:32" x14ac:dyDescent="0.2">
      <c r="A439" s="1">
        <v>430</v>
      </c>
      <c r="B439" s="3">
        <f t="shared" si="80"/>
        <v>1462.3939393939395</v>
      </c>
      <c r="C439" s="37"/>
      <c r="D439" s="3">
        <f t="shared" si="81"/>
        <v>1452.6060606060607</v>
      </c>
      <c r="E439" s="37"/>
      <c r="F439" s="68">
        <f t="shared" si="82"/>
        <v>-1212.3939393939395</v>
      </c>
      <c r="G439" s="68">
        <f t="shared" si="83"/>
        <v>9.7878787878787534</v>
      </c>
      <c r="H439" s="68">
        <f t="shared" si="84"/>
        <v>1452.6060606060607</v>
      </c>
      <c r="S439" s="78">
        <f t="shared" si="85"/>
        <v>430</v>
      </c>
      <c r="T439" s="56">
        <f>+S439*'Failure Data'!F$3</f>
        <v>184.28571428571428</v>
      </c>
      <c r="Y439" s="70">
        <f t="shared" si="86"/>
        <v>430</v>
      </c>
      <c r="Z439" s="3">
        <f t="shared" si="87"/>
        <v>623.52879258369637</v>
      </c>
      <c r="AE439" s="70">
        <f t="shared" si="88"/>
        <v>430</v>
      </c>
      <c r="AF439" s="3">
        <f t="shared" si="89"/>
        <v>617.18894258081207</v>
      </c>
    </row>
    <row r="440" spans="1:32" x14ac:dyDescent="0.2">
      <c r="A440" s="1">
        <v>431</v>
      </c>
      <c r="B440" s="3">
        <f t="shared" si="80"/>
        <v>1465.7878787878788</v>
      </c>
      <c r="C440" s="37"/>
      <c r="D440" s="3">
        <f t="shared" si="81"/>
        <v>1456</v>
      </c>
      <c r="E440" s="37"/>
      <c r="F440" s="68">
        <f t="shared" si="82"/>
        <v>-1215.7878787878788</v>
      </c>
      <c r="G440" s="68">
        <f t="shared" si="83"/>
        <v>9.7878787878787534</v>
      </c>
      <c r="H440" s="68">
        <f t="shared" si="84"/>
        <v>1456</v>
      </c>
      <c r="S440" s="78">
        <f t="shared" si="85"/>
        <v>431</v>
      </c>
      <c r="T440" s="56">
        <f>+S440*'Failure Data'!F$3</f>
        <v>184.71428571428569</v>
      </c>
      <c r="Y440" s="70">
        <f t="shared" si="86"/>
        <v>431</v>
      </c>
      <c r="Z440" s="3">
        <f t="shared" si="87"/>
        <v>624.97148762458539</v>
      </c>
      <c r="AE440" s="70">
        <f t="shared" si="88"/>
        <v>431</v>
      </c>
      <c r="AF440" s="3">
        <f t="shared" si="89"/>
        <v>618.63163762170109</v>
      </c>
    </row>
    <row r="441" spans="1:32" x14ac:dyDescent="0.2">
      <c r="A441" s="1">
        <v>432</v>
      </c>
      <c r="B441" s="3">
        <f t="shared" si="80"/>
        <v>1469.1818181818182</v>
      </c>
      <c r="C441" s="37"/>
      <c r="D441" s="3">
        <f t="shared" si="81"/>
        <v>1459.3939393939395</v>
      </c>
      <c r="E441" s="37"/>
      <c r="F441" s="68">
        <f t="shared" si="82"/>
        <v>-1219.1818181818182</v>
      </c>
      <c r="G441" s="68">
        <f t="shared" si="83"/>
        <v>9.7878787878787534</v>
      </c>
      <c r="H441" s="68">
        <f t="shared" si="84"/>
        <v>1459.3939393939395</v>
      </c>
      <c r="S441" s="78">
        <f t="shared" si="85"/>
        <v>432</v>
      </c>
      <c r="T441" s="56">
        <f>+S441*'Failure Data'!F$3</f>
        <v>185.14285714285714</v>
      </c>
      <c r="Y441" s="70">
        <f t="shared" si="86"/>
        <v>432</v>
      </c>
      <c r="Z441" s="3">
        <f t="shared" si="87"/>
        <v>626.4141826654743</v>
      </c>
      <c r="AE441" s="70">
        <f t="shared" si="88"/>
        <v>432</v>
      </c>
      <c r="AF441" s="3">
        <f t="shared" si="89"/>
        <v>620.07433266259</v>
      </c>
    </row>
    <row r="442" spans="1:32" x14ac:dyDescent="0.2">
      <c r="A442" s="1">
        <v>433</v>
      </c>
      <c r="B442" s="3">
        <f t="shared" si="80"/>
        <v>1472.5757575757575</v>
      </c>
      <c r="C442" s="37"/>
      <c r="D442" s="3">
        <f t="shared" si="81"/>
        <v>1462.7878787878788</v>
      </c>
      <c r="E442" s="37"/>
      <c r="F442" s="68">
        <f t="shared" si="82"/>
        <v>-1222.5757575757575</v>
      </c>
      <c r="G442" s="68">
        <f t="shared" si="83"/>
        <v>9.7878787878787534</v>
      </c>
      <c r="H442" s="68">
        <f t="shared" si="84"/>
        <v>1462.7878787878788</v>
      </c>
      <c r="S442" s="78">
        <f t="shared" si="85"/>
        <v>433</v>
      </c>
      <c r="T442" s="56">
        <f>+S442*'Failure Data'!F$3</f>
        <v>185.57142857142856</v>
      </c>
      <c r="Y442" s="70">
        <f t="shared" si="86"/>
        <v>433</v>
      </c>
      <c r="Z442" s="3">
        <f t="shared" si="87"/>
        <v>627.85687770636332</v>
      </c>
      <c r="AE442" s="70">
        <f t="shared" si="88"/>
        <v>433</v>
      </c>
      <c r="AF442" s="3">
        <f t="shared" si="89"/>
        <v>621.51702770347902</v>
      </c>
    </row>
    <row r="443" spans="1:32" x14ac:dyDescent="0.2">
      <c r="A443" s="1">
        <v>434</v>
      </c>
      <c r="B443" s="3">
        <f t="shared" si="80"/>
        <v>1475.969696969697</v>
      </c>
      <c r="C443" s="37"/>
      <c r="D443" s="3">
        <f t="shared" si="81"/>
        <v>1466.1818181818182</v>
      </c>
      <c r="E443" s="37"/>
      <c r="F443" s="68">
        <f t="shared" si="82"/>
        <v>-1225.969696969697</v>
      </c>
      <c r="G443" s="68">
        <f t="shared" si="83"/>
        <v>9.7878787878787534</v>
      </c>
      <c r="H443" s="68">
        <f t="shared" si="84"/>
        <v>1466.1818181818182</v>
      </c>
      <c r="S443" s="78">
        <f t="shared" si="85"/>
        <v>434</v>
      </c>
      <c r="T443" s="56">
        <f>+S443*'Failure Data'!F$3</f>
        <v>186</v>
      </c>
      <c r="Y443" s="70">
        <f t="shared" si="86"/>
        <v>434</v>
      </c>
      <c r="Z443" s="3">
        <f t="shared" si="87"/>
        <v>629.29957274725223</v>
      </c>
      <c r="AE443" s="70">
        <f t="shared" si="88"/>
        <v>434</v>
      </c>
      <c r="AF443" s="3">
        <f t="shared" si="89"/>
        <v>622.95972274436792</v>
      </c>
    </row>
    <row r="444" spans="1:32" x14ac:dyDescent="0.2">
      <c r="A444" s="1">
        <v>435</v>
      </c>
      <c r="B444" s="3">
        <f t="shared" si="80"/>
        <v>1479.3636363636365</v>
      </c>
      <c r="C444" s="37"/>
      <c r="D444" s="3">
        <f t="shared" si="81"/>
        <v>1469.5757575757577</v>
      </c>
      <c r="E444" s="37"/>
      <c r="F444" s="68">
        <f t="shared" si="82"/>
        <v>-1229.3636363636365</v>
      </c>
      <c r="G444" s="68">
        <f t="shared" si="83"/>
        <v>9.7878787878787534</v>
      </c>
      <c r="H444" s="68">
        <f t="shared" si="84"/>
        <v>1469.5757575757577</v>
      </c>
      <c r="S444" s="78">
        <f t="shared" si="85"/>
        <v>435</v>
      </c>
      <c r="T444" s="56">
        <f>+S444*'Failure Data'!F$3</f>
        <v>186.42857142857142</v>
      </c>
      <c r="Y444" s="70">
        <f t="shared" si="86"/>
        <v>435</v>
      </c>
      <c r="Z444" s="3">
        <f t="shared" si="87"/>
        <v>630.74226778814125</v>
      </c>
      <c r="AE444" s="70">
        <f t="shared" si="88"/>
        <v>435</v>
      </c>
      <c r="AF444" s="3">
        <f t="shared" si="89"/>
        <v>624.40241778525694</v>
      </c>
    </row>
    <row r="445" spans="1:32" x14ac:dyDescent="0.2">
      <c r="A445" s="1">
        <v>436</v>
      </c>
      <c r="B445" s="3">
        <f t="shared" si="80"/>
        <v>1482.7575757575758</v>
      </c>
      <c r="C445" s="37"/>
      <c r="D445" s="3">
        <f t="shared" si="81"/>
        <v>1472.969696969697</v>
      </c>
      <c r="E445" s="37"/>
      <c r="F445" s="68">
        <f t="shared" si="82"/>
        <v>-1232.7575757575758</v>
      </c>
      <c r="G445" s="68">
        <f t="shared" si="83"/>
        <v>9.7878787878787534</v>
      </c>
      <c r="H445" s="68">
        <f t="shared" si="84"/>
        <v>1472.969696969697</v>
      </c>
      <c r="S445" s="78">
        <f t="shared" si="85"/>
        <v>436</v>
      </c>
      <c r="T445" s="56">
        <f>+S445*'Failure Data'!F$3</f>
        <v>186.85714285714283</v>
      </c>
      <c r="Y445" s="70">
        <f t="shared" si="86"/>
        <v>436</v>
      </c>
      <c r="Z445" s="3">
        <f t="shared" si="87"/>
        <v>632.18496282903016</v>
      </c>
      <c r="AE445" s="70">
        <f t="shared" si="88"/>
        <v>436</v>
      </c>
      <c r="AF445" s="3">
        <f t="shared" si="89"/>
        <v>625.84511282614585</v>
      </c>
    </row>
    <row r="446" spans="1:32" x14ac:dyDescent="0.2">
      <c r="A446" s="1">
        <v>437</v>
      </c>
      <c r="B446" s="3">
        <f t="shared" si="80"/>
        <v>1486.1515151515152</v>
      </c>
      <c r="C446" s="37"/>
      <c r="D446" s="3">
        <f t="shared" si="81"/>
        <v>1476.3636363636365</v>
      </c>
      <c r="E446" s="37"/>
      <c r="F446" s="68">
        <f t="shared" si="82"/>
        <v>-1236.1515151515152</v>
      </c>
      <c r="G446" s="68">
        <f t="shared" si="83"/>
        <v>9.7878787878787534</v>
      </c>
      <c r="H446" s="68">
        <f t="shared" si="84"/>
        <v>1476.3636363636365</v>
      </c>
      <c r="S446" s="78">
        <f t="shared" si="85"/>
        <v>437</v>
      </c>
      <c r="T446" s="56">
        <f>+S446*'Failure Data'!F$3</f>
        <v>187.28571428571428</v>
      </c>
      <c r="Y446" s="70">
        <f t="shared" si="86"/>
        <v>437</v>
      </c>
      <c r="Z446" s="3">
        <f t="shared" si="87"/>
        <v>633.62765786991918</v>
      </c>
      <c r="AE446" s="70">
        <f t="shared" si="88"/>
        <v>437</v>
      </c>
      <c r="AF446" s="3">
        <f t="shared" si="89"/>
        <v>627.28780786703487</v>
      </c>
    </row>
    <row r="447" spans="1:32" x14ac:dyDescent="0.2">
      <c r="A447" s="1">
        <v>438</v>
      </c>
      <c r="B447" s="3">
        <f t="shared" si="80"/>
        <v>1489.5454545454545</v>
      </c>
      <c r="C447" s="37"/>
      <c r="D447" s="3">
        <f t="shared" si="81"/>
        <v>1479.7575757575758</v>
      </c>
      <c r="E447" s="37"/>
      <c r="F447" s="68">
        <f t="shared" si="82"/>
        <v>-1239.5454545454545</v>
      </c>
      <c r="G447" s="68">
        <f t="shared" si="83"/>
        <v>9.7878787878787534</v>
      </c>
      <c r="H447" s="68">
        <f t="shared" si="84"/>
        <v>1479.7575757575758</v>
      </c>
      <c r="S447" s="78">
        <f t="shared" si="85"/>
        <v>438</v>
      </c>
      <c r="T447" s="56">
        <f>+S447*'Failure Data'!F$3</f>
        <v>187.71428571428569</v>
      </c>
      <c r="Y447" s="70">
        <f t="shared" si="86"/>
        <v>438</v>
      </c>
      <c r="Z447" s="3">
        <f t="shared" si="87"/>
        <v>635.07035291080808</v>
      </c>
      <c r="AE447" s="70">
        <f t="shared" si="88"/>
        <v>438</v>
      </c>
      <c r="AF447" s="3">
        <f t="shared" si="89"/>
        <v>628.73050290792378</v>
      </c>
    </row>
    <row r="448" spans="1:32" x14ac:dyDescent="0.2">
      <c r="A448" s="1">
        <v>439</v>
      </c>
      <c r="B448" s="3">
        <f t="shared" si="80"/>
        <v>1492.939393939394</v>
      </c>
      <c r="C448" s="37"/>
      <c r="D448" s="3">
        <f t="shared" si="81"/>
        <v>1483.1515151515152</v>
      </c>
      <c r="E448" s="37"/>
      <c r="F448" s="68">
        <f t="shared" si="82"/>
        <v>-1242.939393939394</v>
      </c>
      <c r="G448" s="68">
        <f t="shared" si="83"/>
        <v>9.7878787878787534</v>
      </c>
      <c r="H448" s="68">
        <f t="shared" si="84"/>
        <v>1483.1515151515152</v>
      </c>
      <c r="S448" s="78">
        <f t="shared" si="85"/>
        <v>439</v>
      </c>
      <c r="T448" s="56">
        <f>+S448*'Failure Data'!F$3</f>
        <v>188.14285714285714</v>
      </c>
      <c r="Y448" s="70">
        <f t="shared" si="86"/>
        <v>439</v>
      </c>
      <c r="Z448" s="3">
        <f t="shared" si="87"/>
        <v>636.5130479516971</v>
      </c>
      <c r="AE448" s="70">
        <f t="shared" si="88"/>
        <v>439</v>
      </c>
      <c r="AF448" s="3">
        <f t="shared" si="89"/>
        <v>630.1731979488128</v>
      </c>
    </row>
    <row r="449" spans="1:32" x14ac:dyDescent="0.2">
      <c r="A449" s="1">
        <v>440</v>
      </c>
      <c r="B449" s="3">
        <f t="shared" si="80"/>
        <v>1496.3333333333335</v>
      </c>
      <c r="C449" s="37"/>
      <c r="D449" s="3">
        <f t="shared" si="81"/>
        <v>1486.5454545454547</v>
      </c>
      <c r="E449" s="37"/>
      <c r="F449" s="68">
        <f t="shared" si="82"/>
        <v>-1246.3333333333335</v>
      </c>
      <c r="G449" s="68">
        <f t="shared" si="83"/>
        <v>9.7878787878787534</v>
      </c>
      <c r="H449" s="68">
        <f t="shared" si="84"/>
        <v>1486.5454545454547</v>
      </c>
      <c r="S449" s="78">
        <f t="shared" si="85"/>
        <v>440</v>
      </c>
      <c r="T449" s="56">
        <f>+S449*'Failure Data'!F$3</f>
        <v>188.57142857142856</v>
      </c>
      <c r="Y449" s="70">
        <f t="shared" si="86"/>
        <v>440</v>
      </c>
      <c r="Z449" s="3">
        <f t="shared" si="87"/>
        <v>637.95574299258601</v>
      </c>
      <c r="AE449" s="70">
        <f t="shared" si="88"/>
        <v>440</v>
      </c>
      <c r="AF449" s="3">
        <f t="shared" si="89"/>
        <v>631.61589298970171</v>
      </c>
    </row>
    <row r="450" spans="1:32" x14ac:dyDescent="0.2">
      <c r="A450" s="1">
        <v>441</v>
      </c>
      <c r="B450" s="3">
        <f t="shared" si="80"/>
        <v>1499.7272727272727</v>
      </c>
      <c r="C450" s="37"/>
      <c r="D450" s="3">
        <f t="shared" si="81"/>
        <v>1489.939393939394</v>
      </c>
      <c r="E450" s="37"/>
      <c r="F450" s="68">
        <f t="shared" si="82"/>
        <v>-1249.7272727272727</v>
      </c>
      <c r="G450" s="68">
        <f t="shared" si="83"/>
        <v>9.7878787878787534</v>
      </c>
      <c r="H450" s="68">
        <f t="shared" si="84"/>
        <v>1489.939393939394</v>
      </c>
      <c r="S450" s="78">
        <f t="shared" si="85"/>
        <v>441</v>
      </c>
      <c r="T450" s="56">
        <f>+S450*'Failure Data'!F$3</f>
        <v>189</v>
      </c>
      <c r="Y450" s="70">
        <f t="shared" si="86"/>
        <v>441</v>
      </c>
      <c r="Z450" s="3">
        <f t="shared" si="87"/>
        <v>639.39843803347503</v>
      </c>
      <c r="AE450" s="70">
        <f t="shared" si="88"/>
        <v>441</v>
      </c>
      <c r="AF450" s="3">
        <f t="shared" si="89"/>
        <v>633.05858803059073</v>
      </c>
    </row>
    <row r="451" spans="1:32" x14ac:dyDescent="0.2">
      <c r="A451" s="1">
        <v>442</v>
      </c>
      <c r="B451" s="3">
        <f t="shared" si="80"/>
        <v>1503.1212121212122</v>
      </c>
      <c r="C451" s="37"/>
      <c r="D451" s="3">
        <f t="shared" si="81"/>
        <v>1493.3333333333335</v>
      </c>
      <c r="E451" s="37"/>
      <c r="F451" s="68">
        <f t="shared" si="82"/>
        <v>-1253.1212121212122</v>
      </c>
      <c r="G451" s="68">
        <f t="shared" si="83"/>
        <v>9.7878787878787534</v>
      </c>
      <c r="H451" s="68">
        <f t="shared" si="84"/>
        <v>1493.3333333333335</v>
      </c>
      <c r="S451" s="78">
        <f t="shared" si="85"/>
        <v>442</v>
      </c>
      <c r="T451" s="56">
        <f>+S451*'Failure Data'!F$3</f>
        <v>189.42857142857142</v>
      </c>
      <c r="Y451" s="70">
        <f t="shared" si="86"/>
        <v>442</v>
      </c>
      <c r="Z451" s="3">
        <f t="shared" si="87"/>
        <v>640.84113307436394</v>
      </c>
      <c r="AE451" s="70">
        <f t="shared" si="88"/>
        <v>442</v>
      </c>
      <c r="AF451" s="3">
        <f t="shared" si="89"/>
        <v>634.50128307147963</v>
      </c>
    </row>
    <row r="452" spans="1:32" x14ac:dyDescent="0.2">
      <c r="A452" s="1">
        <v>443</v>
      </c>
      <c r="B452" s="3">
        <f t="shared" si="80"/>
        <v>1506.5151515151515</v>
      </c>
      <c r="C452" s="37"/>
      <c r="D452" s="3">
        <f t="shared" si="81"/>
        <v>1496.7272727272727</v>
      </c>
      <c r="E452" s="37"/>
      <c r="F452" s="68">
        <f t="shared" si="82"/>
        <v>-1256.5151515151515</v>
      </c>
      <c r="G452" s="68">
        <f t="shared" si="83"/>
        <v>9.7878787878787534</v>
      </c>
      <c r="H452" s="68">
        <f t="shared" si="84"/>
        <v>1496.7272727272727</v>
      </c>
      <c r="S452" s="78">
        <f t="shared" si="85"/>
        <v>443</v>
      </c>
      <c r="T452" s="56">
        <f>+S452*'Failure Data'!F$3</f>
        <v>189.85714285714283</v>
      </c>
      <c r="Y452" s="70">
        <f t="shared" si="86"/>
        <v>443</v>
      </c>
      <c r="Z452" s="3">
        <f t="shared" si="87"/>
        <v>642.28382811525296</v>
      </c>
      <c r="AE452" s="70">
        <f t="shared" si="88"/>
        <v>443</v>
      </c>
      <c r="AF452" s="3">
        <f t="shared" si="89"/>
        <v>635.94397811236865</v>
      </c>
    </row>
    <row r="453" spans="1:32" x14ac:dyDescent="0.2">
      <c r="A453" s="1">
        <v>444</v>
      </c>
      <c r="B453" s="3">
        <f t="shared" si="80"/>
        <v>1509.909090909091</v>
      </c>
      <c r="C453" s="37"/>
      <c r="D453" s="3">
        <f t="shared" si="81"/>
        <v>1500.1212121212122</v>
      </c>
      <c r="E453" s="37"/>
      <c r="F453" s="68">
        <f t="shared" si="82"/>
        <v>-1259.909090909091</v>
      </c>
      <c r="G453" s="68">
        <f t="shared" si="83"/>
        <v>9.7878787878787534</v>
      </c>
      <c r="H453" s="68">
        <f t="shared" si="84"/>
        <v>1500.1212121212122</v>
      </c>
      <c r="S453" s="78">
        <f t="shared" si="85"/>
        <v>444</v>
      </c>
      <c r="T453" s="56">
        <f>+S453*'Failure Data'!F$3</f>
        <v>190.28571428571428</v>
      </c>
      <c r="Y453" s="70">
        <f t="shared" si="86"/>
        <v>444</v>
      </c>
      <c r="Z453" s="3">
        <f t="shared" si="87"/>
        <v>643.72652315614187</v>
      </c>
      <c r="AE453" s="70">
        <f t="shared" si="88"/>
        <v>444</v>
      </c>
      <c r="AF453" s="3">
        <f t="shared" si="89"/>
        <v>637.38667315325756</v>
      </c>
    </row>
    <row r="454" spans="1:32" x14ac:dyDescent="0.2">
      <c r="A454" s="1">
        <v>445</v>
      </c>
      <c r="B454" s="3">
        <f t="shared" si="80"/>
        <v>1513.3030303030303</v>
      </c>
      <c r="C454" s="37"/>
      <c r="D454" s="3">
        <f t="shared" si="81"/>
        <v>1503.5151515151515</v>
      </c>
      <c r="E454" s="37"/>
      <c r="F454" s="68">
        <f t="shared" si="82"/>
        <v>-1263.3030303030303</v>
      </c>
      <c r="G454" s="68">
        <f t="shared" si="83"/>
        <v>9.7878787878787534</v>
      </c>
      <c r="H454" s="68">
        <f t="shared" si="84"/>
        <v>1503.5151515151515</v>
      </c>
      <c r="S454" s="78">
        <f t="shared" si="85"/>
        <v>445</v>
      </c>
      <c r="T454" s="56">
        <f>+S454*'Failure Data'!F$3</f>
        <v>190.71428571428569</v>
      </c>
      <c r="Y454" s="70">
        <f t="shared" si="86"/>
        <v>445</v>
      </c>
      <c r="Z454" s="3">
        <f t="shared" si="87"/>
        <v>645.16921819703089</v>
      </c>
      <c r="AE454" s="70">
        <f t="shared" si="88"/>
        <v>445</v>
      </c>
      <c r="AF454" s="3">
        <f t="shared" si="89"/>
        <v>638.82936819414658</v>
      </c>
    </row>
    <row r="455" spans="1:32" x14ac:dyDescent="0.2">
      <c r="A455" s="1">
        <v>446</v>
      </c>
      <c r="B455" s="3">
        <f t="shared" si="80"/>
        <v>1516.6969696969697</v>
      </c>
      <c r="C455" s="37"/>
      <c r="D455" s="3">
        <f t="shared" si="81"/>
        <v>1506.909090909091</v>
      </c>
      <c r="E455" s="37"/>
      <c r="F455" s="68">
        <f t="shared" si="82"/>
        <v>-1266.6969696969697</v>
      </c>
      <c r="G455" s="68">
        <f t="shared" si="83"/>
        <v>9.7878787878787534</v>
      </c>
      <c r="H455" s="68">
        <f t="shared" si="84"/>
        <v>1506.909090909091</v>
      </c>
      <c r="S455" s="78">
        <f t="shared" si="85"/>
        <v>446</v>
      </c>
      <c r="T455" s="56">
        <f>+S455*'Failure Data'!F$3</f>
        <v>191.14285714285714</v>
      </c>
      <c r="Y455" s="70">
        <f t="shared" si="86"/>
        <v>446</v>
      </c>
      <c r="Z455" s="3">
        <f t="shared" si="87"/>
        <v>646.61191323791979</v>
      </c>
      <c r="AE455" s="70">
        <f t="shared" si="88"/>
        <v>446</v>
      </c>
      <c r="AF455" s="3">
        <f t="shared" si="89"/>
        <v>640.27206323503549</v>
      </c>
    </row>
    <row r="456" spans="1:32" x14ac:dyDescent="0.2">
      <c r="A456" s="1">
        <v>447</v>
      </c>
      <c r="B456" s="3">
        <f t="shared" si="80"/>
        <v>1520.0909090909092</v>
      </c>
      <c r="C456" s="37"/>
      <c r="D456" s="3">
        <f t="shared" si="81"/>
        <v>1510.3030303030305</v>
      </c>
      <c r="E456" s="37"/>
      <c r="F456" s="68">
        <f t="shared" si="82"/>
        <v>-1270.0909090909092</v>
      </c>
      <c r="G456" s="68">
        <f t="shared" si="83"/>
        <v>9.7878787878787534</v>
      </c>
      <c r="H456" s="68">
        <f t="shared" si="84"/>
        <v>1510.3030303030305</v>
      </c>
      <c r="S456" s="78">
        <f t="shared" si="85"/>
        <v>447</v>
      </c>
      <c r="T456" s="56">
        <f>+S456*'Failure Data'!F$3</f>
        <v>191.57142857142856</v>
      </c>
      <c r="Y456" s="70">
        <f t="shared" si="86"/>
        <v>447</v>
      </c>
      <c r="Z456" s="3">
        <f t="shared" si="87"/>
        <v>648.05460827880881</v>
      </c>
      <c r="AE456" s="70">
        <f t="shared" si="88"/>
        <v>447</v>
      </c>
      <c r="AF456" s="3">
        <f t="shared" si="89"/>
        <v>641.71475827592451</v>
      </c>
    </row>
    <row r="457" spans="1:32" x14ac:dyDescent="0.2">
      <c r="A457" s="1">
        <v>448</v>
      </c>
      <c r="B457" s="3">
        <f t="shared" si="80"/>
        <v>1523.4848484848485</v>
      </c>
      <c r="C457" s="37"/>
      <c r="D457" s="3">
        <f t="shared" si="81"/>
        <v>1513.6969696969697</v>
      </c>
      <c r="E457" s="37"/>
      <c r="F457" s="68">
        <f t="shared" si="82"/>
        <v>-1273.4848484848485</v>
      </c>
      <c r="G457" s="68">
        <f t="shared" si="83"/>
        <v>9.7878787878787534</v>
      </c>
      <c r="H457" s="68">
        <f t="shared" si="84"/>
        <v>1513.6969696969697</v>
      </c>
      <c r="S457" s="78">
        <f t="shared" si="85"/>
        <v>448</v>
      </c>
      <c r="T457" s="56">
        <f>+S457*'Failure Data'!F$3</f>
        <v>192</v>
      </c>
      <c r="Y457" s="70">
        <f t="shared" si="86"/>
        <v>448</v>
      </c>
      <c r="Z457" s="3">
        <f t="shared" si="87"/>
        <v>649.49730331969772</v>
      </c>
      <c r="AE457" s="70">
        <f t="shared" si="88"/>
        <v>448</v>
      </c>
      <c r="AF457" s="3">
        <f t="shared" si="89"/>
        <v>643.15745331681342</v>
      </c>
    </row>
    <row r="458" spans="1:32" x14ac:dyDescent="0.2">
      <c r="A458" s="1">
        <v>449</v>
      </c>
      <c r="B458" s="3">
        <f t="shared" si="80"/>
        <v>1526.878787878788</v>
      </c>
      <c r="C458" s="37"/>
      <c r="D458" s="3">
        <f t="shared" si="81"/>
        <v>1517.0909090909092</v>
      </c>
      <c r="E458" s="37"/>
      <c r="F458" s="68">
        <f t="shared" si="82"/>
        <v>-1276.878787878788</v>
      </c>
      <c r="G458" s="68">
        <f t="shared" si="83"/>
        <v>9.7878787878787534</v>
      </c>
      <c r="H458" s="68">
        <f t="shared" si="84"/>
        <v>1517.0909090909092</v>
      </c>
      <c r="S458" s="78">
        <f t="shared" si="85"/>
        <v>449</v>
      </c>
      <c r="T458" s="56">
        <f>+S458*'Failure Data'!F$3</f>
        <v>192.42857142857142</v>
      </c>
      <c r="Y458" s="70">
        <f t="shared" si="86"/>
        <v>449</v>
      </c>
      <c r="Z458" s="3">
        <f t="shared" si="87"/>
        <v>650.93999836058674</v>
      </c>
      <c r="AE458" s="70">
        <f t="shared" si="88"/>
        <v>449</v>
      </c>
      <c r="AF458" s="3">
        <f t="shared" si="89"/>
        <v>644.60014835770244</v>
      </c>
    </row>
    <row r="459" spans="1:32" x14ac:dyDescent="0.2">
      <c r="A459" s="1">
        <v>450</v>
      </c>
      <c r="B459" s="3">
        <f t="shared" si="80"/>
        <v>1530.2727272727273</v>
      </c>
      <c r="C459" s="37"/>
      <c r="D459" s="3">
        <f t="shared" si="81"/>
        <v>1520.4848484848485</v>
      </c>
      <c r="E459" s="37"/>
      <c r="F459" s="68">
        <f t="shared" si="82"/>
        <v>-1280.2727272727273</v>
      </c>
      <c r="G459" s="68">
        <f t="shared" si="83"/>
        <v>9.7878787878787534</v>
      </c>
      <c r="H459" s="68">
        <f t="shared" si="84"/>
        <v>1520.4848484848485</v>
      </c>
      <c r="S459" s="78">
        <f t="shared" si="85"/>
        <v>450</v>
      </c>
      <c r="T459" s="56">
        <f>+S459*'Failure Data'!F$3</f>
        <v>192.85714285714283</v>
      </c>
      <c r="Y459" s="70">
        <f t="shared" si="86"/>
        <v>450</v>
      </c>
      <c r="Z459" s="3">
        <f t="shared" si="87"/>
        <v>652.38269340147565</v>
      </c>
      <c r="AE459" s="70">
        <f t="shared" si="88"/>
        <v>450</v>
      </c>
      <c r="AF459" s="3">
        <f t="shared" si="89"/>
        <v>646.04284339859134</v>
      </c>
    </row>
    <row r="460" spans="1:32" x14ac:dyDescent="0.2">
      <c r="A460" s="1">
        <v>451</v>
      </c>
      <c r="B460" s="3">
        <f t="shared" si="80"/>
        <v>1533.6666666666667</v>
      </c>
      <c r="C460" s="37"/>
      <c r="D460" s="3">
        <f t="shared" si="81"/>
        <v>1523.878787878788</v>
      </c>
      <c r="E460" s="37"/>
      <c r="F460" s="68">
        <f t="shared" si="82"/>
        <v>-1283.6666666666667</v>
      </c>
      <c r="G460" s="68">
        <f t="shared" si="83"/>
        <v>9.7878787878787534</v>
      </c>
      <c r="H460" s="68">
        <f t="shared" si="84"/>
        <v>1523.878787878788</v>
      </c>
      <c r="S460" s="78">
        <f t="shared" si="85"/>
        <v>451</v>
      </c>
      <c r="T460" s="56">
        <f>+S460*'Failure Data'!F$3</f>
        <v>193.28571428571428</v>
      </c>
      <c r="Y460" s="70">
        <f t="shared" si="86"/>
        <v>451</v>
      </c>
      <c r="Z460" s="3">
        <f t="shared" si="87"/>
        <v>653.82538844236467</v>
      </c>
      <c r="AE460" s="70">
        <f t="shared" si="88"/>
        <v>451</v>
      </c>
      <c r="AF460" s="3">
        <f t="shared" si="89"/>
        <v>647.48553843948037</v>
      </c>
    </row>
    <row r="461" spans="1:32" x14ac:dyDescent="0.2">
      <c r="A461" s="1">
        <v>452</v>
      </c>
      <c r="B461" s="3">
        <f t="shared" si="80"/>
        <v>1537.060606060606</v>
      </c>
      <c r="C461" s="37"/>
      <c r="D461" s="3">
        <f t="shared" si="81"/>
        <v>1527.2727272727273</v>
      </c>
      <c r="E461" s="37"/>
      <c r="F461" s="68">
        <f t="shared" si="82"/>
        <v>-1287.060606060606</v>
      </c>
      <c r="G461" s="68">
        <f t="shared" si="83"/>
        <v>9.7878787878787534</v>
      </c>
      <c r="H461" s="68">
        <f t="shared" si="84"/>
        <v>1527.2727272727273</v>
      </c>
      <c r="S461" s="78">
        <f t="shared" si="85"/>
        <v>452</v>
      </c>
      <c r="T461" s="56">
        <f>+S461*'Failure Data'!F$3</f>
        <v>193.71428571428569</v>
      </c>
      <c r="Y461" s="70">
        <f t="shared" si="86"/>
        <v>452</v>
      </c>
      <c r="Z461" s="3">
        <f t="shared" si="87"/>
        <v>655.26808348325358</v>
      </c>
      <c r="AE461" s="70">
        <f t="shared" si="88"/>
        <v>452</v>
      </c>
      <c r="AF461" s="3">
        <f t="shared" si="89"/>
        <v>648.92823348036927</v>
      </c>
    </row>
    <row r="462" spans="1:32" x14ac:dyDescent="0.2">
      <c r="A462" s="1">
        <v>453</v>
      </c>
      <c r="B462" s="3">
        <f t="shared" si="80"/>
        <v>1540.4545454545455</v>
      </c>
      <c r="C462" s="37"/>
      <c r="D462" s="3">
        <f t="shared" si="81"/>
        <v>1530.6666666666667</v>
      </c>
      <c r="E462" s="37"/>
      <c r="F462" s="68">
        <f t="shared" si="82"/>
        <v>-1290.4545454545455</v>
      </c>
      <c r="G462" s="68">
        <f t="shared" si="83"/>
        <v>9.7878787878787534</v>
      </c>
      <c r="H462" s="68">
        <f t="shared" si="84"/>
        <v>1530.6666666666667</v>
      </c>
      <c r="S462" s="78">
        <f t="shared" si="85"/>
        <v>453</v>
      </c>
      <c r="T462" s="56">
        <f>+S462*'Failure Data'!F$3</f>
        <v>194.14285714285714</v>
      </c>
      <c r="Y462" s="70">
        <f t="shared" si="86"/>
        <v>453</v>
      </c>
      <c r="Z462" s="3">
        <f t="shared" si="87"/>
        <v>656.7107785241426</v>
      </c>
      <c r="AE462" s="70">
        <f t="shared" si="88"/>
        <v>453</v>
      </c>
      <c r="AF462" s="3">
        <f t="shared" si="89"/>
        <v>650.37092852125829</v>
      </c>
    </row>
    <row r="463" spans="1:32" x14ac:dyDescent="0.2">
      <c r="A463" s="1">
        <v>454</v>
      </c>
      <c r="B463" s="3">
        <f t="shared" si="80"/>
        <v>1543.848484848485</v>
      </c>
      <c r="C463" s="37"/>
      <c r="D463" s="3">
        <f t="shared" si="81"/>
        <v>1534.0606060606062</v>
      </c>
      <c r="E463" s="37"/>
      <c r="F463" s="68">
        <f t="shared" si="82"/>
        <v>-1293.848484848485</v>
      </c>
      <c r="G463" s="68">
        <f t="shared" si="83"/>
        <v>9.7878787878787534</v>
      </c>
      <c r="H463" s="68">
        <f t="shared" si="84"/>
        <v>1534.0606060606062</v>
      </c>
      <c r="S463" s="78">
        <f t="shared" si="85"/>
        <v>454</v>
      </c>
      <c r="T463" s="56">
        <f>+S463*'Failure Data'!F$3</f>
        <v>194.57142857142856</v>
      </c>
      <c r="Y463" s="70">
        <f t="shared" si="86"/>
        <v>454</v>
      </c>
      <c r="Z463" s="3">
        <f t="shared" si="87"/>
        <v>658.1534735650315</v>
      </c>
      <c r="AE463" s="70">
        <f t="shared" si="88"/>
        <v>454</v>
      </c>
      <c r="AF463" s="3">
        <f t="shared" si="89"/>
        <v>651.8136235621472</v>
      </c>
    </row>
    <row r="464" spans="1:32" x14ac:dyDescent="0.2">
      <c r="A464" s="1">
        <v>455</v>
      </c>
      <c r="B464" s="3">
        <f t="shared" si="80"/>
        <v>1547.2424242424242</v>
      </c>
      <c r="C464" s="37"/>
      <c r="D464" s="3">
        <f t="shared" si="81"/>
        <v>1537.4545454545455</v>
      </c>
      <c r="E464" s="37"/>
      <c r="F464" s="68">
        <f t="shared" si="82"/>
        <v>-1297.2424242424242</v>
      </c>
      <c r="G464" s="68">
        <f t="shared" si="83"/>
        <v>9.7878787878787534</v>
      </c>
      <c r="H464" s="68">
        <f t="shared" si="84"/>
        <v>1537.4545454545455</v>
      </c>
      <c r="S464" s="78">
        <f t="shared" si="85"/>
        <v>455</v>
      </c>
      <c r="T464" s="56">
        <f>+S464*'Failure Data'!F$3</f>
        <v>195</v>
      </c>
      <c r="Y464" s="70">
        <f t="shared" si="86"/>
        <v>455</v>
      </c>
      <c r="Z464" s="3">
        <f t="shared" si="87"/>
        <v>659.59616860592052</v>
      </c>
      <c r="AE464" s="70">
        <f t="shared" si="88"/>
        <v>455</v>
      </c>
      <c r="AF464" s="3">
        <f t="shared" si="89"/>
        <v>653.25631860303622</v>
      </c>
    </row>
    <row r="465" spans="1:32" x14ac:dyDescent="0.2">
      <c r="A465" s="1">
        <v>456</v>
      </c>
      <c r="B465" s="3">
        <f t="shared" si="80"/>
        <v>1550.6363636363637</v>
      </c>
      <c r="C465" s="37"/>
      <c r="D465" s="3">
        <f t="shared" si="81"/>
        <v>1540.848484848485</v>
      </c>
      <c r="E465" s="37"/>
      <c r="F465" s="68">
        <f t="shared" si="82"/>
        <v>-1300.6363636363637</v>
      </c>
      <c r="G465" s="68">
        <f t="shared" si="83"/>
        <v>9.7878787878787534</v>
      </c>
      <c r="H465" s="68">
        <f t="shared" si="84"/>
        <v>1540.848484848485</v>
      </c>
      <c r="S465" s="78">
        <f t="shared" si="85"/>
        <v>456</v>
      </c>
      <c r="T465" s="56">
        <f>+S465*'Failure Data'!F$3</f>
        <v>195.42857142857142</v>
      </c>
      <c r="Y465" s="70">
        <f t="shared" si="86"/>
        <v>456</v>
      </c>
      <c r="Z465" s="3">
        <f t="shared" si="87"/>
        <v>661.03886364680943</v>
      </c>
      <c r="AE465" s="70">
        <f t="shared" si="88"/>
        <v>456</v>
      </c>
      <c r="AF465" s="3">
        <f t="shared" si="89"/>
        <v>654.69901364392513</v>
      </c>
    </row>
    <row r="466" spans="1:32" x14ac:dyDescent="0.2">
      <c r="A466" s="1">
        <v>457</v>
      </c>
      <c r="B466" s="3">
        <f t="shared" si="80"/>
        <v>1554.030303030303</v>
      </c>
      <c r="C466" s="37"/>
      <c r="D466" s="3">
        <f t="shared" si="81"/>
        <v>1544.2424242424242</v>
      </c>
      <c r="E466" s="37"/>
      <c r="F466" s="68">
        <f t="shared" si="82"/>
        <v>-1304.030303030303</v>
      </c>
      <c r="G466" s="68">
        <f t="shared" si="83"/>
        <v>9.7878787878787534</v>
      </c>
      <c r="H466" s="68">
        <f t="shared" si="84"/>
        <v>1544.2424242424242</v>
      </c>
      <c r="S466" s="78">
        <f t="shared" si="85"/>
        <v>457</v>
      </c>
      <c r="T466" s="56">
        <f>+S466*'Failure Data'!F$3</f>
        <v>195.85714285714283</v>
      </c>
      <c r="Y466" s="70">
        <f t="shared" si="86"/>
        <v>457</v>
      </c>
      <c r="Z466" s="3">
        <f t="shared" si="87"/>
        <v>662.48155868769845</v>
      </c>
      <c r="AE466" s="70">
        <f t="shared" si="88"/>
        <v>457</v>
      </c>
      <c r="AF466" s="3">
        <f t="shared" si="89"/>
        <v>656.14170868481415</v>
      </c>
    </row>
    <row r="467" spans="1:32" x14ac:dyDescent="0.2">
      <c r="A467" s="1">
        <v>458</v>
      </c>
      <c r="B467" s="3">
        <f t="shared" si="80"/>
        <v>1557.4242424242425</v>
      </c>
      <c r="C467" s="37"/>
      <c r="D467" s="3">
        <f t="shared" si="81"/>
        <v>1547.6363636363637</v>
      </c>
      <c r="E467" s="37"/>
      <c r="F467" s="68">
        <f t="shared" si="82"/>
        <v>-1307.4242424242425</v>
      </c>
      <c r="G467" s="68">
        <f t="shared" si="83"/>
        <v>9.7878787878787534</v>
      </c>
      <c r="H467" s="68">
        <f t="shared" si="84"/>
        <v>1547.6363636363637</v>
      </c>
      <c r="S467" s="78">
        <f t="shared" si="85"/>
        <v>458</v>
      </c>
      <c r="T467" s="56">
        <f>+S467*'Failure Data'!F$3</f>
        <v>196.28571428571428</v>
      </c>
      <c r="Y467" s="70">
        <f t="shared" si="86"/>
        <v>458</v>
      </c>
      <c r="Z467" s="3">
        <f t="shared" si="87"/>
        <v>663.92425372858736</v>
      </c>
      <c r="AE467" s="70">
        <f t="shared" si="88"/>
        <v>458</v>
      </c>
      <c r="AF467" s="3">
        <f t="shared" si="89"/>
        <v>657.58440372570305</v>
      </c>
    </row>
    <row r="468" spans="1:32" x14ac:dyDescent="0.2">
      <c r="A468" s="1">
        <v>459</v>
      </c>
      <c r="B468" s="3">
        <f t="shared" si="80"/>
        <v>1560.8181818181818</v>
      </c>
      <c r="C468" s="37"/>
      <c r="D468" s="3">
        <f t="shared" si="81"/>
        <v>1551.030303030303</v>
      </c>
      <c r="E468" s="37"/>
      <c r="F468" s="68">
        <f t="shared" si="82"/>
        <v>-1310.8181818181818</v>
      </c>
      <c r="G468" s="68">
        <f t="shared" si="83"/>
        <v>9.7878787878787534</v>
      </c>
      <c r="H468" s="68">
        <f t="shared" si="84"/>
        <v>1551.030303030303</v>
      </c>
      <c r="S468" s="78">
        <f t="shared" si="85"/>
        <v>459</v>
      </c>
      <c r="T468" s="56">
        <f>+S468*'Failure Data'!F$3</f>
        <v>196.71428571428569</v>
      </c>
      <c r="Y468" s="70">
        <f t="shared" si="86"/>
        <v>459</v>
      </c>
      <c r="Z468" s="3">
        <f t="shared" si="87"/>
        <v>665.36694876947638</v>
      </c>
      <c r="AE468" s="70">
        <f t="shared" si="88"/>
        <v>459</v>
      </c>
      <c r="AF468" s="3">
        <f t="shared" si="89"/>
        <v>659.02709876659208</v>
      </c>
    </row>
    <row r="469" spans="1:32" x14ac:dyDescent="0.2">
      <c r="A469" s="1">
        <v>460</v>
      </c>
      <c r="B469" s="3">
        <f t="shared" si="80"/>
        <v>1564.2121212121212</v>
      </c>
      <c r="C469" s="37"/>
      <c r="D469" s="3">
        <f t="shared" si="81"/>
        <v>1554.4242424242425</v>
      </c>
      <c r="E469" s="37"/>
      <c r="F469" s="68">
        <f t="shared" si="82"/>
        <v>-1314.2121212121212</v>
      </c>
      <c r="G469" s="68">
        <f t="shared" si="83"/>
        <v>9.7878787878787534</v>
      </c>
      <c r="H469" s="68">
        <f t="shared" si="84"/>
        <v>1554.4242424242425</v>
      </c>
      <c r="S469" s="78">
        <f t="shared" si="85"/>
        <v>460</v>
      </c>
      <c r="T469" s="56">
        <f>+S469*'Failure Data'!F$3</f>
        <v>197.14285714285714</v>
      </c>
      <c r="Y469" s="70">
        <f t="shared" si="86"/>
        <v>460</v>
      </c>
      <c r="Z469" s="3">
        <f t="shared" si="87"/>
        <v>666.80964381036529</v>
      </c>
      <c r="AE469" s="70">
        <f t="shared" si="88"/>
        <v>460</v>
      </c>
      <c r="AF469" s="3">
        <f t="shared" si="89"/>
        <v>660.46979380748098</v>
      </c>
    </row>
    <row r="470" spans="1:32" x14ac:dyDescent="0.2">
      <c r="A470" s="1">
        <v>461</v>
      </c>
      <c r="B470" s="3">
        <f t="shared" si="80"/>
        <v>1567.6060606060607</v>
      </c>
      <c r="C470" s="37"/>
      <c r="D470" s="3">
        <f t="shared" si="81"/>
        <v>1557.818181818182</v>
      </c>
      <c r="E470" s="37"/>
      <c r="F470" s="68">
        <f t="shared" si="82"/>
        <v>-1317.6060606060607</v>
      </c>
      <c r="G470" s="68">
        <f t="shared" si="83"/>
        <v>9.7878787878787534</v>
      </c>
      <c r="H470" s="68">
        <f t="shared" si="84"/>
        <v>1557.818181818182</v>
      </c>
      <c r="S470" s="78">
        <f t="shared" si="85"/>
        <v>461</v>
      </c>
      <c r="T470" s="56">
        <f>+S470*'Failure Data'!F$3</f>
        <v>197.57142857142856</v>
      </c>
      <c r="Y470" s="70">
        <f t="shared" si="86"/>
        <v>461</v>
      </c>
      <c r="Z470" s="3">
        <f t="shared" si="87"/>
        <v>668.25233885125431</v>
      </c>
      <c r="AE470" s="70">
        <f t="shared" si="88"/>
        <v>461</v>
      </c>
      <c r="AF470" s="3">
        <f t="shared" si="89"/>
        <v>661.91248884837</v>
      </c>
    </row>
    <row r="471" spans="1:32" x14ac:dyDescent="0.2">
      <c r="A471" s="1">
        <v>462</v>
      </c>
      <c r="B471" s="3">
        <f t="shared" si="80"/>
        <v>1571</v>
      </c>
      <c r="C471" s="37"/>
      <c r="D471" s="3">
        <f t="shared" si="81"/>
        <v>1561.2121212121212</v>
      </c>
      <c r="E471" s="37"/>
      <c r="F471" s="68">
        <f t="shared" si="82"/>
        <v>-1321</v>
      </c>
      <c r="G471" s="68">
        <f t="shared" si="83"/>
        <v>9.7878787878787534</v>
      </c>
      <c r="H471" s="68">
        <f t="shared" si="84"/>
        <v>1561.2121212121212</v>
      </c>
      <c r="S471" s="78">
        <f t="shared" si="85"/>
        <v>462</v>
      </c>
      <c r="T471" s="56">
        <f>+S471*'Failure Data'!F$3</f>
        <v>198</v>
      </c>
      <c r="Y471" s="70">
        <f t="shared" si="86"/>
        <v>462</v>
      </c>
      <c r="Z471" s="3">
        <f t="shared" si="87"/>
        <v>669.69503389214321</v>
      </c>
      <c r="AE471" s="70">
        <f t="shared" si="88"/>
        <v>462</v>
      </c>
      <c r="AF471" s="3">
        <f t="shared" si="89"/>
        <v>663.35518388925891</v>
      </c>
    </row>
    <row r="472" spans="1:32" x14ac:dyDescent="0.2">
      <c r="A472" s="1">
        <v>463</v>
      </c>
      <c r="B472" s="3">
        <f t="shared" si="80"/>
        <v>1574.3939393939395</v>
      </c>
      <c r="C472" s="37"/>
      <c r="D472" s="3">
        <f t="shared" si="81"/>
        <v>1564.6060606060607</v>
      </c>
      <c r="E472" s="37"/>
      <c r="F472" s="68">
        <f t="shared" si="82"/>
        <v>-1324.3939393939395</v>
      </c>
      <c r="G472" s="68">
        <f t="shared" si="83"/>
        <v>9.7878787878787534</v>
      </c>
      <c r="H472" s="68">
        <f t="shared" si="84"/>
        <v>1564.6060606060607</v>
      </c>
      <c r="S472" s="78">
        <f t="shared" si="85"/>
        <v>463</v>
      </c>
      <c r="T472" s="56">
        <f>+S472*'Failure Data'!F$3</f>
        <v>198.42857142857142</v>
      </c>
      <c r="Y472" s="70">
        <f t="shared" si="86"/>
        <v>463</v>
      </c>
      <c r="Z472" s="3">
        <f t="shared" si="87"/>
        <v>671.13772893303224</v>
      </c>
      <c r="AE472" s="70">
        <f t="shared" si="88"/>
        <v>463</v>
      </c>
      <c r="AF472" s="3">
        <f t="shared" si="89"/>
        <v>664.79787893014793</v>
      </c>
    </row>
    <row r="473" spans="1:32" x14ac:dyDescent="0.2">
      <c r="A473" s="1">
        <v>464</v>
      </c>
      <c r="B473" s="3">
        <f t="shared" si="80"/>
        <v>1577.7878787878788</v>
      </c>
      <c r="C473" s="37"/>
      <c r="D473" s="3">
        <f t="shared" si="81"/>
        <v>1568</v>
      </c>
      <c r="E473" s="37"/>
      <c r="F473" s="68">
        <f t="shared" si="82"/>
        <v>-1327.7878787878788</v>
      </c>
      <c r="G473" s="68">
        <f t="shared" si="83"/>
        <v>9.7878787878787534</v>
      </c>
      <c r="H473" s="68">
        <f t="shared" si="84"/>
        <v>1568</v>
      </c>
      <c r="S473" s="78">
        <f t="shared" si="85"/>
        <v>464</v>
      </c>
      <c r="T473" s="56">
        <f>+S473*'Failure Data'!F$3</f>
        <v>198.85714285714283</v>
      </c>
      <c r="Y473" s="70">
        <f t="shared" si="86"/>
        <v>464</v>
      </c>
      <c r="Z473" s="3">
        <f t="shared" si="87"/>
        <v>672.58042397392114</v>
      </c>
      <c r="AE473" s="70">
        <f t="shared" si="88"/>
        <v>464</v>
      </c>
      <c r="AF473" s="3">
        <f t="shared" si="89"/>
        <v>666.24057397103684</v>
      </c>
    </row>
    <row r="474" spans="1:32" x14ac:dyDescent="0.2">
      <c r="A474" s="1">
        <v>465</v>
      </c>
      <c r="B474" s="3">
        <f t="shared" si="80"/>
        <v>1581.1818181818182</v>
      </c>
      <c r="C474" s="37"/>
      <c r="D474" s="3">
        <f t="shared" si="81"/>
        <v>1571.3939393939395</v>
      </c>
      <c r="E474" s="37"/>
      <c r="F474" s="68">
        <f t="shared" si="82"/>
        <v>-1331.1818181818182</v>
      </c>
      <c r="G474" s="68">
        <f t="shared" si="83"/>
        <v>9.7878787878787534</v>
      </c>
      <c r="H474" s="68">
        <f t="shared" si="84"/>
        <v>1571.3939393939395</v>
      </c>
      <c r="S474" s="78">
        <f t="shared" si="85"/>
        <v>465</v>
      </c>
      <c r="T474" s="56">
        <f>+S474*'Failure Data'!F$3</f>
        <v>199.28571428571428</v>
      </c>
      <c r="Y474" s="70">
        <f t="shared" si="86"/>
        <v>465</v>
      </c>
      <c r="Z474" s="3">
        <f t="shared" si="87"/>
        <v>674.02311901481016</v>
      </c>
      <c r="AE474" s="70">
        <f t="shared" si="88"/>
        <v>465</v>
      </c>
      <c r="AF474" s="3">
        <f t="shared" si="89"/>
        <v>667.68326901192586</v>
      </c>
    </row>
    <row r="475" spans="1:32" x14ac:dyDescent="0.2">
      <c r="A475" s="1">
        <v>466</v>
      </c>
      <c r="B475" s="3">
        <f t="shared" si="80"/>
        <v>1584.5757575757575</v>
      </c>
      <c r="C475" s="37"/>
      <c r="D475" s="3">
        <f t="shared" si="81"/>
        <v>1574.7878787878788</v>
      </c>
      <c r="E475" s="37"/>
      <c r="F475" s="68">
        <f t="shared" si="82"/>
        <v>-1334.5757575757575</v>
      </c>
      <c r="G475" s="68">
        <f t="shared" si="83"/>
        <v>9.7878787878787534</v>
      </c>
      <c r="H475" s="68">
        <f t="shared" si="84"/>
        <v>1574.7878787878788</v>
      </c>
      <c r="S475" s="78">
        <f t="shared" si="85"/>
        <v>466</v>
      </c>
      <c r="T475" s="56">
        <f>+S475*'Failure Data'!F$3</f>
        <v>199.71428571428569</v>
      </c>
      <c r="Y475" s="70">
        <f t="shared" si="86"/>
        <v>466</v>
      </c>
      <c r="Z475" s="3">
        <f t="shared" si="87"/>
        <v>675.46581405569907</v>
      </c>
      <c r="AE475" s="70">
        <f t="shared" si="88"/>
        <v>466</v>
      </c>
      <c r="AF475" s="3">
        <f t="shared" si="89"/>
        <v>669.12596405281477</v>
      </c>
    </row>
    <row r="476" spans="1:32" x14ac:dyDescent="0.2">
      <c r="A476" s="1">
        <v>467</v>
      </c>
      <c r="B476" s="3">
        <f t="shared" si="80"/>
        <v>1587.969696969697</v>
      </c>
      <c r="C476" s="37"/>
      <c r="D476" s="3">
        <f t="shared" si="81"/>
        <v>1578.1818181818182</v>
      </c>
      <c r="E476" s="37"/>
      <c r="F476" s="68">
        <f t="shared" si="82"/>
        <v>-1337.969696969697</v>
      </c>
      <c r="G476" s="68">
        <f t="shared" si="83"/>
        <v>9.7878787878787534</v>
      </c>
      <c r="H476" s="68">
        <f t="shared" si="84"/>
        <v>1578.1818181818182</v>
      </c>
      <c r="S476" s="78">
        <f t="shared" si="85"/>
        <v>467</v>
      </c>
      <c r="T476" s="56">
        <f>+S476*'Failure Data'!F$3</f>
        <v>200.14285714285714</v>
      </c>
      <c r="Y476" s="70">
        <f t="shared" si="86"/>
        <v>467</v>
      </c>
      <c r="Z476" s="3">
        <f t="shared" si="87"/>
        <v>676.90850909658809</v>
      </c>
      <c r="AE476" s="70">
        <f t="shared" si="88"/>
        <v>467</v>
      </c>
      <c r="AF476" s="3">
        <f t="shared" si="89"/>
        <v>670.56865909370379</v>
      </c>
    </row>
    <row r="477" spans="1:32" x14ac:dyDescent="0.2">
      <c r="A477" s="1">
        <v>468</v>
      </c>
      <c r="B477" s="3">
        <f t="shared" si="80"/>
        <v>1591.3636363636365</v>
      </c>
      <c r="C477" s="37"/>
      <c r="D477" s="3">
        <f t="shared" si="81"/>
        <v>1581.5757575757577</v>
      </c>
      <c r="E477" s="37"/>
      <c r="F477" s="68">
        <f t="shared" si="82"/>
        <v>-1341.3636363636365</v>
      </c>
      <c r="G477" s="68">
        <f t="shared" si="83"/>
        <v>9.7878787878787534</v>
      </c>
      <c r="H477" s="68">
        <f t="shared" si="84"/>
        <v>1581.5757575757577</v>
      </c>
      <c r="S477" s="78">
        <f t="shared" si="85"/>
        <v>468</v>
      </c>
      <c r="T477" s="56">
        <f>+S477*'Failure Data'!F$3</f>
        <v>200.57142857142856</v>
      </c>
      <c r="Y477" s="70">
        <f t="shared" si="86"/>
        <v>468</v>
      </c>
      <c r="Z477" s="3">
        <f t="shared" si="87"/>
        <v>678.351204137477</v>
      </c>
      <c r="AE477" s="70">
        <f t="shared" si="88"/>
        <v>468</v>
      </c>
      <c r="AF477" s="3">
        <f t="shared" si="89"/>
        <v>672.01135413459269</v>
      </c>
    </row>
    <row r="478" spans="1:32" x14ac:dyDescent="0.2">
      <c r="A478" s="1">
        <v>469</v>
      </c>
      <c r="B478" s="3">
        <f t="shared" si="80"/>
        <v>1594.7575757575758</v>
      </c>
      <c r="C478" s="37"/>
      <c r="D478" s="3">
        <f t="shared" si="81"/>
        <v>1584.969696969697</v>
      </c>
      <c r="E478" s="37"/>
      <c r="F478" s="68">
        <f t="shared" si="82"/>
        <v>-1344.7575757575758</v>
      </c>
      <c r="G478" s="68">
        <f t="shared" si="83"/>
        <v>9.7878787878787534</v>
      </c>
      <c r="H478" s="68">
        <f t="shared" si="84"/>
        <v>1584.969696969697</v>
      </c>
      <c r="S478" s="78">
        <f t="shared" si="85"/>
        <v>469</v>
      </c>
      <c r="T478" s="56">
        <f>+S478*'Failure Data'!F$3</f>
        <v>201</v>
      </c>
      <c r="Y478" s="70">
        <f t="shared" si="86"/>
        <v>469</v>
      </c>
      <c r="Z478" s="3">
        <f t="shared" si="87"/>
        <v>679.79389917836602</v>
      </c>
      <c r="AE478" s="70">
        <f t="shared" si="88"/>
        <v>469</v>
      </c>
      <c r="AF478" s="3">
        <f t="shared" si="89"/>
        <v>673.45404917548171</v>
      </c>
    </row>
    <row r="479" spans="1:32" x14ac:dyDescent="0.2">
      <c r="A479" s="1">
        <v>470</v>
      </c>
      <c r="B479" s="3">
        <f t="shared" si="80"/>
        <v>1598.1515151515152</v>
      </c>
      <c r="C479" s="37"/>
      <c r="D479" s="3">
        <f t="shared" si="81"/>
        <v>1588.3636363636365</v>
      </c>
      <c r="E479" s="37"/>
      <c r="F479" s="68">
        <f t="shared" si="82"/>
        <v>-1348.1515151515152</v>
      </c>
      <c r="G479" s="68">
        <f t="shared" si="83"/>
        <v>9.7878787878787534</v>
      </c>
      <c r="H479" s="68">
        <f t="shared" si="84"/>
        <v>1588.3636363636365</v>
      </c>
      <c r="S479" s="78">
        <f t="shared" si="85"/>
        <v>470</v>
      </c>
      <c r="T479" s="56">
        <f>+S479*'Failure Data'!F$3</f>
        <v>201.42857142857142</v>
      </c>
      <c r="Y479" s="70">
        <f t="shared" si="86"/>
        <v>470</v>
      </c>
      <c r="Z479" s="3">
        <f t="shared" si="87"/>
        <v>681.23659421925493</v>
      </c>
      <c r="AE479" s="70">
        <f t="shared" si="88"/>
        <v>470</v>
      </c>
      <c r="AF479" s="3">
        <f t="shared" si="89"/>
        <v>674.89674421637062</v>
      </c>
    </row>
    <row r="480" spans="1:32" x14ac:dyDescent="0.2">
      <c r="A480" s="1">
        <v>471</v>
      </c>
      <c r="B480" s="3">
        <f t="shared" si="80"/>
        <v>1601.5454545454545</v>
      </c>
      <c r="C480" s="37"/>
      <c r="D480" s="3">
        <f t="shared" si="81"/>
        <v>1591.7575757575758</v>
      </c>
      <c r="E480" s="37"/>
      <c r="F480" s="68">
        <f t="shared" si="82"/>
        <v>-1351.5454545454545</v>
      </c>
      <c r="G480" s="68">
        <f t="shared" si="83"/>
        <v>9.7878787878787534</v>
      </c>
      <c r="H480" s="68">
        <f t="shared" si="84"/>
        <v>1591.7575757575758</v>
      </c>
      <c r="S480" s="78">
        <f t="shared" si="85"/>
        <v>471</v>
      </c>
      <c r="T480" s="56">
        <f>+S480*'Failure Data'!F$3</f>
        <v>201.85714285714283</v>
      </c>
      <c r="Y480" s="70">
        <f t="shared" si="86"/>
        <v>471</v>
      </c>
      <c r="Z480" s="3">
        <f t="shared" si="87"/>
        <v>682.67928926014395</v>
      </c>
      <c r="AE480" s="70">
        <f t="shared" si="88"/>
        <v>471</v>
      </c>
      <c r="AF480" s="3">
        <f t="shared" si="89"/>
        <v>676.33943925725964</v>
      </c>
    </row>
    <row r="481" spans="1:32" x14ac:dyDescent="0.2">
      <c r="A481" s="1">
        <v>472</v>
      </c>
      <c r="B481" s="3">
        <f t="shared" si="80"/>
        <v>1604.939393939394</v>
      </c>
      <c r="C481" s="37"/>
      <c r="D481" s="3">
        <f t="shared" si="81"/>
        <v>1595.1515151515152</v>
      </c>
      <c r="E481" s="37"/>
      <c r="F481" s="68">
        <f t="shared" si="82"/>
        <v>-1354.939393939394</v>
      </c>
      <c r="G481" s="68">
        <f t="shared" si="83"/>
        <v>9.7878787878787534</v>
      </c>
      <c r="H481" s="68">
        <f t="shared" si="84"/>
        <v>1595.1515151515152</v>
      </c>
      <c r="S481" s="78">
        <f t="shared" si="85"/>
        <v>472</v>
      </c>
      <c r="T481" s="56">
        <f>+S481*'Failure Data'!F$3</f>
        <v>202.28571428571428</v>
      </c>
      <c r="Y481" s="70">
        <f t="shared" si="86"/>
        <v>472</v>
      </c>
      <c r="Z481" s="3">
        <f t="shared" si="87"/>
        <v>684.12198430103285</v>
      </c>
      <c r="AE481" s="70">
        <f t="shared" si="88"/>
        <v>472</v>
      </c>
      <c r="AF481" s="3">
        <f t="shared" si="89"/>
        <v>677.78213429814855</v>
      </c>
    </row>
    <row r="482" spans="1:32" x14ac:dyDescent="0.2">
      <c r="A482" s="1">
        <v>473</v>
      </c>
      <c r="B482" s="3">
        <f t="shared" si="80"/>
        <v>1608.3333333333335</v>
      </c>
      <c r="C482" s="37"/>
      <c r="D482" s="3">
        <f t="shared" si="81"/>
        <v>1598.5454545454547</v>
      </c>
      <c r="E482" s="37"/>
      <c r="F482" s="68">
        <f t="shared" si="82"/>
        <v>-1358.3333333333335</v>
      </c>
      <c r="G482" s="68">
        <f t="shared" si="83"/>
        <v>9.7878787878787534</v>
      </c>
      <c r="H482" s="68">
        <f t="shared" si="84"/>
        <v>1598.5454545454547</v>
      </c>
      <c r="S482" s="78">
        <f t="shared" si="85"/>
        <v>473</v>
      </c>
      <c r="T482" s="56">
        <f>+S482*'Failure Data'!F$3</f>
        <v>202.71428571428569</v>
      </c>
      <c r="Y482" s="70">
        <f t="shared" si="86"/>
        <v>473</v>
      </c>
      <c r="Z482" s="3">
        <f t="shared" si="87"/>
        <v>685.56467934192187</v>
      </c>
      <c r="AE482" s="70">
        <f t="shared" si="88"/>
        <v>473</v>
      </c>
      <c r="AF482" s="3">
        <f t="shared" si="89"/>
        <v>679.22482933903757</v>
      </c>
    </row>
    <row r="483" spans="1:32" x14ac:dyDescent="0.2">
      <c r="A483" s="1">
        <v>474</v>
      </c>
      <c r="B483" s="3">
        <f t="shared" si="80"/>
        <v>1611.7272727272727</v>
      </c>
      <c r="C483" s="37"/>
      <c r="D483" s="3">
        <f t="shared" si="81"/>
        <v>1601.939393939394</v>
      </c>
      <c r="E483" s="37"/>
      <c r="F483" s="68">
        <f t="shared" si="82"/>
        <v>-1361.7272727272727</v>
      </c>
      <c r="G483" s="68">
        <f t="shared" si="83"/>
        <v>9.7878787878787534</v>
      </c>
      <c r="H483" s="68">
        <f t="shared" si="84"/>
        <v>1601.939393939394</v>
      </c>
      <c r="S483" s="78">
        <f t="shared" si="85"/>
        <v>474</v>
      </c>
      <c r="T483" s="56">
        <f>+S483*'Failure Data'!F$3</f>
        <v>203.14285714285714</v>
      </c>
      <c r="Y483" s="70">
        <f t="shared" si="86"/>
        <v>474</v>
      </c>
      <c r="Z483" s="3">
        <f t="shared" si="87"/>
        <v>687.00737438281078</v>
      </c>
      <c r="AE483" s="70">
        <f t="shared" si="88"/>
        <v>474</v>
      </c>
      <c r="AF483" s="3">
        <f t="shared" si="89"/>
        <v>680.66752437992648</v>
      </c>
    </row>
    <row r="484" spans="1:32" x14ac:dyDescent="0.2">
      <c r="A484" s="1">
        <v>475</v>
      </c>
      <c r="B484" s="3">
        <f t="shared" si="80"/>
        <v>1615.1212121212122</v>
      </c>
      <c r="C484" s="37"/>
      <c r="D484" s="3">
        <f t="shared" si="81"/>
        <v>1605.3333333333335</v>
      </c>
      <c r="E484" s="37"/>
      <c r="F484" s="68">
        <f t="shared" si="82"/>
        <v>-1365.1212121212122</v>
      </c>
      <c r="G484" s="68">
        <f t="shared" si="83"/>
        <v>9.7878787878787534</v>
      </c>
      <c r="H484" s="68">
        <f t="shared" si="84"/>
        <v>1605.3333333333335</v>
      </c>
      <c r="S484" s="78">
        <f t="shared" si="85"/>
        <v>475</v>
      </c>
      <c r="T484" s="56">
        <f>+S484*'Failure Data'!F$3</f>
        <v>203.57142857142856</v>
      </c>
      <c r="Y484" s="70">
        <f t="shared" si="86"/>
        <v>475</v>
      </c>
      <c r="Z484" s="3">
        <f t="shared" si="87"/>
        <v>688.4500694236998</v>
      </c>
      <c r="AE484" s="70">
        <f t="shared" si="88"/>
        <v>475</v>
      </c>
      <c r="AF484" s="3">
        <f t="shared" si="89"/>
        <v>682.1102194208155</v>
      </c>
    </row>
    <row r="485" spans="1:32" x14ac:dyDescent="0.2">
      <c r="A485" s="1">
        <v>476</v>
      </c>
      <c r="B485" s="3">
        <f t="shared" ref="B485:B500" si="90">+(B$4*A485)+B$5</f>
        <v>1618.5151515151515</v>
      </c>
      <c r="C485" s="37"/>
      <c r="D485" s="3">
        <f t="shared" ref="D485:D500" si="91">+(D$4*A485)+D$5</f>
        <v>1608.7272727272727</v>
      </c>
      <c r="E485" s="37"/>
      <c r="F485" s="68">
        <f t="shared" ref="F485:F500" si="92">+xmax-B485</f>
        <v>-1368.5151515151515</v>
      </c>
      <c r="G485" s="68">
        <f t="shared" ref="G485:G500" si="93">+B485-D485</f>
        <v>9.7878787878787534</v>
      </c>
      <c r="H485" s="68">
        <f t="shared" ref="H485:H500" si="94">D485</f>
        <v>1608.7272727272727</v>
      </c>
      <c r="S485" s="78">
        <f t="shared" ref="S485:S500" si="95">Y485</f>
        <v>476</v>
      </c>
      <c r="T485" s="56">
        <f>+S485*'Failure Data'!F$3</f>
        <v>204</v>
      </c>
      <c r="Y485" s="70">
        <f t="shared" ref="Y485:Y500" si="96">A485</f>
        <v>476</v>
      </c>
      <c r="Z485" s="3">
        <f t="shared" ref="Z485:Z500" si="97">(RejectSlope*Y485)+RejectYint</f>
        <v>689.89276446458871</v>
      </c>
      <c r="AE485" s="70">
        <f t="shared" ref="AE485:AE500" si="98">Y485</f>
        <v>476</v>
      </c>
      <c r="AF485" s="3">
        <f t="shared" ref="AF485:AF500" si="99">(AcceptSlope*AE485)+AcceptYint</f>
        <v>683.5529144617044</v>
      </c>
    </row>
    <row r="486" spans="1:32" x14ac:dyDescent="0.2">
      <c r="A486" s="1">
        <v>477</v>
      </c>
      <c r="B486" s="3">
        <f t="shared" si="90"/>
        <v>1621.909090909091</v>
      </c>
      <c r="C486" s="37"/>
      <c r="D486" s="3">
        <f t="shared" si="91"/>
        <v>1612.1212121212122</v>
      </c>
      <c r="E486" s="37"/>
      <c r="F486" s="68">
        <f t="shared" si="92"/>
        <v>-1371.909090909091</v>
      </c>
      <c r="G486" s="68">
        <f t="shared" si="93"/>
        <v>9.7878787878787534</v>
      </c>
      <c r="H486" s="68">
        <f t="shared" si="94"/>
        <v>1612.1212121212122</v>
      </c>
      <c r="S486" s="78">
        <f t="shared" si="95"/>
        <v>477</v>
      </c>
      <c r="T486" s="56">
        <f>+S486*'Failure Data'!F$3</f>
        <v>204.42857142857142</v>
      </c>
      <c r="Y486" s="70">
        <f t="shared" si="96"/>
        <v>477</v>
      </c>
      <c r="Z486" s="3">
        <f t="shared" si="97"/>
        <v>691.33545950547773</v>
      </c>
      <c r="AE486" s="70">
        <f t="shared" si="98"/>
        <v>477</v>
      </c>
      <c r="AF486" s="3">
        <f t="shared" si="99"/>
        <v>684.99560950259342</v>
      </c>
    </row>
    <row r="487" spans="1:32" x14ac:dyDescent="0.2">
      <c r="A487" s="1">
        <v>478</v>
      </c>
      <c r="B487" s="3">
        <f t="shared" si="90"/>
        <v>1625.3030303030303</v>
      </c>
      <c r="C487" s="37"/>
      <c r="D487" s="3">
        <f t="shared" si="91"/>
        <v>1615.5151515151515</v>
      </c>
      <c r="E487" s="37"/>
      <c r="F487" s="68">
        <f t="shared" si="92"/>
        <v>-1375.3030303030303</v>
      </c>
      <c r="G487" s="68">
        <f t="shared" si="93"/>
        <v>9.7878787878787534</v>
      </c>
      <c r="H487" s="68">
        <f t="shared" si="94"/>
        <v>1615.5151515151515</v>
      </c>
      <c r="S487" s="78">
        <f t="shared" si="95"/>
        <v>478</v>
      </c>
      <c r="T487" s="56">
        <f>+S487*'Failure Data'!F$3</f>
        <v>204.85714285714283</v>
      </c>
      <c r="Y487" s="70">
        <f t="shared" si="96"/>
        <v>478</v>
      </c>
      <c r="Z487" s="3">
        <f t="shared" si="97"/>
        <v>692.77815454636664</v>
      </c>
      <c r="AE487" s="70">
        <f t="shared" si="98"/>
        <v>478</v>
      </c>
      <c r="AF487" s="3">
        <f t="shared" si="99"/>
        <v>686.43830454348233</v>
      </c>
    </row>
    <row r="488" spans="1:32" x14ac:dyDescent="0.2">
      <c r="A488" s="1">
        <v>479</v>
      </c>
      <c r="B488" s="3">
        <f t="shared" si="90"/>
        <v>1628.6969696969697</v>
      </c>
      <c r="C488" s="37"/>
      <c r="D488" s="3">
        <f t="shared" si="91"/>
        <v>1618.909090909091</v>
      </c>
      <c r="E488" s="37"/>
      <c r="F488" s="68">
        <f t="shared" si="92"/>
        <v>-1378.6969696969697</v>
      </c>
      <c r="G488" s="68">
        <f t="shared" si="93"/>
        <v>9.7878787878787534</v>
      </c>
      <c r="H488" s="68">
        <f t="shared" si="94"/>
        <v>1618.909090909091</v>
      </c>
      <c r="S488" s="78">
        <f t="shared" si="95"/>
        <v>479</v>
      </c>
      <c r="T488" s="56">
        <f>+S488*'Failure Data'!F$3</f>
        <v>205.28571428571428</v>
      </c>
      <c r="Y488" s="70">
        <f t="shared" si="96"/>
        <v>479</v>
      </c>
      <c r="Z488" s="3">
        <f t="shared" si="97"/>
        <v>694.22084958725566</v>
      </c>
      <c r="AE488" s="70">
        <f t="shared" si="98"/>
        <v>479</v>
      </c>
      <c r="AF488" s="3">
        <f t="shared" si="99"/>
        <v>687.88099958437135</v>
      </c>
    </row>
    <row r="489" spans="1:32" x14ac:dyDescent="0.2">
      <c r="A489" s="1">
        <v>480</v>
      </c>
      <c r="B489" s="3">
        <f t="shared" si="90"/>
        <v>1632.0909090909092</v>
      </c>
      <c r="C489" s="37"/>
      <c r="D489" s="3">
        <f t="shared" si="91"/>
        <v>1622.3030303030305</v>
      </c>
      <c r="E489" s="37"/>
      <c r="F489" s="68">
        <f t="shared" si="92"/>
        <v>-1382.0909090909092</v>
      </c>
      <c r="G489" s="68">
        <f t="shared" si="93"/>
        <v>9.7878787878787534</v>
      </c>
      <c r="H489" s="68">
        <f t="shared" si="94"/>
        <v>1622.3030303030305</v>
      </c>
      <c r="S489" s="78">
        <f t="shared" si="95"/>
        <v>480</v>
      </c>
      <c r="T489" s="56">
        <f>+S489*'Failure Data'!F$3</f>
        <v>205.71428571428569</v>
      </c>
      <c r="Y489" s="70">
        <f t="shared" si="96"/>
        <v>480</v>
      </c>
      <c r="Z489" s="3">
        <f t="shared" si="97"/>
        <v>695.66354462814456</v>
      </c>
      <c r="AE489" s="70">
        <f t="shared" si="98"/>
        <v>480</v>
      </c>
      <c r="AF489" s="3">
        <f t="shared" si="99"/>
        <v>689.32369462526026</v>
      </c>
    </row>
    <row r="490" spans="1:32" x14ac:dyDescent="0.2">
      <c r="A490" s="1">
        <v>481</v>
      </c>
      <c r="B490" s="3">
        <f t="shared" si="90"/>
        <v>1635.4848484848485</v>
      </c>
      <c r="C490" s="37"/>
      <c r="D490" s="3">
        <f t="shared" si="91"/>
        <v>1625.6969696969697</v>
      </c>
      <c r="E490" s="37"/>
      <c r="F490" s="68">
        <f t="shared" si="92"/>
        <v>-1385.4848484848485</v>
      </c>
      <c r="G490" s="68">
        <f t="shared" si="93"/>
        <v>9.7878787878787534</v>
      </c>
      <c r="H490" s="68">
        <f t="shared" si="94"/>
        <v>1625.6969696969697</v>
      </c>
      <c r="S490" s="78">
        <f t="shared" si="95"/>
        <v>481</v>
      </c>
      <c r="T490" s="56">
        <f>+S490*'Failure Data'!F$3</f>
        <v>206.14285714285714</v>
      </c>
      <c r="Y490" s="70">
        <f t="shared" si="96"/>
        <v>481</v>
      </c>
      <c r="Z490" s="3">
        <f t="shared" si="97"/>
        <v>697.10623966903358</v>
      </c>
      <c r="AE490" s="70">
        <f t="shared" si="98"/>
        <v>481</v>
      </c>
      <c r="AF490" s="3">
        <f t="shared" si="99"/>
        <v>690.76638966614928</v>
      </c>
    </row>
    <row r="491" spans="1:32" x14ac:dyDescent="0.2">
      <c r="A491" s="1">
        <v>482</v>
      </c>
      <c r="B491" s="3">
        <f t="shared" si="90"/>
        <v>1638.878787878788</v>
      </c>
      <c r="C491" s="37"/>
      <c r="D491" s="3">
        <f t="shared" si="91"/>
        <v>1629.0909090909092</v>
      </c>
      <c r="E491" s="37"/>
      <c r="F491" s="68">
        <f t="shared" si="92"/>
        <v>-1388.878787878788</v>
      </c>
      <c r="G491" s="68">
        <f t="shared" si="93"/>
        <v>9.7878787878787534</v>
      </c>
      <c r="H491" s="68">
        <f t="shared" si="94"/>
        <v>1629.0909090909092</v>
      </c>
      <c r="S491" s="78">
        <f t="shared" si="95"/>
        <v>482</v>
      </c>
      <c r="T491" s="56">
        <f>+S491*'Failure Data'!F$3</f>
        <v>206.57142857142856</v>
      </c>
      <c r="Y491" s="70">
        <f t="shared" si="96"/>
        <v>482</v>
      </c>
      <c r="Z491" s="3">
        <f t="shared" si="97"/>
        <v>698.54893470992249</v>
      </c>
      <c r="AE491" s="70">
        <f t="shared" si="98"/>
        <v>482</v>
      </c>
      <c r="AF491" s="3">
        <f t="shared" si="99"/>
        <v>692.20908470703819</v>
      </c>
    </row>
    <row r="492" spans="1:32" x14ac:dyDescent="0.2">
      <c r="A492" s="1">
        <v>483</v>
      </c>
      <c r="B492" s="3">
        <f t="shared" si="90"/>
        <v>1642.2727272727273</v>
      </c>
      <c r="C492" s="37"/>
      <c r="D492" s="3">
        <f t="shared" si="91"/>
        <v>1632.4848484848485</v>
      </c>
      <c r="E492" s="37"/>
      <c r="F492" s="68">
        <f t="shared" si="92"/>
        <v>-1392.2727272727273</v>
      </c>
      <c r="G492" s="68">
        <f t="shared" si="93"/>
        <v>9.7878787878787534</v>
      </c>
      <c r="H492" s="68">
        <f t="shared" si="94"/>
        <v>1632.4848484848485</v>
      </c>
      <c r="S492" s="78">
        <f t="shared" si="95"/>
        <v>483</v>
      </c>
      <c r="T492" s="56">
        <f>+S492*'Failure Data'!F$3</f>
        <v>207</v>
      </c>
      <c r="Y492" s="70">
        <f t="shared" si="96"/>
        <v>483</v>
      </c>
      <c r="Z492" s="3">
        <f t="shared" si="97"/>
        <v>699.99162975081151</v>
      </c>
      <c r="AE492" s="70">
        <f t="shared" si="98"/>
        <v>483</v>
      </c>
      <c r="AF492" s="3">
        <f t="shared" si="99"/>
        <v>693.65177974792721</v>
      </c>
    </row>
    <row r="493" spans="1:32" x14ac:dyDescent="0.2">
      <c r="A493" s="1">
        <v>484</v>
      </c>
      <c r="B493" s="3">
        <f t="shared" si="90"/>
        <v>1645.6666666666667</v>
      </c>
      <c r="C493" s="37"/>
      <c r="D493" s="3">
        <f t="shared" si="91"/>
        <v>1635.878787878788</v>
      </c>
      <c r="E493" s="37"/>
      <c r="F493" s="68">
        <f t="shared" si="92"/>
        <v>-1395.6666666666667</v>
      </c>
      <c r="G493" s="68">
        <f t="shared" si="93"/>
        <v>9.7878787878787534</v>
      </c>
      <c r="H493" s="68">
        <f t="shared" si="94"/>
        <v>1635.878787878788</v>
      </c>
      <c r="S493" s="78">
        <f t="shared" si="95"/>
        <v>484</v>
      </c>
      <c r="T493" s="56">
        <f>+S493*'Failure Data'!F$3</f>
        <v>207.42857142857142</v>
      </c>
      <c r="Y493" s="70">
        <f t="shared" si="96"/>
        <v>484</v>
      </c>
      <c r="Z493" s="3">
        <f t="shared" si="97"/>
        <v>701.43432479170042</v>
      </c>
      <c r="AE493" s="70">
        <f t="shared" si="98"/>
        <v>484</v>
      </c>
      <c r="AF493" s="3">
        <f t="shared" si="99"/>
        <v>695.09447478881611</v>
      </c>
    </row>
    <row r="494" spans="1:32" x14ac:dyDescent="0.2">
      <c r="A494" s="1">
        <v>485</v>
      </c>
      <c r="B494" s="3">
        <f t="shared" si="90"/>
        <v>1649.060606060606</v>
      </c>
      <c r="C494" s="37"/>
      <c r="D494" s="3">
        <f t="shared" si="91"/>
        <v>1639.2727272727273</v>
      </c>
      <c r="E494" s="37"/>
      <c r="F494" s="68">
        <f t="shared" si="92"/>
        <v>-1399.060606060606</v>
      </c>
      <c r="G494" s="68">
        <f t="shared" si="93"/>
        <v>9.7878787878787534</v>
      </c>
      <c r="H494" s="68">
        <f t="shared" si="94"/>
        <v>1639.2727272727273</v>
      </c>
      <c r="S494" s="78">
        <f t="shared" si="95"/>
        <v>485</v>
      </c>
      <c r="T494" s="56">
        <f>+S494*'Failure Data'!F$3</f>
        <v>207.85714285714283</v>
      </c>
      <c r="Y494" s="70">
        <f t="shared" si="96"/>
        <v>485</v>
      </c>
      <c r="Z494" s="3">
        <f t="shared" si="97"/>
        <v>702.87701983258944</v>
      </c>
      <c r="AE494" s="70">
        <f t="shared" si="98"/>
        <v>485</v>
      </c>
      <c r="AF494" s="3">
        <f t="shared" si="99"/>
        <v>696.53716982970514</v>
      </c>
    </row>
    <row r="495" spans="1:32" x14ac:dyDescent="0.2">
      <c r="A495" s="1">
        <v>486</v>
      </c>
      <c r="B495" s="3">
        <f t="shared" si="90"/>
        <v>1652.4545454545455</v>
      </c>
      <c r="C495" s="37"/>
      <c r="D495" s="3">
        <f t="shared" si="91"/>
        <v>1642.6666666666667</v>
      </c>
      <c r="E495" s="37"/>
      <c r="F495" s="68">
        <f t="shared" si="92"/>
        <v>-1402.4545454545455</v>
      </c>
      <c r="G495" s="68">
        <f t="shared" si="93"/>
        <v>9.7878787878787534</v>
      </c>
      <c r="H495" s="68">
        <f t="shared" si="94"/>
        <v>1642.6666666666667</v>
      </c>
      <c r="S495" s="78">
        <f t="shared" si="95"/>
        <v>486</v>
      </c>
      <c r="T495" s="56">
        <f>+S495*'Failure Data'!F$3</f>
        <v>208.28571428571428</v>
      </c>
      <c r="Y495" s="70">
        <f t="shared" si="96"/>
        <v>486</v>
      </c>
      <c r="Z495" s="3">
        <f t="shared" si="97"/>
        <v>704.31971487347835</v>
      </c>
      <c r="AE495" s="70">
        <f t="shared" si="98"/>
        <v>486</v>
      </c>
      <c r="AF495" s="3">
        <f t="shared" si="99"/>
        <v>697.97986487059404</v>
      </c>
    </row>
    <row r="496" spans="1:32" x14ac:dyDescent="0.2">
      <c r="A496" s="1">
        <v>487</v>
      </c>
      <c r="B496" s="3">
        <f t="shared" si="90"/>
        <v>1655.848484848485</v>
      </c>
      <c r="C496" s="37"/>
      <c r="D496" s="3">
        <f t="shared" si="91"/>
        <v>1646.0606060606062</v>
      </c>
      <c r="E496" s="37"/>
      <c r="F496" s="68">
        <f t="shared" si="92"/>
        <v>-1405.848484848485</v>
      </c>
      <c r="G496" s="68">
        <f t="shared" si="93"/>
        <v>9.7878787878787534</v>
      </c>
      <c r="H496" s="68">
        <f t="shared" si="94"/>
        <v>1646.0606060606062</v>
      </c>
      <c r="S496" s="78">
        <f t="shared" si="95"/>
        <v>487</v>
      </c>
      <c r="T496" s="56">
        <f>+S496*'Failure Data'!F$3</f>
        <v>208.71428571428569</v>
      </c>
      <c r="Y496" s="70">
        <f t="shared" si="96"/>
        <v>487</v>
      </c>
      <c r="Z496" s="3">
        <f t="shared" si="97"/>
        <v>705.76240991436737</v>
      </c>
      <c r="AE496" s="70">
        <f t="shared" si="98"/>
        <v>487</v>
      </c>
      <c r="AF496" s="3">
        <f t="shared" si="99"/>
        <v>699.42255991148306</v>
      </c>
    </row>
    <row r="497" spans="1:32" x14ac:dyDescent="0.2">
      <c r="A497" s="1">
        <v>488</v>
      </c>
      <c r="B497" s="3">
        <f t="shared" si="90"/>
        <v>1659.2424242424242</v>
      </c>
      <c r="C497" s="37"/>
      <c r="D497" s="3">
        <f t="shared" si="91"/>
        <v>1649.4545454545455</v>
      </c>
      <c r="E497" s="37"/>
      <c r="F497" s="68">
        <f t="shared" si="92"/>
        <v>-1409.2424242424242</v>
      </c>
      <c r="G497" s="68">
        <f t="shared" si="93"/>
        <v>9.7878787878787534</v>
      </c>
      <c r="H497" s="68">
        <f t="shared" si="94"/>
        <v>1649.4545454545455</v>
      </c>
      <c r="S497" s="78">
        <f t="shared" si="95"/>
        <v>488</v>
      </c>
      <c r="T497" s="56">
        <f>+S497*'Failure Data'!F$3</f>
        <v>209.14285714285714</v>
      </c>
      <c r="Y497" s="70">
        <f t="shared" si="96"/>
        <v>488</v>
      </c>
      <c r="Z497" s="3">
        <f t="shared" si="97"/>
        <v>707.20510495525627</v>
      </c>
      <c r="AE497" s="70">
        <f t="shared" si="98"/>
        <v>488</v>
      </c>
      <c r="AF497" s="3">
        <f t="shared" si="99"/>
        <v>700.86525495237197</v>
      </c>
    </row>
    <row r="498" spans="1:32" x14ac:dyDescent="0.2">
      <c r="A498" s="1">
        <v>489</v>
      </c>
      <c r="B498" s="3">
        <f t="shared" si="90"/>
        <v>1662.6363636363637</v>
      </c>
      <c r="C498" s="37"/>
      <c r="D498" s="3">
        <f t="shared" si="91"/>
        <v>1652.848484848485</v>
      </c>
      <c r="E498" s="37"/>
      <c r="F498" s="68">
        <f t="shared" si="92"/>
        <v>-1412.6363636363637</v>
      </c>
      <c r="G498" s="68">
        <f t="shared" si="93"/>
        <v>9.7878787878787534</v>
      </c>
      <c r="H498" s="68">
        <f t="shared" si="94"/>
        <v>1652.848484848485</v>
      </c>
      <c r="S498" s="78">
        <f t="shared" si="95"/>
        <v>489</v>
      </c>
      <c r="T498" s="56">
        <f>+S498*'Failure Data'!F$3</f>
        <v>209.57142857142856</v>
      </c>
      <c r="Y498" s="70">
        <f t="shared" si="96"/>
        <v>489</v>
      </c>
      <c r="Z498" s="3">
        <f t="shared" si="97"/>
        <v>708.6477999961453</v>
      </c>
      <c r="AE498" s="70">
        <f t="shared" si="98"/>
        <v>489</v>
      </c>
      <c r="AF498" s="3">
        <f t="shared" si="99"/>
        <v>702.30794999326099</v>
      </c>
    </row>
    <row r="499" spans="1:32" x14ac:dyDescent="0.2">
      <c r="A499" s="1">
        <v>490</v>
      </c>
      <c r="B499" s="3">
        <f t="shared" si="90"/>
        <v>1666.030303030303</v>
      </c>
      <c r="C499" s="37"/>
      <c r="D499" s="3">
        <f t="shared" si="91"/>
        <v>1656.2424242424242</v>
      </c>
      <c r="E499" s="37"/>
      <c r="F499" s="68">
        <f t="shared" si="92"/>
        <v>-1416.030303030303</v>
      </c>
      <c r="G499" s="68">
        <f t="shared" si="93"/>
        <v>9.7878787878787534</v>
      </c>
      <c r="H499" s="68">
        <f t="shared" si="94"/>
        <v>1656.2424242424242</v>
      </c>
      <c r="S499" s="78">
        <f t="shared" si="95"/>
        <v>490</v>
      </c>
      <c r="T499" s="56">
        <f>+S499*'Failure Data'!F$3</f>
        <v>210</v>
      </c>
      <c r="Y499" s="70">
        <f t="shared" si="96"/>
        <v>490</v>
      </c>
      <c r="Z499" s="3">
        <f t="shared" si="97"/>
        <v>710.0904950370342</v>
      </c>
      <c r="AE499" s="70">
        <f t="shared" si="98"/>
        <v>490</v>
      </c>
      <c r="AF499" s="3">
        <f t="shared" si="99"/>
        <v>703.7506450341499</v>
      </c>
    </row>
    <row r="500" spans="1:32" x14ac:dyDescent="0.2">
      <c r="A500" s="1">
        <v>491</v>
      </c>
      <c r="B500" s="3">
        <f t="shared" si="90"/>
        <v>1669.4242424242425</v>
      </c>
      <c r="C500" s="37"/>
      <c r="D500" s="3">
        <f t="shared" si="91"/>
        <v>1659.6363636363637</v>
      </c>
      <c r="E500" s="37"/>
      <c r="F500" s="68">
        <f t="shared" si="92"/>
        <v>-1419.4242424242425</v>
      </c>
      <c r="G500" s="68">
        <f t="shared" si="93"/>
        <v>9.7878787878787534</v>
      </c>
      <c r="H500" s="68">
        <f t="shared" si="94"/>
        <v>1659.6363636363637</v>
      </c>
      <c r="S500" s="78">
        <f t="shared" si="95"/>
        <v>491</v>
      </c>
      <c r="T500" s="56">
        <f>+S500*'Failure Data'!F$3</f>
        <v>210.42857142857142</v>
      </c>
      <c r="Y500" s="70">
        <f t="shared" si="96"/>
        <v>491</v>
      </c>
      <c r="Z500" s="3">
        <f t="shared" si="97"/>
        <v>711.53319007792322</v>
      </c>
      <c r="AE500" s="70">
        <f t="shared" si="98"/>
        <v>491</v>
      </c>
      <c r="AF500" s="3">
        <f t="shared" si="99"/>
        <v>705.19334007503892</v>
      </c>
    </row>
  </sheetData>
  <sheetProtection selectLockedCells="1" selectUnlockedCells="1"/>
  <mergeCells count="1">
    <mergeCell ref="F7:H7"/>
  </mergeCells>
  <phoneticPr fontId="4" type="noConversion"/>
  <pageMargins left="0.75" right="0.75" top="1" bottom="1" header="0.5" footer="0.5"/>
  <pageSetup orientation="portrait" r:id="rId1"/>
  <headerFooter alignWithMargins="0">
    <oddHeader>&amp;L&amp;"Arial Black,Regular"Reliability Demonstration Chart&amp;R&amp;"Arial Black,Regular"&amp;A</oddHeader>
    <oddFooter>&amp;L&amp;F&amp;C&amp;P of &amp;N&amp;R&amp;D</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5"/>
  </sheetPr>
  <dimension ref="A1:D5"/>
  <sheetViews>
    <sheetView workbookViewId="0">
      <selection activeCell="D21" sqref="D21"/>
    </sheetView>
  </sheetViews>
  <sheetFormatPr defaultRowHeight="12.75" x14ac:dyDescent="0.2"/>
  <cols>
    <col min="2" max="2" width="10.85546875" customWidth="1"/>
    <col min="3" max="3" width="13.140625" customWidth="1"/>
    <col min="4" max="4" width="91.85546875" customWidth="1"/>
  </cols>
  <sheetData>
    <row r="1" spans="1:4" x14ac:dyDescent="0.2">
      <c r="A1" s="6" t="s">
        <v>125</v>
      </c>
      <c r="B1" s="6" t="s">
        <v>43</v>
      </c>
      <c r="C1" s="6" t="s">
        <v>126</v>
      </c>
      <c r="D1" t="s">
        <v>127</v>
      </c>
    </row>
    <row r="2" spans="1:4" x14ac:dyDescent="0.2">
      <c r="A2" s="57" t="s">
        <v>64</v>
      </c>
      <c r="B2" s="60">
        <v>40088</v>
      </c>
      <c r="C2" s="59" t="s">
        <v>128</v>
      </c>
      <c r="D2" s="27" t="s">
        <v>65</v>
      </c>
    </row>
    <row r="3" spans="1:4" ht="12.75" customHeight="1" x14ac:dyDescent="0.2">
      <c r="A3" s="58">
        <v>1.1000000000000001</v>
      </c>
      <c r="B3" s="60">
        <v>40104</v>
      </c>
      <c r="C3" s="58" t="s">
        <v>128</v>
      </c>
      <c r="D3" s="27" t="s">
        <v>124</v>
      </c>
    </row>
    <row r="4" spans="1:4" x14ac:dyDescent="0.2">
      <c r="C4" t="s">
        <v>134</v>
      </c>
    </row>
    <row r="5" spans="1:4" x14ac:dyDescent="0.2">
      <c r="D5" t="s">
        <v>135</v>
      </c>
    </row>
  </sheetData>
  <sheetProtection selectLockedCells="1" selectUnlockedCells="1"/>
  <phoneticPr fontId="4"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B23"/>
  <sheetViews>
    <sheetView workbookViewId="0"/>
  </sheetViews>
  <sheetFormatPr defaultRowHeight="12.75" x14ac:dyDescent="0.2"/>
  <cols>
    <col min="1" max="1" width="4.85546875" customWidth="1"/>
    <col min="2" max="2" width="82.85546875" customWidth="1"/>
    <col min="3" max="3" width="71.85546875" customWidth="1"/>
  </cols>
  <sheetData>
    <row r="1" spans="1:2" x14ac:dyDescent="0.2">
      <c r="A1" s="6" t="s">
        <v>63</v>
      </c>
      <c r="B1" s="13"/>
    </row>
    <row r="2" spans="1:2" ht="25.5" x14ac:dyDescent="0.2">
      <c r="B2" s="13" t="s">
        <v>88</v>
      </c>
    </row>
    <row r="3" spans="1:2" x14ac:dyDescent="0.2">
      <c r="B3" s="13"/>
    </row>
    <row r="4" spans="1:2" ht="52.5" customHeight="1" x14ac:dyDescent="0.2">
      <c r="B4" s="13" t="s">
        <v>26</v>
      </c>
    </row>
    <row r="5" spans="1:2" x14ac:dyDescent="0.2">
      <c r="B5" s="13"/>
    </row>
    <row r="6" spans="1:2" ht="25.5" x14ac:dyDescent="0.2">
      <c r="B6" s="13" t="s">
        <v>27</v>
      </c>
    </row>
    <row r="7" spans="1:2" x14ac:dyDescent="0.2">
      <c r="B7" s="13"/>
    </row>
    <row r="8" spans="1:2" ht="38.25" x14ac:dyDescent="0.2">
      <c r="B8" s="13" t="s">
        <v>28</v>
      </c>
    </row>
    <row r="9" spans="1:2" x14ac:dyDescent="0.2">
      <c r="B9" s="13"/>
    </row>
    <row r="10" spans="1:2" x14ac:dyDescent="0.2">
      <c r="B10" s="13" t="s">
        <v>29</v>
      </c>
    </row>
    <row r="11" spans="1:2" x14ac:dyDescent="0.2">
      <c r="B11" s="14" t="s">
        <v>30</v>
      </c>
    </row>
    <row r="12" spans="1:2" x14ac:dyDescent="0.2">
      <c r="B12" s="14"/>
    </row>
    <row r="13" spans="1:2" x14ac:dyDescent="0.2">
      <c r="A13" s="6" t="s">
        <v>77</v>
      </c>
      <c r="B13" s="14"/>
    </row>
    <row r="14" spans="1:2" ht="25.5" x14ac:dyDescent="0.2">
      <c r="B14" s="13" t="s">
        <v>78</v>
      </c>
    </row>
    <row r="15" spans="1:2" x14ac:dyDescent="0.2">
      <c r="B15" s="14" t="s">
        <v>104</v>
      </c>
    </row>
    <row r="16" spans="1:2" x14ac:dyDescent="0.2">
      <c r="B16" s="14"/>
    </row>
    <row r="20" spans="1:2" x14ac:dyDescent="0.2">
      <c r="A20" s="58"/>
      <c r="B20" s="18"/>
    </row>
    <row r="21" spans="1:2" x14ac:dyDescent="0.2">
      <c r="A21" s="58"/>
    </row>
    <row r="22" spans="1:2" x14ac:dyDescent="0.2">
      <c r="A22" s="58"/>
    </row>
    <row r="23" spans="1:2" x14ac:dyDescent="0.2">
      <c r="A23" s="58"/>
    </row>
  </sheetData>
  <sheetProtection sheet="1" objects="1" scenarios="1" selectLockedCells="1" selectUnlockedCells="1"/>
  <phoneticPr fontId="4" type="noConversion"/>
  <hyperlinks>
    <hyperlink ref="B11" r:id="rId1"/>
    <hyperlink ref="B15" r:id="rId2"/>
  </hyperlinks>
  <pageMargins left="0.75" right="0.75" top="1" bottom="1" header="0.5" footer="0.5"/>
  <pageSetup orientation="portrait" r:id="rId3"/>
  <headerFooter alignWithMargins="0">
    <oddHeader>&amp;L&amp;"Arial Black,Regular"Reliability Demonstration Chart&amp;R&amp;"Arial Black,Regular"&amp;A</oddHeader>
    <oddFooter>&amp;L&amp;F&amp;C&amp;P of &amp;N&amp;R&amp;D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Mode d'emploi</vt:lpstr>
      <vt:lpstr>Project</vt:lpstr>
      <vt:lpstr>Risk Trade-Off Parameters</vt:lpstr>
      <vt:lpstr>Failure Data</vt:lpstr>
      <vt:lpstr>R-Demo-Chart</vt:lpstr>
      <vt:lpstr>Plot Data</vt:lpstr>
      <vt:lpstr>Change Log</vt:lpstr>
      <vt:lpstr>Notices</vt:lpstr>
      <vt:lpstr>AcceptSlope</vt:lpstr>
      <vt:lpstr>AcceptYint</vt:lpstr>
      <vt:lpstr>FCmax</vt:lpstr>
      <vt:lpstr>FTmax</vt:lpstr>
      <vt:lpstr>RejectSlope</vt:lpstr>
      <vt:lpstr>RejectYint</vt:lpstr>
      <vt:lpstr>'Plot Data'!xmax</vt:lpstr>
      <vt:lpstr>'Plot Data'!xmin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Reliability Demonstration Chart</dc:title>
  <dc:subject>Reliability Demonstration Chart</dc:subject>
  <dc:creator>Bob Binder</dc:creator>
  <dc:description>Copyright 2009 Robert V. Binder.  All Rights Reserved. _x000d_
_x000d_
This program is free software: you can redistribute it and/or modify it under the terms of the GNU General Public License as published by the Free Software Foundation.</dc:description>
  <cp:lastModifiedBy>Andrew</cp:lastModifiedBy>
  <cp:lastPrinted>2009-10-02T18:39:15Z</cp:lastPrinted>
  <dcterms:created xsi:type="dcterms:W3CDTF">2009-05-24T16:16:51Z</dcterms:created>
  <dcterms:modified xsi:type="dcterms:W3CDTF">2023-04-07T02:10:47Z</dcterms:modified>
</cp:coreProperties>
</file>