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ntosh\Senior Design\"/>
    </mc:Choice>
  </mc:AlternateContent>
  <bookViews>
    <workbookView xWindow="0" yWindow="0" windowWidth="20865" windowHeight="88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S13" i="1" l="1"/>
  <c r="AS4" i="1"/>
  <c r="AG23" i="1"/>
  <c r="AP29" i="1" l="1"/>
  <c r="AP28" i="1"/>
  <c r="AP27" i="1"/>
  <c r="AC26" i="1" l="1"/>
  <c r="AC25" i="1"/>
  <c r="Y26" i="1"/>
  <c r="Y25" i="1"/>
  <c r="X29" i="1"/>
  <c r="X28" i="1"/>
  <c r="X27" i="1"/>
  <c r="L29" i="1"/>
  <c r="L28" i="1"/>
  <c r="L27" i="1"/>
  <c r="L26" i="1"/>
  <c r="L25" i="1"/>
  <c r="L23" i="1"/>
  <c r="L14" i="1"/>
  <c r="L13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<sst xmlns="http://schemas.openxmlformats.org/spreadsheetml/2006/main" count="130" uniqueCount="102">
  <si>
    <t>Li</t>
  </si>
  <si>
    <t>B</t>
  </si>
  <si>
    <t>C</t>
  </si>
  <si>
    <t>N</t>
  </si>
  <si>
    <t>O</t>
  </si>
  <si>
    <t>Na</t>
  </si>
  <si>
    <t>Mg</t>
  </si>
  <si>
    <t>Al</t>
  </si>
  <si>
    <t>Si</t>
  </si>
  <si>
    <t>P</t>
  </si>
  <si>
    <t>S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</si>
  <si>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</si>
  <si>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</si>
  <si>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</si>
  <si>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</si>
  <si>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</si>
  <si>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</si>
  <si>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</si>
  <si>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</si>
  <si>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</si>
  <si>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</si>
  <si>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In</t>
  </si>
  <si>
    <t>Er</t>
  </si>
  <si>
    <t>Cl</t>
  </si>
  <si>
    <t>ExTe</t>
  </si>
  <si>
    <t>Acc</t>
  </si>
  <si>
    <t>Dec</t>
  </si>
  <si>
    <t>RPM</t>
  </si>
  <si>
    <t>CG202</t>
  </si>
  <si>
    <t>CG117</t>
  </si>
  <si>
    <t>CG119</t>
  </si>
  <si>
    <t>CG130</t>
  </si>
  <si>
    <t>CG132</t>
  </si>
  <si>
    <t>CG133</t>
  </si>
  <si>
    <t>CG135</t>
  </si>
  <si>
    <t>CG137</t>
  </si>
  <si>
    <t>CG141</t>
  </si>
  <si>
    <t>CG152</t>
  </si>
  <si>
    <t>G181</t>
  </si>
  <si>
    <t>CG183</t>
  </si>
  <si>
    <t>CG189</t>
  </si>
  <si>
    <t>CG193</t>
  </si>
  <si>
    <t>CG197</t>
  </si>
  <si>
    <t>CG199</t>
  </si>
  <si>
    <t>CG205</t>
  </si>
  <si>
    <t>CG209</t>
  </si>
  <si>
    <t>CG210</t>
  </si>
  <si>
    <t>CG211</t>
  </si>
  <si>
    <t>CG216</t>
  </si>
  <si>
    <t>CG219</t>
  </si>
  <si>
    <t>CG221</t>
  </si>
  <si>
    <t>CG121</t>
  </si>
  <si>
    <t>SP-Density</t>
  </si>
  <si>
    <t>SP-Volume %</t>
  </si>
  <si>
    <t>SP-mean dia</t>
  </si>
  <si>
    <t>Performance</t>
  </si>
  <si>
    <t>CG92</t>
  </si>
  <si>
    <t>CG64</t>
  </si>
  <si>
    <t>CG84</t>
  </si>
  <si>
    <t>CG108</t>
  </si>
  <si>
    <t>Growth rate</t>
  </si>
  <si>
    <t>Gradient</t>
  </si>
  <si>
    <t>Crucible</t>
  </si>
  <si>
    <t>Qucik freeze</t>
  </si>
  <si>
    <t>Ex Cd</t>
  </si>
  <si>
    <t>Cooling</t>
  </si>
  <si>
    <t>graphite</t>
  </si>
  <si>
    <t>Soak time</t>
  </si>
  <si>
    <t>pBN</t>
  </si>
  <si>
    <t>Tmax</t>
  </si>
  <si>
    <t>1.5</t>
  </si>
  <si>
    <t>2.5</t>
  </si>
  <si>
    <t>CG51</t>
  </si>
  <si>
    <t>CG52</t>
  </si>
  <si>
    <t>CG53</t>
  </si>
  <si>
    <t>CG54</t>
  </si>
  <si>
    <t>CG55</t>
  </si>
  <si>
    <t>CG56</t>
  </si>
  <si>
    <t>CG58</t>
  </si>
  <si>
    <t>CG59</t>
  </si>
  <si>
    <t>CG61</t>
  </si>
  <si>
    <t>CG62</t>
  </si>
  <si>
    <t>CG65</t>
  </si>
  <si>
    <t>CG67</t>
  </si>
  <si>
    <t>CG73</t>
  </si>
  <si>
    <t>CG75</t>
  </si>
  <si>
    <t>CG76</t>
  </si>
  <si>
    <t>CG78</t>
  </si>
  <si>
    <t>CG79</t>
  </si>
  <si>
    <t>CG80</t>
  </si>
  <si>
    <t>CG81</t>
  </si>
  <si>
    <t>CG82</t>
  </si>
  <si>
    <t>CG83</t>
  </si>
  <si>
    <t>CG85</t>
  </si>
  <si>
    <t>0.49</t>
  </si>
  <si>
    <t>CG87</t>
  </si>
  <si>
    <t>1.67</t>
  </si>
  <si>
    <t>CG90</t>
  </si>
  <si>
    <t>1.42</t>
  </si>
  <si>
    <t>CG93</t>
  </si>
  <si>
    <t>CG95</t>
  </si>
  <si>
    <t>CG111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</si>
</sst>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49" fontId="0" fillId="5" borderId="2" xfId="0" applyNumberFormat="1" applyFill="1" applyBorder="1"/>
    <xf numFmtId="0" fontId="0" fillId="4" borderId="4" xfId="0" applyNumberFormat="1" applyFill="1" applyBorder="1"/>
    <xf numFmtId="49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abSelected="1" zoomScaleNormal="100" workbookViewId="0">
      <pane xSplit="1" topLeftCell="B1" activePane="topRight" state="frozen"/>
      <selection pane="topRight" activeCell="C3" sqref="C3"/>
    </sheetView>
  </sheetViews>
  <sheetFormatPr defaultRowHeight="15" x14ac:dyDescent="0.25"/>
  <cols>
    <col min="1" max="11" width="18.7109375" style="9" customWidth="1"/>
    <col min="12" max="32" width="15" style="9" customWidth="1"/>
    <col min="33" max="33" width="10.42578125" style="10" customWidth="1"/>
    <col min="34" max="34" width="9.5703125" style="10" customWidth="1"/>
    <col min="35" max="35" width="12" style="10" customWidth="1"/>
    <col min="36" max="36" width="12.28515625" style="10" customWidth="1"/>
    <col min="37" max="37" width="8.5703125" style="10" customWidth="1"/>
    <col min="38" max="38" width="7.5703125" style="10" customWidth="1"/>
    <col min="39" max="39" width="9.5703125" style="10" customWidth="1"/>
    <col min="40" max="40" width="12.28515625" style="10" customWidth="1"/>
    <col min="41" max="41" width="11.7109375" style="10" customWidth="1"/>
    <col min="42" max="42" width="12" style="10" customWidth="1"/>
    <col min="43" max="16384" width="9.140625" style="10"/>
  </cols>
  <sheetData>
    <row r="1" spans="1:56" s="2" customFormat="1" x14ac:dyDescent="0.25">
      <c r="A1" s="1"/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57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59</v>
      </c>
      <c r="Y1" s="11" t="s">
        <v>58</v>
      </c>
      <c r="Z1" s="11" t="s">
        <v>93</v>
      </c>
      <c r="AA1" s="11" t="s">
        <v>95</v>
      </c>
      <c r="AB1" s="11" t="s">
        <v>97</v>
      </c>
      <c r="AC1" s="11" t="s">
        <v>56</v>
      </c>
      <c r="AD1" s="11" t="s">
        <v>99</v>
      </c>
      <c r="AE1" s="11" t="s">
        <v>100</v>
      </c>
      <c r="AF1" s="11" t="s">
        <v>101</v>
      </c>
      <c r="AG1" s="2" t="s">
        <v>29</v>
      </c>
      <c r="AH1" s="2" t="s">
        <v>30</v>
      </c>
      <c r="AI1" s="2" t="s">
        <v>51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28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</row>
    <row r="2" spans="1:56" s="14" customFormat="1" x14ac:dyDescent="0.25">
      <c r="A2" s="12" t="s">
        <v>55</v>
      </c>
      <c r="B2" s="12">
        <v>1.04</v>
      </c>
      <c r="C2" s="12">
        <v>0.84</v>
      </c>
      <c r="D2" s="12">
        <v>1.97</v>
      </c>
      <c r="E2" s="12">
        <v>1.03</v>
      </c>
      <c r="F2" s="12">
        <v>1.3</v>
      </c>
      <c r="G2" s="12">
        <v>0.55000000000000004</v>
      </c>
      <c r="H2" s="12">
        <v>1.46</v>
      </c>
      <c r="I2" s="12">
        <v>1.72</v>
      </c>
      <c r="J2" s="12">
        <v>0.35</v>
      </c>
      <c r="K2" s="12">
        <v>0.4</v>
      </c>
      <c r="L2" s="12">
        <v>1.75</v>
      </c>
      <c r="M2" s="12">
        <v>1.45</v>
      </c>
      <c r="N2" s="12">
        <v>1.58</v>
      </c>
      <c r="O2" s="12">
        <v>0.34</v>
      </c>
      <c r="P2" s="12">
        <v>0.24</v>
      </c>
      <c r="Q2" s="12">
        <v>0.64</v>
      </c>
      <c r="R2" s="12">
        <v>1.1000000000000001</v>
      </c>
      <c r="S2" s="12">
        <v>0.3</v>
      </c>
      <c r="T2" s="12">
        <v>0.65</v>
      </c>
      <c r="U2" s="12">
        <v>0.59</v>
      </c>
      <c r="V2" s="12">
        <v>0.6</v>
      </c>
      <c r="W2" s="12">
        <v>0.65</v>
      </c>
      <c r="X2" s="12">
        <v>0.75</v>
      </c>
      <c r="Y2" s="17" t="s">
        <v>70</v>
      </c>
      <c r="Z2" s="17" t="s">
        <v>94</v>
      </c>
      <c r="AA2" s="17" t="s">
        <v>96</v>
      </c>
      <c r="AB2" s="17" t="s">
        <v>98</v>
      </c>
      <c r="AC2" s="13">
        <v>2.25</v>
      </c>
      <c r="AD2" s="13">
        <v>0.94</v>
      </c>
      <c r="AE2" s="13">
        <v>0.82</v>
      </c>
      <c r="AF2" s="13">
        <v>0.56999999999999995</v>
      </c>
      <c r="AG2" s="14">
        <v>1.75</v>
      </c>
      <c r="AH2" s="14">
        <v>1</v>
      </c>
      <c r="AI2" s="14">
        <v>1.25</v>
      </c>
      <c r="AJ2" s="14">
        <v>1.75</v>
      </c>
      <c r="AK2" s="14">
        <v>0.75</v>
      </c>
      <c r="AL2" s="14">
        <v>1.25</v>
      </c>
      <c r="AM2" s="14">
        <v>1.5</v>
      </c>
      <c r="AN2" s="14">
        <v>1.25</v>
      </c>
      <c r="AO2" s="14">
        <v>0.5</v>
      </c>
      <c r="AP2" s="14">
        <v>2</v>
      </c>
      <c r="AQ2" s="14">
        <v>1.75</v>
      </c>
      <c r="AR2" s="14">
        <v>1.75</v>
      </c>
      <c r="AS2" s="14">
        <v>2</v>
      </c>
      <c r="AT2" s="14">
        <v>1</v>
      </c>
      <c r="AU2" s="14">
        <v>2.5</v>
      </c>
      <c r="AV2" s="14">
        <v>1</v>
      </c>
      <c r="AW2" s="15" t="s">
        <v>71</v>
      </c>
      <c r="AY2" s="14">
        <v>1.3</v>
      </c>
      <c r="AZ2" s="14">
        <v>1.9</v>
      </c>
      <c r="BA2" s="15" t="s">
        <v>71</v>
      </c>
      <c r="BB2" s="14">
        <v>1.25</v>
      </c>
      <c r="BC2" s="15" t="s">
        <v>71</v>
      </c>
      <c r="BD2" s="14">
        <v>1</v>
      </c>
    </row>
    <row r="3" spans="1:56" s="4" customFormat="1" x14ac:dyDescent="0.25">
      <c r="A3" s="3" t="s">
        <v>0</v>
      </c>
      <c r="B3" s="3">
        <v>8.6666666666666661</v>
      </c>
      <c r="C3" s="3">
        <v>4</v>
      </c>
      <c r="D3" s="3">
        <v>0</v>
      </c>
      <c r="E3" s="3">
        <v>10.333333333333334</v>
      </c>
      <c r="F3" s="3">
        <v>23</v>
      </c>
      <c r="G3" s="3"/>
      <c r="H3" s="3">
        <v>1.3333333333333333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13.5</v>
      </c>
      <c r="X3" s="3">
        <v>0</v>
      </c>
      <c r="Y3" s="3">
        <v>0</v>
      </c>
      <c r="Z3" s="3">
        <v>0</v>
      </c>
      <c r="AA3" s="3">
        <v>2</v>
      </c>
      <c r="AB3" s="3">
        <v>0</v>
      </c>
      <c r="AC3" s="3">
        <v>12</v>
      </c>
      <c r="AD3" s="3">
        <v>6.666666666666667</v>
      </c>
      <c r="AE3" s="3">
        <v>0</v>
      </c>
      <c r="AF3" s="3">
        <v>0</v>
      </c>
      <c r="AG3" s="4">
        <v>4.5</v>
      </c>
      <c r="AH3" s="4">
        <v>3.5</v>
      </c>
      <c r="AI3" s="4">
        <v>0</v>
      </c>
      <c r="AJ3" s="4">
        <v>0</v>
      </c>
      <c r="AK3" s="4">
        <v>15</v>
      </c>
      <c r="AL3" s="4">
        <v>0</v>
      </c>
      <c r="AM3" s="4">
        <v>6</v>
      </c>
      <c r="AP3" s="4">
        <v>41</v>
      </c>
      <c r="AQ3" s="4">
        <v>0</v>
      </c>
      <c r="AR3" s="4">
        <v>0</v>
      </c>
      <c r="AS3" s="4">
        <v>0</v>
      </c>
      <c r="AT3" s="4">
        <v>9</v>
      </c>
      <c r="AU3" s="4">
        <v>14.5</v>
      </c>
      <c r="AW3" s="4">
        <v>0</v>
      </c>
      <c r="AX3" s="4">
        <v>0</v>
      </c>
      <c r="BB3" s="4">
        <v>0</v>
      </c>
    </row>
    <row r="4" spans="1:56" s="4" customFormat="1" x14ac:dyDescent="0.25">
      <c r="A4" s="3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/>
      <c r="H4" s="3">
        <v>30.333333333333332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120</v>
      </c>
      <c r="Q4" s="3">
        <v>7.666666666666667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5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P4" s="4">
        <v>0</v>
      </c>
      <c r="AQ4" s="4">
        <v>0</v>
      </c>
      <c r="AR4" s="4">
        <v>260</v>
      </c>
      <c r="AS4" s="4">
        <f>(15+29)/2</f>
        <v>22</v>
      </c>
      <c r="AT4" s="4">
        <v>0</v>
      </c>
      <c r="AU4" s="4">
        <v>360.5</v>
      </c>
      <c r="AW4" s="4">
        <v>180</v>
      </c>
      <c r="AX4" s="4">
        <v>0</v>
      </c>
      <c r="BB4" s="4">
        <v>0</v>
      </c>
    </row>
    <row r="5" spans="1:56" s="4" customFormat="1" x14ac:dyDescent="0.25">
      <c r="A5" s="3" t="s">
        <v>2</v>
      </c>
      <c r="B5" s="3">
        <v>86.666666666666671</v>
      </c>
      <c r="C5" s="3">
        <v>38.333333333333336</v>
      </c>
      <c r="D5" s="3">
        <v>24.333333333333332</v>
      </c>
      <c r="E5" s="3">
        <v>46.666666666666664</v>
      </c>
      <c r="F5" s="3">
        <v>39</v>
      </c>
      <c r="G5" s="3">
        <v>16</v>
      </c>
      <c r="H5" s="3">
        <v>41</v>
      </c>
      <c r="I5" s="3">
        <v>57</v>
      </c>
      <c r="J5" s="3">
        <v>46.666666666666664</v>
      </c>
      <c r="K5" s="3">
        <v>288.33333333333331</v>
      </c>
      <c r="L5" s="3">
        <f>(80+65+260)/3</f>
        <v>135</v>
      </c>
      <c r="M5" s="3">
        <v>38.333333333333336</v>
      </c>
      <c r="N5" s="3">
        <v>111.66666666666667</v>
      </c>
      <c r="O5" s="3">
        <v>91.666666666666671</v>
      </c>
      <c r="P5" s="3">
        <v>416.66666666666669</v>
      </c>
      <c r="Q5" s="3">
        <v>108.33333333333333</v>
      </c>
      <c r="R5" s="3">
        <v>275</v>
      </c>
      <c r="S5" s="3">
        <v>345</v>
      </c>
      <c r="T5" s="3">
        <v>11.5</v>
      </c>
      <c r="U5" s="3">
        <v>27.5</v>
      </c>
      <c r="V5" s="3">
        <v>9</v>
      </c>
      <c r="W5" s="3">
        <v>410</v>
      </c>
      <c r="X5" s="3">
        <v>880</v>
      </c>
      <c r="Y5" s="3">
        <v>60</v>
      </c>
      <c r="Z5" s="3">
        <v>45</v>
      </c>
      <c r="AA5" s="3">
        <v>171.66666666666666</v>
      </c>
      <c r="AB5" s="3">
        <v>161.66666666666666</v>
      </c>
      <c r="AC5" s="3">
        <v>115</v>
      </c>
      <c r="AD5" s="3">
        <v>266.66666666666669</v>
      </c>
      <c r="AE5" s="3">
        <v>66.666666666666671</v>
      </c>
      <c r="AF5" s="3">
        <v>85</v>
      </c>
      <c r="AG5" s="4">
        <v>380</v>
      </c>
      <c r="AH5" s="4">
        <v>17.5</v>
      </c>
      <c r="AI5" s="4">
        <v>65</v>
      </c>
      <c r="AJ5" s="4">
        <v>37</v>
      </c>
      <c r="AK5" s="4">
        <v>360</v>
      </c>
      <c r="AL5" s="4">
        <v>130</v>
      </c>
      <c r="AM5" s="4">
        <v>40</v>
      </c>
      <c r="AP5" s="4">
        <v>35</v>
      </c>
      <c r="AQ5" s="4">
        <v>22.5</v>
      </c>
      <c r="AR5" s="4">
        <v>12.5</v>
      </c>
      <c r="AS5" s="4">
        <v>10</v>
      </c>
      <c r="AT5" s="4">
        <v>22</v>
      </c>
      <c r="AU5" s="4">
        <v>6.5</v>
      </c>
      <c r="AW5" s="4">
        <v>32</v>
      </c>
      <c r="AX5" s="4">
        <v>32.5</v>
      </c>
      <c r="BB5" s="4">
        <v>30</v>
      </c>
    </row>
    <row r="6" spans="1:56" s="4" customFormat="1" x14ac:dyDescent="0.25">
      <c r="A6" s="3" t="s">
        <v>3</v>
      </c>
      <c r="B6" s="3">
        <v>58.333333333333336</v>
      </c>
      <c r="C6" s="3">
        <v>12.333333333333334</v>
      </c>
      <c r="D6" s="3">
        <v>14</v>
      </c>
      <c r="E6" s="3">
        <v>5.333333333333333</v>
      </c>
      <c r="F6" s="3">
        <v>7.666666666666667</v>
      </c>
      <c r="G6" s="3">
        <v>10</v>
      </c>
      <c r="H6" s="3">
        <v>11</v>
      </c>
      <c r="I6" s="3">
        <v>12.666666666666666</v>
      </c>
      <c r="J6" s="3">
        <v>5</v>
      </c>
      <c r="K6" s="3">
        <v>41.666666666666664</v>
      </c>
      <c r="L6" s="3">
        <f>(4+7+25)/3</f>
        <v>12</v>
      </c>
      <c r="M6" s="3">
        <v>11.666666666666666</v>
      </c>
      <c r="N6" s="3">
        <v>2</v>
      </c>
      <c r="O6" s="3">
        <v>63.333333333333336</v>
      </c>
      <c r="P6" s="3">
        <v>4.333333333333333</v>
      </c>
      <c r="Q6" s="3">
        <v>11.333333333333334</v>
      </c>
      <c r="R6" s="3">
        <v>9.5</v>
      </c>
      <c r="S6" s="3">
        <v>5.5</v>
      </c>
      <c r="T6" s="3">
        <v>3</v>
      </c>
      <c r="U6" s="3">
        <v>10.5</v>
      </c>
      <c r="V6" s="3">
        <v>14</v>
      </c>
      <c r="W6" s="3">
        <v>7.5</v>
      </c>
      <c r="X6" s="3">
        <v>120</v>
      </c>
      <c r="Y6" s="3">
        <v>17</v>
      </c>
      <c r="Z6" s="3">
        <v>20</v>
      </c>
      <c r="AA6" s="3">
        <v>28.333333333333332</v>
      </c>
      <c r="AB6" s="3">
        <v>95</v>
      </c>
      <c r="AC6" s="3">
        <v>26</v>
      </c>
      <c r="AD6" s="3">
        <v>43.333333333333336</v>
      </c>
      <c r="AE6" s="3">
        <v>8.3333333333333339</v>
      </c>
      <c r="AF6" s="3">
        <v>38.5</v>
      </c>
      <c r="AG6" s="4">
        <v>8.5</v>
      </c>
      <c r="AH6" s="4">
        <v>4.5</v>
      </c>
      <c r="AI6" s="4">
        <v>6</v>
      </c>
      <c r="AJ6" s="4">
        <v>7.5</v>
      </c>
      <c r="AK6" s="4">
        <v>15</v>
      </c>
      <c r="AL6" s="4">
        <v>5</v>
      </c>
      <c r="AM6" s="4">
        <v>7</v>
      </c>
      <c r="AP6" s="4">
        <v>6</v>
      </c>
      <c r="AQ6" s="4">
        <v>10.5</v>
      </c>
      <c r="AR6" s="4">
        <v>5</v>
      </c>
      <c r="AS6" s="4">
        <v>7</v>
      </c>
      <c r="AT6" s="4">
        <v>28</v>
      </c>
      <c r="AU6" s="4">
        <v>37.5</v>
      </c>
      <c r="AW6" s="4">
        <v>15</v>
      </c>
      <c r="AX6" s="4">
        <v>12.5</v>
      </c>
      <c r="BB6" s="4">
        <v>4</v>
      </c>
    </row>
    <row r="7" spans="1:56" s="4" customFormat="1" x14ac:dyDescent="0.25">
      <c r="A7" s="3" t="s">
        <v>4</v>
      </c>
      <c r="B7" s="3">
        <v>88.333333333333329</v>
      </c>
      <c r="C7" s="3">
        <v>33.333333333333336</v>
      </c>
      <c r="D7" s="3">
        <v>47.333333333333336</v>
      </c>
      <c r="E7" s="3">
        <v>35</v>
      </c>
      <c r="F7" s="3">
        <v>37.333333333333336</v>
      </c>
      <c r="G7" s="3">
        <v>530</v>
      </c>
      <c r="H7" s="3">
        <v>186.66666666666666</v>
      </c>
      <c r="I7" s="3">
        <v>180</v>
      </c>
      <c r="J7" s="3">
        <v>55</v>
      </c>
      <c r="K7" s="3">
        <v>740</v>
      </c>
      <c r="L7" s="3">
        <f>(100+90+250)/3</f>
        <v>146.66666666666666</v>
      </c>
      <c r="M7" s="3">
        <v>210</v>
      </c>
      <c r="N7" s="3">
        <v>146.66666666666666</v>
      </c>
      <c r="O7" s="3">
        <v>678.33333333333337</v>
      </c>
      <c r="P7" s="3">
        <v>270</v>
      </c>
      <c r="Q7" s="3">
        <v>240</v>
      </c>
      <c r="R7" s="3">
        <v>245</v>
      </c>
      <c r="S7" s="3">
        <v>330</v>
      </c>
      <c r="T7" s="3">
        <v>40</v>
      </c>
      <c r="U7" s="3">
        <v>62.5</v>
      </c>
      <c r="V7" s="3">
        <v>57.5</v>
      </c>
      <c r="W7" s="3">
        <v>280</v>
      </c>
      <c r="X7" s="3">
        <v>740</v>
      </c>
      <c r="Y7" s="3">
        <v>105</v>
      </c>
      <c r="Z7" s="3">
        <v>185</v>
      </c>
      <c r="AA7" s="3">
        <v>300</v>
      </c>
      <c r="AB7" s="3">
        <v>300</v>
      </c>
      <c r="AC7" s="3">
        <v>140</v>
      </c>
      <c r="AD7" s="3">
        <v>543.33333333333337</v>
      </c>
      <c r="AE7" s="3">
        <v>63.333333333333336</v>
      </c>
      <c r="AF7" s="3">
        <v>150</v>
      </c>
      <c r="AG7" s="4">
        <v>245</v>
      </c>
      <c r="AH7" s="4">
        <v>60</v>
      </c>
      <c r="AI7" s="4">
        <v>150</v>
      </c>
      <c r="AJ7" s="4">
        <v>220</v>
      </c>
      <c r="AK7" s="4">
        <v>425</v>
      </c>
      <c r="AL7" s="4">
        <v>235</v>
      </c>
      <c r="AM7" s="4">
        <v>75</v>
      </c>
      <c r="AP7" s="4">
        <v>150</v>
      </c>
      <c r="AQ7" s="4">
        <v>180</v>
      </c>
      <c r="AR7" s="4">
        <v>85</v>
      </c>
      <c r="AS7" s="4">
        <v>107</v>
      </c>
      <c r="AT7" s="4">
        <v>62</v>
      </c>
      <c r="AU7" s="4">
        <v>300</v>
      </c>
      <c r="AW7" s="4">
        <v>110</v>
      </c>
      <c r="AX7" s="4">
        <v>105</v>
      </c>
      <c r="BB7" s="4">
        <v>30</v>
      </c>
    </row>
    <row r="8" spans="1:56" s="4" customFormat="1" x14ac:dyDescent="0.25">
      <c r="A8" s="3" t="s">
        <v>5</v>
      </c>
      <c r="B8" s="3">
        <v>83.666666666666671</v>
      </c>
      <c r="C8" s="3">
        <v>20.333333333333332</v>
      </c>
      <c r="D8" s="3">
        <v>19.666666666666668</v>
      </c>
      <c r="E8" s="3">
        <v>53.333333333333336</v>
      </c>
      <c r="F8" s="3">
        <v>111.33333333333333</v>
      </c>
      <c r="G8" s="3">
        <v>8</v>
      </c>
      <c r="H8" s="3">
        <v>3.3333333333333335</v>
      </c>
      <c r="I8" s="3">
        <v>0</v>
      </c>
      <c r="J8" s="3">
        <v>4.666666666666667</v>
      </c>
      <c r="K8" s="3">
        <v>11</v>
      </c>
      <c r="L8" s="3">
        <f>(180+110+140)/3</f>
        <v>143.33333333333334</v>
      </c>
      <c r="M8" s="3">
        <v>11</v>
      </c>
      <c r="N8" s="3">
        <v>18.666666666666668</v>
      </c>
      <c r="O8" s="3">
        <v>38.666666666666664</v>
      </c>
      <c r="P8" s="3">
        <v>36.666666666666664</v>
      </c>
      <c r="Q8" s="3">
        <v>13.666666666666666</v>
      </c>
      <c r="R8" s="3">
        <v>34.5</v>
      </c>
      <c r="S8" s="3">
        <v>385</v>
      </c>
      <c r="T8" s="3">
        <v>2.5</v>
      </c>
      <c r="U8" s="3">
        <v>12</v>
      </c>
      <c r="V8" s="3">
        <v>79</v>
      </c>
      <c r="W8" s="3">
        <v>200</v>
      </c>
      <c r="X8" s="3">
        <v>73</v>
      </c>
      <c r="Y8" s="3">
        <v>7</v>
      </c>
      <c r="Z8" s="3">
        <v>18.5</v>
      </c>
      <c r="AA8" s="3">
        <v>54.333333333333336</v>
      </c>
      <c r="AB8" s="3">
        <v>69.333333333333329</v>
      </c>
      <c r="AC8" s="3">
        <v>67</v>
      </c>
      <c r="AD8" s="3">
        <v>132.66666666666666</v>
      </c>
      <c r="AE8" s="3">
        <v>31.333333333333332</v>
      </c>
      <c r="AF8" s="3">
        <v>21.5</v>
      </c>
      <c r="AG8" s="4">
        <v>216.5</v>
      </c>
      <c r="AH8" s="4">
        <v>481.5</v>
      </c>
      <c r="AI8" s="4">
        <v>21</v>
      </c>
      <c r="AJ8" s="4">
        <v>9.5</v>
      </c>
      <c r="AK8" s="4">
        <v>105</v>
      </c>
      <c r="AL8" s="4">
        <v>23</v>
      </c>
      <c r="AM8" s="4">
        <v>6</v>
      </c>
      <c r="AP8" s="4">
        <v>750</v>
      </c>
      <c r="AQ8" s="4">
        <v>15</v>
      </c>
      <c r="AR8" s="4">
        <v>0</v>
      </c>
      <c r="AS8" s="4">
        <v>0</v>
      </c>
      <c r="AT8" s="4">
        <v>19</v>
      </c>
      <c r="AU8" s="4">
        <v>12.5</v>
      </c>
      <c r="AW8" s="4">
        <v>0</v>
      </c>
      <c r="AX8" s="4">
        <v>0</v>
      </c>
      <c r="BB8" s="4">
        <v>0</v>
      </c>
    </row>
    <row r="9" spans="1:56" s="4" customFormat="1" x14ac:dyDescent="0.25">
      <c r="A9" s="3" t="s">
        <v>6</v>
      </c>
      <c r="B9" s="3">
        <v>16.333333333333332</v>
      </c>
      <c r="C9" s="3">
        <v>76.666666666666671</v>
      </c>
      <c r="D9" s="3">
        <v>74.666666666666671</v>
      </c>
      <c r="E9" s="3">
        <v>16.666666666666668</v>
      </c>
      <c r="F9" s="3">
        <v>43</v>
      </c>
      <c r="G9" s="3">
        <v>43</v>
      </c>
      <c r="H9" s="3">
        <v>70.333333333333329</v>
      </c>
      <c r="I9" s="3">
        <v>36</v>
      </c>
      <c r="J9" s="3">
        <v>26</v>
      </c>
      <c r="K9" s="3">
        <v>45.333333333333336</v>
      </c>
      <c r="L9" s="3">
        <f>(44+45+22)/3</f>
        <v>37</v>
      </c>
      <c r="M9" s="3">
        <v>39.333333333333336</v>
      </c>
      <c r="N9" s="3">
        <v>40</v>
      </c>
      <c r="O9" s="3">
        <v>11.333333333333334</v>
      </c>
      <c r="P9" s="3">
        <v>23</v>
      </c>
      <c r="Q9" s="3">
        <v>23.666666666666668</v>
      </c>
      <c r="R9" s="3">
        <v>8</v>
      </c>
      <c r="S9" s="3">
        <v>195</v>
      </c>
      <c r="T9" s="3">
        <v>56.5</v>
      </c>
      <c r="U9" s="3">
        <v>10</v>
      </c>
      <c r="V9" s="3">
        <v>84</v>
      </c>
      <c r="W9" s="3">
        <v>26.5</v>
      </c>
      <c r="X9" s="3">
        <v>21</v>
      </c>
      <c r="Y9" s="3">
        <v>17</v>
      </c>
      <c r="Z9" s="3">
        <v>21</v>
      </c>
      <c r="AA9" s="3">
        <v>14.333333333333334</v>
      </c>
      <c r="AB9" s="3">
        <v>45</v>
      </c>
      <c r="AC9" s="3">
        <v>6</v>
      </c>
      <c r="AD9" s="3">
        <v>19</v>
      </c>
      <c r="AE9" s="3">
        <v>140</v>
      </c>
      <c r="AF9" s="3">
        <v>14.5</v>
      </c>
      <c r="AG9" s="4">
        <v>17.5</v>
      </c>
      <c r="AH9" s="4">
        <v>30</v>
      </c>
      <c r="AI9" s="4">
        <v>10</v>
      </c>
      <c r="AJ9" s="4">
        <v>35</v>
      </c>
      <c r="AK9" s="4">
        <v>55</v>
      </c>
      <c r="AL9" s="4">
        <v>70.5</v>
      </c>
      <c r="AM9" s="4">
        <v>180</v>
      </c>
      <c r="AP9" s="4">
        <v>34</v>
      </c>
      <c r="AQ9" s="4">
        <v>27</v>
      </c>
      <c r="AR9" s="4">
        <v>11.5</v>
      </c>
      <c r="AS9" s="4">
        <v>64</v>
      </c>
      <c r="AT9" s="4">
        <v>24</v>
      </c>
      <c r="AU9" s="4">
        <v>68</v>
      </c>
      <c r="AW9" s="4">
        <v>137</v>
      </c>
      <c r="AX9" s="4">
        <v>30.5</v>
      </c>
      <c r="BB9" s="4">
        <v>190</v>
      </c>
    </row>
    <row r="10" spans="1:56" s="4" customFormat="1" x14ac:dyDescent="0.25">
      <c r="A10" s="3" t="s">
        <v>7</v>
      </c>
      <c r="B10" s="3">
        <v>516.66666666666663</v>
      </c>
      <c r="C10" s="3">
        <v>2596.6666666666665</v>
      </c>
      <c r="D10" s="3">
        <v>4720</v>
      </c>
      <c r="E10" s="3">
        <v>21.333333333333332</v>
      </c>
      <c r="F10" s="3">
        <v>68.333333333333329</v>
      </c>
      <c r="G10" s="3">
        <v>36</v>
      </c>
      <c r="H10" s="3">
        <v>1573.3333333333333</v>
      </c>
      <c r="I10" s="3">
        <v>84.333333333333329</v>
      </c>
      <c r="J10" s="3">
        <v>44.666666666666664</v>
      </c>
      <c r="K10" s="3">
        <v>1700</v>
      </c>
      <c r="L10" s="3">
        <f>(11+1400+800)/3</f>
        <v>737</v>
      </c>
      <c r="M10" s="3">
        <v>23.333333333333332</v>
      </c>
      <c r="N10" s="3">
        <v>22.333333333333332</v>
      </c>
      <c r="O10" s="3">
        <v>32</v>
      </c>
      <c r="P10" s="3">
        <v>73.666666666666671</v>
      </c>
      <c r="Q10" s="3">
        <v>42.333333333333336</v>
      </c>
      <c r="R10" s="3">
        <v>26.5</v>
      </c>
      <c r="S10" s="3">
        <v>450</v>
      </c>
      <c r="T10" s="3">
        <v>42</v>
      </c>
      <c r="U10" s="3">
        <v>32.5</v>
      </c>
      <c r="V10" s="3">
        <v>330</v>
      </c>
      <c r="W10" s="3">
        <v>19</v>
      </c>
      <c r="X10" s="3">
        <v>16</v>
      </c>
      <c r="Y10" s="3">
        <v>52</v>
      </c>
      <c r="Z10" s="3">
        <v>54.5</v>
      </c>
      <c r="AA10" s="3">
        <v>39</v>
      </c>
      <c r="AB10" s="3">
        <v>30.333333333333332</v>
      </c>
      <c r="AC10" s="3">
        <v>34</v>
      </c>
      <c r="AD10" s="3">
        <v>167.33333333333334</v>
      </c>
      <c r="AE10" s="3">
        <v>69.333333333333329</v>
      </c>
      <c r="AF10" s="3">
        <v>30</v>
      </c>
      <c r="AG10" s="4">
        <v>20</v>
      </c>
      <c r="AH10" s="4">
        <v>89</v>
      </c>
      <c r="AI10" s="4">
        <v>56</v>
      </c>
      <c r="AJ10" s="4">
        <v>490</v>
      </c>
      <c r="AK10" s="4">
        <v>34</v>
      </c>
      <c r="AL10" s="4">
        <v>30.5</v>
      </c>
      <c r="AM10" s="4">
        <v>15</v>
      </c>
      <c r="AP10" s="4">
        <v>45</v>
      </c>
      <c r="AQ10" s="4">
        <v>25</v>
      </c>
      <c r="AR10" s="4">
        <v>28.5</v>
      </c>
      <c r="AS10" s="4">
        <v>8</v>
      </c>
      <c r="AT10" s="4">
        <v>39</v>
      </c>
      <c r="AU10" s="4">
        <v>2.5</v>
      </c>
      <c r="AW10" s="4">
        <v>0</v>
      </c>
      <c r="AX10" s="4">
        <v>14</v>
      </c>
      <c r="BB10" s="4">
        <v>22</v>
      </c>
    </row>
    <row r="11" spans="1:56" s="4" customFormat="1" x14ac:dyDescent="0.25">
      <c r="A11" s="3" t="s">
        <v>8</v>
      </c>
      <c r="B11" s="3">
        <v>13.333333333333334</v>
      </c>
      <c r="C11" s="3">
        <v>2</v>
      </c>
      <c r="D11" s="3">
        <v>5.666666666666667</v>
      </c>
      <c r="E11" s="3">
        <v>12.333333333333334</v>
      </c>
      <c r="F11" s="3">
        <v>15.333333333333334</v>
      </c>
      <c r="G11" s="3">
        <v>29</v>
      </c>
      <c r="H11" s="3">
        <v>8.3333333333333339</v>
      </c>
      <c r="I11" s="3">
        <v>0</v>
      </c>
      <c r="J11" s="3">
        <v>9.3333333333333339</v>
      </c>
      <c r="K11" s="3">
        <v>40</v>
      </c>
      <c r="L11" s="3">
        <f>6/3</f>
        <v>2</v>
      </c>
      <c r="M11" s="3">
        <v>7.333333333333333</v>
      </c>
      <c r="N11" s="3">
        <v>2</v>
      </c>
      <c r="O11" s="3">
        <v>21</v>
      </c>
      <c r="P11" s="3">
        <v>12.666666666666666</v>
      </c>
      <c r="Q11" s="3">
        <v>94</v>
      </c>
      <c r="R11" s="3">
        <v>9.5</v>
      </c>
      <c r="S11" s="3">
        <v>20.5</v>
      </c>
      <c r="T11" s="3">
        <v>14.5</v>
      </c>
      <c r="U11" s="3">
        <v>4.5</v>
      </c>
      <c r="V11" s="3">
        <v>95</v>
      </c>
      <c r="W11" s="3">
        <v>10</v>
      </c>
      <c r="X11" s="3">
        <v>0</v>
      </c>
      <c r="Y11" s="3">
        <v>4</v>
      </c>
      <c r="Z11" s="3">
        <v>20.5</v>
      </c>
      <c r="AA11" s="3">
        <v>0</v>
      </c>
      <c r="AB11" s="3">
        <v>23.666666666666668</v>
      </c>
      <c r="AC11" s="3">
        <v>23</v>
      </c>
      <c r="AD11" s="3">
        <v>1139</v>
      </c>
      <c r="AE11" s="3">
        <v>2.3333333333333335</v>
      </c>
      <c r="AF11" s="3">
        <v>10</v>
      </c>
      <c r="AG11" s="4">
        <v>0</v>
      </c>
      <c r="AH11" s="4">
        <v>3.5</v>
      </c>
      <c r="AI11" s="4">
        <v>0</v>
      </c>
      <c r="AJ11" s="4">
        <v>0</v>
      </c>
      <c r="AK11" s="4">
        <v>12</v>
      </c>
      <c r="AL11" s="4">
        <v>6</v>
      </c>
      <c r="AM11" s="4">
        <v>0</v>
      </c>
      <c r="AP11" s="4">
        <v>10</v>
      </c>
      <c r="AQ11" s="4">
        <v>5.5</v>
      </c>
      <c r="AR11" s="4">
        <v>16</v>
      </c>
      <c r="AS11" s="4">
        <v>2</v>
      </c>
      <c r="AT11" s="4">
        <v>5</v>
      </c>
      <c r="AU11" s="4">
        <v>0</v>
      </c>
      <c r="AW11" s="4">
        <v>0</v>
      </c>
      <c r="AX11" s="4">
        <v>0</v>
      </c>
      <c r="BB11" s="4">
        <v>0</v>
      </c>
    </row>
    <row r="12" spans="1:56" s="4" customFormat="1" x14ac:dyDescent="0.25">
      <c r="A12" s="3" t="s">
        <v>9</v>
      </c>
      <c r="B12" s="3">
        <v>0</v>
      </c>
      <c r="C12" s="3">
        <v>2.6666666666666665</v>
      </c>
      <c r="D12" s="3">
        <v>0</v>
      </c>
      <c r="E12" s="3">
        <v>0</v>
      </c>
      <c r="F12" s="3">
        <v>1</v>
      </c>
      <c r="G12" s="3"/>
      <c r="H12" s="3">
        <v>0</v>
      </c>
      <c r="I12" s="3">
        <v>0</v>
      </c>
      <c r="J12" s="3">
        <v>27</v>
      </c>
      <c r="K12" s="3">
        <v>4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6</v>
      </c>
      <c r="T12" s="3">
        <v>0</v>
      </c>
      <c r="U12" s="3">
        <v>0</v>
      </c>
      <c r="V12" s="3">
        <v>0</v>
      </c>
      <c r="W12" s="3">
        <v>6</v>
      </c>
      <c r="X12" s="3">
        <v>0</v>
      </c>
      <c r="Y12" s="3">
        <v>0</v>
      </c>
      <c r="Z12" s="3">
        <v>5.5</v>
      </c>
      <c r="AA12" s="3">
        <v>0</v>
      </c>
      <c r="AB12" s="3">
        <v>0</v>
      </c>
      <c r="AC12" s="3">
        <v>3</v>
      </c>
      <c r="AD12" s="3">
        <v>5.666666666666667</v>
      </c>
      <c r="AE12" s="3">
        <v>0</v>
      </c>
      <c r="AF12" s="3">
        <v>4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2.5</v>
      </c>
      <c r="AM12" s="4">
        <v>0</v>
      </c>
      <c r="AP12" s="4">
        <v>0</v>
      </c>
      <c r="AQ12" s="4">
        <v>15.5</v>
      </c>
      <c r="AR12" s="4">
        <v>10.5</v>
      </c>
      <c r="AS12" s="4">
        <v>0</v>
      </c>
      <c r="AT12" s="4">
        <v>26</v>
      </c>
      <c r="AU12" s="4">
        <v>0</v>
      </c>
      <c r="AW12" s="4">
        <v>0</v>
      </c>
      <c r="AX12" s="4">
        <v>0</v>
      </c>
      <c r="BB12" s="4">
        <v>0</v>
      </c>
    </row>
    <row r="13" spans="1:56" s="4" customFormat="1" x14ac:dyDescent="0.25">
      <c r="A13" s="3" t="s">
        <v>10</v>
      </c>
      <c r="B13" s="3">
        <v>26</v>
      </c>
      <c r="C13" s="3">
        <v>114.66666666666667</v>
      </c>
      <c r="D13" s="3">
        <v>0</v>
      </c>
      <c r="E13" s="3">
        <v>28.666666666666668</v>
      </c>
      <c r="F13" s="3">
        <v>61.666666666666664</v>
      </c>
      <c r="G13" s="3"/>
      <c r="H13" s="3">
        <v>44.333333333333336</v>
      </c>
      <c r="I13" s="3">
        <v>61.666666666666664</v>
      </c>
      <c r="J13" s="3">
        <v>35.666666666666664</v>
      </c>
      <c r="K13" s="3">
        <v>53.333333333333336</v>
      </c>
      <c r="L13" s="3">
        <f>50/3</f>
        <v>16.666666666666668</v>
      </c>
      <c r="M13" s="3">
        <v>0</v>
      </c>
      <c r="N13" s="3">
        <v>12</v>
      </c>
      <c r="O13" s="3">
        <v>37</v>
      </c>
      <c r="P13" s="3">
        <v>0</v>
      </c>
      <c r="Q13" s="3">
        <v>0</v>
      </c>
      <c r="R13" s="3">
        <v>74.5</v>
      </c>
      <c r="S13" s="3">
        <v>160</v>
      </c>
      <c r="T13" s="3">
        <v>32.5</v>
      </c>
      <c r="U13" s="3">
        <v>137.5</v>
      </c>
      <c r="V13" s="3">
        <v>0</v>
      </c>
      <c r="W13" s="3">
        <v>0</v>
      </c>
      <c r="X13" s="3">
        <v>19</v>
      </c>
      <c r="Y13" s="3">
        <v>0</v>
      </c>
      <c r="Z13" s="3">
        <v>0</v>
      </c>
      <c r="AA13" s="3">
        <v>0</v>
      </c>
      <c r="AB13" s="3">
        <v>21.666666666666668</v>
      </c>
      <c r="AC13" s="3">
        <v>21</v>
      </c>
      <c r="AD13" s="3">
        <v>0</v>
      </c>
      <c r="AE13" s="3">
        <v>78</v>
      </c>
      <c r="AF13" s="3">
        <v>0</v>
      </c>
      <c r="AG13" s="4">
        <v>0</v>
      </c>
      <c r="AH13" s="4">
        <v>0</v>
      </c>
      <c r="AI13" s="4">
        <v>0</v>
      </c>
      <c r="AJ13" s="4">
        <v>0</v>
      </c>
      <c r="AK13" s="4">
        <v>67</v>
      </c>
      <c r="AL13" s="4">
        <v>105</v>
      </c>
      <c r="AM13" s="4">
        <v>28</v>
      </c>
      <c r="AP13" s="4">
        <v>18</v>
      </c>
      <c r="AQ13" s="4">
        <v>0</v>
      </c>
      <c r="AR13" s="4">
        <v>145</v>
      </c>
      <c r="AS13" s="4">
        <f>(41+74)/2</f>
        <v>57.5</v>
      </c>
      <c r="AT13" s="4">
        <v>135</v>
      </c>
      <c r="AU13" s="4">
        <v>106</v>
      </c>
      <c r="AW13" s="4">
        <v>99</v>
      </c>
      <c r="AX13" s="4">
        <v>185</v>
      </c>
      <c r="BB13" s="4">
        <v>69</v>
      </c>
    </row>
    <row r="14" spans="1:56" s="4" customFormat="1" x14ac:dyDescent="0.25">
      <c r="A14" s="3" t="s">
        <v>23</v>
      </c>
      <c r="B14" s="3">
        <v>6.666666666666667</v>
      </c>
      <c r="C14" s="3">
        <v>3.6666666666666665</v>
      </c>
      <c r="D14" s="3">
        <v>10</v>
      </c>
      <c r="E14" s="3">
        <v>3.6666666666666665</v>
      </c>
      <c r="F14" s="3">
        <v>3.6666666666666665</v>
      </c>
      <c r="G14" s="3">
        <v>68</v>
      </c>
      <c r="H14" s="3">
        <v>6.333333333333333</v>
      </c>
      <c r="I14" s="3">
        <v>9.3333333333333339</v>
      </c>
      <c r="J14" s="3">
        <v>10.666666666666666</v>
      </c>
      <c r="K14" s="3">
        <v>21.666666666666668</v>
      </c>
      <c r="L14" s="3">
        <f>(15+12+9)/3</f>
        <v>12</v>
      </c>
      <c r="M14" s="3">
        <v>4.666666666666667</v>
      </c>
      <c r="N14" s="3">
        <v>0</v>
      </c>
      <c r="O14" s="3">
        <v>21.666666666666668</v>
      </c>
      <c r="P14" s="3">
        <v>7.333333333333333</v>
      </c>
      <c r="Q14" s="3">
        <v>15.333333333333334</v>
      </c>
      <c r="R14" s="3">
        <v>29</v>
      </c>
      <c r="S14" s="3">
        <v>37.5</v>
      </c>
      <c r="T14" s="3">
        <v>24</v>
      </c>
      <c r="U14" s="3">
        <v>14</v>
      </c>
      <c r="V14" s="3">
        <v>0</v>
      </c>
      <c r="W14" s="3">
        <v>7.5</v>
      </c>
      <c r="X14" s="3">
        <v>0</v>
      </c>
      <c r="Y14" s="3">
        <v>0</v>
      </c>
      <c r="Z14" s="3">
        <v>23.5</v>
      </c>
      <c r="AA14" s="3">
        <v>14.333333333333334</v>
      </c>
      <c r="AB14" s="3">
        <v>14.333333333333334</v>
      </c>
      <c r="AC14" s="3">
        <v>0</v>
      </c>
      <c r="AD14" s="3">
        <v>87.666666666666671</v>
      </c>
      <c r="AE14" s="3">
        <v>0</v>
      </c>
      <c r="AF14" s="3">
        <v>0</v>
      </c>
      <c r="AG14" s="4">
        <v>0</v>
      </c>
      <c r="AH14" s="4">
        <v>200</v>
      </c>
      <c r="AI14" s="4">
        <v>0</v>
      </c>
      <c r="AJ14" s="4">
        <v>0</v>
      </c>
      <c r="AK14" s="4">
        <v>13</v>
      </c>
      <c r="AL14" s="4">
        <v>19.5</v>
      </c>
      <c r="AM14" s="4">
        <v>6</v>
      </c>
      <c r="AP14" s="4">
        <v>0</v>
      </c>
      <c r="AQ14" s="4">
        <v>0</v>
      </c>
      <c r="AR14" s="4">
        <v>20</v>
      </c>
      <c r="AS14" s="4">
        <v>2</v>
      </c>
      <c r="AT14" s="4">
        <v>39</v>
      </c>
      <c r="AU14" s="4">
        <v>57.5</v>
      </c>
      <c r="AW14" s="4">
        <v>0</v>
      </c>
      <c r="AX14" s="4">
        <v>0</v>
      </c>
      <c r="BB14" s="4">
        <v>0</v>
      </c>
    </row>
    <row r="15" spans="1:56" s="4" customFormat="1" x14ac:dyDescent="0.25">
      <c r="A15" s="3" t="s">
        <v>11</v>
      </c>
      <c r="B15" s="3">
        <v>0.66666666666666663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0.23333333333333331</v>
      </c>
      <c r="K15" s="3">
        <v>0</v>
      </c>
      <c r="L15" s="3">
        <v>0</v>
      </c>
      <c r="M15" s="3">
        <v>0</v>
      </c>
      <c r="N15" s="3">
        <v>0</v>
      </c>
      <c r="O15" s="3">
        <v>0.33333333333333331</v>
      </c>
      <c r="P15" s="3">
        <v>0.66666666666666663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0</v>
      </c>
      <c r="AG15" s="4">
        <v>29.5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4">
        <v>0</v>
      </c>
      <c r="AX15" s="4">
        <v>0</v>
      </c>
      <c r="BB15" s="4">
        <v>0</v>
      </c>
    </row>
    <row r="16" spans="1:56" s="4" customFormat="1" x14ac:dyDescent="0.25">
      <c r="A16" s="3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W16" s="4">
        <v>0</v>
      </c>
      <c r="AX16" s="4">
        <v>0</v>
      </c>
      <c r="BB16" s="4">
        <v>0</v>
      </c>
    </row>
    <row r="17" spans="1:56" s="4" customFormat="1" x14ac:dyDescent="0.25">
      <c r="A17" s="3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4.666666666666667</v>
      </c>
      <c r="G17" s="3">
        <v>0</v>
      </c>
      <c r="H17" s="3">
        <v>2.3333333333333335</v>
      </c>
      <c r="I17" s="3">
        <v>0</v>
      </c>
      <c r="J17" s="3">
        <v>2</v>
      </c>
      <c r="K17" s="3">
        <v>156.66666666666666</v>
      </c>
      <c r="L17" s="3">
        <v>0</v>
      </c>
      <c r="M17" s="3">
        <v>2.6666666666666665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3.5</v>
      </c>
      <c r="V17" s="3">
        <v>0</v>
      </c>
      <c r="W17" s="3">
        <v>0</v>
      </c>
      <c r="X17" s="3">
        <v>0</v>
      </c>
      <c r="Y17" s="3">
        <v>0</v>
      </c>
      <c r="Z17" s="3">
        <v>31.5</v>
      </c>
      <c r="AA17" s="3">
        <v>16.666666666666668</v>
      </c>
      <c r="AB17" s="3">
        <v>6.666666666666667</v>
      </c>
      <c r="AC17" s="3">
        <v>0</v>
      </c>
      <c r="AD17" s="3">
        <v>14</v>
      </c>
      <c r="AE17" s="3">
        <v>2.6666666666666665</v>
      </c>
      <c r="AF17" s="3">
        <v>13.5</v>
      </c>
      <c r="AG17" s="4">
        <v>0</v>
      </c>
      <c r="AH17" s="4">
        <v>0</v>
      </c>
      <c r="AI17" s="4">
        <v>0</v>
      </c>
      <c r="AJ17" s="4">
        <v>0</v>
      </c>
      <c r="AK17" s="4">
        <v>9</v>
      </c>
      <c r="AL17" s="4">
        <v>0</v>
      </c>
      <c r="AM17" s="4">
        <v>6</v>
      </c>
      <c r="AP17" s="4">
        <v>13</v>
      </c>
      <c r="AQ17" s="4">
        <v>0</v>
      </c>
      <c r="AR17" s="4">
        <v>0</v>
      </c>
      <c r="AS17" s="4">
        <v>0</v>
      </c>
      <c r="AT17" s="4">
        <v>6</v>
      </c>
      <c r="AU17" s="4">
        <v>0</v>
      </c>
      <c r="AW17" s="4">
        <v>2.5</v>
      </c>
      <c r="AX17" s="4">
        <v>0</v>
      </c>
      <c r="BB17" s="4">
        <v>0</v>
      </c>
    </row>
    <row r="18" spans="1:56" s="4" customFormat="1" x14ac:dyDescent="0.25">
      <c r="A18" s="3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132.33333333333334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W18" s="4">
        <v>0</v>
      </c>
      <c r="AX18" s="4">
        <v>0</v>
      </c>
      <c r="BB18" s="4">
        <v>0</v>
      </c>
    </row>
    <row r="19" spans="1:56" s="4" customFormat="1" x14ac:dyDescent="0.25">
      <c r="A19" s="3" t="s">
        <v>15</v>
      </c>
      <c r="B19" s="3">
        <v>21.333333333333332</v>
      </c>
      <c r="C19" s="3">
        <v>36.666666666666664</v>
      </c>
      <c r="D19" s="3">
        <v>49.666666666666664</v>
      </c>
      <c r="E19" s="3">
        <v>0</v>
      </c>
      <c r="F19" s="3">
        <v>32.666666666666664</v>
      </c>
      <c r="G19" s="3">
        <v>65</v>
      </c>
      <c r="H19" s="3">
        <v>10</v>
      </c>
      <c r="I19" s="3">
        <v>18.333333333333332</v>
      </c>
      <c r="J19" s="3">
        <v>1833.3333333333333</v>
      </c>
      <c r="K19" s="3">
        <v>2133.3333333333335</v>
      </c>
      <c r="L19" s="3">
        <v>0</v>
      </c>
      <c r="M19" s="3">
        <v>40.333333333333336</v>
      </c>
      <c r="N19" s="3">
        <v>55.666666666666664</v>
      </c>
      <c r="O19" s="3">
        <v>25</v>
      </c>
      <c r="P19" s="3">
        <v>0</v>
      </c>
      <c r="Q19" s="3">
        <v>113.33333333333333</v>
      </c>
      <c r="R19" s="3">
        <v>37</v>
      </c>
      <c r="S19" s="3">
        <v>235</v>
      </c>
      <c r="T19" s="3">
        <v>34.5</v>
      </c>
      <c r="U19" s="3">
        <v>37.5</v>
      </c>
      <c r="V19" s="3">
        <v>185</v>
      </c>
      <c r="W19" s="3">
        <v>29.5</v>
      </c>
      <c r="X19" s="3">
        <v>0</v>
      </c>
      <c r="Y19" s="3">
        <v>0</v>
      </c>
      <c r="Z19" s="3">
        <v>46</v>
      </c>
      <c r="AA19" s="3">
        <v>0</v>
      </c>
      <c r="AB19" s="3">
        <v>0</v>
      </c>
      <c r="AC19" s="3">
        <v>70</v>
      </c>
      <c r="AD19" s="3">
        <v>0</v>
      </c>
      <c r="AE19" s="3">
        <v>167.33333333333334</v>
      </c>
      <c r="AF19" s="3">
        <v>0</v>
      </c>
      <c r="AG19" s="4">
        <v>66.5</v>
      </c>
      <c r="AH19" s="4">
        <v>44</v>
      </c>
      <c r="AI19" s="4">
        <v>0</v>
      </c>
      <c r="AJ19" s="4">
        <v>0</v>
      </c>
      <c r="AK19" s="4">
        <v>155</v>
      </c>
      <c r="AL19" s="4">
        <v>98</v>
      </c>
      <c r="AM19" s="4">
        <v>210</v>
      </c>
      <c r="AP19" s="4">
        <v>68</v>
      </c>
      <c r="AQ19" s="4">
        <v>48.5</v>
      </c>
      <c r="AR19" s="4">
        <v>33</v>
      </c>
      <c r="AS19" s="4">
        <v>30</v>
      </c>
      <c r="AT19" s="4">
        <v>180</v>
      </c>
      <c r="AU19" s="4">
        <v>13.5</v>
      </c>
      <c r="AW19" s="4">
        <v>97</v>
      </c>
      <c r="AX19" s="4">
        <v>0</v>
      </c>
      <c r="BB19" s="4">
        <v>35</v>
      </c>
    </row>
    <row r="20" spans="1:56" s="4" customFormat="1" x14ac:dyDescent="0.25">
      <c r="A20" s="3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W20" s="4">
        <v>0</v>
      </c>
      <c r="AX20" s="4">
        <v>0</v>
      </c>
      <c r="BB20" s="4">
        <v>0</v>
      </c>
    </row>
    <row r="21" spans="1:56" s="4" customFormat="1" x14ac:dyDescent="0.25">
      <c r="A21" s="3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4.333333333333333</v>
      </c>
      <c r="G21" s="3">
        <v>0</v>
      </c>
      <c r="H21" s="3">
        <v>3.6666666666666665</v>
      </c>
      <c r="I21" s="3">
        <v>0</v>
      </c>
      <c r="J21" s="3">
        <v>0</v>
      </c>
      <c r="K21" s="3">
        <v>52.333333333333336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4.666666666666667</v>
      </c>
      <c r="R21" s="3">
        <v>0</v>
      </c>
      <c r="S21" s="3">
        <v>0</v>
      </c>
      <c r="T21" s="3">
        <v>0</v>
      </c>
      <c r="U21" s="3">
        <v>10.5</v>
      </c>
      <c r="V21" s="3">
        <v>0</v>
      </c>
      <c r="W21" s="3">
        <v>29</v>
      </c>
      <c r="X21" s="3">
        <v>0</v>
      </c>
      <c r="Y21" s="3">
        <v>0</v>
      </c>
      <c r="Z21" s="3">
        <v>50</v>
      </c>
      <c r="AA21" s="3">
        <v>0</v>
      </c>
      <c r="AB21" s="3">
        <v>24</v>
      </c>
      <c r="AC21" s="3">
        <v>0</v>
      </c>
      <c r="AD21" s="3">
        <v>21.666666666666668</v>
      </c>
      <c r="AE21" s="3">
        <v>0</v>
      </c>
      <c r="AF21" s="3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P21" s="4">
        <v>42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W21" s="4">
        <v>0</v>
      </c>
      <c r="AX21" s="4">
        <v>0</v>
      </c>
      <c r="BB21" s="4">
        <v>0</v>
      </c>
    </row>
    <row r="22" spans="1:56" s="4" customFormat="1" x14ac:dyDescent="0.25">
      <c r="A22" s="3" t="s">
        <v>18</v>
      </c>
      <c r="B22" s="3">
        <v>43.333333333333336</v>
      </c>
      <c r="C22" s="3">
        <v>0</v>
      </c>
      <c r="D22" s="3">
        <v>0</v>
      </c>
      <c r="E22" s="3">
        <v>0</v>
      </c>
      <c r="F22" s="3">
        <v>132.33333333333334</v>
      </c>
      <c r="G22" s="3">
        <v>0</v>
      </c>
      <c r="H22" s="3">
        <v>12.333333333333334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41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53.333333333333336</v>
      </c>
      <c r="AE22" s="3">
        <v>0</v>
      </c>
      <c r="AF22" s="3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P22" s="4">
        <v>180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W22" s="4">
        <v>0</v>
      </c>
      <c r="AX22" s="4">
        <v>0</v>
      </c>
      <c r="BB22" s="4">
        <v>0</v>
      </c>
    </row>
    <row r="23" spans="1:56" s="4" customFormat="1" x14ac:dyDescent="0.25">
      <c r="A23" s="3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>
        <f>(4.3+5.1+5.2)/3</f>
        <v>4.8666666666666663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4.4000000000000004</v>
      </c>
      <c r="Y23" s="3">
        <v>3.4</v>
      </c>
      <c r="Z23" s="3"/>
      <c r="AA23" s="3"/>
      <c r="AB23" s="3"/>
      <c r="AC23" s="3">
        <v>3.1</v>
      </c>
      <c r="AD23" s="3"/>
      <c r="AE23" s="3"/>
      <c r="AF23" s="3"/>
      <c r="AG23" s="4">
        <f>(3.9+4.7)/2</f>
        <v>4.3</v>
      </c>
      <c r="AH23" s="16">
        <v>3.6</v>
      </c>
      <c r="AI23" s="4">
        <v>4</v>
      </c>
      <c r="AJ23" s="4">
        <v>5.5</v>
      </c>
      <c r="AK23" s="4">
        <v>3.5</v>
      </c>
      <c r="AL23" s="4">
        <v>3.9</v>
      </c>
      <c r="AM23" s="4">
        <v>5.0999999999999996</v>
      </c>
      <c r="AP23" s="4">
        <v>4.5</v>
      </c>
      <c r="AQ23" s="4">
        <v>3.7</v>
      </c>
      <c r="AR23" s="4">
        <v>3.1</v>
      </c>
      <c r="AS23" s="4">
        <v>4.0999999999999996</v>
      </c>
      <c r="AT23" s="4">
        <v>4</v>
      </c>
      <c r="AU23" s="4">
        <v>3.5</v>
      </c>
      <c r="AW23" s="4">
        <v>4.3</v>
      </c>
      <c r="AX23" s="4">
        <v>3.1</v>
      </c>
      <c r="BB23" s="4">
        <v>7.1</v>
      </c>
    </row>
    <row r="24" spans="1:56" s="4" customFormat="1" x14ac:dyDescent="0.25">
      <c r="A24" s="3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W24" s="4">
        <v>0</v>
      </c>
      <c r="AX24" s="4">
        <v>0</v>
      </c>
      <c r="BB24" s="4">
        <v>0</v>
      </c>
    </row>
    <row r="25" spans="1:56" s="6" customFormat="1" x14ac:dyDescent="0.25">
      <c r="A25" s="5" t="s">
        <v>21</v>
      </c>
      <c r="B25" s="5">
        <v>8733.3333333333339</v>
      </c>
      <c r="C25" s="5">
        <v>14466.666666666666</v>
      </c>
      <c r="D25" s="5">
        <v>7666.666666666667</v>
      </c>
      <c r="E25" s="5">
        <v>6433.333333333333</v>
      </c>
      <c r="F25" s="5">
        <v>15900</v>
      </c>
      <c r="G25" s="5">
        <v>65000</v>
      </c>
      <c r="H25" s="5">
        <v>3833.3333333333335</v>
      </c>
      <c r="I25" s="5">
        <v>4266.666666666667</v>
      </c>
      <c r="J25" s="5">
        <v>3400</v>
      </c>
      <c r="K25" s="5">
        <v>3933.3333333333335</v>
      </c>
      <c r="L25" s="5">
        <f>(5400+1800+1400)/3</f>
        <v>2866.6666666666665</v>
      </c>
      <c r="M25" s="5">
        <v>4700</v>
      </c>
      <c r="N25" s="5">
        <v>3800</v>
      </c>
      <c r="O25" s="5">
        <v>5866.666666666667</v>
      </c>
      <c r="P25" s="5">
        <v>5666.666666666667</v>
      </c>
      <c r="Q25" s="5">
        <v>2366.6666666666665</v>
      </c>
      <c r="R25" s="5">
        <v>5500</v>
      </c>
      <c r="S25" s="5">
        <v>9350</v>
      </c>
      <c r="T25" s="5">
        <v>7450</v>
      </c>
      <c r="U25" s="5">
        <v>7200</v>
      </c>
      <c r="V25" s="5">
        <v>4950</v>
      </c>
      <c r="W25" s="5">
        <v>3700</v>
      </c>
      <c r="X25" s="5">
        <v>1100</v>
      </c>
      <c r="Y25" s="5">
        <f>(7500+16000)/2</f>
        <v>11750</v>
      </c>
      <c r="Z25" s="5">
        <v>4700</v>
      </c>
      <c r="AA25" s="5">
        <v>4033.3333333333335</v>
      </c>
      <c r="AB25" s="5">
        <v>4433.333333333333</v>
      </c>
      <c r="AC25" s="5">
        <f>(2400+22000)/2</f>
        <v>12200</v>
      </c>
      <c r="AD25" s="5">
        <v>4233.333333333333</v>
      </c>
      <c r="AE25" s="5">
        <v>4466.666666666667</v>
      </c>
      <c r="AF25" s="5">
        <v>2700</v>
      </c>
      <c r="AG25" s="6">
        <v>4050</v>
      </c>
      <c r="AH25" s="6">
        <v>4250</v>
      </c>
      <c r="AI25" s="6">
        <v>3200</v>
      </c>
      <c r="AJ25" s="6">
        <v>5200</v>
      </c>
      <c r="AK25" s="6">
        <v>5100</v>
      </c>
      <c r="AL25" s="6">
        <v>4650</v>
      </c>
      <c r="AM25" s="6">
        <v>2900</v>
      </c>
      <c r="AP25" s="6">
        <v>4500</v>
      </c>
      <c r="AQ25" s="6">
        <v>4550</v>
      </c>
      <c r="AR25" s="6">
        <v>6150</v>
      </c>
      <c r="AS25" s="6">
        <v>2100</v>
      </c>
      <c r="AT25" s="6">
        <v>5200</v>
      </c>
      <c r="AU25" s="6">
        <v>3850</v>
      </c>
      <c r="AW25" s="6">
        <v>5900</v>
      </c>
      <c r="AX25" s="6">
        <v>3950</v>
      </c>
      <c r="BB25" s="6">
        <v>3800</v>
      </c>
    </row>
    <row r="26" spans="1:56" s="6" customFormat="1" x14ac:dyDescent="0.25">
      <c r="A26" s="5" t="s">
        <v>22</v>
      </c>
      <c r="B26" s="5">
        <v>1533.3333333333333</v>
      </c>
      <c r="C26" s="5">
        <v>2416.6666666666665</v>
      </c>
      <c r="D26" s="5">
        <v>3250</v>
      </c>
      <c r="E26" s="5">
        <v>3400</v>
      </c>
      <c r="F26" s="5">
        <v>24433.333333333332</v>
      </c>
      <c r="G26" s="5">
        <v>33</v>
      </c>
      <c r="H26" s="5">
        <v>1900</v>
      </c>
      <c r="I26" s="5">
        <v>1723.3333333333333</v>
      </c>
      <c r="J26" s="5">
        <v>0</v>
      </c>
      <c r="K26" s="5">
        <v>2366.6666666666665</v>
      </c>
      <c r="L26" s="5">
        <f>(89000+1800+770)/3</f>
        <v>30523.333333333332</v>
      </c>
      <c r="M26" s="5">
        <v>1833.3333333333333</v>
      </c>
      <c r="N26" s="5">
        <v>1633.3333333333333</v>
      </c>
      <c r="O26" s="5">
        <v>960</v>
      </c>
      <c r="P26" s="5">
        <v>2900</v>
      </c>
      <c r="Q26" s="5">
        <v>1193.3333333333333</v>
      </c>
      <c r="R26" s="5">
        <v>1250</v>
      </c>
      <c r="S26" s="5">
        <v>1230</v>
      </c>
      <c r="T26" s="5">
        <v>3700</v>
      </c>
      <c r="U26" s="5">
        <v>4550</v>
      </c>
      <c r="V26" s="5">
        <v>3800</v>
      </c>
      <c r="W26" s="5">
        <v>2730</v>
      </c>
      <c r="X26" s="5">
        <v>500</v>
      </c>
      <c r="Y26" s="5">
        <f>(390+560)/2</f>
        <v>475</v>
      </c>
      <c r="Z26" s="5">
        <v>23050</v>
      </c>
      <c r="AA26" s="5">
        <v>3033.3333333333335</v>
      </c>
      <c r="AB26" s="5">
        <v>9933.3333333333339</v>
      </c>
      <c r="AC26" s="5">
        <f>(1200+85000)/2</f>
        <v>43100</v>
      </c>
      <c r="AD26" s="5">
        <v>6400</v>
      </c>
      <c r="AE26" s="5">
        <v>1663.3333333333333</v>
      </c>
      <c r="AF26" s="5">
        <v>2270</v>
      </c>
      <c r="AG26" s="6">
        <v>230</v>
      </c>
      <c r="AH26" s="6">
        <v>920</v>
      </c>
      <c r="AI26" s="6">
        <v>320</v>
      </c>
      <c r="AJ26" s="6">
        <v>1700</v>
      </c>
      <c r="AK26" s="6">
        <v>1700</v>
      </c>
      <c r="AL26" s="6">
        <v>230</v>
      </c>
      <c r="AM26" s="6">
        <v>320</v>
      </c>
      <c r="AP26" s="6">
        <v>50000</v>
      </c>
      <c r="AQ26" s="6">
        <v>230</v>
      </c>
      <c r="AR26" s="6">
        <v>2065</v>
      </c>
      <c r="AS26" s="6">
        <v>74</v>
      </c>
      <c r="AT26" s="6">
        <v>900</v>
      </c>
      <c r="AU26" s="6">
        <v>7</v>
      </c>
      <c r="AW26" s="6">
        <v>0</v>
      </c>
      <c r="AX26" s="6">
        <v>121</v>
      </c>
      <c r="BB26" s="6">
        <v>310</v>
      </c>
    </row>
    <row r="27" spans="1:56" s="8" customFormat="1" x14ac:dyDescent="0.25">
      <c r="A27" s="7" t="s">
        <v>52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>
        <f>(1952160+699770+1043140)/3</f>
        <v>1231690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f>(269899+271053+255184)/3</f>
        <v>265378.66666666669</v>
      </c>
      <c r="Y27" s="7">
        <v>144613</v>
      </c>
      <c r="Z27" s="7"/>
      <c r="AA27" s="7"/>
      <c r="AB27" s="7"/>
      <c r="AC27" s="7">
        <v>506906</v>
      </c>
      <c r="AD27" s="7"/>
      <c r="AE27" s="7"/>
      <c r="AF27" s="7"/>
      <c r="AG27" s="8">
        <v>401357</v>
      </c>
      <c r="AH27" s="8">
        <v>435940</v>
      </c>
      <c r="AI27" s="8">
        <v>435139.2</v>
      </c>
      <c r="AJ27" s="8">
        <v>663709.5</v>
      </c>
      <c r="AK27" s="8">
        <v>533783</v>
      </c>
      <c r="AL27" s="8">
        <v>194838.5</v>
      </c>
      <c r="AM27" s="8">
        <v>1128270</v>
      </c>
      <c r="AN27" s="8">
        <v>714340</v>
      </c>
      <c r="AO27" s="8">
        <v>517097.66666666669</v>
      </c>
      <c r="AP27" s="8">
        <f>(183839+233891)/2</f>
        <v>208865</v>
      </c>
      <c r="AQ27" s="8">
        <v>988486.83333333302</v>
      </c>
      <c r="AR27" s="8">
        <v>1479823.33333333</v>
      </c>
      <c r="AS27" s="8">
        <v>1409162.5</v>
      </c>
      <c r="AT27" s="8">
        <v>1315556.6666666667</v>
      </c>
      <c r="AU27" s="8">
        <v>1405980</v>
      </c>
      <c r="AV27" s="8">
        <v>2213483.3333333302</v>
      </c>
      <c r="AX27" s="8">
        <v>795090</v>
      </c>
      <c r="AY27" s="8">
        <v>599069</v>
      </c>
      <c r="AZ27" s="8">
        <v>617390</v>
      </c>
      <c r="BA27" s="8">
        <v>1034650</v>
      </c>
      <c r="BB27" s="8">
        <v>2075770</v>
      </c>
      <c r="BC27" s="8">
        <v>60800</v>
      </c>
      <c r="BD27" s="8">
        <v>807066.5</v>
      </c>
    </row>
    <row r="28" spans="1:56" s="8" customFormat="1" x14ac:dyDescent="0.25">
      <c r="A28" s="7" t="s">
        <v>53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>
        <f>(0.00402+0.0031+0.00364)/3</f>
        <v>3.5866666666666664E-3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>
        <f>(0.0013+0.0034+0.0016)/3</f>
        <v>2.0999999999999999E-3</v>
      </c>
      <c r="Y28" s="7">
        <v>8.9999999999999993E-3</v>
      </c>
      <c r="Z28" s="7"/>
      <c r="AA28" s="7"/>
      <c r="AB28" s="7"/>
      <c r="AC28" s="7">
        <v>1.9E-3</v>
      </c>
      <c r="AD28" s="7"/>
      <c r="AE28" s="7"/>
      <c r="AF28" s="7"/>
      <c r="AG28" s="8">
        <v>8.8000000000000005E-3</v>
      </c>
      <c r="AH28" s="8">
        <v>4.8500000000000001E-3</v>
      </c>
      <c r="AI28" s="8">
        <v>5.5799999999999999E-3</v>
      </c>
      <c r="AJ28" s="8">
        <v>4.0000000000000001E-3</v>
      </c>
      <c r="AK28" s="8">
        <v>7.45E-3</v>
      </c>
      <c r="AL28" s="8">
        <v>2.9499999999999999E-3</v>
      </c>
      <c r="AM28" s="8">
        <v>4.7600000000000003E-3</v>
      </c>
      <c r="AN28" s="8">
        <v>4.7000000000000002E-3</v>
      </c>
      <c r="AO28" s="8">
        <v>4.8333333333333336E-3</v>
      </c>
      <c r="AP28" s="8">
        <f>(0.0078+0.0083)/2</f>
        <v>8.0499999999999999E-3</v>
      </c>
      <c r="AQ28" s="8">
        <v>5.2716666666666667E-3</v>
      </c>
      <c r="AR28" s="8">
        <v>7.5733333333333338E-3</v>
      </c>
      <c r="AS28" s="8">
        <v>1.8619999999999998E-2</v>
      </c>
      <c r="AT28" s="8">
        <v>8.7300000000000016E-3</v>
      </c>
      <c r="AU28" s="8">
        <v>2.715E-3</v>
      </c>
      <c r="AV28" s="8">
        <v>7.5400000000000007E-3</v>
      </c>
      <c r="AX28" s="8">
        <v>5.5833333333333325E-3</v>
      </c>
      <c r="AY28" s="8">
        <v>6.6750000000000004E-3</v>
      </c>
      <c r="AZ28" s="8">
        <v>5.4350000000000006E-3</v>
      </c>
      <c r="BA28" s="8">
        <v>4.1999999999999997E-3</v>
      </c>
      <c r="BB28" s="8">
        <v>5.4799999999999996E-3</v>
      </c>
      <c r="BC28" s="8">
        <v>2.64E-3</v>
      </c>
      <c r="BD28" s="8">
        <v>5.7650000000000002E-3</v>
      </c>
    </row>
    <row r="29" spans="1:56" s="8" customFormat="1" x14ac:dyDescent="0.25">
      <c r="A29" s="7" t="s">
        <v>54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>
        <f>(3.45+2.5+3.15)/3</f>
        <v>3.0333333333333332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f>(4.51+4.16+5.55)/3</f>
        <v>4.7399999999999993</v>
      </c>
      <c r="Y29" s="7">
        <v>4.58</v>
      </c>
      <c r="Z29" s="7"/>
      <c r="AA29" s="7"/>
      <c r="AB29" s="7"/>
      <c r="AC29" s="7">
        <v>2.98</v>
      </c>
      <c r="AD29" s="7"/>
      <c r="AE29" s="7"/>
      <c r="AF29" s="7"/>
      <c r="AG29" s="8">
        <v>4.87</v>
      </c>
      <c r="AH29" s="8">
        <v>4.49</v>
      </c>
      <c r="AI29" s="8">
        <v>4.51</v>
      </c>
      <c r="AJ29" s="8">
        <v>4.12</v>
      </c>
      <c r="AK29" s="8">
        <v>4.415</v>
      </c>
      <c r="AL29" s="8">
        <v>3.26</v>
      </c>
      <c r="AM29" s="8">
        <v>3.26</v>
      </c>
      <c r="AN29" s="8">
        <v>4.21</v>
      </c>
      <c r="AO29" s="8">
        <v>4.6566666666666672</v>
      </c>
      <c r="AP29" s="8">
        <f>(4.56+3.79)/2</f>
        <v>4.1749999999999998</v>
      </c>
      <c r="AQ29" s="8">
        <v>3.3599999999999994</v>
      </c>
      <c r="AR29" s="8">
        <v>3.0066666666666664</v>
      </c>
      <c r="AS29" s="8">
        <v>3.4649999999999999</v>
      </c>
      <c r="AT29" s="8">
        <v>2.9800000000000004</v>
      </c>
      <c r="AU29" s="8">
        <v>2.8899999999999997</v>
      </c>
      <c r="AV29" s="8">
        <v>2.7933333333333334</v>
      </c>
      <c r="AX29" s="8">
        <v>2.48</v>
      </c>
      <c r="AY29" s="8">
        <v>2.7949999999999999</v>
      </c>
      <c r="AZ29" s="8">
        <v>2.7450000000000001</v>
      </c>
      <c r="BA29" s="8">
        <v>2.19</v>
      </c>
      <c r="BB29" s="8">
        <v>2.61</v>
      </c>
      <c r="BC29" s="8">
        <v>3.22</v>
      </c>
      <c r="BD29" s="8">
        <v>3.4249999999999998</v>
      </c>
    </row>
    <row r="30" spans="1:56" s="8" customFormat="1" x14ac:dyDescent="0.25">
      <c r="A30" s="7" t="s">
        <v>24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>
        <v>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0</v>
      </c>
      <c r="Y30" s="7">
        <v>10</v>
      </c>
      <c r="Z30" s="7"/>
      <c r="AA30" s="7"/>
      <c r="AB30" s="7"/>
      <c r="AC30" s="7">
        <v>0</v>
      </c>
      <c r="AD30" s="7"/>
      <c r="AE30" s="7"/>
      <c r="AF30" s="7"/>
      <c r="AG30" s="8">
        <v>7.5</v>
      </c>
      <c r="AH30" s="8">
        <v>5</v>
      </c>
      <c r="AI30" s="8">
        <v>7.5</v>
      </c>
      <c r="AJ30" s="8">
        <v>7.5</v>
      </c>
      <c r="AK30" s="8">
        <v>0.5</v>
      </c>
      <c r="AL30" s="8">
        <v>7.5</v>
      </c>
      <c r="AM30" s="8">
        <v>7.5</v>
      </c>
      <c r="AN30" s="8">
        <v>7.5</v>
      </c>
      <c r="AO30" s="8">
        <v>7.5</v>
      </c>
      <c r="AP30" s="8">
        <v>0</v>
      </c>
      <c r="AQ30" s="8">
        <v>7.5</v>
      </c>
      <c r="AR30" s="8">
        <v>7.5</v>
      </c>
      <c r="AS30" s="8">
        <v>3.5</v>
      </c>
      <c r="AT30" s="8">
        <v>3.5</v>
      </c>
      <c r="AU30" s="8">
        <v>7.5</v>
      </c>
      <c r="AV30" s="8">
        <v>7.5</v>
      </c>
      <c r="AW30" s="8">
        <v>15</v>
      </c>
      <c r="AX30" s="8">
        <v>25</v>
      </c>
      <c r="AY30" s="8">
        <v>15</v>
      </c>
      <c r="AZ30" s="8">
        <v>5</v>
      </c>
      <c r="BA30" s="8">
        <v>15</v>
      </c>
      <c r="BB30" s="8">
        <v>3.5</v>
      </c>
      <c r="BC30" s="8">
        <v>7.5</v>
      </c>
      <c r="BD30" s="8">
        <v>3.5</v>
      </c>
    </row>
    <row r="31" spans="1:56" s="8" customFormat="1" x14ac:dyDescent="0.25">
      <c r="A31" s="7" t="s">
        <v>64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>
        <v>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0</v>
      </c>
      <c r="Y31" s="7">
        <v>0</v>
      </c>
      <c r="Z31" s="7"/>
      <c r="AA31" s="7"/>
      <c r="AB31" s="7"/>
      <c r="AC31" s="7">
        <v>0.01</v>
      </c>
      <c r="AD31" s="7"/>
      <c r="AE31" s="7"/>
      <c r="AF31" s="7"/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1.7000000000000001E-2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</row>
    <row r="32" spans="1:56" s="8" customFormat="1" x14ac:dyDescent="0.25">
      <c r="A32" s="7" t="s">
        <v>25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>
        <v>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0</v>
      </c>
      <c r="Y32" s="7">
        <v>0</v>
      </c>
      <c r="Z32" s="7"/>
      <c r="AA32" s="7"/>
      <c r="AB32" s="7"/>
      <c r="AC32" s="7">
        <v>0</v>
      </c>
      <c r="AD32" s="7"/>
      <c r="AE32" s="7"/>
      <c r="AF32" s="7"/>
      <c r="AG32" s="8">
        <v>0</v>
      </c>
      <c r="AH32" s="8">
        <v>0</v>
      </c>
      <c r="AI32" s="8">
        <v>0</v>
      </c>
      <c r="AJ32" s="8">
        <v>30</v>
      </c>
      <c r="AK32" s="8">
        <v>30</v>
      </c>
      <c r="AL32" s="8">
        <v>200</v>
      </c>
      <c r="AM32" s="8">
        <v>362</v>
      </c>
      <c r="AN32" s="8">
        <v>362</v>
      </c>
      <c r="AO32" s="8">
        <v>200</v>
      </c>
      <c r="AP32" s="8">
        <v>0</v>
      </c>
      <c r="AQ32" s="8">
        <v>10</v>
      </c>
      <c r="AR32" s="8">
        <v>60</v>
      </c>
      <c r="AS32" s="8">
        <v>60</v>
      </c>
      <c r="AT32" s="8">
        <v>60</v>
      </c>
      <c r="AU32" s="8">
        <v>180</v>
      </c>
      <c r="AV32" s="8">
        <v>3</v>
      </c>
      <c r="AW32" s="8">
        <v>180</v>
      </c>
      <c r="AX32" s="8">
        <v>180</v>
      </c>
      <c r="AY32" s="8">
        <v>180</v>
      </c>
      <c r="AZ32" s="8">
        <v>60</v>
      </c>
      <c r="BA32" s="8">
        <v>60</v>
      </c>
      <c r="BB32" s="8">
        <v>180</v>
      </c>
      <c r="BC32" s="8">
        <v>180</v>
      </c>
      <c r="BD32" s="8">
        <v>60</v>
      </c>
    </row>
    <row r="33" spans="1:56" s="8" customFormat="1" x14ac:dyDescent="0.25">
      <c r="A33" s="7" t="s">
        <v>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0</v>
      </c>
      <c r="Y33" s="7">
        <v>0</v>
      </c>
      <c r="Z33" s="7"/>
      <c r="AA33" s="7"/>
      <c r="AB33" s="7"/>
      <c r="AC33" s="7">
        <v>0</v>
      </c>
      <c r="AD33" s="7"/>
      <c r="AE33" s="7"/>
      <c r="AF33" s="7"/>
      <c r="AG33" s="8">
        <v>0</v>
      </c>
      <c r="AH33" s="8">
        <v>0</v>
      </c>
      <c r="AI33" s="8">
        <v>0</v>
      </c>
      <c r="AJ33" s="8">
        <v>30</v>
      </c>
      <c r="AK33" s="8">
        <v>30</v>
      </c>
      <c r="AL33" s="8">
        <v>200</v>
      </c>
      <c r="AM33" s="8">
        <v>30</v>
      </c>
      <c r="AN33" s="8">
        <v>30</v>
      </c>
      <c r="AO33" s="8">
        <v>50</v>
      </c>
      <c r="AP33" s="8">
        <v>0</v>
      </c>
      <c r="AQ33" s="8">
        <v>20</v>
      </c>
      <c r="AR33" s="8">
        <v>30</v>
      </c>
      <c r="AS33" s="8">
        <v>30</v>
      </c>
      <c r="AT33" s="8">
        <v>30</v>
      </c>
      <c r="AU33" s="8">
        <v>90</v>
      </c>
      <c r="AV33" s="8">
        <v>3</v>
      </c>
      <c r="AW33" s="8">
        <v>90</v>
      </c>
      <c r="AX33" s="8">
        <v>90</v>
      </c>
      <c r="AY33" s="8">
        <v>90</v>
      </c>
      <c r="AZ33" s="8">
        <v>30</v>
      </c>
      <c r="BA33" s="8">
        <v>30</v>
      </c>
      <c r="BB33" s="8">
        <v>90</v>
      </c>
      <c r="BC33" s="8">
        <v>90</v>
      </c>
      <c r="BD33" s="8">
        <v>30</v>
      </c>
    </row>
    <row r="34" spans="1:56" s="8" customFormat="1" x14ac:dyDescent="0.25">
      <c r="A34" s="7" t="s">
        <v>27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>
        <v>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v>0</v>
      </c>
      <c r="Y34" s="7">
        <v>0</v>
      </c>
      <c r="Z34" s="7"/>
      <c r="AA34" s="7"/>
      <c r="AB34" s="7"/>
      <c r="AC34" s="7">
        <v>0</v>
      </c>
      <c r="AD34" s="7"/>
      <c r="AE34" s="7"/>
      <c r="AF34" s="7"/>
      <c r="AG34" s="8">
        <v>0</v>
      </c>
      <c r="AH34" s="8">
        <v>0</v>
      </c>
      <c r="AI34" s="8">
        <v>0</v>
      </c>
      <c r="AJ34" s="8">
        <v>30</v>
      </c>
      <c r="AK34" s="8">
        <v>30</v>
      </c>
      <c r="AL34" s="8">
        <v>50</v>
      </c>
      <c r="AM34" s="8">
        <v>362</v>
      </c>
      <c r="AN34" s="8">
        <v>362</v>
      </c>
      <c r="AO34" s="8">
        <v>200</v>
      </c>
      <c r="AP34" s="8">
        <v>0</v>
      </c>
      <c r="AQ34" s="8">
        <v>10</v>
      </c>
      <c r="AR34" s="8">
        <v>10</v>
      </c>
      <c r="AS34" s="8">
        <v>10</v>
      </c>
      <c r="AT34" s="8">
        <v>10</v>
      </c>
      <c r="AU34" s="8">
        <v>30</v>
      </c>
      <c r="AV34" s="8">
        <v>3</v>
      </c>
      <c r="AW34" s="8">
        <v>30</v>
      </c>
      <c r="AX34" s="8">
        <v>30</v>
      </c>
      <c r="AY34" s="8">
        <v>30</v>
      </c>
      <c r="AZ34" s="8">
        <v>10</v>
      </c>
      <c r="BA34" s="8">
        <v>50</v>
      </c>
      <c r="BB34" s="8">
        <v>30</v>
      </c>
      <c r="BC34" s="8">
        <v>30</v>
      </c>
      <c r="BD34" s="8">
        <v>10</v>
      </c>
    </row>
    <row r="35" spans="1:56" s="8" customFormat="1" x14ac:dyDescent="0.25">
      <c r="A35" s="7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 t="s">
        <v>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66</v>
      </c>
      <c r="Y35" s="7" t="s">
        <v>66</v>
      </c>
      <c r="Z35" s="7"/>
      <c r="AA35" s="7"/>
      <c r="AB35" s="7"/>
      <c r="AC35" s="7" t="s">
        <v>66</v>
      </c>
      <c r="AD35" s="7"/>
      <c r="AE35" s="7"/>
      <c r="AF35" s="7"/>
      <c r="AG35" s="7" t="s">
        <v>66</v>
      </c>
      <c r="AH35" s="7" t="s">
        <v>66</v>
      </c>
      <c r="AI35" s="8" t="s">
        <v>66</v>
      </c>
      <c r="AJ35" s="8" t="s">
        <v>66</v>
      </c>
      <c r="AK35" s="8" t="s">
        <v>66</v>
      </c>
      <c r="AL35" s="8" t="s">
        <v>66</v>
      </c>
      <c r="AM35" s="8" t="s">
        <v>66</v>
      </c>
      <c r="AN35" s="8" t="s">
        <v>66</v>
      </c>
      <c r="AO35" s="8" t="s">
        <v>66</v>
      </c>
      <c r="AP35" s="8" t="s">
        <v>66</v>
      </c>
      <c r="AQ35" s="8" t="s">
        <v>66</v>
      </c>
      <c r="AR35" s="8" t="s">
        <v>68</v>
      </c>
      <c r="AS35" s="8" t="s">
        <v>68</v>
      </c>
      <c r="AT35" s="8" t="s">
        <v>68</v>
      </c>
      <c r="AU35" s="8" t="s">
        <v>68</v>
      </c>
      <c r="AV35" s="8" t="s">
        <v>68</v>
      </c>
      <c r="AW35" s="8" t="s">
        <v>68</v>
      </c>
      <c r="AX35" s="8" t="s">
        <v>68</v>
      </c>
      <c r="AY35" s="8" t="s">
        <v>68</v>
      </c>
      <c r="AZ35" s="8" t="s">
        <v>68</v>
      </c>
      <c r="BA35" s="8" t="s">
        <v>68</v>
      </c>
      <c r="BB35" s="8" t="s">
        <v>68</v>
      </c>
      <c r="BC35" s="8" t="s">
        <v>68</v>
      </c>
      <c r="BD35" s="8" t="s">
        <v>68</v>
      </c>
    </row>
    <row r="36" spans="1:56" s="8" customFormat="1" x14ac:dyDescent="0.25">
      <c r="A36" s="7" t="s">
        <v>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>
        <v>0.5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0.25</v>
      </c>
      <c r="Z36" s="7"/>
      <c r="AA36" s="7"/>
      <c r="AB36" s="7"/>
      <c r="AC36" s="7">
        <v>0.5</v>
      </c>
      <c r="AD36" s="7"/>
      <c r="AE36" s="7"/>
      <c r="AF36" s="7"/>
      <c r="AG36" s="7">
        <v>0.5</v>
      </c>
      <c r="AH36" s="8">
        <v>0.35</v>
      </c>
      <c r="AI36" s="8">
        <v>0.4</v>
      </c>
      <c r="AJ36" s="8">
        <v>2</v>
      </c>
      <c r="AK36" s="8">
        <v>2</v>
      </c>
      <c r="AL36" s="8">
        <v>2</v>
      </c>
      <c r="AM36" s="8">
        <v>2</v>
      </c>
      <c r="AN36" s="8">
        <v>2</v>
      </c>
      <c r="AO36" s="8">
        <v>2</v>
      </c>
      <c r="AP36" s="8">
        <v>2</v>
      </c>
      <c r="AQ36" s="8">
        <v>2</v>
      </c>
      <c r="AR36" s="8">
        <v>2</v>
      </c>
      <c r="AS36" s="8">
        <v>2</v>
      </c>
      <c r="AT36" s="8">
        <v>2</v>
      </c>
      <c r="AU36" s="8">
        <v>2</v>
      </c>
      <c r="AV36" s="8">
        <v>2</v>
      </c>
      <c r="AW36" s="8">
        <v>2</v>
      </c>
      <c r="AX36" s="8">
        <v>2</v>
      </c>
      <c r="AY36" s="8">
        <v>2</v>
      </c>
      <c r="AZ36" s="8">
        <v>2</v>
      </c>
      <c r="BA36" s="8">
        <v>2</v>
      </c>
      <c r="BB36" s="8">
        <v>2</v>
      </c>
      <c r="BC36" s="8">
        <v>2</v>
      </c>
      <c r="BD36" s="8">
        <v>2</v>
      </c>
    </row>
    <row r="37" spans="1:56" s="8" customFormat="1" x14ac:dyDescent="0.25">
      <c r="A37" s="7" t="s">
        <v>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>
        <v>50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>
        <v>70</v>
      </c>
      <c r="Y37" s="7">
        <v>125</v>
      </c>
      <c r="Z37" s="7"/>
      <c r="AA37" s="7"/>
      <c r="AB37" s="7"/>
      <c r="AC37" s="7">
        <v>50</v>
      </c>
      <c r="AD37" s="7"/>
      <c r="AE37" s="7"/>
      <c r="AF37" s="7"/>
      <c r="AG37" s="8">
        <v>50</v>
      </c>
      <c r="AH37" s="8">
        <v>50</v>
      </c>
      <c r="AI37" s="8">
        <v>50</v>
      </c>
      <c r="AJ37" s="8">
        <v>50</v>
      </c>
      <c r="AK37" s="8">
        <v>50</v>
      </c>
      <c r="AL37" s="8">
        <v>50</v>
      </c>
      <c r="AM37" s="8">
        <v>50</v>
      </c>
      <c r="AN37" s="8">
        <v>50</v>
      </c>
      <c r="AO37" s="8">
        <v>50</v>
      </c>
      <c r="AP37" s="8">
        <v>50</v>
      </c>
      <c r="AQ37" s="8">
        <v>50</v>
      </c>
      <c r="AR37" s="8">
        <v>50</v>
      </c>
      <c r="AS37" s="8">
        <v>50</v>
      </c>
      <c r="AT37" s="8">
        <v>50</v>
      </c>
      <c r="AU37" s="8">
        <v>50</v>
      </c>
      <c r="AV37" s="8">
        <v>50</v>
      </c>
      <c r="AW37" s="8">
        <v>50</v>
      </c>
      <c r="AX37" s="8">
        <v>50</v>
      </c>
      <c r="AY37" s="8">
        <v>50</v>
      </c>
      <c r="AZ37" s="8">
        <v>50</v>
      </c>
      <c r="BA37" s="8">
        <v>50</v>
      </c>
      <c r="BB37" s="8">
        <v>50</v>
      </c>
      <c r="BC37" s="8">
        <v>50</v>
      </c>
      <c r="BD37" s="8">
        <v>50</v>
      </c>
    </row>
    <row r="38" spans="1:56" s="8" customFormat="1" x14ac:dyDescent="0.25">
      <c r="A38" s="7" t="s">
        <v>69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>
        <v>1180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1180</v>
      </c>
      <c r="Y38" s="7">
        <v>1150</v>
      </c>
      <c r="Z38" s="7"/>
      <c r="AA38" s="7"/>
      <c r="AB38" s="7"/>
      <c r="AC38" s="7">
        <v>1180</v>
      </c>
      <c r="AD38" s="7"/>
      <c r="AE38" s="7"/>
      <c r="AF38" s="7"/>
      <c r="AG38" s="8">
        <v>1180</v>
      </c>
      <c r="AH38" s="8">
        <v>1180</v>
      </c>
      <c r="AI38" s="8">
        <v>1180</v>
      </c>
      <c r="AJ38" s="8">
        <v>1140</v>
      </c>
      <c r="AK38" s="8">
        <v>1180</v>
      </c>
      <c r="AL38" s="8">
        <v>1140</v>
      </c>
      <c r="AM38" s="8">
        <v>1140</v>
      </c>
      <c r="AN38" s="8">
        <v>1140</v>
      </c>
      <c r="AO38" s="8">
        <v>1140</v>
      </c>
      <c r="AP38" s="8">
        <v>1150</v>
      </c>
      <c r="AQ38" s="8">
        <v>1140</v>
      </c>
      <c r="AR38" s="8">
        <v>1140</v>
      </c>
      <c r="AS38" s="8">
        <v>1140</v>
      </c>
      <c r="AT38" s="8">
        <v>1140</v>
      </c>
      <c r="AU38" s="8">
        <v>1120</v>
      </c>
      <c r="AV38" s="8">
        <v>1140</v>
      </c>
      <c r="AW38" s="8">
        <v>1090</v>
      </c>
      <c r="AX38" s="8">
        <v>1045</v>
      </c>
      <c r="AY38" s="8">
        <v>1090</v>
      </c>
      <c r="AZ38" s="8">
        <v>1090</v>
      </c>
      <c r="BA38" s="8">
        <v>1060</v>
      </c>
      <c r="BB38" s="8">
        <v>1110</v>
      </c>
      <c r="BC38" s="8">
        <v>1090</v>
      </c>
      <c r="BD38" s="8">
        <v>1140</v>
      </c>
    </row>
    <row r="39" spans="1:56" s="8" customFormat="1" x14ac:dyDescent="0.25">
      <c r="A39" s="7" t="s">
        <v>67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24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24</v>
      </c>
      <c r="Y39" s="7">
        <v>15.6</v>
      </c>
      <c r="Z39" s="7"/>
      <c r="AA39" s="7"/>
      <c r="AB39" s="7"/>
      <c r="AC39" s="7">
        <v>24</v>
      </c>
      <c r="AD39" s="7"/>
      <c r="AE39" s="7"/>
      <c r="AF39" s="7"/>
      <c r="AG39" s="8">
        <v>24</v>
      </c>
      <c r="AH39" s="8">
        <v>24</v>
      </c>
      <c r="AI39" s="8">
        <v>24</v>
      </c>
      <c r="AJ39" s="8">
        <v>12</v>
      </c>
      <c r="AK39" s="8">
        <v>12</v>
      </c>
      <c r="AL39" s="8">
        <v>12</v>
      </c>
      <c r="AM39" s="8">
        <v>12</v>
      </c>
      <c r="AN39" s="8">
        <v>12</v>
      </c>
      <c r="AO39" s="8">
        <v>12</v>
      </c>
      <c r="AP39" s="8">
        <v>24</v>
      </c>
      <c r="AQ39" s="8">
        <v>12</v>
      </c>
      <c r="AR39" s="8">
        <v>12</v>
      </c>
      <c r="AS39" s="8">
        <v>12</v>
      </c>
      <c r="AT39" s="8">
        <v>12</v>
      </c>
      <c r="AU39" s="8">
        <v>12</v>
      </c>
      <c r="AV39" s="8">
        <v>12</v>
      </c>
      <c r="AW39" s="8">
        <v>3</v>
      </c>
      <c r="AX39" s="8">
        <v>3</v>
      </c>
      <c r="AY39" s="8">
        <v>3</v>
      </c>
      <c r="AZ39" s="8">
        <v>3</v>
      </c>
      <c r="BA39" s="8">
        <v>3</v>
      </c>
      <c r="BB39" s="8">
        <v>3</v>
      </c>
      <c r="BC39" s="8">
        <v>3</v>
      </c>
      <c r="BD39" s="8">
        <v>12</v>
      </c>
    </row>
    <row r="40" spans="1:56" s="8" customFormat="1" x14ac:dyDescent="0.25">
      <c r="A40" s="7" t="s">
        <v>63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>
        <v>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1</v>
      </c>
      <c r="Y40" s="7">
        <v>1</v>
      </c>
      <c r="Z40" s="7"/>
      <c r="AA40" s="7"/>
      <c r="AB40" s="7"/>
      <c r="AC40" s="7">
        <v>1</v>
      </c>
      <c r="AD40" s="7"/>
      <c r="AE40" s="7"/>
      <c r="AF40" s="7"/>
      <c r="AG40" s="8">
        <v>1</v>
      </c>
      <c r="AH40" s="8">
        <v>1</v>
      </c>
      <c r="AI40" s="8">
        <v>1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</row>
    <row r="41" spans="1:56" s="8" customFormat="1" x14ac:dyDescent="0.25">
      <c r="A41" s="7" t="s">
        <v>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>
        <v>50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50</v>
      </c>
      <c r="Y41" s="7">
        <v>28</v>
      </c>
      <c r="Z41" s="7"/>
      <c r="AA41" s="7"/>
      <c r="AB41" s="7"/>
      <c r="AC41" s="7">
        <v>14</v>
      </c>
      <c r="AD41" s="7"/>
      <c r="AE41" s="7"/>
      <c r="AF41" s="7"/>
      <c r="AG41" s="8">
        <v>50</v>
      </c>
      <c r="AH41" s="8">
        <v>50</v>
      </c>
      <c r="AI41" s="8">
        <v>50</v>
      </c>
      <c r="AJ41" s="8">
        <v>50</v>
      </c>
      <c r="AK41" s="8">
        <v>50</v>
      </c>
      <c r="AL41" s="8">
        <v>30</v>
      </c>
      <c r="AM41" s="8">
        <v>50</v>
      </c>
      <c r="AN41" s="8">
        <v>50</v>
      </c>
      <c r="AO41" s="8">
        <v>50</v>
      </c>
      <c r="AP41" s="8">
        <v>7</v>
      </c>
      <c r="AQ41" s="8">
        <v>50</v>
      </c>
      <c r="AR41" s="8">
        <v>50</v>
      </c>
      <c r="AS41" s="8">
        <v>50</v>
      </c>
      <c r="AT41" s="8">
        <v>50</v>
      </c>
      <c r="AU41" s="8">
        <v>32</v>
      </c>
      <c r="AV41" s="8">
        <v>50</v>
      </c>
      <c r="AW41" s="8">
        <v>30</v>
      </c>
      <c r="AX41" s="8">
        <v>31</v>
      </c>
      <c r="AY41" s="8">
        <v>30</v>
      </c>
      <c r="AZ41" s="8">
        <v>30</v>
      </c>
      <c r="BA41" s="8">
        <v>30</v>
      </c>
      <c r="BB41" s="8">
        <v>35</v>
      </c>
      <c r="BC41" s="8">
        <v>30</v>
      </c>
      <c r="BD41" s="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Swain</dc:creator>
  <cp:lastModifiedBy>Santosh Swain</cp:lastModifiedBy>
  <dcterms:created xsi:type="dcterms:W3CDTF">2019-02-04T00:46:24Z</dcterms:created>
  <dcterms:modified xsi:type="dcterms:W3CDTF">2019-02-25T04:16:38Z</dcterms:modified>
</cp:coreProperties>
</file>