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io\PycharmProjects\openedu\advanced\exercise_3_1\"/>
    </mc:Choice>
  </mc:AlternateContent>
  <xr:revisionPtr revIDLastSave="0" documentId="13_ncr:1_{8D16590A-1185-4553-9656-D7EE14EA0820}" xr6:coauthVersionLast="40" xr6:coauthVersionMax="40" xr10:uidLastSave="{00000000-0000-0000-0000-000000000000}"/>
  <bookViews>
    <workbookView xWindow="0" yWindow="0" windowWidth="23040" windowHeight="9048" xr2:uid="{78E9E7DF-D79D-4344-80F9-85899059AD4B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" i="1" l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O2" i="1"/>
  <c r="L2" i="1"/>
  <c r="I2" i="1"/>
  <c r="N2" i="1"/>
  <c r="Q2" i="1"/>
  <c r="P2" i="1"/>
  <c r="M2" i="1"/>
  <c r="K2" i="1"/>
  <c r="J2" i="1"/>
  <c r="H2" i="1"/>
  <c r="G2" i="1"/>
  <c r="G15" i="1" l="1"/>
  <c r="G8" i="1"/>
  <c r="G16" i="1"/>
  <c r="G9" i="1"/>
  <c r="G6" i="1"/>
  <c r="G7" i="1"/>
  <c r="G10" i="1"/>
  <c r="G13" i="1"/>
  <c r="G11" i="1"/>
  <c r="G14" i="1"/>
  <c r="G17" i="1"/>
  <c r="G4" i="1"/>
  <c r="G5" i="1"/>
  <c r="G12" i="1"/>
  <c r="G19" i="1" l="1"/>
  <c r="G20" i="1"/>
  <c r="G18" i="1"/>
</calcChain>
</file>

<file path=xl/sharedStrings.xml><?xml version="1.0" encoding="utf-8"?>
<sst xmlns="http://schemas.openxmlformats.org/spreadsheetml/2006/main" count="102" uniqueCount="44">
  <si>
    <t>Food</t>
  </si>
  <si>
    <t>Price</t>
  </si>
  <si>
    <t>Taste</t>
  </si>
  <si>
    <t>Demand</t>
  </si>
  <si>
    <t>Pizza</t>
  </si>
  <si>
    <t>Yes</t>
  </si>
  <si>
    <t>No</t>
  </si>
  <si>
    <t>Sushi</t>
  </si>
  <si>
    <t>Burgers</t>
  </si>
  <si>
    <t>YES</t>
  </si>
  <si>
    <t>NO</t>
  </si>
  <si>
    <t>Pizza-Yes</t>
  </si>
  <si>
    <t>Pizza-No</t>
  </si>
  <si>
    <t>Sushi-Yes</t>
  </si>
  <si>
    <t>Sushi-No</t>
  </si>
  <si>
    <t>Burgers-Yes</t>
  </si>
  <si>
    <t>Burgers-No</t>
  </si>
  <si>
    <t>H(Demand)</t>
  </si>
  <si>
    <t>H(Demand|Pizza)</t>
  </si>
  <si>
    <t>H(Demand|Sushi)</t>
  </si>
  <si>
    <t>H(Demand|Burgers)</t>
  </si>
  <si>
    <t xml:space="preserve">IG(Demand|Food) </t>
  </si>
  <si>
    <t>IG(Demand|Taste)</t>
  </si>
  <si>
    <t>P1</t>
  </si>
  <si>
    <t>P2</t>
  </si>
  <si>
    <t>P3</t>
  </si>
  <si>
    <t>P4</t>
  </si>
  <si>
    <t>P5</t>
  </si>
  <si>
    <t>T1</t>
  </si>
  <si>
    <t>T2</t>
  </si>
  <si>
    <t>T3</t>
  </si>
  <si>
    <t>T4</t>
  </si>
  <si>
    <t>T5</t>
  </si>
  <si>
    <t>H(Demand|P1)</t>
  </si>
  <si>
    <t>H(Demand|P2)</t>
  </si>
  <si>
    <t>H(Demand|P3)</t>
  </si>
  <si>
    <t>H(Demand|P4)</t>
  </si>
  <si>
    <t>H(Demand|P5)</t>
  </si>
  <si>
    <t>H(Demand|T1)</t>
  </si>
  <si>
    <t>H(Demand|T2)</t>
  </si>
  <si>
    <t>H(Demand|T3)</t>
  </si>
  <si>
    <t>H(Demand|T4)</t>
  </si>
  <si>
    <t>H(Demand|T5)</t>
  </si>
  <si>
    <r>
      <t>IG(Demand</t>
    </r>
    <r>
      <rPr>
        <b/>
        <sz val="10"/>
        <color rgb="FF222222"/>
        <rFont val="MathJax_Main"/>
      </rPr>
      <t>|</t>
    </r>
    <r>
      <rPr>
        <b/>
        <sz val="10"/>
        <color rgb="FF222222"/>
        <rFont val="MathJax_SansSerif"/>
      </rPr>
      <t>Price)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</si>
</sst>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222222"/>
      <name val="Book Antiqua"/>
      <family val="1"/>
      <charset val="204"/>
    </font>
    <font>
      <b/>
      <sz val="10"/>
      <color rgb="FF222222"/>
      <name val="MathJax_SansSerif"/>
      <charset val="204"/>
    </font>
    <font>
      <b/>
      <sz val="10"/>
      <color rgb="FF222222"/>
      <name val="MathJax_Main"/>
    </font>
    <font>
      <b/>
      <sz val="10"/>
      <color rgb="FF222222"/>
      <name val="MathJax_SansSerif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E4E4E4"/>
      </left>
      <right style="medium">
        <color rgb="FFE4E4E4"/>
      </right>
      <top style="medium">
        <color rgb="FFE4E4E4"/>
      </top>
      <bottom style="medium">
        <color rgb="FFE4E4E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C5637-A161-434C-A6E3-659F9150F14E}">
  <dimension ref="A1:W21"/>
  <sheetViews>
    <sheetView tabSelected="1" workbookViewId="0">
      <selection activeCell="G18" sqref="G18:G20"/>
    </sheetView>
  </sheetViews>
  <sheetFormatPr defaultRowHeight="14.4"/>
  <cols>
    <col min="6" max="6" width="17.109375" customWidth="1"/>
    <col min="7" max="7" width="9.88671875" bestFit="1" customWidth="1"/>
    <col min="10" max="10" width="13.5546875" customWidth="1"/>
    <col min="11" max="12" width="16" customWidth="1"/>
    <col min="13" max="13" width="14.21875" customWidth="1"/>
    <col min="14" max="15" width="11.44140625" customWidth="1"/>
    <col min="16" max="16" width="13.88671875" customWidth="1"/>
    <col min="17" max="17" width="14.33203125" customWidth="1"/>
  </cols>
  <sheetData>
    <row r="1" spans="1:23" ht="15" thickBot="1">
      <c r="A1" s="3" t="s">
        <v>0</v>
      </c>
      <c r="B1" s="3" t="s">
        <v>1</v>
      </c>
      <c r="C1" s="3" t="s">
        <v>2</v>
      </c>
      <c r="D1" s="3" t="s">
        <v>3</v>
      </c>
      <c r="E1" s="2"/>
      <c r="F1" s="2"/>
      <c r="G1" s="4" t="s">
        <v>9</v>
      </c>
      <c r="H1" s="4" t="s">
        <v>10</v>
      </c>
      <c r="I1" s="4" t="s">
        <v>4</v>
      </c>
      <c r="J1" s="4" t="s">
        <v>11</v>
      </c>
      <c r="K1" s="4" t="s">
        <v>12</v>
      </c>
      <c r="L1" s="4" t="s">
        <v>7</v>
      </c>
      <c r="M1" s="4" t="s">
        <v>13</v>
      </c>
      <c r="N1" s="4" t="s">
        <v>14</v>
      </c>
      <c r="O1" s="4" t="s">
        <v>8</v>
      </c>
      <c r="P1" s="5" t="s">
        <v>15</v>
      </c>
      <c r="Q1" s="4" t="s">
        <v>16</v>
      </c>
    </row>
    <row r="2" spans="1:23" ht="15" thickBot="1">
      <c r="A2" s="1" t="s">
        <v>4</v>
      </c>
      <c r="B2" s="1">
        <v>5</v>
      </c>
      <c r="C2" s="1">
        <v>5</v>
      </c>
      <c r="D2" s="1" t="s">
        <v>6</v>
      </c>
      <c r="G2" s="6">
        <f>COUNTIF($D$2:$D$21,"Yes")</f>
        <v>10</v>
      </c>
      <c r="H2" s="6">
        <f>COUNTIF($D$2:$D$21,"No")</f>
        <v>10</v>
      </c>
      <c r="I2" s="6">
        <f>COUNTIF($A$2:$A$21,"Pizza")</f>
        <v>5</v>
      </c>
      <c r="J2" s="6">
        <f>COUNTIFS($A$2:$A$21,"Pizza",$D$2:$D$21,"Yes")</f>
        <v>3</v>
      </c>
      <c r="K2" s="6">
        <f>COUNTIFS($A$2:$A$21,"Pizza",$D$2:$D$21,"No")</f>
        <v>2</v>
      </c>
      <c r="L2" s="6">
        <f>COUNTIF($A$2:$A$21,"Sushi")</f>
        <v>8</v>
      </c>
      <c r="M2" s="6">
        <f>COUNTIFS($A$2:$A$21,"Sushi",$D$2:$D$21,"Yes")</f>
        <v>3</v>
      </c>
      <c r="N2" s="6">
        <f>COUNTIFS($A$2:$A$21,"Sushi",$D$2:$D$21,"No")</f>
        <v>5</v>
      </c>
      <c r="O2" s="6">
        <f>COUNTIF($A$2:$A$21,"Burgers")</f>
        <v>7</v>
      </c>
      <c r="P2" s="6">
        <f>COUNTIFS($A$2:$A$21,"Burgers",$D$2:$D$21,"Yes")</f>
        <v>4</v>
      </c>
      <c r="Q2" s="6">
        <f>COUNTIFS($A$2:$A$21,"Burgers",$D$2:$D$21,"No")</f>
        <v>3</v>
      </c>
    </row>
    <row r="3" spans="1:23" ht="15" thickBot="1">
      <c r="A3" s="1" t="s">
        <v>4</v>
      </c>
      <c r="B3" s="1">
        <v>5</v>
      </c>
      <c r="C3" s="1">
        <v>2</v>
      </c>
      <c r="D3" s="1" t="s">
        <v>6</v>
      </c>
      <c r="I3" s="2" t="s">
        <v>23</v>
      </c>
      <c r="J3" s="2" t="s">
        <v>5</v>
      </c>
      <c r="K3" s="2" t="s">
        <v>6</v>
      </c>
      <c r="L3" s="2" t="s">
        <v>24</v>
      </c>
      <c r="M3" s="2" t="s">
        <v>5</v>
      </c>
      <c r="N3" s="2" t="s">
        <v>6</v>
      </c>
      <c r="O3" s="2" t="s">
        <v>25</v>
      </c>
      <c r="P3" s="2" t="s">
        <v>5</v>
      </c>
      <c r="Q3" s="2" t="s">
        <v>6</v>
      </c>
      <c r="R3" s="2" t="s">
        <v>26</v>
      </c>
      <c r="S3" s="2" t="s">
        <v>5</v>
      </c>
      <c r="T3" s="2" t="s">
        <v>6</v>
      </c>
      <c r="U3" s="2" t="s">
        <v>27</v>
      </c>
      <c r="V3" s="2" t="s">
        <v>5</v>
      </c>
      <c r="W3" s="2" t="s">
        <v>6</v>
      </c>
    </row>
    <row r="4" spans="1:23" ht="15" thickBot="1">
      <c r="A4" s="1" t="s">
        <v>4</v>
      </c>
      <c r="B4" s="1">
        <v>3</v>
      </c>
      <c r="C4" s="1">
        <v>5</v>
      </c>
      <c r="D4" s="1" t="s">
        <v>5</v>
      </c>
      <c r="F4" s="7" t="s">
        <v>17</v>
      </c>
      <c r="G4">
        <f>-$G$2/20*IMLOG2($G$2/20)-$H$2/20*IMLOG2($H$2/20)</f>
        <v>1</v>
      </c>
      <c r="I4" s="2">
        <f>COUNTIF($B$2:$B$21,1)</f>
        <v>3</v>
      </c>
      <c r="J4" s="8">
        <f>COUNTIFS($B$2:$B$21,1,$D$2:$D$21,"Yes")</f>
        <v>1</v>
      </c>
      <c r="K4" s="8">
        <f>COUNTIFS($B$2:$B$21,1,$D$2:$D$21,"No")</f>
        <v>2</v>
      </c>
      <c r="L4" s="9">
        <f>COUNTIF($B$2:$B$21,2)</f>
        <v>3</v>
      </c>
      <c r="M4" s="8">
        <f>COUNTIFS($B$2:$B$21,2,$D$2:$D$21,"Yes")</f>
        <v>1</v>
      </c>
      <c r="N4" s="8">
        <f>COUNTIFS($B$2:$B$21,2,$D$2:$D$21,"No")</f>
        <v>2</v>
      </c>
      <c r="O4" s="9">
        <f>COUNTIF($B$2:$B$21,3)</f>
        <v>3</v>
      </c>
      <c r="P4" s="8">
        <f>COUNTIFS($B$2:$B$21,3,$D$2:$D$21,"Yes")</f>
        <v>2</v>
      </c>
      <c r="Q4" s="8">
        <f>COUNTIFS($B$2:$B$21,3,$D$2:$D$21,"No")</f>
        <v>1</v>
      </c>
      <c r="R4" s="9">
        <f>COUNTIF($B$2:$B$21,4)</f>
        <v>5</v>
      </c>
      <c r="S4" s="8">
        <f>COUNTIFS($B$2:$B$21,4,$D$2:$D$21,"Yes")</f>
        <v>4</v>
      </c>
      <c r="T4" s="8">
        <f>COUNTIFS($B$2:$B$21,4,$D$2:$D$21,"No")</f>
        <v>1</v>
      </c>
      <c r="U4" s="9">
        <f>COUNTIF($B$2:$B$21,5)</f>
        <v>6</v>
      </c>
      <c r="V4" s="8">
        <f>COUNTIFS($B$2:$B$21,5,$D$2:$D$21,"Yes")</f>
        <v>2</v>
      </c>
      <c r="W4" s="8">
        <f>COUNTIFS($B$2:$B$21,5,$D$2:$D$21,"No")</f>
        <v>4</v>
      </c>
    </row>
    <row r="5" spans="1:23" ht="15" thickBot="1">
      <c r="A5" s="1" t="s">
        <v>4</v>
      </c>
      <c r="B5" s="1">
        <v>4</v>
      </c>
      <c r="C5" s="1">
        <v>5</v>
      </c>
      <c r="D5" s="1" t="s">
        <v>5</v>
      </c>
      <c r="F5" s="7" t="s">
        <v>18</v>
      </c>
      <c r="G5">
        <f>-$J$2/$I$2*IMLOG2($J$2/$I$2)-$K$2/$I$2*IMLOG2($K$2/$I$2)</f>
        <v>0.97095059445466747</v>
      </c>
      <c r="I5" s="2" t="s">
        <v>28</v>
      </c>
      <c r="J5" s="9" t="s">
        <v>5</v>
      </c>
      <c r="K5" s="9" t="s">
        <v>6</v>
      </c>
      <c r="L5" s="9" t="s">
        <v>29</v>
      </c>
      <c r="M5" s="9" t="s">
        <v>5</v>
      </c>
      <c r="N5" s="9" t="s">
        <v>6</v>
      </c>
      <c r="O5" s="9" t="s">
        <v>30</v>
      </c>
      <c r="P5" s="9" t="s">
        <v>5</v>
      </c>
      <c r="Q5" s="9" t="s">
        <v>6</v>
      </c>
      <c r="R5" s="9" t="s">
        <v>31</v>
      </c>
      <c r="S5" s="9" t="s">
        <v>5</v>
      </c>
      <c r="T5" s="9" t="s">
        <v>6</v>
      </c>
      <c r="U5" s="9" t="s">
        <v>32</v>
      </c>
      <c r="V5" s="9" t="s">
        <v>5</v>
      </c>
      <c r="W5" s="9" t="s">
        <v>6</v>
      </c>
    </row>
    <row r="6" spans="1:23" ht="15" thickBot="1">
      <c r="A6" s="1" t="s">
        <v>4</v>
      </c>
      <c r="B6" s="1">
        <v>4</v>
      </c>
      <c r="C6" s="1">
        <v>4</v>
      </c>
      <c r="D6" s="1" t="s">
        <v>5</v>
      </c>
      <c r="F6" s="7" t="s">
        <v>19</v>
      </c>
      <c r="G6">
        <f>-$M$2/$L$2*IMLOG2($M$2/$L$2)-$N$2/$L$2*IMLOG2($N$2/$L$2)</f>
        <v>0.95443400292496372</v>
      </c>
      <c r="I6" s="2">
        <f>COUNTIF($C$2:$C$21,1)</f>
        <v>2</v>
      </c>
      <c r="J6" s="8">
        <f>COUNTIFS($C$2:$C$21,1,$D$2:$D$21,"Yes")</f>
        <v>1</v>
      </c>
      <c r="K6" s="8">
        <f>COUNTIFS($C$2:$C$21,1,$D$2:$D$21,"No")</f>
        <v>1</v>
      </c>
      <c r="L6" s="9">
        <f>COUNTIF($C$2:$C$21,2)</f>
        <v>3</v>
      </c>
      <c r="M6" s="8">
        <f>COUNTIFS($C$2:$C$21,2,$D$2:$D$21,"Yes")</f>
        <v>1</v>
      </c>
      <c r="N6" s="8">
        <f>COUNTIFS($C$2:$C$21,2,$D$2:$D$21,"No")</f>
        <v>2</v>
      </c>
      <c r="O6" s="9">
        <f>COUNTIF($C$2:$C$21,3)</f>
        <v>4</v>
      </c>
      <c r="P6" s="8">
        <f>COUNTIFS($C$2:$C$21,3,$D$2:$D$21,"Yes")</f>
        <v>3</v>
      </c>
      <c r="Q6" s="8">
        <f>COUNTIFS($C$2:$C$21,3,$D$2:$D$21,"No")</f>
        <v>1</v>
      </c>
      <c r="R6" s="9">
        <f>COUNTIF($C$2:$C$21,4)</f>
        <v>4</v>
      </c>
      <c r="S6" s="8">
        <f>COUNTIFS($C$2:$C$21,4,$D$2:$D$21,"Yes")</f>
        <v>2</v>
      </c>
      <c r="T6" s="8">
        <f>COUNTIFS($C$2:$C$21,4,$D$2:$D$21,"No")</f>
        <v>2</v>
      </c>
      <c r="U6" s="9">
        <f>COUNTIF($C$2:$C$21,5)</f>
        <v>7</v>
      </c>
      <c r="V6" s="8">
        <f>COUNTIFS($C$2:$C$21,5,$D$2:$D$21,"Yes")</f>
        <v>3</v>
      </c>
      <c r="W6" s="8">
        <f>COUNTIFS($C$2:$C$21,5,$D$2:$D$21,"No")</f>
        <v>4</v>
      </c>
    </row>
    <row r="7" spans="1:23" ht="15" thickBot="1">
      <c r="A7" s="1" t="s">
        <v>7</v>
      </c>
      <c r="B7" s="1">
        <v>5</v>
      </c>
      <c r="C7" s="1">
        <v>5</v>
      </c>
      <c r="D7" s="1" t="s">
        <v>6</v>
      </c>
      <c r="F7" s="7" t="s">
        <v>20</v>
      </c>
      <c r="G7">
        <f>-$P$2/$O$2*IMLOG2($P$2/$O$2)-$Q$2/$O$2*IMLOG2($Q$2/$O$2)</f>
        <v>0.9852281360342523</v>
      </c>
    </row>
    <row r="8" spans="1:23" ht="15" thickBot="1">
      <c r="A8" s="1" t="s">
        <v>7</v>
      </c>
      <c r="B8" s="1">
        <v>5</v>
      </c>
      <c r="C8" s="1">
        <v>3</v>
      </c>
      <c r="D8" s="1" t="s">
        <v>5</v>
      </c>
      <c r="F8" s="10" t="s">
        <v>33</v>
      </c>
      <c r="G8">
        <f>-$J$4/$I$4*IMLOG2($J$4/$I$4)-$K$4/$I$4*IMLOG2($K$4/$I$4)</f>
        <v>0.91829583405449056</v>
      </c>
    </row>
    <row r="9" spans="1:23" ht="15" thickBot="1">
      <c r="A9" s="1" t="s">
        <v>7</v>
      </c>
      <c r="B9" s="1">
        <v>1</v>
      </c>
      <c r="C9" s="1">
        <v>5</v>
      </c>
      <c r="D9" s="1" t="s">
        <v>6</v>
      </c>
      <c r="F9" s="10" t="s">
        <v>34</v>
      </c>
      <c r="G9">
        <f>-$M$4/$L$4*IMLOG2($M$4/$L$4)-$N$4/$L$4*IMLOG2($N$4/$L$4)</f>
        <v>0.91829583405449056</v>
      </c>
    </row>
    <row r="10" spans="1:23" ht="15" thickBot="1">
      <c r="A10" s="1" t="s">
        <v>7</v>
      </c>
      <c r="B10" s="1">
        <v>2</v>
      </c>
      <c r="C10" s="1">
        <v>4</v>
      </c>
      <c r="D10" s="1" t="s">
        <v>6</v>
      </c>
      <c r="F10" s="10" t="s">
        <v>35</v>
      </c>
      <c r="G10">
        <f>-$P$4/$O$4*IMLOG2($P$4/$O$4)-$Q$4/$O$4*IMLOG2($Q$4/$O$4)</f>
        <v>0.91829583405449056</v>
      </c>
    </row>
    <row r="11" spans="1:23" ht="15" thickBot="1">
      <c r="A11" s="1" t="s">
        <v>7</v>
      </c>
      <c r="B11" s="1">
        <v>4</v>
      </c>
      <c r="C11" s="1">
        <v>3</v>
      </c>
      <c r="D11" s="1" t="s">
        <v>5</v>
      </c>
      <c r="F11" s="10" t="s">
        <v>36</v>
      </c>
      <c r="G11">
        <f>-$S$4/$R$4*IMLOG2($S$4/$R$4)-$T$4/$R$4*IMLOG2($T$4/$R$4)</f>
        <v>0.72192809488736165</v>
      </c>
    </row>
    <row r="12" spans="1:23" ht="15" thickBot="1">
      <c r="A12" s="1" t="s">
        <v>7</v>
      </c>
      <c r="B12" s="1">
        <v>5</v>
      </c>
      <c r="C12" s="1">
        <v>5</v>
      </c>
      <c r="D12" s="1" t="s">
        <v>6</v>
      </c>
      <c r="F12" s="10" t="s">
        <v>37</v>
      </c>
      <c r="G12">
        <f>-$V$4/$U$4*IMLOG2($V$4/$U$4)-$W$4/$U$4*IMLOG2($W$4/$U$4)</f>
        <v>0.91829583405449056</v>
      </c>
    </row>
    <row r="13" spans="1:23" ht="15" thickBot="1">
      <c r="A13" s="1" t="s">
        <v>7</v>
      </c>
      <c r="B13" s="1">
        <v>4</v>
      </c>
      <c r="C13" s="1">
        <v>4</v>
      </c>
      <c r="D13" s="1" t="s">
        <v>6</v>
      </c>
      <c r="F13" s="10" t="s">
        <v>38</v>
      </c>
      <c r="G13">
        <f>-$J$6/$I$6*IMLOG2($J$6/$I$6)-$K$6/$I$6*IMLOG2($K$6/$I$6)</f>
        <v>1</v>
      </c>
    </row>
    <row r="14" spans="1:23" ht="15" thickBot="1">
      <c r="A14" s="1" t="s">
        <v>7</v>
      </c>
      <c r="B14" s="1">
        <v>5</v>
      </c>
      <c r="C14" s="1">
        <v>5</v>
      </c>
      <c r="D14" s="1" t="s">
        <v>5</v>
      </c>
      <c r="F14" s="10" t="s">
        <v>39</v>
      </c>
      <c r="G14">
        <f>-$M$6/$L$6*IMLOG2($M$6/$L$6)-$N$6/$L$6*IMLOG2($N$6/$L$6)</f>
        <v>0.91829583405449056</v>
      </c>
    </row>
    <row r="15" spans="1:23" ht="15" thickBot="1">
      <c r="A15" s="1" t="s">
        <v>8</v>
      </c>
      <c r="B15" s="1">
        <v>4</v>
      </c>
      <c r="C15" s="1">
        <v>4</v>
      </c>
      <c r="D15" s="1" t="s">
        <v>5</v>
      </c>
      <c r="F15" s="10" t="s">
        <v>40</v>
      </c>
      <c r="G15">
        <f>-$P$6/$O$6*IMLOG2($P$6/$O$6)-$Q$6/$O$6*IMLOG2($Q$6/$O$6)</f>
        <v>0.81127812445913294</v>
      </c>
    </row>
    <row r="16" spans="1:23" ht="15" thickBot="1">
      <c r="A16" s="1" t="s">
        <v>8</v>
      </c>
      <c r="B16" s="1">
        <v>3</v>
      </c>
      <c r="C16" s="1">
        <v>3</v>
      </c>
      <c r="D16" s="1" t="s">
        <v>6</v>
      </c>
      <c r="F16" s="10" t="s">
        <v>41</v>
      </c>
      <c r="G16">
        <f>-$S$6/$R$6*IMLOG2($S$6/$R$6)-$T$6/$R$6*IMLOG2($T$6/$R$6)</f>
        <v>1</v>
      </c>
    </row>
    <row r="17" spans="1:7" ht="15" thickBot="1">
      <c r="A17" s="1" t="s">
        <v>8</v>
      </c>
      <c r="B17" s="1">
        <v>2</v>
      </c>
      <c r="C17" s="1">
        <v>2</v>
      </c>
      <c r="D17" s="1" t="s">
        <v>6</v>
      </c>
      <c r="F17" s="10" t="s">
        <v>42</v>
      </c>
      <c r="G17">
        <f>-$V$6/$U$6*IMLOG2($V$6/$U$6)-$W$6/$U$6*IMLOG2($W$6/$U$6)</f>
        <v>0.9852281360342523</v>
      </c>
    </row>
    <row r="18" spans="1:7" ht="15" thickBot="1">
      <c r="A18" s="1" t="s">
        <v>8</v>
      </c>
      <c r="B18" s="1">
        <v>3</v>
      </c>
      <c r="C18" s="1">
        <v>3</v>
      </c>
      <c r="D18" s="1" t="s">
        <v>5</v>
      </c>
      <c r="F18" s="7" t="s">
        <v>21</v>
      </c>
      <c r="G18">
        <f>$G$4-($I$2/20*$G$5+$L$2/20*$G$6+$O$2/20*$G$7)</f>
        <v>3.0658902604359328E-2</v>
      </c>
    </row>
    <row r="19" spans="1:7" ht="15" thickBot="1">
      <c r="A19" s="1" t="s">
        <v>8</v>
      </c>
      <c r="B19" s="1">
        <v>2</v>
      </c>
      <c r="C19" s="1">
        <v>2</v>
      </c>
      <c r="D19" s="1" t="s">
        <v>5</v>
      </c>
      <c r="F19" s="11" t="s">
        <v>43</v>
      </c>
      <c r="G19">
        <f>$G$4-($I$4/20*$G$8+$L$4/20*$G$9+$O$4/20*$G$10+$R$4/20*$G$11+$U$4/20*$G$12)</f>
        <v>0.13079610073729175</v>
      </c>
    </row>
    <row r="20" spans="1:7" ht="15" thickBot="1">
      <c r="A20" s="1" t="s">
        <v>8</v>
      </c>
      <c r="B20" s="1">
        <v>1</v>
      </c>
      <c r="C20" s="1">
        <v>1</v>
      </c>
      <c r="D20" s="1" t="s">
        <v>5</v>
      </c>
      <c r="F20" s="7" t="s">
        <v>22</v>
      </c>
      <c r="G20">
        <f>$G$4-($I$6/20*$G$13+$L$6/20*$G$14+$O$6/20*$G$15+$R$6/20*$G$16+$U$6/20*$G$17)</f>
        <v>5.5170152388011484E-2</v>
      </c>
    </row>
    <row r="21" spans="1:7" ht="15" thickBot="1">
      <c r="A21" s="1" t="s">
        <v>8</v>
      </c>
      <c r="B21" s="1">
        <v>1</v>
      </c>
      <c r="C21" s="1">
        <v>1</v>
      </c>
      <c r="D21" s="1" t="s">
        <v>6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Кот</dc:creator>
  <cp:lastModifiedBy>Олег Кот</cp:lastModifiedBy>
  <dcterms:created xsi:type="dcterms:W3CDTF">2020-05-30T18:24:26Z</dcterms:created>
  <dcterms:modified xsi:type="dcterms:W3CDTF">2020-06-29T16:10:09Z</dcterms:modified>
</cp:coreProperties>
</file>