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n\Desktop\PENILAIAN SNA-FCE\"/>
    </mc:Choice>
  </mc:AlternateContent>
  <xr:revisionPtr revIDLastSave="0" documentId="13_ncr:1_{86BBA83B-2D48-4457-B870-AB858E7079AB}" xr6:coauthVersionLast="47" xr6:coauthVersionMax="47" xr10:uidLastSave="{00000000-0000-0000-0000-000000000000}"/>
  <bookViews>
    <workbookView xWindow="-120" yWindow="-120" windowWidth="20730" windowHeight="11310" firstSheet="2" activeTab="8" xr2:uid="{00000000-000D-0000-FFFF-FFFF00000000}"/>
  </bookViews>
  <sheets>
    <sheet name="input pemetaan" sheetId="1" r:id="rId1"/>
    <sheet name="Apartemen di Alam Sutera" sheetId="6" r:id="rId2"/>
    <sheet name="hasil sna" sheetId="3" r:id="rId3"/>
    <sheet name="BOBOT SNA" sheetId="2" r:id="rId4"/>
    <sheet name="Ekspektasi" sheetId="7" r:id="rId5"/>
    <sheet name="Realita" sheetId="8" r:id="rId6"/>
    <sheet name="Sheet10" sheetId="10" r:id="rId7"/>
    <sheet name="ASB" sheetId="9" r:id="rId8"/>
    <sheet name="UI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1" l="1"/>
  <c r="C4" i="11"/>
  <c r="C5" i="11"/>
  <c r="D5" i="11" s="1"/>
  <c r="C6" i="11"/>
  <c r="C7" i="11"/>
  <c r="C8" i="11"/>
  <c r="C9" i="11"/>
  <c r="C10" i="11"/>
  <c r="D10" i="11" s="1"/>
  <c r="C11" i="11"/>
  <c r="C12" i="11"/>
  <c r="D12" i="11" s="1"/>
  <c r="C13" i="11"/>
  <c r="D13" i="11" s="1"/>
  <c r="C14" i="11"/>
  <c r="C15" i="11"/>
  <c r="C16" i="11"/>
  <c r="C17" i="11"/>
  <c r="D17" i="11" s="1"/>
  <c r="C18" i="11"/>
  <c r="D18" i="11" s="1"/>
  <c r="C19" i="11"/>
  <c r="C20" i="11"/>
  <c r="D20" i="11" s="1"/>
  <c r="C21" i="11"/>
  <c r="D21" i="11" s="1"/>
  <c r="C22" i="11"/>
  <c r="C2" i="11"/>
  <c r="B3" i="11"/>
  <c r="B4" i="11"/>
  <c r="B5" i="11"/>
  <c r="B6" i="11"/>
  <c r="B7" i="11"/>
  <c r="D7" i="11" s="1"/>
  <c r="B8" i="11"/>
  <c r="D8" i="11" s="1"/>
  <c r="B9" i="11"/>
  <c r="B10" i="11"/>
  <c r="B11" i="11"/>
  <c r="B12" i="11"/>
  <c r="B13" i="11"/>
  <c r="B14" i="11"/>
  <c r="B15" i="11"/>
  <c r="D15" i="11" s="1"/>
  <c r="B16" i="11"/>
  <c r="B17" i="11"/>
  <c r="B18" i="11"/>
  <c r="B19" i="11"/>
  <c r="B20" i="11"/>
  <c r="B21" i="11"/>
  <c r="B22" i="11"/>
  <c r="B2" i="11"/>
  <c r="D2" i="11" s="1"/>
  <c r="A21" i="11"/>
  <c r="A22" i="11"/>
  <c r="A16" i="11"/>
  <c r="A17" i="11"/>
  <c r="A18" i="11"/>
  <c r="A19" i="11"/>
  <c r="A20" i="11"/>
  <c r="A3" i="11"/>
  <c r="A4" i="11"/>
  <c r="A5" i="11"/>
  <c r="A6" i="11"/>
  <c r="A7" i="11"/>
  <c r="A8" i="11"/>
  <c r="A9" i="11"/>
  <c r="A10" i="11"/>
  <c r="A11" i="11"/>
  <c r="A12" i="11"/>
  <c r="A13" i="11"/>
  <c r="A14" i="11"/>
  <c r="A15" i="11"/>
  <c r="A2" i="11"/>
  <c r="G3" i="2"/>
  <c r="G4" i="2"/>
  <c r="G5" i="2"/>
  <c r="G6" i="2"/>
  <c r="G7" i="2"/>
  <c r="G8" i="2"/>
  <c r="G9" i="2"/>
  <c r="G10" i="2"/>
  <c r="G11" i="2"/>
  <c r="G12" i="2"/>
  <c r="G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" i="2"/>
  <c r="D4" i="11" l="1"/>
  <c r="D19" i="11"/>
  <c r="D16" i="11"/>
  <c r="D9" i="11"/>
  <c r="D22" i="11"/>
  <c r="D14" i="11"/>
  <c r="D6" i="11"/>
  <c r="D11" i="11"/>
  <c r="E11" i="11" s="1"/>
  <c r="D3" i="11"/>
  <c r="E15" i="11"/>
  <c r="E22" i="11"/>
  <c r="W45" i="9"/>
  <c r="E18" i="11" l="1"/>
  <c r="E2" i="11"/>
  <c r="E8" i="11"/>
  <c r="E10" i="11"/>
  <c r="E16" i="11"/>
  <c r="E7" i="11"/>
  <c r="E5" i="11"/>
  <c r="E12" i="11"/>
  <c r="E17" i="11"/>
  <c r="E20" i="11"/>
  <c r="E21" i="11"/>
  <c r="E4" i="11"/>
  <c r="E19" i="11"/>
  <c r="E9" i="11"/>
  <c r="E13" i="11"/>
  <c r="E14" i="11"/>
  <c r="E6" i="11"/>
  <c r="E3" i="11"/>
  <c r="AB3" i="1"/>
  <c r="AB4" i="1"/>
  <c r="AB5" i="1"/>
  <c r="AB6" i="1"/>
  <c r="AB7" i="1"/>
  <c r="AB8" i="1"/>
  <c r="AB9" i="1"/>
  <c r="AB10" i="1"/>
  <c r="AB11" i="1"/>
  <c r="AB12" i="1"/>
  <c r="AB2" i="1"/>
  <c r="F20" i="1"/>
  <c r="G17" i="1" s="1"/>
  <c r="B20" i="1"/>
  <c r="D20" i="1"/>
  <c r="G16" i="1" l="1"/>
  <c r="G19" i="1"/>
  <c r="G18" i="1"/>
  <c r="O53" i="9"/>
  <c r="O52" i="9"/>
  <c r="O51" i="9"/>
  <c r="W52" i="9"/>
  <c r="O50" i="9"/>
  <c r="W51" i="9"/>
  <c r="O49" i="9"/>
  <c r="W50" i="9"/>
  <c r="O48" i="9"/>
  <c r="W49" i="9"/>
  <c r="O47" i="9"/>
  <c r="W48" i="9"/>
  <c r="O46" i="9"/>
  <c r="W47" i="9"/>
  <c r="W53" i="9"/>
  <c r="W46" i="9"/>
  <c r="O45" i="9"/>
  <c r="W44" i="9"/>
  <c r="O44" i="9"/>
  <c r="H44" i="9"/>
  <c r="B23" i="2"/>
  <c r="C17" i="2" s="1"/>
  <c r="F59" i="9" s="1"/>
  <c r="S50" i="9" s="1"/>
  <c r="G13" i="2"/>
  <c r="H11" i="2" s="1"/>
  <c r="Z11" i="6" s="1"/>
  <c r="Z30" i="6" s="1"/>
  <c r="D17" i="7" l="1"/>
  <c r="D17" i="8" s="1"/>
  <c r="C5" i="2"/>
  <c r="C14" i="2"/>
  <c r="C2" i="2"/>
  <c r="C9" i="2"/>
  <c r="H8" i="2"/>
  <c r="Z8" i="6" s="1"/>
  <c r="C15" i="2"/>
  <c r="H2" i="2"/>
  <c r="C3" i="2"/>
  <c r="C10" i="2"/>
  <c r="C18" i="2"/>
  <c r="H5" i="2"/>
  <c r="Z5" i="6" s="1"/>
  <c r="Z24" i="6" s="1"/>
  <c r="H12" i="2"/>
  <c r="Z12" i="6" s="1"/>
  <c r="Z31" i="6" s="1"/>
  <c r="Q34" i="6" s="1"/>
  <c r="C22" i="2"/>
  <c r="C7" i="2"/>
  <c r="H9" i="2"/>
  <c r="Z9" i="6" s="1"/>
  <c r="Y16" i="6" s="1"/>
  <c r="C19" i="2"/>
  <c r="H4" i="2"/>
  <c r="Z4" i="6" s="1"/>
  <c r="C11" i="2"/>
  <c r="C20" i="2"/>
  <c r="C6" i="2"/>
  <c r="C13" i="2"/>
  <c r="C21" i="2"/>
  <c r="H3" i="2"/>
  <c r="Z3" i="6" s="1"/>
  <c r="H6" i="2"/>
  <c r="Z6" i="6" s="1"/>
  <c r="Z25" i="6" s="1"/>
  <c r="H10" i="2"/>
  <c r="Z10" i="6" s="1"/>
  <c r="I15" i="6" s="1"/>
  <c r="C4" i="2"/>
  <c r="C8" i="2"/>
  <c r="C12" i="2"/>
  <c r="C16" i="2"/>
  <c r="H7" i="2"/>
  <c r="X16" i="6" l="1"/>
  <c r="S16" i="6"/>
  <c r="H16" i="6"/>
  <c r="E16" i="6"/>
  <c r="P16" i="6"/>
  <c r="N17" i="6"/>
  <c r="V16" i="6"/>
  <c r="N15" i="6"/>
  <c r="N18" i="6" s="1"/>
  <c r="U17" i="6"/>
  <c r="Z27" i="6"/>
  <c r="R34" i="6" s="1"/>
  <c r="O15" i="6"/>
  <c r="Z28" i="6"/>
  <c r="Z29" i="6"/>
  <c r="I34" i="6" s="1"/>
  <c r="Z2" i="6"/>
  <c r="I2" i="2"/>
  <c r="K15" i="6"/>
  <c r="K16" i="6"/>
  <c r="J17" i="6"/>
  <c r="J16" i="6"/>
  <c r="W16" i="6"/>
  <c r="I16" i="6"/>
  <c r="Z7" i="6"/>
  <c r="R16" i="6" s="1"/>
  <c r="I7" i="2"/>
  <c r="Z22" i="6"/>
  <c r="Q35" i="6" s="1"/>
  <c r="N16" i="6"/>
  <c r="I17" i="6"/>
  <c r="I18" i="6" s="1"/>
  <c r="U16" i="6"/>
  <c r="Z23" i="6"/>
  <c r="L16" i="6"/>
  <c r="G16" i="6"/>
  <c r="M16" i="6"/>
  <c r="R15" i="6"/>
  <c r="F63" i="9"/>
  <c r="AA52" i="9" s="1"/>
  <c r="D21" i="7"/>
  <c r="D21" i="8" s="1"/>
  <c r="D16" i="7"/>
  <c r="D16" i="8" s="1"/>
  <c r="F58" i="9"/>
  <c r="AA50" i="9" s="1"/>
  <c r="F55" i="9"/>
  <c r="S47" i="9" s="1"/>
  <c r="D13" i="7"/>
  <c r="D13" i="8" s="1"/>
  <c r="F64" i="9"/>
  <c r="S53" i="9" s="1"/>
  <c r="D22" i="7"/>
  <c r="D22" i="8" s="1"/>
  <c r="F54" i="9"/>
  <c r="AA49" i="9" s="1"/>
  <c r="D12" i="7"/>
  <c r="D12" i="8" s="1"/>
  <c r="F48" i="9"/>
  <c r="AA45" i="9" s="1"/>
  <c r="D6" i="7"/>
  <c r="D6" i="8" s="1"/>
  <c r="F51" i="9"/>
  <c r="AA46" i="9" s="1"/>
  <c r="D9" i="7"/>
  <c r="D9" i="8" s="1"/>
  <c r="D2" i="7"/>
  <c r="D2" i="8" s="1"/>
  <c r="F44" i="9"/>
  <c r="S44" i="9" s="1"/>
  <c r="B3" i="9" a="1"/>
  <c r="F60" i="9"/>
  <c r="S51" i="9" s="1"/>
  <c r="D18" i="7"/>
  <c r="D18" i="8" s="1"/>
  <c r="F62" i="9"/>
  <c r="S52" i="9" s="1"/>
  <c r="D20" i="7"/>
  <c r="D20" i="8" s="1"/>
  <c r="D7" i="7"/>
  <c r="D7" i="8" s="1"/>
  <c r="F49" i="9"/>
  <c r="AA53" i="9" s="1"/>
  <c r="D8" i="7"/>
  <c r="D8" i="8" s="1"/>
  <c r="F50" i="9"/>
  <c r="S46" i="9" s="1"/>
  <c r="F46" i="9"/>
  <c r="K44" i="9" s="1"/>
  <c r="D4" i="7"/>
  <c r="D4" i="8" s="1"/>
  <c r="F53" i="9"/>
  <c r="AA48" i="9" s="1"/>
  <c r="D11" i="7"/>
  <c r="D11" i="8" s="1"/>
  <c r="D10" i="7"/>
  <c r="D10" i="8" s="1"/>
  <c r="F52" i="9"/>
  <c r="AA47" i="9" s="1"/>
  <c r="F61" i="9"/>
  <c r="AA51" i="9" s="1"/>
  <c r="D19" i="7"/>
  <c r="D19" i="8" s="1"/>
  <c r="F45" i="9"/>
  <c r="AA44" i="9" s="1"/>
  <c r="D3" i="7"/>
  <c r="D3" i="8" s="1"/>
  <c r="D14" i="7"/>
  <c r="D14" i="8" s="1"/>
  <c r="F56" i="9"/>
  <c r="S48" i="9" s="1"/>
  <c r="F47" i="9"/>
  <c r="S45" i="9" s="1"/>
  <c r="D5" i="7"/>
  <c r="D5" i="8" s="1"/>
  <c r="D15" i="7"/>
  <c r="D15" i="8" s="1"/>
  <c r="F57" i="9"/>
  <c r="S49" i="9" s="1"/>
  <c r="F35" i="6"/>
  <c r="S35" i="6"/>
  <c r="W34" i="6"/>
  <c r="U18" i="6"/>
  <c r="O35" i="6"/>
  <c r="N35" i="6"/>
  <c r="K34" i="6"/>
  <c r="S34" i="6"/>
  <c r="P34" i="6"/>
  <c r="J18" i="6"/>
  <c r="H13" i="2"/>
  <c r="C23" i="2"/>
  <c r="J35" i="6" l="1"/>
  <c r="E35" i="6"/>
  <c r="K36" i="6"/>
  <c r="P35" i="6"/>
  <c r="N36" i="6"/>
  <c r="U36" i="6"/>
  <c r="V17" i="6"/>
  <c r="K17" i="6"/>
  <c r="K18" i="6" s="1"/>
  <c r="W17" i="6"/>
  <c r="H17" i="6"/>
  <c r="H18" i="6" s="1"/>
  <c r="Q17" i="6"/>
  <c r="X17" i="6"/>
  <c r="R17" i="6"/>
  <c r="R18" i="6" s="1"/>
  <c r="Z21" i="6"/>
  <c r="S36" i="6" s="1"/>
  <c r="S37" i="6" s="1"/>
  <c r="F17" i="6"/>
  <c r="O17" i="6"/>
  <c r="O18" i="6" s="1"/>
  <c r="G17" i="6"/>
  <c r="G18" i="6" s="1"/>
  <c r="S17" i="6"/>
  <c r="S18" i="6" s="1"/>
  <c r="Y17" i="6"/>
  <c r="T17" i="6"/>
  <c r="P17" i="6"/>
  <c r="P18" i="6" s="1"/>
  <c r="L36" i="6"/>
  <c r="L17" i="6"/>
  <c r="L18" i="6" s="1"/>
  <c r="E17" i="6"/>
  <c r="W18" i="6"/>
  <c r="I36" i="6"/>
  <c r="I37" i="6" s="1"/>
  <c r="H36" i="6"/>
  <c r="T35" i="6"/>
  <c r="J36" i="6"/>
  <c r="U35" i="6"/>
  <c r="U37" i="6" s="1"/>
  <c r="T16" i="6"/>
  <c r="T18" i="6" s="1"/>
  <c r="F16" i="6"/>
  <c r="V15" i="6"/>
  <c r="Q16" i="6"/>
  <c r="M15" i="6"/>
  <c r="Y15" i="6"/>
  <c r="X15" i="6"/>
  <c r="Z26" i="6"/>
  <c r="E36" i="6" s="1"/>
  <c r="E37" i="6" s="1"/>
  <c r="M17" i="6"/>
  <c r="B3" i="9"/>
  <c r="V3" i="9"/>
  <c r="D3" i="9"/>
  <c r="N3" i="9"/>
  <c r="S3" i="9"/>
  <c r="I3" i="9"/>
  <c r="F3" i="9"/>
  <c r="K3" i="9"/>
  <c r="U3" i="9"/>
  <c r="C3" i="9"/>
  <c r="P3" i="9"/>
  <c r="H3" i="9"/>
  <c r="M3" i="9"/>
  <c r="R3" i="9"/>
  <c r="Q3" i="9"/>
  <c r="E3" i="9"/>
  <c r="J3" i="9"/>
  <c r="O3" i="9"/>
  <c r="T3" i="9"/>
  <c r="G3" i="9"/>
  <c r="L3" i="9"/>
  <c r="N37" i="6"/>
  <c r="J37" i="6"/>
  <c r="Q18" i="6" l="1"/>
  <c r="V18" i="6"/>
  <c r="F18" i="6"/>
  <c r="M36" i="6"/>
  <c r="L35" i="6"/>
  <c r="L37" i="6" s="1"/>
  <c r="Y36" i="6"/>
  <c r="G35" i="6"/>
  <c r="R35" i="6"/>
  <c r="R37" i="6" s="1"/>
  <c r="V36" i="6"/>
  <c r="E2" i="7" a="1"/>
  <c r="E18" i="6"/>
  <c r="X18" i="6"/>
  <c r="Y18" i="6"/>
  <c r="X35" i="6"/>
  <c r="Z17" i="6"/>
  <c r="M18" i="6"/>
  <c r="T36" i="6"/>
  <c r="T37" i="6" s="1"/>
  <c r="G36" i="6"/>
  <c r="R36" i="6"/>
  <c r="F36" i="6"/>
  <c r="O36" i="6"/>
  <c r="O37" i="6" s="1"/>
  <c r="M35" i="6"/>
  <c r="Q36" i="6"/>
  <c r="Q37" i="6" s="1"/>
  <c r="V35" i="6"/>
  <c r="Y35" i="6"/>
  <c r="X36" i="6"/>
  <c r="P36" i="6"/>
  <c r="P37" i="6" s="1"/>
  <c r="H35" i="6"/>
  <c r="H37" i="6" s="1"/>
  <c r="W36" i="6"/>
  <c r="W37" i="6" s="1"/>
  <c r="K35" i="6"/>
  <c r="K37" i="6" s="1"/>
  <c r="Y37" i="6" l="1"/>
  <c r="I19" i="7"/>
  <c r="E7" i="7"/>
  <c r="G16" i="7"/>
  <c r="H3" i="7"/>
  <c r="F8" i="7"/>
  <c r="G10" i="7"/>
  <c r="I13" i="7"/>
  <c r="G17" i="7"/>
  <c r="H21" i="7"/>
  <c r="G4" i="7"/>
  <c r="E12" i="7"/>
  <c r="G20" i="7"/>
  <c r="I2" i="7"/>
  <c r="F5" i="7"/>
  <c r="H2" i="7"/>
  <c r="I4" i="7"/>
  <c r="F18" i="7"/>
  <c r="G5" i="7"/>
  <c r="I14" i="7"/>
  <c r="E2" i="7"/>
  <c r="F6" i="7"/>
  <c r="E8" i="7"/>
  <c r="G11" i="7"/>
  <c r="G15" i="7"/>
  <c r="F19" i="7"/>
  <c r="G2" i="7"/>
  <c r="I5" i="7"/>
  <c r="F14" i="7"/>
  <c r="G22" i="7"/>
  <c r="F22" i="7"/>
  <c r="I12" i="7"/>
  <c r="E16" i="7"/>
  <c r="J16" i="7" s="1"/>
  <c r="K16" i="7" s="1"/>
  <c r="I11" i="7"/>
  <c r="I16" i="7"/>
  <c r="E22" i="7"/>
  <c r="H8" i="7"/>
  <c r="I15" i="7"/>
  <c r="H17" i="7"/>
  <c r="H16" i="7"/>
  <c r="I3" i="7"/>
  <c r="F13" i="7"/>
  <c r="E21" i="7"/>
  <c r="F4" i="7"/>
  <c r="E6" i="7"/>
  <c r="G9" i="7"/>
  <c r="E13" i="7"/>
  <c r="F17" i="7"/>
  <c r="G18" i="7"/>
  <c r="H5" i="7"/>
  <c r="F9" i="7"/>
  <c r="F16" i="7"/>
  <c r="G13" i="7"/>
  <c r="E17" i="7"/>
  <c r="E5" i="7"/>
  <c r="J5" i="7" s="1"/>
  <c r="L5" i="7" s="1"/>
  <c r="F7" i="7"/>
  <c r="H18" i="7"/>
  <c r="H14" i="7"/>
  <c r="I10" i="7"/>
  <c r="H13" i="7"/>
  <c r="H10" i="7"/>
  <c r="G6" i="7"/>
  <c r="E15" i="7"/>
  <c r="F2" i="7"/>
  <c r="H11" i="7"/>
  <c r="E19" i="7"/>
  <c r="I20" i="7"/>
  <c r="E4" i="7"/>
  <c r="G7" i="7"/>
  <c r="E11" i="7"/>
  <c r="F15" i="7"/>
  <c r="F12" i="7"/>
  <c r="I9" i="7"/>
  <c r="F3" i="7"/>
  <c r="F11" i="7"/>
  <c r="I22" i="7"/>
  <c r="I18" i="7"/>
  <c r="E9" i="7"/>
  <c r="H20" i="7"/>
  <c r="F21" i="7"/>
  <c r="E3" i="7"/>
  <c r="J3" i="7" s="1"/>
  <c r="K3" i="7" s="1"/>
  <c r="H15" i="7"/>
  <c r="G21" i="7"/>
  <c r="G12" i="7"/>
  <c r="G3" i="7"/>
  <c r="E10" i="7"/>
  <c r="G8" i="7"/>
  <c r="H6" i="7"/>
  <c r="E20" i="7"/>
  <c r="E18" i="7"/>
  <c r="G19" i="7"/>
  <c r="I7" i="7"/>
  <c r="F20" i="7"/>
  <c r="F10" i="7"/>
  <c r="H19" i="7"/>
  <c r="I6" i="7"/>
  <c r="H12" i="7"/>
  <c r="G14" i="7"/>
  <c r="I17" i="7"/>
  <c r="I21" i="7"/>
  <c r="H4" i="7"/>
  <c r="I8" i="7"/>
  <c r="H22" i="7"/>
  <c r="H9" i="7"/>
  <c r="E14" i="7"/>
  <c r="J14" i="7" s="1"/>
  <c r="K14" i="7" s="1"/>
  <c r="H7" i="7"/>
  <c r="G37" i="6"/>
  <c r="Z36" i="6"/>
  <c r="V37" i="6"/>
  <c r="M37" i="6"/>
  <c r="X37" i="6"/>
  <c r="F37" i="6"/>
  <c r="E2" i="8" a="1"/>
  <c r="O16" i="7" l="1"/>
  <c r="O3" i="7"/>
  <c r="J13" i="7"/>
  <c r="K13" i="7" s="1"/>
  <c r="M14" i="7"/>
  <c r="N3" i="7"/>
  <c r="J21" i="7"/>
  <c r="M21" i="7" s="1"/>
  <c r="M5" i="7"/>
  <c r="Q5" i="7" s="1" a="1"/>
  <c r="Q5" i="7" s="1"/>
  <c r="C47" i="9" s="1"/>
  <c r="J7" i="7"/>
  <c r="O7" i="7" s="1"/>
  <c r="I18" i="8"/>
  <c r="E6" i="8"/>
  <c r="I13" i="8"/>
  <c r="H21" i="8"/>
  <c r="I8" i="8"/>
  <c r="G13" i="8"/>
  <c r="F13" i="8"/>
  <c r="E13" i="8"/>
  <c r="I12" i="8"/>
  <c r="H12" i="8"/>
  <c r="H14" i="8"/>
  <c r="G14" i="8"/>
  <c r="F14" i="8"/>
  <c r="F17" i="8"/>
  <c r="G4" i="8"/>
  <c r="F12" i="8"/>
  <c r="E20" i="8"/>
  <c r="F7" i="8"/>
  <c r="F11" i="8"/>
  <c r="E11" i="8"/>
  <c r="F10" i="8"/>
  <c r="E10" i="8"/>
  <c r="I9" i="8"/>
  <c r="I11" i="8"/>
  <c r="H11" i="8"/>
  <c r="G11" i="8"/>
  <c r="G20" i="8"/>
  <c r="G15" i="8"/>
  <c r="G10" i="8"/>
  <c r="E15" i="8"/>
  <c r="H16" i="8"/>
  <c r="H15" i="8"/>
  <c r="I2" i="8"/>
  <c r="H10" i="8"/>
  <c r="G18" i="8"/>
  <c r="H5" i="8"/>
  <c r="G8" i="8"/>
  <c r="F8" i="8"/>
  <c r="E8" i="8"/>
  <c r="I7" i="8"/>
  <c r="E7" i="8"/>
  <c r="H9" i="8"/>
  <c r="G9" i="8"/>
  <c r="H8" i="8"/>
  <c r="I16" i="8"/>
  <c r="G5" i="8"/>
  <c r="E5" i="8"/>
  <c r="I6" i="8"/>
  <c r="H6" i="8"/>
  <c r="I10" i="8"/>
  <c r="I5" i="8"/>
  <c r="F21" i="8"/>
  <c r="I20" i="8"/>
  <c r="I19" i="8"/>
  <c r="G21" i="8"/>
  <c r="E17" i="8"/>
  <c r="E19" i="8"/>
  <c r="I17" i="8"/>
  <c r="G19" i="8"/>
  <c r="F16" i="8"/>
  <c r="G17" i="8"/>
  <c r="E14" i="8"/>
  <c r="I21" i="8"/>
  <c r="E9" i="8"/>
  <c r="E4" i="8"/>
  <c r="F6" i="8"/>
  <c r="F5" i="8"/>
  <c r="I4" i="8"/>
  <c r="G6" i="8"/>
  <c r="H18" i="8"/>
  <c r="H13" i="8"/>
  <c r="E21" i="8"/>
  <c r="H20" i="8"/>
  <c r="F22" i="8"/>
  <c r="E3" i="8"/>
  <c r="E22" i="8"/>
  <c r="F9" i="8"/>
  <c r="E12" i="8"/>
  <c r="F18" i="8"/>
  <c r="H17" i="8"/>
  <c r="F19" i="8"/>
  <c r="H7" i="8"/>
  <c r="H2" i="8"/>
  <c r="E16" i="8"/>
  <c r="I14" i="8"/>
  <c r="G16" i="8"/>
  <c r="G12" i="8"/>
  <c r="F20" i="8"/>
  <c r="G7" i="8"/>
  <c r="F15" i="8"/>
  <c r="G2" i="8"/>
  <c r="G3" i="8"/>
  <c r="F3" i="8"/>
  <c r="I22" i="8"/>
  <c r="H22" i="8"/>
  <c r="E2" i="8"/>
  <c r="H4" i="8"/>
  <c r="I3" i="8"/>
  <c r="H3" i="8"/>
  <c r="G22" i="8"/>
  <c r="F4" i="8"/>
  <c r="E18" i="8"/>
  <c r="H19" i="8"/>
  <c r="F2" i="8"/>
  <c r="I15" i="8"/>
  <c r="J20" i="7"/>
  <c r="O20" i="7" s="1"/>
  <c r="M7" i="7"/>
  <c r="L13" i="7"/>
  <c r="N5" i="7"/>
  <c r="O13" i="7"/>
  <c r="N14" i="7"/>
  <c r="J8" i="7"/>
  <c r="N8" i="7" s="1"/>
  <c r="J10" i="7"/>
  <c r="J17" i="7"/>
  <c r="O14" i="7"/>
  <c r="P14" i="7" s="1"/>
  <c r="J9" i="7"/>
  <c r="M9" i="7" s="1"/>
  <c r="J11" i="7"/>
  <c r="N7" i="7"/>
  <c r="L7" i="7"/>
  <c r="K5" i="7"/>
  <c r="K7" i="7"/>
  <c r="M3" i="7"/>
  <c r="J6" i="7"/>
  <c r="J2" i="7"/>
  <c r="L16" i="7"/>
  <c r="K11" i="7"/>
  <c r="M16" i="7"/>
  <c r="J4" i="7"/>
  <c r="J22" i="7"/>
  <c r="J12" i="7"/>
  <c r="J15" i="7"/>
  <c r="K15" i="7" s="1"/>
  <c r="L3" i="7"/>
  <c r="O5" i="7"/>
  <c r="P5" i="7" s="1"/>
  <c r="N16" i="7"/>
  <c r="L14" i="7"/>
  <c r="J18" i="7"/>
  <c r="J19" i="7"/>
  <c r="M19" i="7" s="1"/>
  <c r="J16" i="8" l="1"/>
  <c r="K16" i="8" s="1"/>
  <c r="P7" i="7"/>
  <c r="P3" i="7"/>
  <c r="J6" i="8"/>
  <c r="K6" i="8" s="1"/>
  <c r="Q7" i="7" a="1"/>
  <c r="Q7" i="7" s="1"/>
  <c r="C49" i="9" s="1"/>
  <c r="X53" i="9" s="1"/>
  <c r="Q14" i="7" a="1"/>
  <c r="Q14" i="7" s="1"/>
  <c r="C56" i="9" s="1"/>
  <c r="K9" i="7"/>
  <c r="O21" i="7"/>
  <c r="P16" i="7"/>
  <c r="K21" i="7"/>
  <c r="N21" i="7"/>
  <c r="M15" i="7"/>
  <c r="Q16" i="7" a="1"/>
  <c r="Q16" i="7" s="1"/>
  <c r="C58" i="9" s="1"/>
  <c r="O9" i="7"/>
  <c r="N13" i="7"/>
  <c r="M13" i="7"/>
  <c r="L16" i="8"/>
  <c r="L21" i="7"/>
  <c r="L22" i="8"/>
  <c r="M22" i="8"/>
  <c r="M10" i="8"/>
  <c r="N16" i="8"/>
  <c r="M12" i="7"/>
  <c r="N12" i="7"/>
  <c r="O12" i="7"/>
  <c r="L12" i="7"/>
  <c r="K12" i="7"/>
  <c r="O6" i="7"/>
  <c r="L6" i="7"/>
  <c r="K6" i="7"/>
  <c r="N6" i="7"/>
  <c r="N9" i="7"/>
  <c r="L9" i="7"/>
  <c r="K20" i="7"/>
  <c r="M22" i="7"/>
  <c r="O22" i="7"/>
  <c r="K22" i="7"/>
  <c r="J22" i="8"/>
  <c r="J11" i="8"/>
  <c r="O16" i="8"/>
  <c r="L4" i="7"/>
  <c r="K4" i="7"/>
  <c r="N4" i="7"/>
  <c r="M4" i="7"/>
  <c r="N17" i="7"/>
  <c r="L17" i="7"/>
  <c r="J3" i="8"/>
  <c r="O17" i="7"/>
  <c r="L20" i="7"/>
  <c r="M20" i="7"/>
  <c r="N20" i="7"/>
  <c r="P20" i="7" s="1"/>
  <c r="L22" i="7"/>
  <c r="Q21" i="7" a="1"/>
  <c r="Q21" i="7" s="1"/>
  <c r="C63" i="9" s="1"/>
  <c r="X52" i="9" s="1"/>
  <c r="O8" i="7"/>
  <c r="L8" i="7"/>
  <c r="J4" i="8"/>
  <c r="J19" i="8"/>
  <c r="J7" i="8"/>
  <c r="J20" i="8"/>
  <c r="M6" i="7"/>
  <c r="K10" i="7"/>
  <c r="N10" i="7"/>
  <c r="O10" i="7"/>
  <c r="K17" i="7"/>
  <c r="J2" i="8"/>
  <c r="J21" i="8"/>
  <c r="N21" i="8" s="1"/>
  <c r="J9" i="8"/>
  <c r="J17" i="8"/>
  <c r="O17" i="8" s="1"/>
  <c r="J13" i="8"/>
  <c r="M10" i="7"/>
  <c r="M17" i="7"/>
  <c r="N22" i="7"/>
  <c r="M16" i="8"/>
  <c r="Q3" i="7" a="1"/>
  <c r="Q3" i="7" s="1"/>
  <c r="C45" i="9" s="1"/>
  <c r="X44" i="9" s="1"/>
  <c r="L19" i="7"/>
  <c r="O19" i="7"/>
  <c r="K19" i="7"/>
  <c r="J5" i="8"/>
  <c r="J8" i="8"/>
  <c r="N19" i="7"/>
  <c r="L10" i="7"/>
  <c r="K8" i="7"/>
  <c r="N18" i="7"/>
  <c r="O18" i="7"/>
  <c r="L18" i="7"/>
  <c r="K18" i="7"/>
  <c r="O15" i="7"/>
  <c r="L15" i="7"/>
  <c r="N15" i="7"/>
  <c r="N2" i="7"/>
  <c r="K2" i="7"/>
  <c r="O2" i="7"/>
  <c r="L2" i="7"/>
  <c r="M2" i="7"/>
  <c r="L11" i="7"/>
  <c r="M11" i="7"/>
  <c r="O11" i="7"/>
  <c r="N11" i="7"/>
  <c r="J18" i="8"/>
  <c r="J12" i="8"/>
  <c r="N12" i="8" s="1"/>
  <c r="J14" i="8"/>
  <c r="J15" i="8"/>
  <c r="M15" i="8" s="1"/>
  <c r="J10" i="8"/>
  <c r="O10" i="8" s="1"/>
  <c r="M18" i="7"/>
  <c r="M8" i="7"/>
  <c r="O4" i="7"/>
  <c r="P48" i="9"/>
  <c r="X50" i="9"/>
  <c r="P45" i="9"/>
  <c r="M6" i="8" l="1"/>
  <c r="P9" i="7"/>
  <c r="P21" i="7"/>
  <c r="L6" i="8"/>
  <c r="Q6" i="8" s="1" a="1"/>
  <c r="Q6" i="8" s="1"/>
  <c r="D48" i="9" s="1"/>
  <c r="Y45" i="9" s="1"/>
  <c r="N6" i="8"/>
  <c r="O6" i="8"/>
  <c r="Q13" i="7" a="1"/>
  <c r="Q13" i="7" s="1"/>
  <c r="C55" i="9" s="1"/>
  <c r="P47" i="9" s="1"/>
  <c r="P13" i="7"/>
  <c r="P11" i="7"/>
  <c r="Q15" i="7" a="1"/>
  <c r="Q15" i="7" s="1"/>
  <c r="C57" i="9" s="1"/>
  <c r="P49" i="9" s="1"/>
  <c r="Q16" i="8" a="1"/>
  <c r="Q16" i="8" s="1"/>
  <c r="D58" i="9" s="1"/>
  <c r="Y50" i="9" s="1"/>
  <c r="Q18" i="7" a="1"/>
  <c r="Q18" i="7" s="1"/>
  <c r="C60" i="9" s="1"/>
  <c r="P51" i="9" s="1"/>
  <c r="P6" i="7"/>
  <c r="P12" i="7"/>
  <c r="L7" i="8"/>
  <c r="K7" i="8"/>
  <c r="M7" i="8"/>
  <c r="O7" i="8"/>
  <c r="N7" i="8"/>
  <c r="N2" i="8"/>
  <c r="O2" i="8"/>
  <c r="K2" i="8"/>
  <c r="L2" i="8"/>
  <c r="M2" i="8"/>
  <c r="L19" i="8"/>
  <c r="M19" i="8"/>
  <c r="O19" i="8"/>
  <c r="N19" i="8"/>
  <c r="K19" i="8"/>
  <c r="Q4" i="7" a="1"/>
  <c r="Q4" i="7" s="1"/>
  <c r="C46" i="9" s="1"/>
  <c r="I44" i="9" s="1"/>
  <c r="Q9" i="7" a="1"/>
  <c r="Q9" i="7" s="1"/>
  <c r="C51" i="9" s="1"/>
  <c r="X46" i="9" s="1"/>
  <c r="Q12" i="7" a="1"/>
  <c r="Q12" i="7" s="1"/>
  <c r="C54" i="9" s="1"/>
  <c r="X49" i="9" s="1"/>
  <c r="K10" i="8"/>
  <c r="L10" i="8"/>
  <c r="N10" i="8"/>
  <c r="Q11" i="7" a="1"/>
  <c r="Q11" i="7" s="1"/>
  <c r="C53" i="9" s="1"/>
  <c r="X48" i="9" s="1"/>
  <c r="P15" i="7"/>
  <c r="K8" i="8"/>
  <c r="M8" i="8"/>
  <c r="L8" i="8"/>
  <c r="Q17" i="7" a="1"/>
  <c r="Q17" i="7" s="1"/>
  <c r="C59" i="9" s="1"/>
  <c r="P50" i="9" s="1"/>
  <c r="M4" i="8"/>
  <c r="K4" i="8"/>
  <c r="N4" i="8"/>
  <c r="L4" i="8"/>
  <c r="O4" i="8"/>
  <c r="Q20" i="7" a="1"/>
  <c r="Q20" i="7" s="1"/>
  <c r="C62" i="9" s="1"/>
  <c r="P52" i="9" s="1"/>
  <c r="K14" i="8"/>
  <c r="L14" i="8"/>
  <c r="O14" i="8"/>
  <c r="N14" i="8"/>
  <c r="Q19" i="7" a="1"/>
  <c r="Q19" i="7" s="1"/>
  <c r="C61" i="9" s="1"/>
  <c r="X51" i="9" s="1"/>
  <c r="P8" i="7"/>
  <c r="K3" i="8"/>
  <c r="N3" i="8"/>
  <c r="L3" i="8"/>
  <c r="O11" i="8"/>
  <c r="L11" i="8"/>
  <c r="N11" i="8"/>
  <c r="M11" i="8"/>
  <c r="K11" i="8"/>
  <c r="K12" i="8"/>
  <c r="L12" i="8"/>
  <c r="M12" i="8"/>
  <c r="O12" i="8"/>
  <c r="P2" i="7"/>
  <c r="P18" i="7"/>
  <c r="P19" i="7"/>
  <c r="M13" i="8"/>
  <c r="O13" i="8"/>
  <c r="K13" i="8"/>
  <c r="L13" i="8"/>
  <c r="N13" i="8"/>
  <c r="Q10" i="7" a="1"/>
  <c r="Q10" i="7" s="1"/>
  <c r="C52" i="9" s="1"/>
  <c r="X47" i="9" s="1"/>
  <c r="O22" i="8"/>
  <c r="N22" i="8"/>
  <c r="O3" i="8"/>
  <c r="K21" i="8"/>
  <c r="O21" i="8"/>
  <c r="L21" i="8"/>
  <c r="M21" i="8"/>
  <c r="N15" i="8"/>
  <c r="K15" i="8"/>
  <c r="O15" i="8"/>
  <c r="L15" i="8"/>
  <c r="M5" i="8"/>
  <c r="K5" i="8"/>
  <c r="O5" i="8"/>
  <c r="L5" i="8"/>
  <c r="P17" i="7"/>
  <c r="P16" i="8"/>
  <c r="K18" i="8"/>
  <c r="O18" i="8"/>
  <c r="N18" i="8"/>
  <c r="L18" i="8"/>
  <c r="M18" i="8"/>
  <c r="L17" i="8"/>
  <c r="M17" i="8"/>
  <c r="N17" i="8"/>
  <c r="K17" i="8"/>
  <c r="Q17" i="8" s="1" a="1"/>
  <c r="Q17" i="8" s="1"/>
  <c r="D59" i="9" s="1"/>
  <c r="Q50" i="9" s="1"/>
  <c r="Q22" i="7" a="1"/>
  <c r="Q22" i="7" s="1"/>
  <c r="C64" i="9" s="1"/>
  <c r="P53" i="9" s="1"/>
  <c r="Q6" i="7" a="1"/>
  <c r="Q6" i="7" s="1"/>
  <c r="C48" i="9" s="1"/>
  <c r="X45" i="9" s="1"/>
  <c r="N8" i="8"/>
  <c r="M14" i="8"/>
  <c r="P10" i="7"/>
  <c r="B6" i="9" a="1"/>
  <c r="Q2" i="7" a="1"/>
  <c r="Q2" i="7" s="1"/>
  <c r="C44" i="9" s="1"/>
  <c r="P4" i="7"/>
  <c r="Q8" i="7" a="1"/>
  <c r="Q8" i="7" s="1"/>
  <c r="C50" i="9" s="1"/>
  <c r="P46" i="9" s="1"/>
  <c r="K22" i="8"/>
  <c r="O9" i="8"/>
  <c r="L9" i="8"/>
  <c r="M9" i="8"/>
  <c r="N9" i="8"/>
  <c r="K9" i="8"/>
  <c r="K20" i="8"/>
  <c r="M20" i="8"/>
  <c r="N20" i="8"/>
  <c r="L20" i="8"/>
  <c r="O20" i="8"/>
  <c r="P22" i="7"/>
  <c r="O8" i="8"/>
  <c r="M3" i="8"/>
  <c r="N5" i="8"/>
  <c r="E58" i="9"/>
  <c r="Z50" i="9" s="1"/>
  <c r="AB50" i="9" s="1"/>
  <c r="E48" i="9" l="1"/>
  <c r="Z45" i="9" s="1"/>
  <c r="AB45" i="9" s="1"/>
  <c r="P8" i="8"/>
  <c r="P6" i="8"/>
  <c r="Q18" i="8" a="1"/>
  <c r="Q18" i="8" s="1"/>
  <c r="D60" i="9" s="1"/>
  <c r="Q51" i="9" s="1"/>
  <c r="P17" i="8"/>
  <c r="P10" i="8"/>
  <c r="P12" i="8"/>
  <c r="Q10" i="8" a="1"/>
  <c r="Q10" i="8" s="1"/>
  <c r="D52" i="9" s="1"/>
  <c r="Y47" i="9" s="1"/>
  <c r="Q20" i="8" a="1"/>
  <c r="Q20" i="8" s="1"/>
  <c r="D62" i="9" s="1"/>
  <c r="E62" i="9" s="1"/>
  <c r="R52" i="9" s="1"/>
  <c r="T52" i="9" s="1"/>
  <c r="P15" i="8"/>
  <c r="Q9" i="8" a="1"/>
  <c r="Q9" i="8" s="1"/>
  <c r="D51" i="9" s="1"/>
  <c r="P44" i="9"/>
  <c r="C65" i="9"/>
  <c r="C66" i="9" s="1"/>
  <c r="Q15" i="8" a="1"/>
  <c r="Q15" i="8" s="1"/>
  <c r="D57" i="9" s="1"/>
  <c r="P22" i="8"/>
  <c r="Q4" i="8" a="1"/>
  <c r="Q4" i="8" s="1"/>
  <c r="D46" i="9" s="1"/>
  <c r="P19" i="8"/>
  <c r="B6" i="9"/>
  <c r="E6" i="9"/>
  <c r="F6" i="9"/>
  <c r="D6" i="9"/>
  <c r="C6" i="9"/>
  <c r="P14" i="8"/>
  <c r="P7" i="8"/>
  <c r="Q52" i="9"/>
  <c r="P20" i="8"/>
  <c r="P5" i="8"/>
  <c r="Q14" i="8" a="1"/>
  <c r="Q14" i="8" s="1"/>
  <c r="D56" i="9" s="1"/>
  <c r="Q7" i="8" a="1"/>
  <c r="Q7" i="8" s="1"/>
  <c r="D49" i="9" s="1"/>
  <c r="P11" i="8"/>
  <c r="E59" i="9"/>
  <c r="R50" i="9" s="1"/>
  <c r="N50" i="9" s="1"/>
  <c r="P9" i="8"/>
  <c r="Q5" i="8" a="1"/>
  <c r="Q5" i="8" s="1"/>
  <c r="D47" i="9" s="1"/>
  <c r="P21" i="8"/>
  <c r="Q13" i="8" a="1"/>
  <c r="Q13" i="8" s="1"/>
  <c r="D55" i="9" s="1"/>
  <c r="Q22" i="8" a="1"/>
  <c r="Q22" i="8" s="1"/>
  <c r="D64" i="9" s="1"/>
  <c r="Q21" i="8" a="1"/>
  <c r="Q21" i="8" s="1"/>
  <c r="D63" i="9" s="1"/>
  <c r="P13" i="8"/>
  <c r="Q12" i="8" a="1"/>
  <c r="Q12" i="8" s="1"/>
  <c r="D54" i="9" s="1"/>
  <c r="Q3" i="8" a="1"/>
  <c r="Q3" i="8" s="1"/>
  <c r="D45" i="9" s="1"/>
  <c r="P4" i="8"/>
  <c r="Q8" i="8" a="1"/>
  <c r="Q8" i="8" s="1"/>
  <c r="D50" i="9" s="1"/>
  <c r="Q2" i="8" a="1"/>
  <c r="Q2" i="8" s="1"/>
  <c r="D44" i="9" s="1"/>
  <c r="B9" i="9" a="1"/>
  <c r="P18" i="8"/>
  <c r="P3" i="8"/>
  <c r="Q11" i="8" a="1"/>
  <c r="Q11" i="8" s="1"/>
  <c r="D53" i="9" s="1"/>
  <c r="Y48" i="9" s="1"/>
  <c r="Q19" i="8" a="1"/>
  <c r="Q19" i="8" s="1"/>
  <c r="D61" i="9" s="1"/>
  <c r="P2" i="8"/>
  <c r="N52" i="9"/>
  <c r="T50" i="9" l="1"/>
  <c r="E52" i="9"/>
  <c r="Z47" i="9" s="1"/>
  <c r="AB47" i="9" s="1"/>
  <c r="E60" i="9"/>
  <c r="R51" i="9" s="1"/>
  <c r="E54" i="9"/>
  <c r="Z49" i="9" s="1"/>
  <c r="AB49" i="9" s="1"/>
  <c r="Y49" i="9"/>
  <c r="J44" i="9"/>
  <c r="E46" i="9"/>
  <c r="Y52" i="9"/>
  <c r="E63" i="9"/>
  <c r="Z52" i="9" s="1"/>
  <c r="AB52" i="9" s="1"/>
  <c r="E9" i="9"/>
  <c r="D9" i="9"/>
  <c r="C9" i="9"/>
  <c r="B9" i="9"/>
  <c r="F9" i="9"/>
  <c r="Q53" i="9"/>
  <c r="E64" i="9"/>
  <c r="R53" i="9" s="1"/>
  <c r="Y53" i="9"/>
  <c r="E49" i="9"/>
  <c r="Z53" i="9" s="1"/>
  <c r="AB53" i="9" s="1"/>
  <c r="Q49" i="9"/>
  <c r="E57" i="9"/>
  <c r="R49" i="9" s="1"/>
  <c r="E56" i="9"/>
  <c r="R48" i="9" s="1"/>
  <c r="Q48" i="9"/>
  <c r="Q44" i="9"/>
  <c r="D65" i="9"/>
  <c r="D66" i="9" s="1"/>
  <c r="E44" i="9"/>
  <c r="R44" i="9" s="1"/>
  <c r="Q47" i="9"/>
  <c r="E55" i="9"/>
  <c r="R47" i="9" s="1"/>
  <c r="Q46" i="9"/>
  <c r="E50" i="9"/>
  <c r="R46" i="9" s="1"/>
  <c r="E51" i="9"/>
  <c r="Z46" i="9" s="1"/>
  <c r="AB46" i="9" s="1"/>
  <c r="Y46" i="9"/>
  <c r="Y51" i="9"/>
  <c r="E61" i="9"/>
  <c r="Z51" i="9" s="1"/>
  <c r="AB51" i="9" s="1"/>
  <c r="Y44" i="9"/>
  <c r="E45" i="9"/>
  <c r="Z44" i="9" s="1"/>
  <c r="AB44" i="9" s="1"/>
  <c r="Q45" i="9"/>
  <c r="E47" i="9"/>
  <c r="R45" i="9" s="1"/>
  <c r="I5" i="9" a="1"/>
  <c r="I5" i="9" s="1"/>
  <c r="C13" i="9" s="1"/>
  <c r="E53" i="9"/>
  <c r="Z48" i="9" s="1"/>
  <c r="AB48" i="9" s="1"/>
  <c r="N51" i="9" l="1"/>
  <c r="T51" i="9"/>
  <c r="T44" i="9"/>
  <c r="N44" i="9"/>
  <c r="N49" i="9"/>
  <c r="T49" i="9"/>
  <c r="N47" i="9"/>
  <c r="T47" i="9"/>
  <c r="N53" i="9"/>
  <c r="T53" i="9"/>
  <c r="N45" i="9"/>
  <c r="T45" i="9"/>
  <c r="N46" i="9"/>
  <c r="T46" i="9"/>
  <c r="T48" i="9"/>
  <c r="N48" i="9"/>
  <c r="I8" i="9" a="1"/>
  <c r="I8" i="9" s="1"/>
  <c r="F13" i="9" s="1"/>
  <c r="H13" i="9" s="1"/>
</calcChain>
</file>

<file path=xl/sharedStrings.xml><?xml version="1.0" encoding="utf-8"?>
<sst xmlns="http://schemas.openxmlformats.org/spreadsheetml/2006/main" count="626" uniqueCount="189">
  <si>
    <t>Pengetahuan</t>
  </si>
  <si>
    <t>Peran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</si>
  <si>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</si>
  <si>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</si>
  <si>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</si>
  <si>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</si>
  <si>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</si>
  <si>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</si>
  <si>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</si>
  <si>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</si>
  <si>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</si>
  <si>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</si>
  <si>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</si>
  <si>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</si>
  <si>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</si>
  <si>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</si>
  <si>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</si>
  <si>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</si>
  <si>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</si>
  <si>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</si>
  <si>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</si>
  <si>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</si>
  <si>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</si>
  <si>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6-8 Tahun</t>
  </si>
  <si>
    <t>Pemilik</t>
  </si>
  <si>
    <t>A1</t>
  </si>
  <si>
    <t>4-6 Tahun</t>
  </si>
  <si>
    <t>A2</t>
  </si>
  <si>
    <t>&lt;2 Tahun</t>
  </si>
  <si>
    <t>2-4 Tahun</t>
  </si>
  <si>
    <t>A4</t>
  </si>
  <si>
    <t>A5</t>
  </si>
  <si>
    <t>A6</t>
  </si>
  <si>
    <t>Pengguna Bangunan</t>
  </si>
  <si>
    <t>A7</t>
  </si>
  <si>
    <t>A8</t>
  </si>
  <si>
    <t>A9</t>
  </si>
  <si>
    <t>Masyarakat Sekitar</t>
  </si>
  <si>
    <t>A10</t>
  </si>
  <si>
    <t>A11</t>
  </si>
  <si>
    <t>A12</t>
  </si>
  <si>
    <t>S1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</si>
  <si>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</si>
  <si>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</si>
  <si>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</si>
  <si>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</si>
  <si>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</si>
  <si>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</si>
  <si>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</si>
  <si>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</si>
  <si>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</si>
  <si>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</si>
  <si>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</si>
  <si>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</si>
  <si>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</si>
  <si>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</si>
  <si>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</si>
  <si>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</si>
  <si>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</si>
  <si>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</si>
  <si>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</si>
  <si>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</si>
  <si>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</si>
  <si>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</si>
  <si>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</si>
  <si>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</si>
  <si>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</si>
  <si>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</si>
  <si>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</si>
  <si>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</si>
  <si>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</si>
  <si>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</si>
  <si>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</si>
  <si>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Simbol</t>
  </si>
  <si>
    <t>Eigenvector</t>
  </si>
  <si>
    <t>Normalisasi</t>
  </si>
  <si>
    <t>Total</t>
  </si>
  <si>
    <t>UCINET</t>
  </si>
  <si>
    <t>DEGREE</t>
  </si>
  <si>
    <t>2LOCAL</t>
  </si>
  <si>
    <t>EIGEN</t>
  </si>
  <si>
    <t>CLOSENESS</t>
  </si>
  <si>
    <t>BETWENNES</t>
  </si>
  <si>
    <t>Expectation</t>
  </si>
  <si>
    <t>Klasifikasi Penilaian</t>
  </si>
  <si>
    <t>SR</t>
  </si>
  <si>
    <t>R</t>
  </si>
  <si>
    <t>S</t>
  </si>
  <si>
    <t>T</t>
  </si>
  <si>
    <t>ST</t>
  </si>
  <si>
    <t>Reality</t>
  </si>
  <si>
    <t>Bobot</t>
  </si>
  <si>
    <t>No.</t>
  </si>
  <si>
    <t>Skor</t>
  </si>
  <si>
    <t>bobot</t>
  </si>
  <si>
    <t>Ekspektasi</t>
  </si>
  <si>
    <t>=</t>
  </si>
  <si>
    <t>Realita</t>
  </si>
  <si>
    <t>SBr</t>
  </si>
  <si>
    <t>Br</t>
  </si>
  <si>
    <t>B</t>
  </si>
  <si>
    <t>SB</t>
  </si>
  <si>
    <t>(t)</t>
  </si>
  <si>
    <t>Keseluruhan</t>
  </si>
  <si>
    <t>Sesuai Ekspektasi</t>
  </si>
  <si>
    <t>Belum memenuhi ekspektasi</t>
  </si>
  <si>
    <t>Melebihi Ekspektasi</t>
  </si>
  <si>
    <t>Gap X Bobot</t>
  </si>
  <si>
    <t>Rank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</si>
  <si>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</si>
  <si>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</si>
  <si>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</si>
  <si>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</si>
  <si>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</si>
  <si>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</si>
  <si>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</si>
  <si>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</si>
  <si>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</si>
  <si>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</si>
  <si>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</si>
  <si>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Code</t>
  </si>
  <si>
    <t>Weight</t>
  </si>
  <si>
    <t>Gap X Weight</t>
  </si>
  <si>
    <t>umur</t>
  </si>
  <si>
    <t>pendidikan</t>
  </si>
  <si>
    <t>SMA/SMK</t>
  </si>
  <si>
    <t>SMP</t>
  </si>
  <si>
    <t>Sarjana</t>
  </si>
  <si>
    <t>Magister</t>
  </si>
  <si>
    <t>34-41 Tahun</t>
  </si>
  <si>
    <t>26-33  Tahun</t>
  </si>
  <si>
    <t>26-33 Tahun</t>
  </si>
  <si>
    <t>18-25 Tahun</t>
  </si>
  <si>
    <t>42-49 Tahun</t>
  </si>
  <si>
    <t>Pendidikan</t>
  </si>
  <si>
    <t>Usia</t>
  </si>
  <si>
    <t>Pendidikan Terkahir</t>
  </si>
  <si>
    <t>Lama Pengetahuan Mengenai Bangunan</t>
  </si>
  <si>
    <t>Jumlah</t>
  </si>
  <si>
    <t>total</t>
  </si>
  <si>
    <t>Kelompok</t>
  </si>
  <si>
    <t>Owner I</t>
  </si>
  <si>
    <t>Owner II</t>
  </si>
  <si>
    <t>Manajemen Bangunan</t>
  </si>
  <si>
    <t>Keamanan</t>
  </si>
  <si>
    <t>Kebersihan</t>
  </si>
  <si>
    <t>Penghuni</t>
  </si>
  <si>
    <t>Tamu</t>
  </si>
  <si>
    <t>Pengguna Kantor</t>
  </si>
  <si>
    <t>Pengguna Jalan</t>
  </si>
  <si>
    <t>Masyarakat sekitar yang tinggal disekitar</t>
  </si>
  <si>
    <t>Masyarakat sekitar yang memiliki usaha disekitar</t>
  </si>
  <si>
    <t>Bangunan memberikan rasa aman secara fisik (Contoh: Tidak terjadi kekerasan, Perbuatan Asusila, Pencurian, dll).</t>
  </si>
  <si>
    <t>Bangunan memberikan rasa selamat secara fisik (Contoh: Tidak membahayakan keselamatan dari elemen bangunan, memberikan informasi penanganan bahaya, Penyediaan alat penanganan bahaya, dll).</t>
  </si>
  <si>
    <t>Bangunan mengutamakan aspek kesehatan dari pencemaran / permasalahan lingkungan (Contoh: Cahaya, suhu, Suara, Udara, Air, Getaran dan Kebersihan).</t>
  </si>
  <si>
    <t>Bangunan memberikan rasa nyaman secara fisik terhadap Kondisi Cahaya, Suhu, Suara, Udara, Air, Getaran dan Kebersihan.</t>
  </si>
  <si>
    <t>Masyarakat/warga lokal memiliki kesempatan bekerja pada bangunan.</t>
  </si>
  <si>
    <t>Bangunan memberikan manfaat ekonomi kepada masyarakat sekitar seperti merangsang pertumbuhan usaha.</t>
  </si>
  <si>
    <t>Pemangku kepentingan dilibatkan dalam proses pengambilan keputusan.</t>
  </si>
  <si>
    <t>Konflik pemangku kepentingan dapat terselesaikan.</t>
  </si>
  <si>
    <t>Kemudahan berkomunikasi dan pertukaran informasi terhadap pemangku kepentingan.</t>
  </si>
  <si>
    <t>Masyarakat sekitar tidak merasa terganggu dengan adanya gedung.</t>
  </si>
  <si>
    <t>Bangunan tidak merusak nilai budaya masyarakat/warga sekitar.</t>
  </si>
  <si>
    <t>Tersedia tempat parkir kendaraan pada bangunan.</t>
  </si>
  <si>
    <t>Tertatanya alur keluar masuk kendaraan pada bangunan.</t>
  </si>
  <si>
    <t>Tersedianya kemudahan akses terhadap fasilitas publik (Contoh: transportasi umum, pendidikan, rekreasi, tempat kerja, pusat perbelanjaan, olahraga, dll).</t>
  </si>
  <si>
    <t>Tersedianya kemudahan akses terhadap fasilitas darurat (Contoh: Kesehatan, Kepolisian, Pemadam kebakaran).</t>
  </si>
  <si>
    <t>Bangunan menyediakan kemudahan akses untuk keterbatasan fisik (disabilitas).</t>
  </si>
  <si>
    <r>
      <t>Bangunan memberikan hubungan emosional antara pengguna dan lingkungan sehingga memunculkan kesan yang baik (</t>
    </r>
    <r>
      <rPr>
        <i/>
        <sz val="12"/>
        <color rgb="FF000000"/>
        <rFont val="Times New Roman"/>
        <family val="1"/>
      </rPr>
      <t>Sense of Place</t>
    </r>
    <r>
      <rPr>
        <sz val="12"/>
        <color rgb="FF000000"/>
        <rFont val="Times New Roman"/>
        <family val="1"/>
      </rPr>
      <t>).</t>
    </r>
  </si>
  <si>
    <t>Bangunan bisa menjadi tempat melakukan interaksi sosial secara individu maupun kelompok.</t>
  </si>
  <si>
    <t>Bangunan memperhatikan aspek estetika serta kesesuaian fungsinya.</t>
  </si>
  <si>
    <t>Terdapat ruang terbuka komunal pada bangunan.</t>
  </si>
  <si>
    <t>Terdapat ruang privasi visual pada bangunan.</t>
  </si>
  <si>
    <r>
      <t>Bangunan memberikan hubungan emosional antara pengguna dan lingkungan sehingga memunculkan kesan yang baik (</t>
    </r>
    <r>
      <rPr>
        <i/>
        <sz val="11"/>
        <color rgb="FF000000"/>
        <rFont val="Times New Roman"/>
        <family val="1"/>
      </rPr>
      <t>Sense of Place</t>
    </r>
    <r>
      <rPr>
        <sz val="11"/>
        <color rgb="FF000000"/>
        <rFont val="Times New Roman"/>
        <family val="1"/>
      </rPr>
      <t>).</t>
    </r>
  </si>
  <si>
    <t>Kriteria Keberlanjutan Sosial</t>
  </si>
  <si>
    <t>Sangat Rendah</t>
  </si>
  <si>
    <t>Rendah</t>
  </si>
  <si>
    <t>Sedang</t>
  </si>
  <si>
    <t>Baik</t>
  </si>
  <si>
    <t>Sangat Baik</t>
  </si>
  <si>
    <t>Sangat Buruk</t>
  </si>
  <si>
    <t>Buruk</t>
  </si>
  <si>
    <t>TASB</t>
  </si>
  <si>
    <t>AASB</t>
  </si>
  <si>
    <t>ASB GAP</t>
  </si>
  <si>
    <t>ASB Gap</t>
  </si>
  <si>
    <t>Pengaruh Kriteria</t>
  </si>
  <si>
    <t>Rekomendasi Prioritas</t>
  </si>
  <si>
    <t>Gap x Bobot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</si>
</sst>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00"/>
    <numFmt numFmtId="166" formatCode="0.0000"/>
    <numFmt numFmtId="167" formatCode="_(* #,##0.000_);_(* \(#,##0.000\);_(* &quot;-&quot;??_);_(@_)"/>
  </numFmts>
  <fonts count="22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b/>
      <sz val="11"/>
      <color theme="1"/>
      <name val="Times New Roman"/>
    </font>
    <font>
      <sz val="11"/>
      <color rgb="FF000000"/>
      <name val="Times New Roman"/>
    </font>
    <font>
      <sz val="11"/>
      <color theme="1"/>
      <name val="Calibri"/>
    </font>
    <font>
      <sz val="8"/>
      <name val="Times New Roman"/>
      <family val="2"/>
    </font>
    <font>
      <sz val="12"/>
      <color theme="1"/>
      <name val="Times New Roman"/>
      <family val="1"/>
    </font>
    <font>
      <sz val="11"/>
      <color theme="1"/>
      <name val="Times New Roman"/>
    </font>
    <font>
      <b/>
      <sz val="11"/>
      <color theme="1"/>
      <name val="Times New Roman"/>
      <family val="1"/>
    </font>
    <font>
      <sz val="11"/>
      <name val="Times New Roman"/>
    </font>
    <font>
      <b/>
      <sz val="11"/>
      <color rgb="FF000000"/>
      <name val="Times New Roman"/>
      <family val="1"/>
    </font>
    <font>
      <sz val="12"/>
      <color theme="1"/>
      <name val="Times New Roman"/>
    </font>
    <font>
      <b/>
      <sz val="12"/>
      <color theme="1"/>
      <name val="Times New Roman"/>
    </font>
    <font>
      <b/>
      <sz val="12"/>
      <color rgb="FF000000"/>
      <name val="Times New Roman"/>
    </font>
    <font>
      <sz val="12"/>
      <name val="Times New Roman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i/>
      <sz val="11"/>
      <color rgb="FF000000"/>
      <name val="Times New Roman"/>
      <family val="1"/>
    </font>
    <font>
      <b/>
      <sz val="11"/>
      <color theme="0"/>
      <name val="Times New Roman"/>
      <family val="1"/>
    </font>
    <font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7" fillId="0" borderId="0"/>
  </cellStyleXfs>
  <cellXfs count="120">
    <xf numFmtId="0" fontId="0" fillId="0" borderId="0" xfId="0"/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165" fontId="6" fillId="0" borderId="2" xfId="0" applyNumberFormat="1" applyFont="1" applyBorder="1" applyAlignment="1">
      <alignment horizontal="center"/>
    </xf>
    <xf numFmtId="2" fontId="6" fillId="0" borderId="2" xfId="0" applyNumberFormat="1" applyFont="1" applyBorder="1" applyAlignment="1">
      <alignment horizontal="center"/>
    </xf>
    <xf numFmtId="165" fontId="0" fillId="0" borderId="0" xfId="0" applyNumberFormat="1"/>
    <xf numFmtId="0" fontId="7" fillId="0" borderId="0" xfId="2"/>
    <xf numFmtId="0" fontId="2" fillId="0" borderId="1" xfId="2" applyFont="1" applyBorder="1"/>
    <xf numFmtId="0" fontId="7" fillId="0" borderId="1" xfId="2" applyBorder="1" applyAlignment="1">
      <alignment horizontal="center"/>
    </xf>
    <xf numFmtId="0" fontId="4" fillId="0" borderId="0" xfId="2" applyFont="1"/>
    <xf numFmtId="0" fontId="7" fillId="0" borderId="1" xfId="2" applyBorder="1"/>
    <xf numFmtId="0" fontId="3" fillId="0" borderId="1" xfId="2" applyFont="1" applyBorder="1"/>
    <xf numFmtId="0" fontId="7" fillId="0" borderId="0" xfId="2" applyAlignment="1">
      <alignment horizontal="center"/>
    </xf>
    <xf numFmtId="0" fontId="7" fillId="0" borderId="4" xfId="2" applyBorder="1" applyAlignment="1">
      <alignment horizontal="center"/>
    </xf>
    <xf numFmtId="0" fontId="8" fillId="0" borderId="6" xfId="2" applyFont="1" applyBorder="1" applyAlignment="1">
      <alignment horizontal="center"/>
    </xf>
    <xf numFmtId="0" fontId="7" fillId="0" borderId="6" xfId="2" applyBorder="1"/>
    <xf numFmtId="0" fontId="7" fillId="0" borderId="7" xfId="2" applyBorder="1"/>
    <xf numFmtId="0" fontId="8" fillId="0" borderId="1" xfId="2" applyFont="1" applyBorder="1" applyAlignment="1">
      <alignment horizontal="center"/>
    </xf>
    <xf numFmtId="0" fontId="7" fillId="0" borderId="9" xfId="2" applyBorder="1"/>
    <xf numFmtId="0" fontId="8" fillId="0" borderId="11" xfId="2" applyFont="1" applyBorder="1" applyAlignment="1">
      <alignment horizontal="center"/>
    </xf>
    <xf numFmtId="0" fontId="8" fillId="0" borderId="2" xfId="2" applyFont="1" applyBorder="1" applyAlignment="1">
      <alignment horizontal="center" vertical="center"/>
    </xf>
    <xf numFmtId="165" fontId="7" fillId="0" borderId="2" xfId="2" applyNumberFormat="1" applyBorder="1" applyAlignment="1">
      <alignment horizontal="center"/>
    </xf>
    <xf numFmtId="165" fontId="7" fillId="0" borderId="0" xfId="2" applyNumberFormat="1"/>
    <xf numFmtId="0" fontId="2" fillId="0" borderId="2" xfId="2" applyFont="1" applyBorder="1" applyAlignment="1">
      <alignment horizontal="center"/>
    </xf>
    <xf numFmtId="0" fontId="2" fillId="0" borderId="2" xfId="2" applyFont="1" applyBorder="1"/>
    <xf numFmtId="0" fontId="7" fillId="0" borderId="2" xfId="2" applyBorder="1"/>
    <xf numFmtId="165" fontId="6" fillId="0" borderId="2" xfId="2" applyNumberFormat="1" applyFont="1" applyBorder="1" applyAlignment="1">
      <alignment horizontal="center"/>
    </xf>
    <xf numFmtId="0" fontId="11" fillId="0" borderId="0" xfId="2" applyFont="1"/>
    <xf numFmtId="0" fontId="11" fillId="0" borderId="1" xfId="2" applyFont="1" applyBorder="1" applyAlignment="1">
      <alignment horizontal="center"/>
    </xf>
    <xf numFmtId="0" fontId="12" fillId="0" borderId="0" xfId="2" applyFont="1"/>
    <xf numFmtId="0" fontId="11" fillId="0" borderId="2" xfId="2" applyFont="1" applyBorder="1" applyAlignment="1">
      <alignment horizontal="center"/>
    </xf>
    <xf numFmtId="166" fontId="11" fillId="0" borderId="2" xfId="2" applyNumberFormat="1" applyFont="1" applyBorder="1" applyAlignment="1">
      <alignment horizontal="center"/>
    </xf>
    <xf numFmtId="0" fontId="11" fillId="0" borderId="1" xfId="2" applyFont="1" applyBorder="1"/>
    <xf numFmtId="0" fontId="12" fillId="0" borderId="1" xfId="2" applyFont="1" applyBorder="1"/>
    <xf numFmtId="166" fontId="12" fillId="0" borderId="1" xfId="2" applyNumberFormat="1" applyFont="1" applyBorder="1"/>
    <xf numFmtId="165" fontId="12" fillId="0" borderId="1" xfId="2" applyNumberFormat="1" applyFont="1" applyBorder="1"/>
    <xf numFmtId="0" fontId="11" fillId="0" borderId="0" xfId="2" applyFont="1" applyAlignment="1">
      <alignment horizontal="center"/>
    </xf>
    <xf numFmtId="0" fontId="12" fillId="0" borderId="15" xfId="2" applyFont="1" applyBorder="1"/>
    <xf numFmtId="0" fontId="9" fillId="0" borderId="15" xfId="2" applyFont="1" applyBorder="1"/>
    <xf numFmtId="0" fontId="12" fillId="0" borderId="15" xfId="2" applyFont="1" applyBorder="1" applyAlignment="1">
      <alignment horizontal="center"/>
    </xf>
    <xf numFmtId="0" fontId="11" fillId="0" borderId="1" xfId="2" applyFont="1" applyBorder="1" applyAlignment="1">
      <alignment horizontal="center" vertical="center"/>
    </xf>
    <xf numFmtId="0" fontId="14" fillId="0" borderId="17" xfId="2" applyFont="1" applyBorder="1"/>
    <xf numFmtId="0" fontId="14" fillId="0" borderId="2" xfId="2" applyFont="1" applyBorder="1" applyAlignment="1">
      <alignment horizontal="center" wrapText="1"/>
    </xf>
    <xf numFmtId="0" fontId="14" fillId="0" borderId="2" xfId="2" applyFont="1" applyBorder="1" applyAlignment="1">
      <alignment horizontal="center"/>
    </xf>
    <xf numFmtId="0" fontId="14" fillId="0" borderId="0" xfId="2" applyFont="1"/>
    <xf numFmtId="0" fontId="11" fillId="0" borderId="17" xfId="2" applyFont="1" applyBorder="1" applyAlignment="1">
      <alignment horizontal="center"/>
    </xf>
    <xf numFmtId="2" fontId="11" fillId="0" borderId="2" xfId="2" applyNumberFormat="1" applyFont="1" applyBorder="1" applyAlignment="1">
      <alignment horizontal="center"/>
    </xf>
    <xf numFmtId="0" fontId="12" fillId="0" borderId="15" xfId="2" applyFont="1" applyBorder="1" applyAlignment="1">
      <alignment horizontal="left"/>
    </xf>
    <xf numFmtId="0" fontId="11" fillId="0" borderId="2" xfId="2" applyFont="1" applyBorder="1"/>
    <xf numFmtId="165" fontId="7" fillId="0" borderId="1" xfId="2" applyNumberFormat="1" applyBorder="1"/>
    <xf numFmtId="165" fontId="7" fillId="0" borderId="0" xfId="2" applyNumberFormat="1" applyAlignment="1">
      <alignment horizontal="center"/>
    </xf>
    <xf numFmtId="165" fontId="11" fillId="0" borderId="2" xfId="2" applyNumberFormat="1" applyFont="1" applyBorder="1" applyAlignment="1">
      <alignment horizontal="center"/>
    </xf>
    <xf numFmtId="165" fontId="11" fillId="0" borderId="0" xfId="2" applyNumberFormat="1" applyFont="1"/>
    <xf numFmtId="165" fontId="12" fillId="0" borderId="0" xfId="2" applyNumberFormat="1" applyFont="1"/>
    <xf numFmtId="165" fontId="13" fillId="2" borderId="0" xfId="2" applyNumberFormat="1" applyFont="1" applyFill="1"/>
    <xf numFmtId="167" fontId="11" fillId="0" borderId="1" xfId="1" applyNumberFormat="1" applyFont="1" applyBorder="1" applyAlignment="1">
      <alignment horizontal="center"/>
    </xf>
    <xf numFmtId="167" fontId="11" fillId="0" borderId="1" xfId="1" applyNumberFormat="1" applyFont="1" applyBorder="1" applyAlignment="1">
      <alignment horizontal="center" vertical="center"/>
    </xf>
    <xf numFmtId="0" fontId="11" fillId="0" borderId="14" xfId="2" applyFont="1" applyBorder="1" applyAlignment="1">
      <alignment vertical="center"/>
    </xf>
    <xf numFmtId="167" fontId="11" fillId="0" borderId="14" xfId="2" applyNumberFormat="1" applyFont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0" fontId="0" fillId="0" borderId="0" xfId="0"/>
    <xf numFmtId="167" fontId="11" fillId="0" borderId="0" xfId="2" applyNumberFormat="1" applyFont="1"/>
    <xf numFmtId="164" fontId="11" fillId="0" borderId="0" xfId="2" applyNumberFormat="1" applyFont="1"/>
    <xf numFmtId="0" fontId="15" fillId="0" borderId="18" xfId="0" applyFont="1" applyBorder="1" applyAlignment="1">
      <alignment horizontal="justify" vertical="center" wrapText="1"/>
    </xf>
    <xf numFmtId="0" fontId="15" fillId="0" borderId="0" xfId="0" applyFont="1"/>
    <xf numFmtId="0" fontId="0" fillId="0" borderId="0" xfId="0"/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65" fontId="7" fillId="0" borderId="2" xfId="2" applyNumberFormat="1" applyBorder="1"/>
    <xf numFmtId="165" fontId="18" fillId="0" borderId="2" xfId="2" applyNumberFormat="1" applyFont="1" applyBorder="1" applyAlignment="1">
      <alignment horizontal="center"/>
    </xf>
    <xf numFmtId="165" fontId="18" fillId="0" borderId="19" xfId="2" applyNumberFormat="1" applyFont="1" applyBorder="1" applyAlignment="1">
      <alignment horizontal="center"/>
    </xf>
    <xf numFmtId="0" fontId="10" fillId="0" borderId="20" xfId="2" applyFont="1" applyBorder="1" applyAlignment="1">
      <alignment horizontal="center" vertical="center" wrapText="1"/>
    </xf>
    <xf numFmtId="0" fontId="10" fillId="0" borderId="21" xfId="2" applyFont="1" applyBorder="1" applyAlignment="1">
      <alignment horizontal="center" vertical="center" wrapText="1"/>
    </xf>
    <xf numFmtId="0" fontId="8" fillId="0" borderId="21" xfId="2" applyFont="1" applyBorder="1" applyAlignment="1">
      <alignment horizontal="center" vertical="center"/>
    </xf>
    <xf numFmtId="0" fontId="17" fillId="0" borderId="2" xfId="2" applyFont="1" applyBorder="1" applyAlignment="1">
      <alignment horizontal="left" vertical="center" wrapText="1"/>
    </xf>
    <xf numFmtId="0" fontId="17" fillId="0" borderId="2" xfId="0" applyFont="1" applyBorder="1" applyAlignment="1">
      <alignment horizontal="justify" vertical="center" wrapText="1"/>
    </xf>
    <xf numFmtId="0" fontId="17" fillId="0" borderId="2" xfId="0" applyFont="1" applyBorder="1" applyAlignment="1">
      <alignment horizontal="center" vertical="center" wrapText="1"/>
    </xf>
    <xf numFmtId="0" fontId="8" fillId="0" borderId="2" xfId="2" applyFont="1" applyBorder="1" applyAlignment="1">
      <alignment horizontal="center" wrapText="1"/>
    </xf>
    <xf numFmtId="0" fontId="2" fillId="0" borderId="2" xfId="2" applyFont="1" applyFill="1" applyBorder="1"/>
    <xf numFmtId="0" fontId="7" fillId="0" borderId="2" xfId="2" applyFill="1" applyBorder="1"/>
    <xf numFmtId="0" fontId="3" fillId="0" borderId="2" xfId="2" applyFont="1" applyFill="1" applyBorder="1"/>
    <xf numFmtId="0" fontId="18" fillId="0" borderId="14" xfId="2" applyFont="1" applyBorder="1" applyAlignment="1">
      <alignment horizontal="center"/>
    </xf>
    <xf numFmtId="0" fontId="18" fillId="0" borderId="3" xfId="2" applyFont="1" applyBorder="1" applyAlignment="1">
      <alignment horizontal="center"/>
    </xf>
    <xf numFmtId="167" fontId="7" fillId="0" borderId="1" xfId="1" applyNumberFormat="1" applyFont="1" applyBorder="1"/>
    <xf numFmtId="167" fontId="7" fillId="0" borderId="9" xfId="1" applyNumberFormat="1" applyFont="1" applyBorder="1"/>
    <xf numFmtId="167" fontId="7" fillId="0" borderId="11" xfId="1" applyNumberFormat="1" applyFont="1" applyBorder="1"/>
    <xf numFmtId="167" fontId="7" fillId="0" borderId="12" xfId="1" applyNumberFormat="1" applyFont="1" applyBorder="1"/>
    <xf numFmtId="0" fontId="18" fillId="0" borderId="0" xfId="2" applyFont="1"/>
    <xf numFmtId="0" fontId="18" fillId="0" borderId="1" xfId="2" applyFont="1" applyBorder="1" applyAlignment="1">
      <alignment horizontal="center"/>
    </xf>
    <xf numFmtId="0" fontId="0" fillId="0" borderId="0" xfId="0"/>
    <xf numFmtId="0" fontId="0" fillId="3" borderId="0" xfId="0" applyFill="1"/>
    <xf numFmtId="0" fontId="0" fillId="0" borderId="0" xfId="0"/>
    <xf numFmtId="0" fontId="8" fillId="0" borderId="0" xfId="0" applyFont="1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0" borderId="0" xfId="0"/>
    <xf numFmtId="0" fontId="3" fillId="0" borderId="0" xfId="0" applyFont="1" applyAlignment="1">
      <alignment horizontal="center" vertical="center"/>
    </xf>
    <xf numFmtId="0" fontId="7" fillId="0" borderId="5" xfId="2" applyBorder="1" applyAlignment="1">
      <alignment horizontal="center" vertical="center" wrapText="1"/>
    </xf>
    <xf numFmtId="0" fontId="9" fillId="0" borderId="8" xfId="2" applyFont="1" applyBorder="1"/>
    <xf numFmtId="0" fontId="9" fillId="0" borderId="10" xfId="2" applyFont="1" applyBorder="1"/>
    <xf numFmtId="0" fontId="7" fillId="0" borderId="13" xfId="2" applyBorder="1" applyAlignment="1">
      <alignment horizontal="center" vertical="center" wrapText="1"/>
    </xf>
    <xf numFmtId="0" fontId="9" fillId="0" borderId="13" xfId="2" applyFont="1" applyBorder="1"/>
    <xf numFmtId="0" fontId="12" fillId="0" borderId="15" xfId="2" applyFont="1" applyBorder="1" applyAlignment="1">
      <alignment horizontal="center"/>
    </xf>
    <xf numFmtId="0" fontId="9" fillId="0" borderId="15" xfId="2" applyFont="1" applyBorder="1"/>
    <xf numFmtId="0" fontId="12" fillId="0" borderId="0" xfId="2" applyFont="1" applyAlignment="1">
      <alignment horizontal="center"/>
    </xf>
    <xf numFmtId="0" fontId="12" fillId="0" borderId="16" xfId="2" applyFont="1" applyBorder="1" applyAlignment="1">
      <alignment horizontal="center"/>
    </xf>
    <xf numFmtId="0" fontId="20" fillId="0" borderId="0" xfId="0" applyFont="1" applyAlignment="1">
      <alignment horizontal="center"/>
    </xf>
    <xf numFmtId="2" fontId="21" fillId="0" borderId="0" xfId="0" applyNumberFormat="1" applyFont="1" applyAlignment="1">
      <alignment horizontal="center"/>
    </xf>
    <xf numFmtId="0" fontId="21" fillId="0" borderId="0" xfId="0" applyFont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Usia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1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'input pemetaan'!$A$16:$A$19</c:f>
              <c:strCache>
                <c:ptCount val="4"/>
                <c:pt idx="0">
                  <c:v>18-25 Tahun</c:v>
                </c:pt>
                <c:pt idx="1">
                  <c:v>26-33 Tahun</c:v>
                </c:pt>
                <c:pt idx="2">
                  <c:v>34-41 Tahun</c:v>
                </c:pt>
                <c:pt idx="3">
                  <c:v>42-49 Tahun</c:v>
                </c:pt>
              </c:strCache>
            </c:strRef>
          </c:cat>
          <c:val>
            <c:numRef>
              <c:f>'input pemetaan'!$B$16:$B$19</c:f>
              <c:numCache>
                <c:formatCode>General</c:formatCode>
                <c:ptCount val="4"/>
                <c:pt idx="0">
                  <c:v>1</c:v>
                </c:pt>
                <c:pt idx="1">
                  <c:v>6</c:v>
                </c:pt>
                <c:pt idx="2">
                  <c:v>3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F7F-4B40-8149-592C15A6EB5B}"/>
            </c:ext>
          </c:extLst>
        </c:ser>
        <c:ser>
          <c:idx val="0"/>
          <c:order val="1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F7F-4B40-8149-592C15A6EB5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1F7F-4B40-8149-592C15A6EB5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1F7F-4B40-8149-592C15A6EB5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1F7F-4B40-8149-592C15A6EB5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'input pemetaan'!$A$16:$A$19</c:f>
              <c:strCache>
                <c:ptCount val="4"/>
                <c:pt idx="0">
                  <c:v>18-25 Tahun</c:v>
                </c:pt>
                <c:pt idx="1">
                  <c:v>26-33 Tahun</c:v>
                </c:pt>
                <c:pt idx="2">
                  <c:v>34-41 Tahun</c:v>
                </c:pt>
                <c:pt idx="3">
                  <c:v>42-49 Tahun</c:v>
                </c:pt>
              </c:strCache>
            </c:strRef>
          </c:cat>
          <c:val>
            <c:numRef>
              <c:f>'input pemetaan'!$B$16:$B$19</c:f>
              <c:numCache>
                <c:formatCode>General</c:formatCode>
                <c:ptCount val="4"/>
                <c:pt idx="0">
                  <c:v>1</c:v>
                </c:pt>
                <c:pt idx="1">
                  <c:v>6</c:v>
                </c:pt>
                <c:pt idx="2">
                  <c:v>3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F7F-4B40-8149-592C15A6EB5B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Pendidikan Terakhir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'input pemetaan'!$C$16:$C$19</c:f>
              <c:strCache>
                <c:ptCount val="4"/>
                <c:pt idx="0">
                  <c:v>SMP</c:v>
                </c:pt>
                <c:pt idx="1">
                  <c:v>SMA/SMK</c:v>
                </c:pt>
                <c:pt idx="2">
                  <c:v>Sarjana</c:v>
                </c:pt>
                <c:pt idx="3">
                  <c:v>Magister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7D0-4F42-AB84-62ABEA15CAE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7D0-4F42-AB84-62ABEA15CAE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7D0-4F42-AB84-62ABEA15CAE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7D0-4F42-AB84-62ABEA15CAE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'input pemetaan'!$C$16:$C$19</c:f>
              <c:strCache>
                <c:ptCount val="4"/>
                <c:pt idx="0">
                  <c:v>SMP</c:v>
                </c:pt>
                <c:pt idx="1">
                  <c:v>SMA/SMK</c:v>
                </c:pt>
                <c:pt idx="2">
                  <c:v>Sarjana</c:v>
                </c:pt>
                <c:pt idx="3">
                  <c:v>Magister</c:v>
                </c:pt>
              </c:strCache>
            </c:strRef>
          </c:cat>
          <c:val>
            <c:numRef>
              <c:f>'input pemetaan'!$D$16:$D$19</c:f>
              <c:numCache>
                <c:formatCode>General</c:formatCode>
                <c:ptCount val="4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7D0-4F42-AB84-62ABEA15CAE4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Lama Pengetahuan Mengenai Bangunan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'input pemetaan'!$E$16:$E$19</c:f>
              <c:strCache>
                <c:ptCount val="4"/>
                <c:pt idx="0">
                  <c:v>&lt;2 Tahun</c:v>
                </c:pt>
                <c:pt idx="1">
                  <c:v>2-4 Tahun</c:v>
                </c:pt>
                <c:pt idx="2">
                  <c:v>4-6 Tahun</c:v>
                </c:pt>
                <c:pt idx="3">
                  <c:v>6-8 Tahun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418-48D5-82A5-35063823B71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418-48D5-82A5-35063823B71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418-48D5-82A5-35063823B71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418-48D5-82A5-35063823B71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'input pemetaan'!$E$16:$E$19</c:f>
              <c:strCache>
                <c:ptCount val="4"/>
                <c:pt idx="0">
                  <c:v>&lt;2 Tahun</c:v>
                </c:pt>
                <c:pt idx="1">
                  <c:v>2-4 Tahun</c:v>
                </c:pt>
                <c:pt idx="2">
                  <c:v>4-6 Tahun</c:v>
                </c:pt>
                <c:pt idx="3">
                  <c:v>6-8 Tahun</c:v>
                </c:pt>
              </c:strCache>
            </c:strRef>
          </c:cat>
          <c:val>
            <c:numRef>
              <c:f>'input pemetaan'!$F$16:$F$19</c:f>
              <c:numCache>
                <c:formatCode>General</c:formatCode>
                <c:ptCount val="4"/>
                <c:pt idx="0">
                  <c:v>2</c:v>
                </c:pt>
                <c:pt idx="1">
                  <c:v>6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418-48D5-82A5-35063823B71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ASB!$B$12:$B$13</c:f>
              <c:numCache>
                <c:formatCode>General</c:formatCode>
                <c:ptCount val="2"/>
                <c:pt idx="0">
                  <c:v>0</c:v>
                </c:pt>
                <c:pt idx="1">
                  <c:v>1.3</c:v>
                </c:pt>
              </c:numCache>
            </c:numRef>
          </c:xVal>
          <c:yVal>
            <c:numRef>
              <c:f>ASB!$C$12:$C$13</c:f>
              <c:numCache>
                <c:formatCode>0.0000</c:formatCode>
                <c:ptCount val="2"/>
                <c:pt idx="0" formatCode="General">
                  <c:v>0</c:v>
                </c:pt>
                <c:pt idx="1">
                  <c:v>4.5580305945811981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F6-4EC9-A3F6-FE6547E4A715}"/>
            </c:ext>
          </c:extLst>
        </c:ser>
        <c:ser>
          <c:idx val="1"/>
          <c:order val="1"/>
          <c:marker>
            <c:symbol val="none"/>
          </c:marker>
          <c:xVal>
            <c:numRef>
              <c:f>ASB!$E$12:$E$13</c:f>
              <c:numCache>
                <c:formatCode>General</c:formatCode>
                <c:ptCount val="2"/>
                <c:pt idx="0">
                  <c:v>0</c:v>
                </c:pt>
                <c:pt idx="1">
                  <c:v>1.3</c:v>
                </c:pt>
              </c:numCache>
            </c:numRef>
          </c:xVal>
          <c:yVal>
            <c:numRef>
              <c:f>ASB!$F$12:$F$13</c:f>
              <c:numCache>
                <c:formatCode>General</c:formatCode>
                <c:ptCount val="2"/>
                <c:pt idx="0">
                  <c:v>0</c:v>
                </c:pt>
                <c:pt idx="1">
                  <c:v>4.5177627768061281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F6-4EC9-A3F6-FE6547E4A7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27012"/>
        <c:axId val="1097045051"/>
      </c:scatterChart>
      <c:valAx>
        <c:axId val="122227012"/>
        <c:scaling>
          <c:orientation val="minMax"/>
          <c:max val="4"/>
        </c:scaling>
        <c:delete val="1"/>
        <c:axPos val="b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D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97045051"/>
        <c:crosses val="autoZero"/>
        <c:crossBetween val="midCat"/>
        <c:majorUnit val="1"/>
      </c:valAx>
      <c:valAx>
        <c:axId val="1097045051"/>
        <c:scaling>
          <c:orientation val="minMax"/>
          <c:max val="5"/>
          <c:min val="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D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2000" b="0">
                <a:solidFill>
                  <a:srgbClr val="000000"/>
                </a:solidFill>
                <a:latin typeface="+mn-lt"/>
              </a:defRPr>
            </a:pPr>
            <a:endParaRPr lang="id-ID"/>
          </a:p>
        </c:txPr>
        <c:crossAx val="122227012"/>
        <c:crosses val="autoZero"/>
        <c:crossBetween val="midCat"/>
        <c:majorUnit val="1"/>
      </c:valAx>
    </c:plotArea>
    <c:plotVisOnly val="1"/>
    <c:dispBlanksAs val="zero"/>
    <c:showDLblsOverMax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ASB!$C$43</c:f>
              <c:strCache>
                <c:ptCount val="1"/>
                <c:pt idx="0">
                  <c:v>TASB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ASB!$B$44:$B$64</c:f>
              <c:strCache>
                <c:ptCount val="21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  <c:pt idx="5">
                  <c:v>C6</c:v>
                </c:pt>
                <c:pt idx="6">
                  <c:v>C7</c:v>
                </c:pt>
                <c:pt idx="7">
                  <c:v>C8</c:v>
                </c:pt>
                <c:pt idx="8">
                  <c:v>C9</c:v>
                </c:pt>
                <c:pt idx="9">
                  <c:v>C10</c:v>
                </c:pt>
                <c:pt idx="10">
                  <c:v>C11</c:v>
                </c:pt>
                <c:pt idx="11">
                  <c:v>C12</c:v>
                </c:pt>
                <c:pt idx="12">
                  <c:v>C13</c:v>
                </c:pt>
                <c:pt idx="13">
                  <c:v>C14</c:v>
                </c:pt>
                <c:pt idx="14">
                  <c:v>C15</c:v>
                </c:pt>
                <c:pt idx="15">
                  <c:v>C16</c:v>
                </c:pt>
                <c:pt idx="16">
                  <c:v>C17</c:v>
                </c:pt>
                <c:pt idx="17">
                  <c:v>C18</c:v>
                </c:pt>
                <c:pt idx="18">
                  <c:v>C19</c:v>
                </c:pt>
                <c:pt idx="19">
                  <c:v>C20</c:v>
                </c:pt>
                <c:pt idx="20">
                  <c:v>C21</c:v>
                </c:pt>
              </c:strCache>
            </c:strRef>
          </c:cat>
          <c:val>
            <c:numRef>
              <c:f>ASB!$C$44:$C$64</c:f>
              <c:numCache>
                <c:formatCode>_(* #,##0.000_);_(* \(#,##0.000\);_(* "-"??_);_(@_)</c:formatCode>
                <c:ptCount val="21"/>
                <c:pt idx="0">
                  <c:v>4.7811050189793338</c:v>
                </c:pt>
                <c:pt idx="1">
                  <c:v>4.722819593787337</c:v>
                </c:pt>
                <c:pt idx="2">
                  <c:v>4.5540069686411151</c:v>
                </c:pt>
                <c:pt idx="3">
                  <c:v>4.6494932432432439</c:v>
                </c:pt>
                <c:pt idx="4">
                  <c:v>4.3980978260869561</c:v>
                </c:pt>
                <c:pt idx="5">
                  <c:v>4.3365079365079362</c:v>
                </c:pt>
                <c:pt idx="6">
                  <c:v>4.375980687990344</c:v>
                </c:pt>
                <c:pt idx="7">
                  <c:v>4.5765275257108282</c:v>
                </c:pt>
                <c:pt idx="8">
                  <c:v>4.3213502849627359</c:v>
                </c:pt>
                <c:pt idx="9">
                  <c:v>4.5083880379285191</c:v>
                </c:pt>
                <c:pt idx="10">
                  <c:v>4.750869061413673</c:v>
                </c:pt>
                <c:pt idx="11">
                  <c:v>4.8096111518708735</c:v>
                </c:pt>
                <c:pt idx="12">
                  <c:v>4.7368421052631575</c:v>
                </c:pt>
                <c:pt idx="13">
                  <c:v>4.2712066905615291</c:v>
                </c:pt>
                <c:pt idx="14">
                  <c:v>4.481955230698949</c:v>
                </c:pt>
                <c:pt idx="15">
                  <c:v>4.5588883987648874</c:v>
                </c:pt>
                <c:pt idx="16">
                  <c:v>4.7091757387247277</c:v>
                </c:pt>
                <c:pt idx="17">
                  <c:v>4.3807413376309432</c:v>
                </c:pt>
                <c:pt idx="18">
                  <c:v>4.7720901889092016</c:v>
                </c:pt>
                <c:pt idx="19">
                  <c:v>4.3806793118659026</c:v>
                </c:pt>
                <c:pt idx="20">
                  <c:v>4.5509483899426559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6D-43C8-9FE2-48263F3B96B0}"/>
            </c:ext>
          </c:extLst>
        </c:ser>
        <c:ser>
          <c:idx val="1"/>
          <c:order val="1"/>
          <c:tx>
            <c:strRef>
              <c:f>ASB!$D$43</c:f>
              <c:strCache>
                <c:ptCount val="1"/>
                <c:pt idx="0">
                  <c:v>AASB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ASB!$B$44:$B$64</c:f>
              <c:strCache>
                <c:ptCount val="21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  <c:pt idx="5">
                  <c:v>C6</c:v>
                </c:pt>
                <c:pt idx="6">
                  <c:v>C7</c:v>
                </c:pt>
                <c:pt idx="7">
                  <c:v>C8</c:v>
                </c:pt>
                <c:pt idx="8">
                  <c:v>C9</c:v>
                </c:pt>
                <c:pt idx="9">
                  <c:v>C10</c:v>
                </c:pt>
                <c:pt idx="10">
                  <c:v>C11</c:v>
                </c:pt>
                <c:pt idx="11">
                  <c:v>C12</c:v>
                </c:pt>
                <c:pt idx="12">
                  <c:v>C13</c:v>
                </c:pt>
                <c:pt idx="13">
                  <c:v>C14</c:v>
                </c:pt>
                <c:pt idx="14">
                  <c:v>C15</c:v>
                </c:pt>
                <c:pt idx="15">
                  <c:v>C16</c:v>
                </c:pt>
                <c:pt idx="16">
                  <c:v>C17</c:v>
                </c:pt>
                <c:pt idx="17">
                  <c:v>C18</c:v>
                </c:pt>
                <c:pt idx="18">
                  <c:v>C19</c:v>
                </c:pt>
                <c:pt idx="19">
                  <c:v>C20</c:v>
                </c:pt>
                <c:pt idx="20">
                  <c:v>C21</c:v>
                </c:pt>
              </c:strCache>
            </c:strRef>
          </c:cat>
          <c:val>
            <c:numRef>
              <c:f>ASB!$D$44:$D$64</c:f>
              <c:numCache>
                <c:formatCode>_(* #,##0.000_);_(* \(#,##0.000\);_(* "-"??_);_(@_)</c:formatCode>
                <c:ptCount val="21"/>
                <c:pt idx="0">
                  <c:v>4.4858709405314219</c:v>
                </c:pt>
                <c:pt idx="1">
                  <c:v>4.8510553564317007</c:v>
                </c:pt>
                <c:pt idx="2">
                  <c:v>4.5540069686411151</c:v>
                </c:pt>
                <c:pt idx="3">
                  <c:v>4.3635979729729737</c:v>
                </c:pt>
                <c:pt idx="4">
                  <c:v>4.7078804347826084</c:v>
                </c:pt>
                <c:pt idx="5">
                  <c:v>4.5790476190476186</c:v>
                </c:pt>
                <c:pt idx="6">
                  <c:v>4.161738080869041</c:v>
                </c:pt>
                <c:pt idx="7">
                  <c:v>4.6575922565033263</c:v>
                </c:pt>
                <c:pt idx="8">
                  <c:v>4.4480491012713728</c:v>
                </c:pt>
                <c:pt idx="9">
                  <c:v>4.6652078774617065</c:v>
                </c:pt>
                <c:pt idx="10">
                  <c:v>4.875434530706837</c:v>
                </c:pt>
                <c:pt idx="11">
                  <c:v>4.5308143800440206</c:v>
                </c:pt>
                <c:pt idx="12">
                  <c:v>4.5673321234119779</c:v>
                </c:pt>
                <c:pt idx="13">
                  <c:v>4.1501393866985268</c:v>
                </c:pt>
                <c:pt idx="14">
                  <c:v>4.5513933302878025</c:v>
                </c:pt>
                <c:pt idx="15">
                  <c:v>4.4997794441993824</c:v>
                </c:pt>
                <c:pt idx="16">
                  <c:v>4.3545878693623639</c:v>
                </c:pt>
                <c:pt idx="17">
                  <c:v>4.4359387590652704</c:v>
                </c:pt>
                <c:pt idx="18">
                  <c:v>4.5441803778184031</c:v>
                </c:pt>
                <c:pt idx="19">
                  <c:v>4.5227172474636079</c:v>
                </c:pt>
                <c:pt idx="20">
                  <c:v>4.4772827525363912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6D-43C8-9FE2-48263F3B96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1556255"/>
        <c:axId val="1344440927"/>
      </c:radarChart>
      <c:catAx>
        <c:axId val="1311556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2540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344440927"/>
        <c:crosses val="autoZero"/>
        <c:auto val="1"/>
        <c:lblAlgn val="ctr"/>
        <c:lblOffset val="100"/>
        <c:noMultiLvlLbl val="0"/>
      </c:catAx>
      <c:valAx>
        <c:axId val="1344440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0_);_(* \(#,##0.000\);_(* &quot;-&quot;??_);_(@_)" sourceLinked="1"/>
        <c:majorTickMark val="out"/>
        <c:minorTickMark val="none"/>
        <c:tickLblPos val="nextTo"/>
        <c:spPr>
          <a:noFill/>
          <a:ln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311556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605517</xdr:colOff>
      <xdr:row>15</xdr:row>
      <xdr:rowOff>50345</xdr:rowOff>
    </xdr:from>
    <xdr:to>
      <xdr:col>13</xdr:col>
      <xdr:colOff>353786</xdr:colOff>
      <xdr:row>26</xdr:row>
      <xdr:rowOff>126545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57C6F73-E427-453F-B5B1-351D4B9EE0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585109</xdr:colOff>
      <xdr:row>17</xdr:row>
      <xdr:rowOff>40823</xdr:rowOff>
    </xdr:from>
    <xdr:to>
      <xdr:col>19</xdr:col>
      <xdr:colOff>333377</xdr:colOff>
      <xdr:row>29</xdr:row>
      <xdr:rowOff>117023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EBE93CC-150F-4FBA-93D4-E2DCF9166B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176893</xdr:colOff>
      <xdr:row>27</xdr:row>
      <xdr:rowOff>0</xdr:rowOff>
    </xdr:from>
    <xdr:to>
      <xdr:col>13</xdr:col>
      <xdr:colOff>537483</xdr:colOff>
      <xdr:row>40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BC58A35-73E5-40BA-B23C-0B8C624685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238125</xdr:colOff>
      <xdr:row>68</xdr:row>
      <xdr:rowOff>38100</xdr:rowOff>
    </xdr:from>
    <xdr:ext cx="7829550" cy="4305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0C8A2A-1B5B-4A42-8E6E-6EE35593BB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200025</xdr:colOff>
      <xdr:row>21</xdr:row>
      <xdr:rowOff>180975</xdr:rowOff>
    </xdr:from>
    <xdr:ext cx="38100" cy="390525"/>
    <xdr:grpSp>
      <xdr:nvGrpSpPr>
        <xdr:cNvPr id="3" name="Shape 2">
          <a:extLst>
            <a:ext uri="{FF2B5EF4-FFF2-40B4-BE49-F238E27FC236}">
              <a16:creationId xmlns:a16="http://schemas.microsoft.com/office/drawing/2014/main" id="{89B3D9F4-716F-4B99-BEA4-2C4C15697F64}"/>
            </a:ext>
          </a:extLst>
        </xdr:cNvPr>
        <xdr:cNvGrpSpPr/>
      </xdr:nvGrpSpPr>
      <xdr:grpSpPr>
        <a:xfrm>
          <a:off x="4064454" y="4467225"/>
          <a:ext cx="38100" cy="390525"/>
          <a:chOff x="5346000" y="3584738"/>
          <a:chExt cx="0" cy="390525"/>
        </a:xfrm>
      </xdr:grpSpPr>
      <xdr:cxnSp macro="">
        <xdr:nvCxnSpPr>
          <xdr:cNvPr id="4" name="Shape 7">
            <a:extLst>
              <a:ext uri="{FF2B5EF4-FFF2-40B4-BE49-F238E27FC236}">
                <a16:creationId xmlns:a16="http://schemas.microsoft.com/office/drawing/2014/main" id="{F668219D-6F9A-4F76-BF7F-4F8B5BDD911B}"/>
              </a:ext>
            </a:extLst>
          </xdr:cNvPr>
          <xdr:cNvCxnSpPr/>
        </xdr:nvCxnSpPr>
        <xdr:spPr>
          <a:xfrm>
            <a:off x="5346000" y="3584738"/>
            <a:ext cx="0" cy="390525"/>
          </a:xfrm>
          <a:prstGeom prst="straightConnector1">
            <a:avLst/>
          </a:prstGeom>
          <a:noFill/>
          <a:ln w="3810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12</xdr:col>
      <xdr:colOff>9525</xdr:colOff>
      <xdr:row>24</xdr:row>
      <xdr:rowOff>52821</xdr:rowOff>
    </xdr:from>
    <xdr:ext cx="885825" cy="619125"/>
    <xdr:sp macro="" textlink="">
      <xdr:nvSpPr>
        <xdr:cNvPr id="5" name="Shape 8">
          <a:extLst>
            <a:ext uri="{FF2B5EF4-FFF2-40B4-BE49-F238E27FC236}">
              <a16:creationId xmlns:a16="http://schemas.microsoft.com/office/drawing/2014/main" id="{0CB19DA3-69AE-4C3F-989E-514FEB699194}"/>
            </a:ext>
          </a:extLst>
        </xdr:cNvPr>
        <xdr:cNvSpPr txBox="1"/>
      </xdr:nvSpPr>
      <xdr:spPr>
        <a:xfrm>
          <a:off x="7265843" y="5040457"/>
          <a:ext cx="885825" cy="619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ASB GAP</a:t>
          </a:r>
          <a:endParaRPr sz="1400"/>
        </a:p>
      </xdr:txBody>
    </xdr:sp>
    <xdr:clientData fLocksWithSheet="0"/>
  </xdr:oneCellAnchor>
  <xdr:oneCellAnchor>
    <xdr:from>
      <xdr:col>11</xdr:col>
      <xdr:colOff>280307</xdr:colOff>
      <xdr:row>87</xdr:row>
      <xdr:rowOff>84365</xdr:rowOff>
    </xdr:from>
    <xdr:ext cx="657225" cy="371475"/>
    <xdr:sp macro="" textlink="">
      <xdr:nvSpPr>
        <xdr:cNvPr id="6" name="Shape 9">
          <a:extLst>
            <a:ext uri="{FF2B5EF4-FFF2-40B4-BE49-F238E27FC236}">
              <a16:creationId xmlns:a16="http://schemas.microsoft.com/office/drawing/2014/main" id="{B61B3CE4-801B-478E-8D13-2933C5140323}"/>
            </a:ext>
          </a:extLst>
        </xdr:cNvPr>
        <xdr:cNvSpPr txBox="1"/>
      </xdr:nvSpPr>
      <xdr:spPr>
        <a:xfrm>
          <a:off x="6947807" y="17677040"/>
          <a:ext cx="6572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 (1)</a:t>
          </a:r>
          <a:endParaRPr sz="1400"/>
        </a:p>
      </xdr:txBody>
    </xdr:sp>
    <xdr:clientData fLocksWithSheet="0"/>
  </xdr:oneCellAnchor>
  <xdr:oneCellAnchor>
    <xdr:from>
      <xdr:col>7</xdr:col>
      <xdr:colOff>1</xdr:colOff>
      <xdr:row>68</xdr:row>
      <xdr:rowOff>176891</xdr:rowOff>
    </xdr:from>
    <xdr:ext cx="504825" cy="3701143"/>
    <xdr:sp macro="" textlink="">
      <xdr:nvSpPr>
        <xdr:cNvPr id="12" name="Shape 14">
          <a:extLst>
            <a:ext uri="{FF2B5EF4-FFF2-40B4-BE49-F238E27FC236}">
              <a16:creationId xmlns:a16="http://schemas.microsoft.com/office/drawing/2014/main" id="{0B4A79CB-C7FF-4DA3-A7A1-CB08773D5572}"/>
            </a:ext>
          </a:extLst>
        </xdr:cNvPr>
        <xdr:cNvSpPr/>
      </xdr:nvSpPr>
      <xdr:spPr>
        <a:xfrm rot="-5400000">
          <a:off x="2263797" y="16097186"/>
          <a:ext cx="3701143" cy="504825"/>
        </a:xfrm>
        <a:prstGeom prst="rect">
          <a:avLst/>
        </a:prstGeom>
        <a:solidFill>
          <a:srgbClr val="E1EFD8"/>
        </a:solidFill>
        <a:ln w="28575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i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RESIDENTIAL SOCIAL BENEFIT </a:t>
          </a:r>
          <a:endParaRPr sz="2400"/>
        </a:p>
      </xdr:txBody>
    </xdr:sp>
    <xdr:clientData fLocksWithSheet="0"/>
  </xdr:oneCellAnchor>
  <xdr:oneCellAnchor>
    <xdr:from>
      <xdr:col>7</xdr:col>
      <xdr:colOff>727980</xdr:colOff>
      <xdr:row>87</xdr:row>
      <xdr:rowOff>202747</xdr:rowOff>
    </xdr:from>
    <xdr:ext cx="7553325" cy="285750"/>
    <xdr:sp macro="" textlink="">
      <xdr:nvSpPr>
        <xdr:cNvPr id="13" name="Shape 15">
          <a:extLst>
            <a:ext uri="{FF2B5EF4-FFF2-40B4-BE49-F238E27FC236}">
              <a16:creationId xmlns:a16="http://schemas.microsoft.com/office/drawing/2014/main" id="{BC5F87A6-8DC6-4D8A-833D-2D20756AD71B}"/>
            </a:ext>
          </a:extLst>
        </xdr:cNvPr>
        <xdr:cNvSpPr/>
      </xdr:nvSpPr>
      <xdr:spPr>
        <a:xfrm>
          <a:off x="4585605" y="17995447"/>
          <a:ext cx="7553325" cy="285750"/>
        </a:xfrm>
        <a:prstGeom prst="homePlate">
          <a:avLst>
            <a:gd name="adj" fmla="val 50000"/>
          </a:avLst>
        </a:prstGeom>
        <a:gradFill>
          <a:gsLst>
            <a:gs pos="0">
              <a:srgbClr val="8296B0"/>
            </a:gs>
            <a:gs pos="1000">
              <a:srgbClr val="8296B0"/>
            </a:gs>
            <a:gs pos="48000">
              <a:srgbClr val="B3C6E7"/>
            </a:gs>
            <a:gs pos="100000">
              <a:srgbClr val="DDEAF6"/>
            </a:gs>
          </a:gsLst>
          <a:lin ang="1080000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i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RESIDENTIAL BUILDING TIMELINE</a:t>
          </a:r>
          <a:endParaRPr sz="2000"/>
        </a:p>
      </xdr:txBody>
    </xdr:sp>
    <xdr:clientData fLocksWithSheet="0"/>
  </xdr:oneCellAnchor>
  <xdr:oneCellAnchor>
    <xdr:from>
      <xdr:col>10</xdr:col>
      <xdr:colOff>664151</xdr:colOff>
      <xdr:row>22</xdr:row>
      <xdr:rowOff>174914</xdr:rowOff>
    </xdr:from>
    <xdr:ext cx="895350" cy="495300"/>
    <xdr:sp macro="" textlink="">
      <xdr:nvSpPr>
        <xdr:cNvPr id="15" name="Shape 17">
          <a:extLst>
            <a:ext uri="{FF2B5EF4-FFF2-40B4-BE49-F238E27FC236}">
              <a16:creationId xmlns:a16="http://schemas.microsoft.com/office/drawing/2014/main" id="{DF9F1C2A-545F-4DF7-888F-9F5C9CD83290}"/>
            </a:ext>
          </a:extLst>
        </xdr:cNvPr>
        <xdr:cNvSpPr/>
      </xdr:nvSpPr>
      <xdr:spPr>
        <a:xfrm>
          <a:off x="6552333" y="4746914"/>
          <a:ext cx="895350" cy="495300"/>
        </a:xfrm>
        <a:prstGeom prst="rect">
          <a:avLst/>
        </a:prstGeom>
        <a:solidFill>
          <a:schemeClr val="lt1"/>
        </a:solidFill>
        <a:ln w="28575" cap="flat" cmpd="sng">
          <a:solidFill>
            <a:srgbClr val="1E4E79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rgbClr val="1E4E79"/>
              </a:solidFill>
              <a:latin typeface="Calibri"/>
              <a:ea typeface="Calibri"/>
              <a:cs typeface="Calibri"/>
              <a:sym typeface="Calibri"/>
            </a:rPr>
            <a:t>TASB</a:t>
          </a:r>
          <a:endParaRPr sz="1100" b="1">
            <a:solidFill>
              <a:srgbClr val="1E4E79"/>
            </a:solidFill>
          </a:endParaRPr>
        </a:p>
      </xdr:txBody>
    </xdr:sp>
    <xdr:clientData fLocksWithSheet="0"/>
  </xdr:oneCellAnchor>
  <xdr:oneCellAnchor>
    <xdr:from>
      <xdr:col>10</xdr:col>
      <xdr:colOff>730826</xdr:colOff>
      <xdr:row>32</xdr:row>
      <xdr:rowOff>71870</xdr:rowOff>
    </xdr:from>
    <xdr:ext cx="914400" cy="514350"/>
    <xdr:sp macro="" textlink="">
      <xdr:nvSpPr>
        <xdr:cNvPr id="16" name="Shape 18">
          <a:extLst>
            <a:ext uri="{FF2B5EF4-FFF2-40B4-BE49-F238E27FC236}">
              <a16:creationId xmlns:a16="http://schemas.microsoft.com/office/drawing/2014/main" id="{0D109BB1-D87E-479F-A3FE-3B2BEDFCFB15}"/>
            </a:ext>
          </a:extLst>
        </xdr:cNvPr>
        <xdr:cNvSpPr/>
      </xdr:nvSpPr>
      <xdr:spPr>
        <a:xfrm>
          <a:off x="6619008" y="6722052"/>
          <a:ext cx="914400" cy="514350"/>
        </a:xfrm>
        <a:prstGeom prst="rect">
          <a:avLst/>
        </a:prstGeom>
        <a:solidFill>
          <a:schemeClr val="lt1"/>
        </a:solidFill>
        <a:ln w="28575" cap="flat" cmpd="sng">
          <a:solidFill>
            <a:srgbClr val="548135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chemeClr val="accent6"/>
              </a:solidFill>
              <a:latin typeface="Calibri"/>
              <a:ea typeface="Calibri"/>
              <a:cs typeface="Calibri"/>
              <a:sym typeface="Calibri"/>
            </a:rPr>
            <a:t>AASB</a:t>
          </a:r>
          <a:endParaRPr sz="1100" b="1">
            <a:solidFill>
              <a:schemeClr val="accent6"/>
            </a:solidFill>
          </a:endParaRPr>
        </a:p>
      </xdr:txBody>
    </xdr:sp>
    <xdr:clientData fLocksWithSheet="0"/>
  </xdr:oneCellAnchor>
  <xdr:oneCellAnchor>
    <xdr:from>
      <xdr:col>12</xdr:col>
      <xdr:colOff>27212</xdr:colOff>
      <xdr:row>77</xdr:row>
      <xdr:rowOff>108857</xdr:rowOff>
    </xdr:from>
    <xdr:ext cx="45719" cy="2140404"/>
    <xdr:grpSp>
      <xdr:nvGrpSpPr>
        <xdr:cNvPr id="19" name="Shape 2">
          <a:extLst>
            <a:ext uri="{FF2B5EF4-FFF2-40B4-BE49-F238E27FC236}">
              <a16:creationId xmlns:a16="http://schemas.microsoft.com/office/drawing/2014/main" id="{C5A22059-8558-4320-8C51-AB9B771FD680}"/>
            </a:ext>
          </a:extLst>
        </xdr:cNvPr>
        <xdr:cNvGrpSpPr/>
      </xdr:nvGrpSpPr>
      <xdr:grpSpPr>
        <a:xfrm>
          <a:off x="7279819" y="16015607"/>
          <a:ext cx="45719" cy="2140404"/>
          <a:chOff x="5346000" y="2165513"/>
          <a:chExt cx="0" cy="3228975"/>
        </a:xfrm>
      </xdr:grpSpPr>
      <xdr:cxnSp macro="">
        <xdr:nvCxnSpPr>
          <xdr:cNvPr id="20" name="Shape 10">
            <a:extLst>
              <a:ext uri="{FF2B5EF4-FFF2-40B4-BE49-F238E27FC236}">
                <a16:creationId xmlns:a16="http://schemas.microsoft.com/office/drawing/2014/main" id="{4C8B5DF4-E4C2-4C42-8252-2E8E7EF36D88}"/>
              </a:ext>
            </a:extLst>
          </xdr:cNvPr>
          <xdr:cNvCxnSpPr/>
        </xdr:nvCxnSpPr>
        <xdr:spPr>
          <a:xfrm>
            <a:off x="5346000" y="2165513"/>
            <a:ext cx="0" cy="3228975"/>
          </a:xfrm>
          <a:prstGeom prst="straightConnector1">
            <a:avLst/>
          </a:prstGeom>
          <a:noFill/>
          <a:ln w="38100" cap="flat" cmpd="sng">
            <a:solidFill>
              <a:srgbClr val="000000">
                <a:alpha val="41960"/>
              </a:srgbClr>
            </a:solidFill>
            <a:prstDash val="dash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twoCellAnchor>
    <xdr:from>
      <xdr:col>24</xdr:col>
      <xdr:colOff>134709</xdr:colOff>
      <xdr:row>70</xdr:row>
      <xdr:rowOff>58510</xdr:rowOff>
    </xdr:from>
    <xdr:to>
      <xdr:col>33</xdr:col>
      <xdr:colOff>718457</xdr:colOff>
      <xdr:row>91</xdr:row>
      <xdr:rowOff>171451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DA55C8B1-98F7-46BD-81A9-9FE30A75D1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9"/>
  <sheetViews>
    <sheetView topLeftCell="C4" zoomScale="70" zoomScaleNormal="70" workbookViewId="0">
      <selection activeCell="E12" sqref="E12"/>
    </sheetView>
  </sheetViews>
  <sheetFormatPr defaultRowHeight="15" x14ac:dyDescent="0.25"/>
  <cols>
    <col min="2" max="2" width="12" style="5" customWidth="1"/>
    <col min="3" max="3" width="9.140625" style="5"/>
    <col min="5" max="5" width="17.42578125" bestFit="1" customWidth="1"/>
  </cols>
  <sheetData>
    <row r="1" spans="1:28" x14ac:dyDescent="0.25">
      <c r="A1" t="s">
        <v>0</v>
      </c>
      <c r="B1" s="5" t="s">
        <v>123</v>
      </c>
      <c r="C1" s="5" t="s">
        <v>124</v>
      </c>
      <c r="D1" t="s">
        <v>1</v>
      </c>
      <c r="E1" t="s">
        <v>1</v>
      </c>
      <c r="F1" s="75"/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</row>
    <row r="2" spans="1:28" x14ac:dyDescent="0.25">
      <c r="A2" s="2" t="s">
        <v>23</v>
      </c>
      <c r="B2" s="7" t="s">
        <v>129</v>
      </c>
      <c r="C2" s="3" t="s">
        <v>127</v>
      </c>
      <c r="D2" s="107" t="s">
        <v>24</v>
      </c>
      <c r="E2" s="74" t="s">
        <v>141</v>
      </c>
      <c r="F2" s="1" t="s">
        <v>41</v>
      </c>
      <c r="G2" s="76">
        <v>0</v>
      </c>
      <c r="H2" s="76">
        <v>1</v>
      </c>
      <c r="I2" s="76">
        <v>1</v>
      </c>
      <c r="J2" s="76">
        <v>1</v>
      </c>
      <c r="K2" s="76">
        <v>0</v>
      </c>
      <c r="L2" s="76">
        <v>0</v>
      </c>
      <c r="M2" s="76">
        <v>1</v>
      </c>
      <c r="N2" s="76">
        <v>0</v>
      </c>
      <c r="O2" s="76">
        <v>1</v>
      </c>
      <c r="P2" s="76">
        <v>0</v>
      </c>
      <c r="Q2" s="76">
        <v>1</v>
      </c>
      <c r="R2" s="76">
        <v>1</v>
      </c>
      <c r="S2" s="76">
        <v>1</v>
      </c>
      <c r="T2" s="76">
        <v>1</v>
      </c>
      <c r="U2" s="76">
        <v>1</v>
      </c>
      <c r="V2" s="76">
        <v>1</v>
      </c>
      <c r="W2" s="76">
        <v>0</v>
      </c>
      <c r="X2" s="76">
        <v>1</v>
      </c>
      <c r="Y2" s="76">
        <v>1</v>
      </c>
      <c r="Z2" s="76">
        <v>1</v>
      </c>
      <c r="AA2" s="76">
        <v>1</v>
      </c>
      <c r="AB2">
        <f>SUM(G2:AA2)</f>
        <v>15</v>
      </c>
    </row>
    <row r="3" spans="1:28" ht="30" x14ac:dyDescent="0.25">
      <c r="A3" s="4" t="s">
        <v>26</v>
      </c>
      <c r="B3" s="7" t="s">
        <v>130</v>
      </c>
      <c r="C3" s="3" t="s">
        <v>127</v>
      </c>
      <c r="D3" s="107"/>
      <c r="E3" s="74" t="s">
        <v>142</v>
      </c>
      <c r="F3" s="1" t="s">
        <v>63</v>
      </c>
      <c r="G3" s="76">
        <v>1</v>
      </c>
      <c r="H3" s="76">
        <v>1</v>
      </c>
      <c r="I3" s="76">
        <v>1</v>
      </c>
      <c r="J3" s="76">
        <v>1</v>
      </c>
      <c r="K3" s="76">
        <v>1</v>
      </c>
      <c r="L3" s="76">
        <v>1</v>
      </c>
      <c r="M3" s="76">
        <v>1</v>
      </c>
      <c r="N3" s="76">
        <v>1</v>
      </c>
      <c r="O3" s="76">
        <v>1</v>
      </c>
      <c r="P3" s="76">
        <v>1</v>
      </c>
      <c r="Q3" s="76">
        <v>1</v>
      </c>
      <c r="R3" s="76">
        <v>1</v>
      </c>
      <c r="S3" s="76">
        <v>1</v>
      </c>
      <c r="T3" s="76">
        <v>1</v>
      </c>
      <c r="U3" s="76">
        <v>1</v>
      </c>
      <c r="V3" s="76">
        <v>1</v>
      </c>
      <c r="W3" s="76">
        <v>1</v>
      </c>
      <c r="X3" s="76">
        <v>1</v>
      </c>
      <c r="Y3" s="76">
        <v>1</v>
      </c>
      <c r="Z3" s="76">
        <v>1</v>
      </c>
      <c r="AA3" s="76">
        <v>1</v>
      </c>
      <c r="AB3" s="5">
        <f t="shared" ref="AB3:AB12" si="0">SUM(G3:AA3)</f>
        <v>21</v>
      </c>
    </row>
    <row r="4" spans="1:28" ht="30" x14ac:dyDescent="0.25">
      <c r="A4" s="4" t="s">
        <v>29</v>
      </c>
      <c r="B4" s="7" t="s">
        <v>131</v>
      </c>
      <c r="C4" s="6" t="s">
        <v>125</v>
      </c>
      <c r="D4" s="107"/>
      <c r="E4" s="74" t="s">
        <v>143</v>
      </c>
      <c r="F4" s="1" t="s">
        <v>64</v>
      </c>
      <c r="G4" s="76">
        <v>1</v>
      </c>
      <c r="H4" s="76">
        <v>1</v>
      </c>
      <c r="I4" s="76">
        <v>1</v>
      </c>
      <c r="J4" s="76">
        <v>1</v>
      </c>
      <c r="K4" s="76">
        <v>1</v>
      </c>
      <c r="L4" s="76">
        <v>1</v>
      </c>
      <c r="M4" s="76">
        <v>1</v>
      </c>
      <c r="N4" s="76">
        <v>1</v>
      </c>
      <c r="O4" s="76">
        <v>1</v>
      </c>
      <c r="P4" s="76">
        <v>1</v>
      </c>
      <c r="Q4" s="76">
        <v>1</v>
      </c>
      <c r="R4" s="76">
        <v>1</v>
      </c>
      <c r="S4" s="76">
        <v>1</v>
      </c>
      <c r="T4" s="76">
        <v>1</v>
      </c>
      <c r="U4" s="76">
        <v>1</v>
      </c>
      <c r="V4" s="76">
        <v>1</v>
      </c>
      <c r="W4" s="76">
        <v>1</v>
      </c>
      <c r="X4" s="76">
        <v>1</v>
      </c>
      <c r="Y4" s="76">
        <v>1</v>
      </c>
      <c r="Z4" s="76">
        <v>1</v>
      </c>
      <c r="AA4" s="76">
        <v>1</v>
      </c>
      <c r="AB4" s="5">
        <f t="shared" si="0"/>
        <v>21</v>
      </c>
    </row>
    <row r="5" spans="1:28" ht="30" x14ac:dyDescent="0.25">
      <c r="A5" s="4" t="s">
        <v>29</v>
      </c>
      <c r="B5" s="7" t="s">
        <v>129</v>
      </c>
      <c r="C5" s="6" t="s">
        <v>125</v>
      </c>
      <c r="D5" s="107"/>
      <c r="E5" s="74" t="s">
        <v>144</v>
      </c>
      <c r="F5" s="1" t="s">
        <v>65</v>
      </c>
      <c r="G5" s="76">
        <v>1</v>
      </c>
      <c r="H5" s="76">
        <v>1</v>
      </c>
      <c r="I5" s="76">
        <v>0</v>
      </c>
      <c r="J5" s="76">
        <v>0</v>
      </c>
      <c r="K5" s="76">
        <v>1</v>
      </c>
      <c r="L5" s="76">
        <v>0</v>
      </c>
      <c r="M5" s="76">
        <v>0</v>
      </c>
      <c r="N5" s="76">
        <v>1</v>
      </c>
      <c r="O5" s="76">
        <v>1</v>
      </c>
      <c r="P5" s="76">
        <v>1</v>
      </c>
      <c r="Q5" s="76">
        <v>1</v>
      </c>
      <c r="R5" s="76">
        <v>1</v>
      </c>
      <c r="S5" s="76">
        <v>1</v>
      </c>
      <c r="T5" s="76">
        <v>1</v>
      </c>
      <c r="U5" s="76">
        <v>1</v>
      </c>
      <c r="V5" s="76">
        <v>0</v>
      </c>
      <c r="W5" s="76">
        <v>0</v>
      </c>
      <c r="X5" s="76">
        <v>0</v>
      </c>
      <c r="Y5" s="76">
        <v>0</v>
      </c>
      <c r="Z5" s="76">
        <v>0</v>
      </c>
      <c r="AA5" s="76">
        <v>0</v>
      </c>
      <c r="AB5" s="5">
        <f t="shared" si="0"/>
        <v>11</v>
      </c>
    </row>
    <row r="6" spans="1:28" x14ac:dyDescent="0.25">
      <c r="A6" s="6" t="s">
        <v>28</v>
      </c>
      <c r="B6" s="7" t="s">
        <v>131</v>
      </c>
      <c r="C6" s="6" t="s">
        <v>126</v>
      </c>
      <c r="D6" s="107"/>
      <c r="E6" s="74" t="s">
        <v>145</v>
      </c>
      <c r="F6" s="1" t="s">
        <v>66</v>
      </c>
      <c r="G6" s="76">
        <v>0</v>
      </c>
      <c r="H6" s="76">
        <v>0</v>
      </c>
      <c r="I6" s="76">
        <v>1</v>
      </c>
      <c r="J6" s="76">
        <v>1</v>
      </c>
      <c r="K6" s="76">
        <v>1</v>
      </c>
      <c r="L6" s="76">
        <v>0</v>
      </c>
      <c r="M6" s="76">
        <v>1</v>
      </c>
      <c r="N6" s="76">
        <v>1</v>
      </c>
      <c r="O6" s="76">
        <v>0</v>
      </c>
      <c r="P6" s="76">
        <v>0</v>
      </c>
      <c r="Q6" s="76">
        <v>0</v>
      </c>
      <c r="R6" s="76">
        <v>0</v>
      </c>
      <c r="S6" s="76">
        <v>0</v>
      </c>
      <c r="T6" s="76">
        <v>0</v>
      </c>
      <c r="U6" s="76">
        <v>0</v>
      </c>
      <c r="V6" s="76">
        <v>0</v>
      </c>
      <c r="W6" s="76">
        <v>0</v>
      </c>
      <c r="X6" s="76">
        <v>0</v>
      </c>
      <c r="Y6" s="76">
        <v>0</v>
      </c>
      <c r="Z6" s="76">
        <v>0</v>
      </c>
      <c r="AA6" s="76">
        <v>0</v>
      </c>
      <c r="AB6" s="5">
        <f t="shared" si="0"/>
        <v>5</v>
      </c>
    </row>
    <row r="7" spans="1:28" ht="30" x14ac:dyDescent="0.25">
      <c r="A7" s="4" t="s">
        <v>29</v>
      </c>
      <c r="B7" s="3" t="s">
        <v>131</v>
      </c>
      <c r="C7" s="3" t="s">
        <v>127</v>
      </c>
      <c r="D7" s="105" t="s">
        <v>33</v>
      </c>
      <c r="E7" s="74" t="s">
        <v>146</v>
      </c>
      <c r="F7" s="1" t="s">
        <v>67</v>
      </c>
      <c r="G7" s="1">
        <v>1</v>
      </c>
      <c r="H7" s="1">
        <v>1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1</v>
      </c>
      <c r="O7" s="1">
        <v>1</v>
      </c>
      <c r="P7" s="1">
        <v>0</v>
      </c>
      <c r="Q7" s="1">
        <v>0</v>
      </c>
      <c r="R7" s="1">
        <v>1</v>
      </c>
      <c r="S7" s="1">
        <v>1</v>
      </c>
      <c r="T7" s="1">
        <v>1</v>
      </c>
      <c r="U7" s="1">
        <v>0</v>
      </c>
      <c r="V7" s="1">
        <v>1</v>
      </c>
      <c r="W7" s="1">
        <v>0</v>
      </c>
      <c r="X7" s="1">
        <v>1</v>
      </c>
      <c r="Y7" s="1">
        <v>0</v>
      </c>
      <c r="Z7" s="1">
        <v>1</v>
      </c>
      <c r="AA7" s="1">
        <v>1</v>
      </c>
      <c r="AB7" s="5">
        <f t="shared" si="0"/>
        <v>13</v>
      </c>
    </row>
    <row r="8" spans="1:28" ht="30" x14ac:dyDescent="0.25">
      <c r="A8" s="4" t="s">
        <v>29</v>
      </c>
      <c r="B8" s="3" t="s">
        <v>131</v>
      </c>
      <c r="C8" s="7" t="s">
        <v>128</v>
      </c>
      <c r="D8" s="106"/>
      <c r="E8" s="74" t="s">
        <v>147</v>
      </c>
      <c r="F8" s="1" t="s">
        <v>68</v>
      </c>
      <c r="G8" s="77">
        <v>1</v>
      </c>
      <c r="H8" s="77">
        <v>1</v>
      </c>
      <c r="I8" s="77">
        <v>1</v>
      </c>
      <c r="J8" s="77">
        <v>1</v>
      </c>
      <c r="K8" s="77">
        <v>0</v>
      </c>
      <c r="L8" s="77">
        <v>0</v>
      </c>
      <c r="M8" s="77">
        <v>0</v>
      </c>
      <c r="N8" s="77">
        <v>0</v>
      </c>
      <c r="O8" s="77">
        <v>0</v>
      </c>
      <c r="P8" s="77">
        <v>0</v>
      </c>
      <c r="Q8" s="77">
        <v>0</v>
      </c>
      <c r="R8" s="77">
        <v>1</v>
      </c>
      <c r="S8" s="77">
        <v>1</v>
      </c>
      <c r="T8" s="77">
        <v>1</v>
      </c>
      <c r="U8" s="77">
        <v>1</v>
      </c>
      <c r="V8" s="77">
        <v>1</v>
      </c>
      <c r="W8" s="77">
        <v>0</v>
      </c>
      <c r="X8" s="77">
        <v>1</v>
      </c>
      <c r="Y8" s="77">
        <v>0</v>
      </c>
      <c r="Z8" s="77">
        <v>1</v>
      </c>
      <c r="AA8" s="77">
        <v>1</v>
      </c>
      <c r="AB8" s="5">
        <f t="shared" si="0"/>
        <v>12</v>
      </c>
    </row>
    <row r="9" spans="1:28" ht="30" x14ac:dyDescent="0.25">
      <c r="A9" s="4" t="s">
        <v>29</v>
      </c>
      <c r="B9" s="7" t="s">
        <v>129</v>
      </c>
      <c r="C9" s="3" t="s">
        <v>127</v>
      </c>
      <c r="D9" s="106"/>
      <c r="E9" s="74" t="s">
        <v>148</v>
      </c>
      <c r="F9" s="1" t="s">
        <v>69</v>
      </c>
      <c r="G9" s="1">
        <v>1</v>
      </c>
      <c r="H9" s="1">
        <v>1</v>
      </c>
      <c r="I9" s="1">
        <v>1</v>
      </c>
      <c r="J9" s="1">
        <v>1</v>
      </c>
      <c r="K9" s="1">
        <v>0</v>
      </c>
      <c r="L9" s="1">
        <v>1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5">
        <f t="shared" si="0"/>
        <v>16</v>
      </c>
    </row>
    <row r="10" spans="1:28" ht="30" x14ac:dyDescent="0.25">
      <c r="A10" s="4" t="s">
        <v>29</v>
      </c>
      <c r="B10" s="3" t="s">
        <v>131</v>
      </c>
      <c r="C10" s="7" t="s">
        <v>128</v>
      </c>
      <c r="D10" s="105" t="s">
        <v>37</v>
      </c>
      <c r="E10" s="74" t="s">
        <v>150</v>
      </c>
      <c r="F10" s="1" t="s">
        <v>70</v>
      </c>
      <c r="G10" s="77">
        <v>1</v>
      </c>
      <c r="H10" s="77">
        <v>0</v>
      </c>
      <c r="I10" s="77">
        <v>1</v>
      </c>
      <c r="J10" s="77">
        <v>0</v>
      </c>
      <c r="K10" s="77">
        <v>1</v>
      </c>
      <c r="L10" s="77">
        <v>1</v>
      </c>
      <c r="M10" s="77">
        <v>1</v>
      </c>
      <c r="N10" s="77">
        <v>0</v>
      </c>
      <c r="O10" s="77">
        <v>0</v>
      </c>
      <c r="P10" s="77">
        <v>1</v>
      </c>
      <c r="Q10" s="77">
        <v>1</v>
      </c>
      <c r="R10" s="77">
        <v>1</v>
      </c>
      <c r="S10" s="77">
        <v>1</v>
      </c>
      <c r="T10" s="77">
        <v>0</v>
      </c>
      <c r="U10" s="77">
        <v>0</v>
      </c>
      <c r="V10" s="77">
        <v>0</v>
      </c>
      <c r="W10" s="77">
        <v>0</v>
      </c>
      <c r="X10" s="77">
        <v>1</v>
      </c>
      <c r="Y10" s="77">
        <v>0</v>
      </c>
      <c r="Z10" s="77">
        <v>0</v>
      </c>
      <c r="AA10" s="77">
        <v>0</v>
      </c>
      <c r="AB10" s="5">
        <f t="shared" si="0"/>
        <v>10</v>
      </c>
    </row>
    <row r="11" spans="1:28" ht="30" x14ac:dyDescent="0.25">
      <c r="A11" s="6" t="s">
        <v>28</v>
      </c>
      <c r="B11" s="6" t="s">
        <v>132</v>
      </c>
      <c r="C11" s="6" t="s">
        <v>125</v>
      </c>
      <c r="D11" s="106"/>
      <c r="E11" s="74" t="s">
        <v>151</v>
      </c>
      <c r="F11" s="1" t="s">
        <v>71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  <c r="N11" s="1">
        <v>1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5">
        <f t="shared" si="0"/>
        <v>4</v>
      </c>
    </row>
    <row r="12" spans="1:28" ht="30" x14ac:dyDescent="0.25">
      <c r="A12" s="4" t="s">
        <v>26</v>
      </c>
      <c r="B12" s="7" t="s">
        <v>133</v>
      </c>
      <c r="C12" s="6" t="s">
        <v>125</v>
      </c>
      <c r="D12" s="106"/>
      <c r="E12" s="74" t="s">
        <v>149</v>
      </c>
      <c r="F12" s="1" t="s">
        <v>72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5">
        <f t="shared" si="0"/>
        <v>1</v>
      </c>
    </row>
    <row r="15" spans="1:28" x14ac:dyDescent="0.25">
      <c r="A15" t="s">
        <v>135</v>
      </c>
      <c r="B15" s="5" t="s">
        <v>138</v>
      </c>
      <c r="C15" s="5" t="s">
        <v>136</v>
      </c>
      <c r="D15" s="5" t="s">
        <v>138</v>
      </c>
      <c r="E15" s="5" t="s">
        <v>137</v>
      </c>
      <c r="F15" s="5" t="s">
        <v>138</v>
      </c>
    </row>
    <row r="16" spans="1:28" x14ac:dyDescent="0.25">
      <c r="A16" t="s">
        <v>132</v>
      </c>
      <c r="B16" s="5">
        <v>1</v>
      </c>
      <c r="C16" s="5" t="s">
        <v>126</v>
      </c>
      <c r="D16">
        <v>1</v>
      </c>
      <c r="E16" s="6" t="s">
        <v>28</v>
      </c>
      <c r="F16">
        <v>2</v>
      </c>
      <c r="G16">
        <f>F16/$F$20</f>
        <v>0.18181818181818182</v>
      </c>
    </row>
    <row r="17" spans="1:8" ht="30" x14ac:dyDescent="0.25">
      <c r="A17" s="7" t="s">
        <v>131</v>
      </c>
      <c r="B17" s="5">
        <v>6</v>
      </c>
      <c r="C17" s="6" t="s">
        <v>125</v>
      </c>
      <c r="D17">
        <v>4</v>
      </c>
      <c r="E17" s="7" t="s">
        <v>29</v>
      </c>
      <c r="F17">
        <v>6</v>
      </c>
      <c r="G17" s="5">
        <f t="shared" ref="G17:G19" si="1">F17/$F$20</f>
        <v>0.54545454545454541</v>
      </c>
    </row>
    <row r="18" spans="1:8" ht="30" x14ac:dyDescent="0.25">
      <c r="A18" s="7" t="s">
        <v>129</v>
      </c>
      <c r="B18" s="5">
        <v>3</v>
      </c>
      <c r="C18" s="3" t="s">
        <v>127</v>
      </c>
      <c r="D18">
        <v>4</v>
      </c>
      <c r="E18" s="7" t="s">
        <v>26</v>
      </c>
      <c r="F18">
        <v>2</v>
      </c>
      <c r="G18" s="5">
        <f t="shared" si="1"/>
        <v>0.18181818181818182</v>
      </c>
    </row>
    <row r="19" spans="1:8" ht="30" x14ac:dyDescent="0.25">
      <c r="A19" s="7" t="s">
        <v>133</v>
      </c>
      <c r="B19" s="5">
        <v>1</v>
      </c>
      <c r="C19" s="7" t="s">
        <v>128</v>
      </c>
      <c r="D19">
        <v>2</v>
      </c>
      <c r="E19" s="3" t="s">
        <v>23</v>
      </c>
      <c r="F19">
        <v>1</v>
      </c>
      <c r="G19" s="5">
        <f t="shared" si="1"/>
        <v>9.0909090909090912E-2</v>
      </c>
    </row>
    <row r="20" spans="1:8" x14ac:dyDescent="0.25">
      <c r="A20" s="7" t="s">
        <v>139</v>
      </c>
      <c r="B20" s="5">
        <f>SUM(B16:B19)</f>
        <v>11</v>
      </c>
      <c r="C20" s="7" t="s">
        <v>139</v>
      </c>
      <c r="D20">
        <f>SUM(D16:D19)</f>
        <v>11</v>
      </c>
      <c r="E20" s="7" t="s">
        <v>139</v>
      </c>
      <c r="F20">
        <f>SUM(F16:F19)</f>
        <v>11</v>
      </c>
    </row>
    <row r="28" spans="1:8" x14ac:dyDescent="0.25">
      <c r="D28" t="s">
        <v>140</v>
      </c>
      <c r="E28" t="s">
        <v>1</v>
      </c>
      <c r="F28" t="s">
        <v>0</v>
      </c>
      <c r="G28" s="5" t="s">
        <v>134</v>
      </c>
      <c r="H28" s="5" t="s">
        <v>123</v>
      </c>
    </row>
    <row r="29" spans="1:8" x14ac:dyDescent="0.25">
      <c r="D29" t="s">
        <v>24</v>
      </c>
      <c r="E29" t="s">
        <v>141</v>
      </c>
      <c r="F29" t="s">
        <v>23</v>
      </c>
      <c r="G29" s="5" t="s">
        <v>127</v>
      </c>
      <c r="H29" s="5" t="s">
        <v>129</v>
      </c>
    </row>
    <row r="30" spans="1:8" x14ac:dyDescent="0.25">
      <c r="E30" t="s">
        <v>142</v>
      </c>
      <c r="F30" t="s">
        <v>26</v>
      </c>
      <c r="G30" s="5" t="s">
        <v>127</v>
      </c>
      <c r="H30" s="5" t="s">
        <v>130</v>
      </c>
    </row>
    <row r="31" spans="1:8" x14ac:dyDescent="0.25">
      <c r="E31" t="s">
        <v>143</v>
      </c>
      <c r="F31" t="s">
        <v>29</v>
      </c>
      <c r="G31" s="5" t="s">
        <v>125</v>
      </c>
      <c r="H31" s="5" t="s">
        <v>131</v>
      </c>
    </row>
    <row r="32" spans="1:8" x14ac:dyDescent="0.25">
      <c r="E32" t="s">
        <v>144</v>
      </c>
      <c r="F32" t="s">
        <v>29</v>
      </c>
      <c r="G32" s="5" t="s">
        <v>125</v>
      </c>
      <c r="H32" s="5" t="s">
        <v>129</v>
      </c>
    </row>
    <row r="33" spans="4:8" x14ac:dyDescent="0.25">
      <c r="E33" t="s">
        <v>145</v>
      </c>
      <c r="F33" t="s">
        <v>28</v>
      </c>
      <c r="G33" s="5" t="s">
        <v>126</v>
      </c>
      <c r="H33" s="5" t="s">
        <v>131</v>
      </c>
    </row>
    <row r="34" spans="4:8" x14ac:dyDescent="0.25">
      <c r="D34" t="s">
        <v>33</v>
      </c>
      <c r="E34" t="s">
        <v>146</v>
      </c>
      <c r="F34" t="s">
        <v>29</v>
      </c>
      <c r="G34" s="5" t="s">
        <v>127</v>
      </c>
      <c r="H34" s="5" t="s">
        <v>131</v>
      </c>
    </row>
    <row r="35" spans="4:8" x14ac:dyDescent="0.25">
      <c r="E35" t="s">
        <v>147</v>
      </c>
      <c r="F35" t="s">
        <v>29</v>
      </c>
      <c r="G35" s="5" t="s">
        <v>128</v>
      </c>
      <c r="H35" s="5" t="s">
        <v>131</v>
      </c>
    </row>
    <row r="36" spans="4:8" x14ac:dyDescent="0.25">
      <c r="E36" t="s">
        <v>148</v>
      </c>
      <c r="F36" t="s">
        <v>29</v>
      </c>
      <c r="G36" s="5" t="s">
        <v>127</v>
      </c>
      <c r="H36" s="5" t="s">
        <v>129</v>
      </c>
    </row>
    <row r="37" spans="4:8" x14ac:dyDescent="0.25">
      <c r="D37" t="s">
        <v>37</v>
      </c>
      <c r="E37" t="s">
        <v>150</v>
      </c>
      <c r="F37" t="s">
        <v>29</v>
      </c>
      <c r="G37" s="5" t="s">
        <v>128</v>
      </c>
      <c r="H37" s="5" t="s">
        <v>131</v>
      </c>
    </row>
    <row r="38" spans="4:8" x14ac:dyDescent="0.25">
      <c r="E38" s="5" t="s">
        <v>151</v>
      </c>
      <c r="F38" t="s">
        <v>28</v>
      </c>
      <c r="G38" s="5" t="s">
        <v>125</v>
      </c>
      <c r="H38" s="5" t="s">
        <v>132</v>
      </c>
    </row>
    <row r="39" spans="4:8" x14ac:dyDescent="0.25">
      <c r="E39" t="s">
        <v>149</v>
      </c>
      <c r="F39" t="s">
        <v>26</v>
      </c>
      <c r="G39" s="5" t="s">
        <v>125</v>
      </c>
      <c r="H39" s="5" t="s">
        <v>133</v>
      </c>
    </row>
  </sheetData>
  <mergeCells count="3">
    <mergeCell ref="D7:D9"/>
    <mergeCell ref="D10:D12"/>
    <mergeCell ref="D2:D6"/>
  </mergeCells>
  <phoneticPr fontId="5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C1:AC986"/>
  <sheetViews>
    <sheetView topLeftCell="B1" zoomScale="70" zoomScaleNormal="70" workbookViewId="0">
      <selection activeCell="E38" sqref="E38:Y40"/>
    </sheetView>
  </sheetViews>
  <sheetFormatPr defaultColWidth="12.5703125" defaultRowHeight="15" customHeight="1" x14ac:dyDescent="0.25"/>
  <cols>
    <col min="1" max="1" width="10.140625" style="15" customWidth="1"/>
    <col min="2" max="2" width="10.7109375" style="15" customWidth="1"/>
    <col min="3" max="3" width="15.42578125" style="15" customWidth="1"/>
    <col min="4" max="4" width="14.28515625" style="15" customWidth="1"/>
    <col min="5" max="5" width="8.42578125" style="15" customWidth="1"/>
    <col min="6" max="6" width="7.85546875" style="15" customWidth="1"/>
    <col min="7" max="25" width="8.42578125" style="15" customWidth="1"/>
    <col min="26" max="27" width="8.5703125" style="15" customWidth="1"/>
    <col min="28" max="16384" width="12.5703125" style="15"/>
  </cols>
  <sheetData>
    <row r="1" spans="3:29" x14ac:dyDescent="0.25">
      <c r="D1" s="16" t="s">
        <v>83</v>
      </c>
      <c r="E1" s="92" t="s">
        <v>42</v>
      </c>
      <c r="F1" s="92" t="s">
        <v>43</v>
      </c>
      <c r="G1" s="92" t="s">
        <v>44</v>
      </c>
      <c r="H1" s="92" t="s">
        <v>45</v>
      </c>
      <c r="I1" s="92" t="s">
        <v>46</v>
      </c>
      <c r="J1" s="92" t="s">
        <v>47</v>
      </c>
      <c r="K1" s="92" t="s">
        <v>48</v>
      </c>
      <c r="L1" s="92" t="s">
        <v>49</v>
      </c>
      <c r="M1" s="92" t="s">
        <v>50</v>
      </c>
      <c r="N1" s="92" t="s">
        <v>51</v>
      </c>
      <c r="O1" s="92" t="s">
        <v>52</v>
      </c>
      <c r="P1" s="92" t="s">
        <v>53</v>
      </c>
      <c r="Q1" s="92" t="s">
        <v>54</v>
      </c>
      <c r="R1" s="92" t="s">
        <v>55</v>
      </c>
      <c r="S1" s="92" t="s">
        <v>56</v>
      </c>
      <c r="T1" s="92" t="s">
        <v>57</v>
      </c>
      <c r="U1" s="92" t="s">
        <v>58</v>
      </c>
      <c r="V1" s="92" t="s">
        <v>59</v>
      </c>
      <c r="W1" s="92" t="s">
        <v>60</v>
      </c>
      <c r="X1" s="92" t="s">
        <v>61</v>
      </c>
      <c r="Y1" s="92" t="s">
        <v>62</v>
      </c>
      <c r="Z1" s="97" t="s">
        <v>94</v>
      </c>
    </row>
    <row r="2" spans="3:29" x14ac:dyDescent="0.25">
      <c r="C2" s="74" t="s">
        <v>141</v>
      </c>
      <c r="D2" s="91" t="s">
        <v>41</v>
      </c>
      <c r="E2" s="88"/>
      <c r="F2" s="89">
        <v>5</v>
      </c>
      <c r="G2" s="89">
        <v>5</v>
      </c>
      <c r="H2" s="89">
        <v>5</v>
      </c>
      <c r="I2" s="89"/>
      <c r="J2" s="89"/>
      <c r="K2" s="89">
        <v>5</v>
      </c>
      <c r="L2" s="89"/>
      <c r="M2" s="89">
        <v>5</v>
      </c>
      <c r="N2" s="89"/>
      <c r="O2" s="89">
        <v>5</v>
      </c>
      <c r="P2" s="89">
        <v>5</v>
      </c>
      <c r="Q2" s="89">
        <v>5</v>
      </c>
      <c r="R2" s="89">
        <v>5</v>
      </c>
      <c r="S2" s="89">
        <v>5</v>
      </c>
      <c r="T2" s="89">
        <v>5</v>
      </c>
      <c r="U2" s="89"/>
      <c r="V2" s="89">
        <v>5</v>
      </c>
      <c r="W2" s="89">
        <v>5</v>
      </c>
      <c r="X2" s="89">
        <v>5</v>
      </c>
      <c r="Y2" s="89">
        <v>5</v>
      </c>
      <c r="Z2" s="59">
        <f>'BOBOT SNA'!H2</f>
        <v>0.12116040955631401</v>
      </c>
      <c r="AA2" s="17" t="s">
        <v>109</v>
      </c>
      <c r="AC2" s="31"/>
    </row>
    <row r="3" spans="3:29" x14ac:dyDescent="0.25">
      <c r="C3" s="74" t="s">
        <v>142</v>
      </c>
      <c r="D3" s="91" t="s">
        <v>63</v>
      </c>
      <c r="E3" s="89">
        <v>5</v>
      </c>
      <c r="F3" s="89">
        <v>5</v>
      </c>
      <c r="G3" s="89">
        <v>4</v>
      </c>
      <c r="H3" s="89">
        <v>5</v>
      </c>
      <c r="I3" s="89">
        <v>5</v>
      </c>
      <c r="J3" s="89">
        <v>5</v>
      </c>
      <c r="K3" s="89">
        <v>5</v>
      </c>
      <c r="L3" s="89">
        <v>5</v>
      </c>
      <c r="M3" s="89">
        <v>5</v>
      </c>
      <c r="N3" s="89">
        <v>5</v>
      </c>
      <c r="O3" s="89">
        <v>5</v>
      </c>
      <c r="P3" s="89">
        <v>5</v>
      </c>
      <c r="Q3" s="89">
        <v>5</v>
      </c>
      <c r="R3" s="89">
        <v>5</v>
      </c>
      <c r="S3" s="89">
        <v>5</v>
      </c>
      <c r="T3" s="89">
        <v>5</v>
      </c>
      <c r="U3" s="89">
        <v>5</v>
      </c>
      <c r="V3" s="89">
        <v>5</v>
      </c>
      <c r="W3" s="89">
        <v>5</v>
      </c>
      <c r="X3" s="89">
        <v>5</v>
      </c>
      <c r="Y3" s="89">
        <v>5</v>
      </c>
      <c r="Z3" s="59">
        <f>'BOBOT SNA'!H3</f>
        <v>0.15563139931740616</v>
      </c>
      <c r="AA3" s="17" t="s">
        <v>110</v>
      </c>
      <c r="AC3" s="31"/>
    </row>
    <row r="4" spans="3:29" x14ac:dyDescent="0.25">
      <c r="C4" s="74" t="s">
        <v>143</v>
      </c>
      <c r="D4" s="91" t="s">
        <v>64</v>
      </c>
      <c r="E4" s="89">
        <v>5</v>
      </c>
      <c r="F4" s="89">
        <v>5</v>
      </c>
      <c r="G4" s="89">
        <v>5</v>
      </c>
      <c r="H4" s="89">
        <v>4</v>
      </c>
      <c r="I4" s="89">
        <v>4</v>
      </c>
      <c r="J4" s="89">
        <v>4</v>
      </c>
      <c r="K4" s="89">
        <v>4</v>
      </c>
      <c r="L4" s="89">
        <v>4</v>
      </c>
      <c r="M4" s="89">
        <v>4</v>
      </c>
      <c r="N4" s="89">
        <v>5</v>
      </c>
      <c r="O4" s="89">
        <v>5</v>
      </c>
      <c r="P4" s="89">
        <v>5</v>
      </c>
      <c r="Q4" s="89">
        <v>5</v>
      </c>
      <c r="R4" s="89">
        <v>4</v>
      </c>
      <c r="S4" s="89">
        <v>4</v>
      </c>
      <c r="T4" s="89">
        <v>5</v>
      </c>
      <c r="U4" s="89">
        <v>5</v>
      </c>
      <c r="V4" s="89">
        <v>5</v>
      </c>
      <c r="W4" s="89">
        <v>5</v>
      </c>
      <c r="X4" s="89">
        <v>4</v>
      </c>
      <c r="Y4" s="89">
        <v>5</v>
      </c>
      <c r="Z4" s="59">
        <f>'BOBOT SNA'!H4</f>
        <v>0.15563139931740616</v>
      </c>
      <c r="AA4" s="17" t="s">
        <v>111</v>
      </c>
      <c r="AC4" s="31"/>
    </row>
    <row r="5" spans="3:29" x14ac:dyDescent="0.25">
      <c r="C5" s="74" t="s">
        <v>144</v>
      </c>
      <c r="D5" s="91" t="s">
        <v>65</v>
      </c>
      <c r="E5" s="89">
        <v>5</v>
      </c>
      <c r="F5" s="89">
        <v>5</v>
      </c>
      <c r="G5" s="89"/>
      <c r="H5" s="89"/>
      <c r="I5" s="89">
        <v>5</v>
      </c>
      <c r="J5" s="89"/>
      <c r="K5" s="89"/>
      <c r="L5" s="89">
        <v>4</v>
      </c>
      <c r="M5" s="89">
        <v>5</v>
      </c>
      <c r="N5" s="89">
        <v>4</v>
      </c>
      <c r="O5" s="89">
        <v>5</v>
      </c>
      <c r="P5" s="89">
        <v>5</v>
      </c>
      <c r="Q5" s="89">
        <v>5</v>
      </c>
      <c r="R5" s="89">
        <v>5</v>
      </c>
      <c r="S5" s="89">
        <v>5</v>
      </c>
      <c r="T5" s="89"/>
      <c r="U5" s="89"/>
      <c r="V5" s="89"/>
      <c r="W5" s="89"/>
      <c r="X5" s="89"/>
      <c r="Y5" s="89"/>
      <c r="Z5" s="59">
        <f>'BOBOT SNA'!H5</f>
        <v>8.3276450511945405E-2</v>
      </c>
      <c r="AA5" s="17" t="s">
        <v>112</v>
      </c>
      <c r="AC5" s="31"/>
    </row>
    <row r="6" spans="3:29" ht="15.75" customHeight="1" x14ac:dyDescent="0.25">
      <c r="C6" s="74" t="s">
        <v>145</v>
      </c>
      <c r="D6" s="91" t="s">
        <v>66</v>
      </c>
      <c r="E6" s="89"/>
      <c r="F6" s="89"/>
      <c r="G6" s="89">
        <v>5</v>
      </c>
      <c r="H6" s="89">
        <v>5</v>
      </c>
      <c r="I6" s="89">
        <v>5</v>
      </c>
      <c r="J6" s="89"/>
      <c r="K6" s="89">
        <v>5</v>
      </c>
      <c r="L6" s="89">
        <v>5</v>
      </c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59">
        <f>'BOBOT SNA'!H6</f>
        <v>3.4470989761092155E-2</v>
      </c>
      <c r="AA6" s="17" t="s">
        <v>113</v>
      </c>
      <c r="AC6" s="31"/>
    </row>
    <row r="7" spans="3:29" ht="15.75" customHeight="1" x14ac:dyDescent="0.25">
      <c r="C7" s="74" t="s">
        <v>146</v>
      </c>
      <c r="D7" s="91" t="s">
        <v>67</v>
      </c>
      <c r="E7" s="89">
        <v>5</v>
      </c>
      <c r="F7" s="89">
        <v>4</v>
      </c>
      <c r="G7" s="89">
        <v>4</v>
      </c>
      <c r="H7" s="89">
        <v>5</v>
      </c>
      <c r="I7" s="89"/>
      <c r="J7" s="89"/>
      <c r="K7" s="89"/>
      <c r="L7" s="89">
        <v>5</v>
      </c>
      <c r="M7" s="89">
        <v>3</v>
      </c>
      <c r="N7" s="89"/>
      <c r="O7" s="89"/>
      <c r="P7" s="89">
        <v>5</v>
      </c>
      <c r="Q7" s="89">
        <v>4</v>
      </c>
      <c r="R7" s="89">
        <v>4</v>
      </c>
      <c r="S7" s="89"/>
      <c r="T7" s="89">
        <v>4</v>
      </c>
      <c r="U7" s="89"/>
      <c r="V7" s="89">
        <v>3</v>
      </c>
      <c r="W7" s="89"/>
      <c r="X7" s="89">
        <v>3</v>
      </c>
      <c r="Y7" s="89">
        <v>3</v>
      </c>
      <c r="Z7" s="59">
        <f>'BOBOT SNA'!H7</f>
        <v>0.10989761092150171</v>
      </c>
      <c r="AA7" s="17" t="s">
        <v>114</v>
      </c>
      <c r="AC7" s="31"/>
    </row>
    <row r="8" spans="3:29" ht="15.75" customHeight="1" x14ac:dyDescent="0.25">
      <c r="C8" s="74" t="s">
        <v>147</v>
      </c>
      <c r="D8" s="91" t="s">
        <v>68</v>
      </c>
      <c r="E8" s="90">
        <v>4</v>
      </c>
      <c r="F8" s="90">
        <v>5</v>
      </c>
      <c r="G8" s="90">
        <v>5</v>
      </c>
      <c r="H8" s="90">
        <v>5</v>
      </c>
      <c r="I8" s="89"/>
      <c r="J8" s="89"/>
      <c r="K8" s="89"/>
      <c r="L8" s="89"/>
      <c r="M8" s="89"/>
      <c r="N8" s="89"/>
      <c r="O8" s="89"/>
      <c r="P8" s="90">
        <v>4</v>
      </c>
      <c r="Q8" s="90">
        <v>5</v>
      </c>
      <c r="R8" s="90">
        <v>4</v>
      </c>
      <c r="S8" s="90">
        <v>4</v>
      </c>
      <c r="T8" s="90">
        <v>4</v>
      </c>
      <c r="U8" s="89"/>
      <c r="V8" s="90">
        <v>4</v>
      </c>
      <c r="W8" s="89"/>
      <c r="X8" s="90">
        <v>4</v>
      </c>
      <c r="Y8" s="90">
        <v>5</v>
      </c>
      <c r="Z8" s="59">
        <f>'BOBOT SNA'!H8</f>
        <v>0.10375426621160411</v>
      </c>
      <c r="AA8" s="17" t="s">
        <v>115</v>
      </c>
    </row>
    <row r="9" spans="3:29" ht="15.75" customHeight="1" x14ac:dyDescent="0.25">
      <c r="C9" s="74" t="s">
        <v>148</v>
      </c>
      <c r="D9" s="91" t="s">
        <v>69</v>
      </c>
      <c r="E9" s="89">
        <v>5</v>
      </c>
      <c r="F9" s="89">
        <v>4</v>
      </c>
      <c r="G9" s="89">
        <v>4</v>
      </c>
      <c r="H9" s="89">
        <v>4</v>
      </c>
      <c r="I9" s="89"/>
      <c r="J9" s="89">
        <v>4</v>
      </c>
      <c r="K9" s="89"/>
      <c r="L9" s="89"/>
      <c r="M9" s="89">
        <v>4</v>
      </c>
      <c r="N9" s="89"/>
      <c r="O9" s="89"/>
      <c r="P9" s="89">
        <v>5</v>
      </c>
      <c r="Q9" s="89">
        <v>4</v>
      </c>
      <c r="R9" s="89">
        <v>3</v>
      </c>
      <c r="S9" s="89">
        <v>4</v>
      </c>
      <c r="T9" s="89">
        <v>4</v>
      </c>
      <c r="U9" s="89">
        <v>4</v>
      </c>
      <c r="V9" s="89">
        <v>4</v>
      </c>
      <c r="W9" s="89">
        <v>4</v>
      </c>
      <c r="X9" s="89">
        <v>5</v>
      </c>
      <c r="Y9" s="89">
        <v>4</v>
      </c>
      <c r="Z9" s="59">
        <f>'BOBOT SNA'!H9</f>
        <v>0.12764505119453926</v>
      </c>
      <c r="AA9" s="17" t="s">
        <v>116</v>
      </c>
    </row>
    <row r="10" spans="3:29" ht="15.75" customHeight="1" x14ac:dyDescent="0.25">
      <c r="C10" s="74" t="s">
        <v>150</v>
      </c>
      <c r="D10" s="91" t="s">
        <v>70</v>
      </c>
      <c r="E10" s="90">
        <v>4</v>
      </c>
      <c r="F10" s="89"/>
      <c r="G10" s="90">
        <v>5</v>
      </c>
      <c r="H10" s="89"/>
      <c r="I10" s="90">
        <v>3</v>
      </c>
      <c r="J10" s="90">
        <v>4</v>
      </c>
      <c r="K10" s="90">
        <v>3</v>
      </c>
      <c r="L10" s="89"/>
      <c r="M10" s="89"/>
      <c r="N10" s="90">
        <v>3</v>
      </c>
      <c r="O10" s="90">
        <v>3</v>
      </c>
      <c r="P10" s="90">
        <v>4</v>
      </c>
      <c r="Q10" s="90">
        <v>5</v>
      </c>
      <c r="R10" s="89"/>
      <c r="S10" s="89"/>
      <c r="T10" s="89"/>
      <c r="U10" s="89"/>
      <c r="V10" s="90">
        <v>4</v>
      </c>
      <c r="W10" s="89"/>
      <c r="X10" s="89"/>
      <c r="Y10" s="89"/>
      <c r="Z10" s="59">
        <f>'BOBOT SNA'!H10</f>
        <v>7.3378839590443695E-2</v>
      </c>
      <c r="AA10" s="17" t="s">
        <v>117</v>
      </c>
    </row>
    <row r="11" spans="3:29" ht="15.75" customHeight="1" x14ac:dyDescent="0.25">
      <c r="C11" s="74" t="s">
        <v>151</v>
      </c>
      <c r="D11" s="91" t="s">
        <v>71</v>
      </c>
      <c r="E11" s="89"/>
      <c r="F11" s="89"/>
      <c r="G11" s="89"/>
      <c r="H11" s="89"/>
      <c r="I11" s="89"/>
      <c r="J11" s="89">
        <v>5</v>
      </c>
      <c r="K11" s="89">
        <v>3</v>
      </c>
      <c r="L11" s="89">
        <v>5</v>
      </c>
      <c r="M11" s="89">
        <v>4</v>
      </c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59">
        <f>'BOBOT SNA'!H11</f>
        <v>2.5255972696245736E-2</v>
      </c>
      <c r="AA11" s="17" t="s">
        <v>118</v>
      </c>
    </row>
    <row r="12" spans="3:29" ht="15.75" customHeight="1" thickBot="1" x14ac:dyDescent="0.3">
      <c r="C12" s="74" t="s">
        <v>149</v>
      </c>
      <c r="D12" s="91" t="s">
        <v>72</v>
      </c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>
        <v>4</v>
      </c>
      <c r="R12" s="89"/>
      <c r="S12" s="89"/>
      <c r="T12" s="89"/>
      <c r="U12" s="89"/>
      <c r="V12" s="89"/>
      <c r="W12" s="89"/>
      <c r="X12" s="89"/>
      <c r="Y12" s="89"/>
      <c r="Z12" s="59">
        <f>'BOBOT SNA'!H12</f>
        <v>9.8976109215017077E-3</v>
      </c>
      <c r="AA12" s="17" t="s">
        <v>119</v>
      </c>
    </row>
    <row r="13" spans="3:29" ht="15.75" customHeight="1" x14ac:dyDescent="0.25">
      <c r="C13" s="108" t="s">
        <v>84</v>
      </c>
      <c r="D13" s="23" t="s">
        <v>85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5"/>
      <c r="Z13" s="21"/>
      <c r="AA13" s="15">
        <v>1</v>
      </c>
    </row>
    <row r="14" spans="3:29" ht="15.75" customHeight="1" x14ac:dyDescent="0.25">
      <c r="C14" s="109"/>
      <c r="D14" s="26" t="s">
        <v>86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27"/>
      <c r="Z14" s="21"/>
      <c r="AA14" s="15">
        <v>2</v>
      </c>
    </row>
    <row r="15" spans="3:29" ht="15.75" customHeight="1" x14ac:dyDescent="0.25">
      <c r="C15" s="109"/>
      <c r="D15" s="26" t="s">
        <v>87</v>
      </c>
      <c r="E15" s="93"/>
      <c r="F15" s="93"/>
      <c r="G15" s="93"/>
      <c r="H15" s="93"/>
      <c r="I15" s="93">
        <f>Z10</f>
        <v>7.3378839590443695E-2</v>
      </c>
      <c r="J15" s="93"/>
      <c r="K15" s="93">
        <f>Z10+Z11</f>
        <v>9.8634812286689438E-2</v>
      </c>
      <c r="L15" s="93"/>
      <c r="M15" s="93">
        <f>Z7</f>
        <v>0.10989761092150171</v>
      </c>
      <c r="N15" s="93">
        <f>Z10</f>
        <v>7.3378839590443695E-2</v>
      </c>
      <c r="O15" s="93">
        <f>Z10</f>
        <v>7.3378839590443695E-2</v>
      </c>
      <c r="P15" s="93"/>
      <c r="Q15" s="93"/>
      <c r="R15" s="93">
        <f>Z9</f>
        <v>0.12764505119453926</v>
      </c>
      <c r="S15" s="93"/>
      <c r="T15" s="93"/>
      <c r="U15" s="93"/>
      <c r="V15" s="93">
        <f>Z7</f>
        <v>0.10989761092150171</v>
      </c>
      <c r="W15" s="93"/>
      <c r="X15" s="93">
        <f>Z7</f>
        <v>0.10989761092150171</v>
      </c>
      <c r="Y15" s="94">
        <f>Z7</f>
        <v>0.10989761092150171</v>
      </c>
      <c r="Z15" s="21"/>
      <c r="AA15" s="15">
        <v>3</v>
      </c>
    </row>
    <row r="16" spans="3:29" ht="15.75" customHeight="1" x14ac:dyDescent="0.25">
      <c r="C16" s="109"/>
      <c r="D16" s="26" t="s">
        <v>88</v>
      </c>
      <c r="E16" s="93">
        <f>Z8+Z10</f>
        <v>0.1771331058020478</v>
      </c>
      <c r="F16" s="93">
        <f>Z7+Z9</f>
        <v>0.23754266211604097</v>
      </c>
      <c r="G16" s="93">
        <f>Z3+Z7+Z9</f>
        <v>0.39317406143344713</v>
      </c>
      <c r="H16" s="93">
        <f>Z4+Z9</f>
        <v>0.28327645051194539</v>
      </c>
      <c r="I16" s="93">
        <f>+Z4</f>
        <v>0.15563139931740616</v>
      </c>
      <c r="J16" s="93">
        <f>Z9+Z10+Z4</f>
        <v>0.35665529010238911</v>
      </c>
      <c r="K16" s="93">
        <f>Z4</f>
        <v>0.15563139931740616</v>
      </c>
      <c r="L16" s="93">
        <f>Z4+Z5</f>
        <v>0.23890784982935157</v>
      </c>
      <c r="M16" s="93">
        <f>Z4+Z9+Z11</f>
        <v>0.30853242320819113</v>
      </c>
      <c r="N16" s="93">
        <f>Z5</f>
        <v>8.3276450511945405E-2</v>
      </c>
      <c r="O16" s="93"/>
      <c r="P16" s="93">
        <f>Z8+Z10</f>
        <v>0.1771331058020478</v>
      </c>
      <c r="Q16" s="93">
        <f>Z7+Z9+Z12</f>
        <v>0.24744027303754268</v>
      </c>
      <c r="R16" s="93">
        <f>Z4+Z7+Z8</f>
        <v>0.36928327645051195</v>
      </c>
      <c r="S16" s="93">
        <f>Z8+Z9+Z4</f>
        <v>0.38703071672354949</v>
      </c>
      <c r="T16" s="93">
        <f>Z7+Z8+Z9</f>
        <v>0.34129692832764508</v>
      </c>
      <c r="U16" s="93">
        <f>Z9</f>
        <v>0.12764505119453926</v>
      </c>
      <c r="V16" s="93">
        <f>Z8+Z9+Z10</f>
        <v>0.30477815699658706</v>
      </c>
      <c r="W16" s="93">
        <f>Z9</f>
        <v>0.12764505119453926</v>
      </c>
      <c r="X16" s="93">
        <f>Z4+Z8</f>
        <v>0.25938566552901027</v>
      </c>
      <c r="Y16" s="94">
        <f>Z9</f>
        <v>0.12764505119453926</v>
      </c>
      <c r="Z16" s="21"/>
      <c r="AA16" s="15">
        <v>4</v>
      </c>
    </row>
    <row r="17" spans="3:27" ht="15.75" customHeight="1" thickBot="1" x14ac:dyDescent="0.3">
      <c r="C17" s="110"/>
      <c r="D17" s="28" t="s">
        <v>89</v>
      </c>
      <c r="E17" s="95">
        <f>Z3+Z4+Z5+Z7+Z9</f>
        <v>0.63208191126279878</v>
      </c>
      <c r="F17" s="95">
        <f>Z2+Z3+Z4+Z5+Z8</f>
        <v>0.61945392491467588</v>
      </c>
      <c r="G17" s="95">
        <f>Z2+Z4+Z6+Z8+Z10</f>
        <v>0.4883959044368601</v>
      </c>
      <c r="H17" s="95">
        <f>Z2+Z3++Z6+Z7+Z8</f>
        <v>0.52491467576791817</v>
      </c>
      <c r="I17" s="95">
        <f>Z3+Z5+Z6</f>
        <v>0.27337883959044373</v>
      </c>
      <c r="J17" s="95">
        <f>Z3+Z11</f>
        <v>0.1808873720136519</v>
      </c>
      <c r="K17" s="95">
        <f>Z2+Z3+Z6</f>
        <v>0.31126279863481232</v>
      </c>
      <c r="L17" s="95">
        <f>Z3+Z6+Z7+Z11</f>
        <v>0.32525597269624579</v>
      </c>
      <c r="M17" s="95">
        <f>Z3+Z2+Z5</f>
        <v>0.36006825938566556</v>
      </c>
      <c r="N17" s="95">
        <f>Z3+Z4</f>
        <v>0.31126279863481232</v>
      </c>
      <c r="O17" s="95">
        <f>Z2+Z3+Z4+Z5</f>
        <v>0.51569965870307177</v>
      </c>
      <c r="P17" s="95">
        <f>Z2+Z3+Z4+Z5+Z7+Z9</f>
        <v>0.7532423208191128</v>
      </c>
      <c r="Q17" s="95">
        <f>Z2+Z3+Z4+Z5+Z8+Z10</f>
        <v>0.69283276450511955</v>
      </c>
      <c r="R17" s="95">
        <f>Z2+Z3+Z5</f>
        <v>0.36006825938566556</v>
      </c>
      <c r="S17" s="95">
        <f>Z2+Z3+Z5</f>
        <v>0.36006825938566556</v>
      </c>
      <c r="T17" s="95">
        <f>Z2+Z3+Z4</f>
        <v>0.43242320819112634</v>
      </c>
      <c r="U17" s="95">
        <f>Z3+Z4</f>
        <v>0.31126279863481232</v>
      </c>
      <c r="V17" s="95">
        <f>Z2+Z3+Z4</f>
        <v>0.43242320819112634</v>
      </c>
      <c r="W17" s="95">
        <f>Z2+Z3+Z4</f>
        <v>0.43242320819112634</v>
      </c>
      <c r="X17" s="95">
        <f>Z2+Z3+Z9</f>
        <v>0.40443686006825941</v>
      </c>
      <c r="Y17" s="96">
        <f>Z2+Z3+Z4+Z8</f>
        <v>0.53617747440273045</v>
      </c>
      <c r="Z17" s="18">
        <f>SUM(E13:Y17)</f>
        <v>15.003071672354952</v>
      </c>
      <c r="AA17" s="15">
        <v>5</v>
      </c>
    </row>
    <row r="18" spans="3:27" ht="15.75" customHeight="1" x14ac:dyDescent="0.25">
      <c r="D18" s="21"/>
      <c r="E18" s="18">
        <f>SUM(E13:E17)</f>
        <v>0.80921501706484655</v>
      </c>
      <c r="F18" s="18">
        <f t="shared" ref="F18:Y18" si="0">SUM(F13:F17)</f>
        <v>0.85699658703071679</v>
      </c>
      <c r="G18" s="18">
        <f t="shared" si="0"/>
        <v>0.88156996587030723</v>
      </c>
      <c r="H18" s="18">
        <f t="shared" si="0"/>
        <v>0.80819112627986356</v>
      </c>
      <c r="I18" s="18">
        <f t="shared" si="0"/>
        <v>0.50238907849829362</v>
      </c>
      <c r="J18" s="18">
        <f t="shared" si="0"/>
        <v>0.53754266211604107</v>
      </c>
      <c r="K18" s="18">
        <f t="shared" si="0"/>
        <v>0.56552901023890789</v>
      </c>
      <c r="L18" s="18">
        <f t="shared" si="0"/>
        <v>0.56416382252559738</v>
      </c>
      <c r="M18" s="18">
        <f t="shared" si="0"/>
        <v>0.77849829351535837</v>
      </c>
      <c r="N18" s="18">
        <f t="shared" si="0"/>
        <v>0.46791808873720142</v>
      </c>
      <c r="O18" s="18">
        <f t="shared" si="0"/>
        <v>0.58907849829351544</v>
      </c>
      <c r="P18" s="18">
        <f t="shared" si="0"/>
        <v>0.93037542662116057</v>
      </c>
      <c r="Q18" s="18">
        <f t="shared" si="0"/>
        <v>0.94027303754266223</v>
      </c>
      <c r="R18" s="18">
        <f t="shared" si="0"/>
        <v>0.85699658703071679</v>
      </c>
      <c r="S18" s="18">
        <f t="shared" si="0"/>
        <v>0.74709897610921505</v>
      </c>
      <c r="T18" s="18">
        <f t="shared" si="0"/>
        <v>0.77372013651877136</v>
      </c>
      <c r="U18" s="18">
        <f t="shared" si="0"/>
        <v>0.4389078498293516</v>
      </c>
      <c r="V18" s="18">
        <f t="shared" si="0"/>
        <v>0.84709897610921514</v>
      </c>
      <c r="W18" s="18">
        <f t="shared" si="0"/>
        <v>0.56006825938566562</v>
      </c>
      <c r="X18" s="18">
        <f t="shared" si="0"/>
        <v>0.77372013651877136</v>
      </c>
      <c r="Y18" s="18">
        <f t="shared" si="0"/>
        <v>0.77372013651877136</v>
      </c>
    </row>
    <row r="19" spans="3:27" ht="15.75" customHeight="1" x14ac:dyDescent="0.25">
      <c r="D19" s="21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3:27" ht="15.75" customHeight="1" x14ac:dyDescent="0.25">
      <c r="D20" s="16" t="s">
        <v>90</v>
      </c>
      <c r="E20" s="92" t="s">
        <v>42</v>
      </c>
      <c r="F20" s="92" t="s">
        <v>43</v>
      </c>
      <c r="G20" s="92" t="s">
        <v>44</v>
      </c>
      <c r="H20" s="92" t="s">
        <v>45</v>
      </c>
      <c r="I20" s="92" t="s">
        <v>46</v>
      </c>
      <c r="J20" s="92" t="s">
        <v>47</v>
      </c>
      <c r="K20" s="92" t="s">
        <v>48</v>
      </c>
      <c r="L20" s="92" t="s">
        <v>49</v>
      </c>
      <c r="M20" s="92" t="s">
        <v>50</v>
      </c>
      <c r="N20" s="92" t="s">
        <v>51</v>
      </c>
      <c r="O20" s="92" t="s">
        <v>52</v>
      </c>
      <c r="P20" s="92" t="s">
        <v>53</v>
      </c>
      <c r="Q20" s="92" t="s">
        <v>54</v>
      </c>
      <c r="R20" s="92" t="s">
        <v>55</v>
      </c>
      <c r="S20" s="92" t="s">
        <v>56</v>
      </c>
      <c r="T20" s="92" t="s">
        <v>57</v>
      </c>
      <c r="U20" s="92" t="s">
        <v>58</v>
      </c>
      <c r="V20" s="92" t="s">
        <v>59</v>
      </c>
      <c r="W20" s="92" t="s">
        <v>60</v>
      </c>
      <c r="X20" s="92" t="s">
        <v>61</v>
      </c>
      <c r="Y20" s="92" t="s">
        <v>62</v>
      </c>
      <c r="Z20" s="22" t="s">
        <v>91</v>
      </c>
    </row>
    <row r="21" spans="3:27" ht="15.75" customHeight="1" x14ac:dyDescent="0.25">
      <c r="C21" s="74" t="s">
        <v>141</v>
      </c>
      <c r="D21" s="91" t="s">
        <v>41</v>
      </c>
      <c r="E21" s="16"/>
      <c r="F21" s="19">
        <v>5</v>
      </c>
      <c r="G21" s="19">
        <v>5</v>
      </c>
      <c r="H21" s="19">
        <v>4</v>
      </c>
      <c r="I21" s="19"/>
      <c r="J21" s="19"/>
      <c r="K21" s="19">
        <v>4</v>
      </c>
      <c r="L21" s="19"/>
      <c r="M21" s="19">
        <v>4</v>
      </c>
      <c r="N21" s="19"/>
      <c r="O21" s="19">
        <v>5</v>
      </c>
      <c r="P21" s="19">
        <v>5</v>
      </c>
      <c r="Q21" s="19">
        <v>5</v>
      </c>
      <c r="R21" s="19">
        <v>5</v>
      </c>
      <c r="S21" s="19">
        <v>5</v>
      </c>
      <c r="T21" s="19">
        <v>5</v>
      </c>
      <c r="U21" s="19"/>
      <c r="V21" s="19">
        <v>4</v>
      </c>
      <c r="W21" s="19">
        <v>5</v>
      </c>
      <c r="X21" s="19">
        <v>5</v>
      </c>
      <c r="Y21" s="19">
        <v>4</v>
      </c>
      <c r="Z21" s="18">
        <f t="shared" ref="Z21:Z31" si="1">Z2</f>
        <v>0.12116040955631401</v>
      </c>
      <c r="AA21" s="17" t="s">
        <v>25</v>
      </c>
    </row>
    <row r="22" spans="3:27" ht="15.75" customHeight="1" x14ac:dyDescent="0.25">
      <c r="C22" s="74" t="s">
        <v>142</v>
      </c>
      <c r="D22" s="91" t="s">
        <v>63</v>
      </c>
      <c r="E22" s="19">
        <v>4</v>
      </c>
      <c r="F22" s="19">
        <v>5</v>
      </c>
      <c r="G22" s="19">
        <v>4</v>
      </c>
      <c r="H22" s="19">
        <v>4</v>
      </c>
      <c r="I22" s="19">
        <v>5</v>
      </c>
      <c r="J22" s="19">
        <v>5</v>
      </c>
      <c r="K22" s="19">
        <v>5</v>
      </c>
      <c r="L22" s="19">
        <v>5</v>
      </c>
      <c r="M22" s="19">
        <v>5</v>
      </c>
      <c r="N22" s="19">
        <v>5</v>
      </c>
      <c r="O22" s="19">
        <v>5</v>
      </c>
      <c r="P22" s="19">
        <v>4</v>
      </c>
      <c r="Q22" s="19">
        <v>4</v>
      </c>
      <c r="R22" s="19">
        <v>5</v>
      </c>
      <c r="S22" s="19">
        <v>5</v>
      </c>
      <c r="T22" s="19">
        <v>5</v>
      </c>
      <c r="U22" s="19">
        <v>5</v>
      </c>
      <c r="V22" s="19">
        <v>5</v>
      </c>
      <c r="W22" s="19">
        <v>5</v>
      </c>
      <c r="X22" s="19">
        <v>5</v>
      </c>
      <c r="Y22" s="19">
        <v>5</v>
      </c>
      <c r="Z22" s="18">
        <f t="shared" si="1"/>
        <v>0.15563139931740616</v>
      </c>
      <c r="AA22" s="17" t="s">
        <v>27</v>
      </c>
    </row>
    <row r="23" spans="3:27" ht="15.75" customHeight="1" x14ac:dyDescent="0.25">
      <c r="C23" s="74" t="s">
        <v>143</v>
      </c>
      <c r="D23" s="91" t="s">
        <v>64</v>
      </c>
      <c r="E23" s="19">
        <v>5</v>
      </c>
      <c r="F23" s="19">
        <v>5</v>
      </c>
      <c r="G23" s="19">
        <v>5</v>
      </c>
      <c r="H23" s="19">
        <v>5</v>
      </c>
      <c r="I23" s="19">
        <v>5</v>
      </c>
      <c r="J23" s="19">
        <v>5</v>
      </c>
      <c r="K23" s="19">
        <v>4</v>
      </c>
      <c r="L23" s="19">
        <v>5</v>
      </c>
      <c r="M23" s="19">
        <v>4</v>
      </c>
      <c r="N23" s="19">
        <v>5</v>
      </c>
      <c r="O23" s="19">
        <v>5</v>
      </c>
      <c r="P23" s="19">
        <v>5</v>
      </c>
      <c r="Q23" s="19">
        <v>5</v>
      </c>
      <c r="R23" s="19">
        <v>4</v>
      </c>
      <c r="S23" s="19">
        <v>5</v>
      </c>
      <c r="T23" s="19">
        <v>4</v>
      </c>
      <c r="U23" s="19">
        <v>4</v>
      </c>
      <c r="V23" s="19">
        <v>4</v>
      </c>
      <c r="W23" s="19">
        <v>5</v>
      </c>
      <c r="X23" s="19">
        <v>4</v>
      </c>
      <c r="Y23" s="19">
        <v>4</v>
      </c>
      <c r="Z23" s="18">
        <f t="shared" si="1"/>
        <v>0.15563139931740616</v>
      </c>
      <c r="AA23" s="17" t="s">
        <v>30</v>
      </c>
    </row>
    <row r="24" spans="3:27" ht="15.75" customHeight="1" x14ac:dyDescent="0.25">
      <c r="C24" s="74" t="s">
        <v>144</v>
      </c>
      <c r="D24" s="91" t="s">
        <v>65</v>
      </c>
      <c r="E24" s="19">
        <v>4</v>
      </c>
      <c r="F24" s="19">
        <v>5</v>
      </c>
      <c r="G24" s="19"/>
      <c r="H24" s="19"/>
      <c r="I24" s="19">
        <v>5</v>
      </c>
      <c r="J24" s="19"/>
      <c r="K24" s="19"/>
      <c r="L24" s="19">
        <v>4</v>
      </c>
      <c r="M24" s="19">
        <v>5</v>
      </c>
      <c r="N24" s="19">
        <v>4</v>
      </c>
      <c r="O24" s="19">
        <v>5</v>
      </c>
      <c r="P24" s="19">
        <v>5</v>
      </c>
      <c r="Q24" s="19">
        <v>5</v>
      </c>
      <c r="R24" s="19">
        <v>5</v>
      </c>
      <c r="S24" s="19">
        <v>5</v>
      </c>
      <c r="T24" s="19"/>
      <c r="U24" s="19"/>
      <c r="V24" s="19"/>
      <c r="W24" s="19"/>
      <c r="X24" s="19"/>
      <c r="Y24" s="19"/>
      <c r="Z24" s="18">
        <f t="shared" si="1"/>
        <v>8.3276450511945405E-2</v>
      </c>
      <c r="AA24" s="17" t="s">
        <v>31</v>
      </c>
    </row>
    <row r="25" spans="3:27" ht="15.75" customHeight="1" x14ac:dyDescent="0.25">
      <c r="C25" s="74" t="s">
        <v>145</v>
      </c>
      <c r="D25" s="91" t="s">
        <v>66</v>
      </c>
      <c r="E25" s="19"/>
      <c r="F25" s="19"/>
      <c r="G25" s="19">
        <v>5</v>
      </c>
      <c r="H25" s="19">
        <v>5</v>
      </c>
      <c r="I25" s="19">
        <v>5</v>
      </c>
      <c r="J25" s="19"/>
      <c r="K25" s="19">
        <v>5</v>
      </c>
      <c r="L25" s="19">
        <v>5</v>
      </c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8">
        <f t="shared" si="1"/>
        <v>3.4470989761092155E-2</v>
      </c>
      <c r="AA25" s="17" t="s">
        <v>32</v>
      </c>
    </row>
    <row r="26" spans="3:27" ht="15.75" customHeight="1" x14ac:dyDescent="0.25">
      <c r="C26" s="74" t="s">
        <v>146</v>
      </c>
      <c r="D26" s="91" t="s">
        <v>67</v>
      </c>
      <c r="E26" s="19">
        <v>5</v>
      </c>
      <c r="F26" s="19">
        <v>5</v>
      </c>
      <c r="G26" s="19">
        <v>4</v>
      </c>
      <c r="H26" s="19">
        <v>4</v>
      </c>
      <c r="I26" s="19"/>
      <c r="J26" s="19"/>
      <c r="K26" s="19"/>
      <c r="L26" s="19">
        <v>4</v>
      </c>
      <c r="M26" s="19">
        <v>5</v>
      </c>
      <c r="N26" s="19"/>
      <c r="O26" s="19"/>
      <c r="P26" s="19">
        <v>5</v>
      </c>
      <c r="Q26" s="19">
        <v>5</v>
      </c>
      <c r="R26" s="19">
        <v>4</v>
      </c>
      <c r="S26" s="19"/>
      <c r="T26" s="19">
        <v>5</v>
      </c>
      <c r="U26" s="19"/>
      <c r="V26" s="19">
        <v>5</v>
      </c>
      <c r="W26" s="19"/>
      <c r="X26" s="19">
        <v>4</v>
      </c>
      <c r="Y26" s="19">
        <v>5</v>
      </c>
      <c r="Z26" s="18">
        <f t="shared" si="1"/>
        <v>0.10989761092150171</v>
      </c>
      <c r="AA26" s="17" t="s">
        <v>34</v>
      </c>
    </row>
    <row r="27" spans="3:27" ht="15.75" customHeight="1" x14ac:dyDescent="0.25">
      <c r="C27" s="74" t="s">
        <v>147</v>
      </c>
      <c r="D27" s="91" t="s">
        <v>68</v>
      </c>
      <c r="E27" s="20">
        <v>4</v>
      </c>
      <c r="F27" s="20">
        <v>5</v>
      </c>
      <c r="G27" s="20">
        <v>5</v>
      </c>
      <c r="H27" s="20">
        <v>5</v>
      </c>
      <c r="I27" s="19"/>
      <c r="J27" s="19"/>
      <c r="K27" s="19"/>
      <c r="L27" s="19"/>
      <c r="M27" s="19"/>
      <c r="N27" s="19"/>
      <c r="O27" s="19"/>
      <c r="P27" s="20">
        <v>3</v>
      </c>
      <c r="Q27" s="20">
        <v>4</v>
      </c>
      <c r="R27" s="20">
        <v>3</v>
      </c>
      <c r="S27" s="20">
        <v>3</v>
      </c>
      <c r="T27" s="20">
        <v>4</v>
      </c>
      <c r="U27" s="19"/>
      <c r="V27" s="20">
        <v>5</v>
      </c>
      <c r="W27" s="19"/>
      <c r="X27" s="20">
        <v>4</v>
      </c>
      <c r="Y27" s="20">
        <v>5</v>
      </c>
      <c r="Z27" s="18">
        <f t="shared" si="1"/>
        <v>0.10375426621160411</v>
      </c>
      <c r="AA27" s="17" t="s">
        <v>35</v>
      </c>
    </row>
    <row r="28" spans="3:27" ht="15.75" customHeight="1" x14ac:dyDescent="0.25">
      <c r="C28" s="74" t="s">
        <v>148</v>
      </c>
      <c r="D28" s="91" t="s">
        <v>69</v>
      </c>
      <c r="E28" s="19">
        <v>5</v>
      </c>
      <c r="F28" s="19">
        <v>4</v>
      </c>
      <c r="G28" s="19">
        <v>4</v>
      </c>
      <c r="H28" s="19">
        <v>4</v>
      </c>
      <c r="I28" s="19"/>
      <c r="J28" s="19">
        <v>4</v>
      </c>
      <c r="K28" s="19"/>
      <c r="L28" s="19"/>
      <c r="M28" s="19">
        <v>4</v>
      </c>
      <c r="N28" s="19"/>
      <c r="O28" s="19"/>
      <c r="P28" s="19">
        <v>5</v>
      </c>
      <c r="Q28" s="19">
        <v>4</v>
      </c>
      <c r="R28" s="19">
        <v>3</v>
      </c>
      <c r="S28" s="19">
        <v>4</v>
      </c>
      <c r="T28" s="19">
        <v>4</v>
      </c>
      <c r="U28" s="19">
        <v>4</v>
      </c>
      <c r="V28" s="19">
        <v>4</v>
      </c>
      <c r="W28" s="19">
        <v>3</v>
      </c>
      <c r="X28" s="19">
        <v>5</v>
      </c>
      <c r="Y28" s="19">
        <v>4</v>
      </c>
      <c r="Z28" s="18">
        <f t="shared" si="1"/>
        <v>0.12764505119453926</v>
      </c>
      <c r="AA28" s="17" t="s">
        <v>36</v>
      </c>
    </row>
    <row r="29" spans="3:27" ht="15.75" customHeight="1" x14ac:dyDescent="0.25">
      <c r="C29" s="74" t="s">
        <v>150</v>
      </c>
      <c r="D29" s="91" t="s">
        <v>70</v>
      </c>
      <c r="E29" s="20">
        <v>4</v>
      </c>
      <c r="F29" s="19"/>
      <c r="G29" s="20">
        <v>5</v>
      </c>
      <c r="H29" s="19"/>
      <c r="I29" s="20">
        <v>3</v>
      </c>
      <c r="J29" s="20">
        <v>4</v>
      </c>
      <c r="K29" s="20">
        <v>3</v>
      </c>
      <c r="L29" s="19"/>
      <c r="M29" s="19"/>
      <c r="N29" s="20">
        <v>4</v>
      </c>
      <c r="O29" s="20">
        <v>4</v>
      </c>
      <c r="P29" s="20">
        <v>4</v>
      </c>
      <c r="Q29" s="20">
        <v>5</v>
      </c>
      <c r="R29" s="19"/>
      <c r="S29" s="19"/>
      <c r="T29" s="19"/>
      <c r="U29" s="19"/>
      <c r="V29" s="20">
        <v>4</v>
      </c>
      <c r="W29" s="19"/>
      <c r="X29" s="19"/>
      <c r="Y29" s="19"/>
      <c r="Z29" s="18">
        <f t="shared" si="1"/>
        <v>7.3378839590443695E-2</v>
      </c>
      <c r="AA29" s="17" t="s">
        <v>38</v>
      </c>
    </row>
    <row r="30" spans="3:27" ht="15.75" customHeight="1" x14ac:dyDescent="0.25">
      <c r="C30" s="74" t="s">
        <v>151</v>
      </c>
      <c r="D30" s="91" t="s">
        <v>71</v>
      </c>
      <c r="E30" s="19"/>
      <c r="F30" s="19"/>
      <c r="G30" s="19"/>
      <c r="H30" s="19"/>
      <c r="I30" s="19"/>
      <c r="J30" s="19">
        <v>4</v>
      </c>
      <c r="K30" s="19">
        <v>3</v>
      </c>
      <c r="L30" s="19">
        <v>5</v>
      </c>
      <c r="M30" s="19">
        <v>4</v>
      </c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8">
        <f t="shared" si="1"/>
        <v>2.5255972696245736E-2</v>
      </c>
      <c r="AA30" s="17" t="s">
        <v>39</v>
      </c>
    </row>
    <row r="31" spans="3:27" ht="15.75" customHeight="1" x14ac:dyDescent="0.25">
      <c r="C31" s="74" t="s">
        <v>149</v>
      </c>
      <c r="D31" s="91" t="s">
        <v>72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>
        <v>3</v>
      </c>
      <c r="R31" s="19"/>
      <c r="S31" s="19"/>
      <c r="T31" s="19"/>
      <c r="U31" s="19"/>
      <c r="V31" s="19"/>
      <c r="W31" s="19"/>
      <c r="X31" s="19"/>
      <c r="Y31" s="19"/>
      <c r="Z31" s="18">
        <f t="shared" si="1"/>
        <v>9.8976109215017077E-3</v>
      </c>
      <c r="AA31" s="17" t="s">
        <v>40</v>
      </c>
    </row>
    <row r="32" spans="3:27" ht="15.75" customHeight="1" x14ac:dyDescent="0.25">
      <c r="C32" s="111" t="s">
        <v>84</v>
      </c>
      <c r="D32" s="98" t="s">
        <v>180</v>
      </c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AA32" s="15">
        <v>1</v>
      </c>
    </row>
    <row r="33" spans="3:27" ht="15.75" customHeight="1" x14ac:dyDescent="0.25">
      <c r="C33" s="112"/>
      <c r="D33" s="98" t="s">
        <v>181</v>
      </c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AA33" s="15">
        <v>2</v>
      </c>
    </row>
    <row r="34" spans="3:27" ht="15.75" customHeight="1" x14ac:dyDescent="0.25">
      <c r="C34" s="112"/>
      <c r="D34" s="98" t="s">
        <v>177</v>
      </c>
      <c r="E34" s="58"/>
      <c r="F34" s="58"/>
      <c r="G34" s="58"/>
      <c r="H34" s="31"/>
      <c r="I34" s="58">
        <f>Z29</f>
        <v>7.3378839590443695E-2</v>
      </c>
      <c r="J34" s="58"/>
      <c r="K34" s="58">
        <f>Z29+Z30</f>
        <v>9.8634812286689438E-2</v>
      </c>
      <c r="L34" s="58"/>
      <c r="M34" s="58"/>
      <c r="N34" s="58"/>
      <c r="O34" s="58"/>
      <c r="P34" s="58">
        <f>Z27</f>
        <v>0.10375426621160411</v>
      </c>
      <c r="Q34" s="58">
        <f>Z31</f>
        <v>9.8976109215017077E-3</v>
      </c>
      <c r="R34" s="58">
        <f>Z27+Z28</f>
        <v>0.23139931740614336</v>
      </c>
      <c r="S34" s="58">
        <f t="shared" ref="S34:S35" si="2">Z27</f>
        <v>0.10375426621160411</v>
      </c>
      <c r="T34" s="58"/>
      <c r="U34" s="58"/>
      <c r="V34" s="58"/>
      <c r="W34" s="58">
        <f>Z28</f>
        <v>0.12764505119453926</v>
      </c>
      <c r="X34" s="58"/>
      <c r="Y34" s="58"/>
      <c r="AA34" s="15">
        <v>3</v>
      </c>
    </row>
    <row r="35" spans="3:27" ht="15.75" customHeight="1" x14ac:dyDescent="0.25">
      <c r="C35" s="112"/>
      <c r="D35" s="98" t="s">
        <v>178</v>
      </c>
      <c r="E35" s="58">
        <f>Z29+Z27+Z24+Z22</f>
        <v>0.41604095563139937</v>
      </c>
      <c r="F35" s="58">
        <f>Z28</f>
        <v>0.12764505119453926</v>
      </c>
      <c r="G35" s="58">
        <f>Z22+Z26+Z28</f>
        <v>0.39317406143344713</v>
      </c>
      <c r="H35" s="58">
        <f>Z21+Z22+Z26+Z28</f>
        <v>0.51433447098976115</v>
      </c>
      <c r="I35" s="58"/>
      <c r="J35" s="58">
        <f>Z28+Z29+Z30</f>
        <v>0.22627986348122869</v>
      </c>
      <c r="K35" s="58">
        <f>Z21+Z23</f>
        <v>0.27679180887372018</v>
      </c>
      <c r="L35" s="58">
        <f>Z24+Z26</f>
        <v>0.19317406143344712</v>
      </c>
      <c r="M35" s="58">
        <f>Z21+Z23+Z28+Z30</f>
        <v>0.42969283276450515</v>
      </c>
      <c r="N35" s="58">
        <f>Z24+Z29</f>
        <v>0.1566552901023891</v>
      </c>
      <c r="O35" s="58">
        <f>Z29</f>
        <v>7.3378839590443695E-2</v>
      </c>
      <c r="P35" s="58">
        <f>Z29+Z22</f>
        <v>0.22901023890784986</v>
      </c>
      <c r="Q35" s="58">
        <f>Z27+Z28+Z22</f>
        <v>0.38703071672354949</v>
      </c>
      <c r="R35" s="58">
        <f>Z26+Z23</f>
        <v>0.26552901023890785</v>
      </c>
      <c r="S35" s="58">
        <f t="shared" si="2"/>
        <v>0.12764505119453926</v>
      </c>
      <c r="T35" s="58">
        <f>Z23+Z27+Z28</f>
        <v>0.38703071672354949</v>
      </c>
      <c r="U35" s="58">
        <f>Z28+Z23</f>
        <v>0.28327645051194539</v>
      </c>
      <c r="V35" s="58">
        <f>Z21+Z23+Z28+Z29</f>
        <v>0.47781569965870307</v>
      </c>
      <c r="W35" s="58"/>
      <c r="X35" s="58">
        <f>Z23+Z26+Z27</f>
        <v>0.36928327645051195</v>
      </c>
      <c r="Y35" s="58">
        <f>Z28+Z23+Z21</f>
        <v>0.40443686006825941</v>
      </c>
      <c r="AA35" s="15">
        <v>4</v>
      </c>
    </row>
    <row r="36" spans="3:27" ht="15.75" customHeight="1" x14ac:dyDescent="0.25">
      <c r="C36" s="112"/>
      <c r="D36" s="98" t="s">
        <v>179</v>
      </c>
      <c r="E36" s="58">
        <f>Z23+Z26+Z28</f>
        <v>0.39317406143344713</v>
      </c>
      <c r="F36" s="58">
        <f>Z21+Z22+Z23+Z24+Z26+Z27</f>
        <v>0.72935153583617762</v>
      </c>
      <c r="G36" s="58">
        <f>Z21+Z23+Z25+Z27+Z29</f>
        <v>0.4883959044368601</v>
      </c>
      <c r="H36" s="58">
        <f>Z23+Z25+Z27</f>
        <v>0.29385665529010241</v>
      </c>
      <c r="I36" s="58">
        <f>Z22+Z23+Z24+Z25</f>
        <v>0.42901023890784989</v>
      </c>
      <c r="J36" s="58">
        <f>Z22+Z23</f>
        <v>0.31126279863481232</v>
      </c>
      <c r="K36" s="58">
        <f>Z22+Z25</f>
        <v>0.1901023890784983</v>
      </c>
      <c r="L36" s="58">
        <f>Z22+Z23+Z25+Z30</f>
        <v>0.37098976109215021</v>
      </c>
      <c r="M36" s="58">
        <f>Z26+Z24+Z22</f>
        <v>0.34880546075085328</v>
      </c>
      <c r="N36" s="58">
        <f>Z22+Z23</f>
        <v>0.31126279863481232</v>
      </c>
      <c r="O36" s="58">
        <f>Z21+Z22+Z23+Z24</f>
        <v>0.51569965870307177</v>
      </c>
      <c r="P36" s="58">
        <f>Z21+Z23+Z24+Z26+Z28</f>
        <v>0.59761092150170658</v>
      </c>
      <c r="Q36" s="58">
        <f>Z21+Z23+Z24+Z26+Z29</f>
        <v>0.54334470989761097</v>
      </c>
      <c r="R36" s="58">
        <f>Z24+Z22+Z21</f>
        <v>0.36006825938566556</v>
      </c>
      <c r="S36" s="58">
        <f>Z24+Z23+Z22+Z21</f>
        <v>0.51569965870307177</v>
      </c>
      <c r="T36" s="58">
        <f>Z21+Z22+Z26</f>
        <v>0.38668941979522187</v>
      </c>
      <c r="U36" s="58">
        <f>Z22</f>
        <v>0.15563139931740616</v>
      </c>
      <c r="V36" s="58">
        <f>Z26+Z27+Z22</f>
        <v>0.36928327645051195</v>
      </c>
      <c r="W36" s="58">
        <f>Z21+Z22+Z23</f>
        <v>0.43242320819112634</v>
      </c>
      <c r="X36" s="58">
        <f>Z21+Z22+Z28</f>
        <v>0.40443686006825941</v>
      </c>
      <c r="Y36" s="58">
        <f>Z26+Z27+Z22</f>
        <v>0.36928327645051195</v>
      </c>
      <c r="Z36" s="18">
        <f>SUM(E32:Y36)</f>
        <v>15.003071672354947</v>
      </c>
      <c r="AA36" s="15">
        <v>5</v>
      </c>
    </row>
    <row r="37" spans="3:27" ht="15.75" customHeight="1" x14ac:dyDescent="0.25">
      <c r="E37" s="18">
        <f t="shared" ref="E37:Y37" si="3">SUM(E32:E36)</f>
        <v>0.80921501706484644</v>
      </c>
      <c r="F37" s="18">
        <f t="shared" si="3"/>
        <v>0.85699658703071691</v>
      </c>
      <c r="G37" s="18">
        <f t="shared" si="3"/>
        <v>0.88156996587030723</v>
      </c>
      <c r="H37" s="18">
        <f t="shared" si="3"/>
        <v>0.80819112627986356</v>
      </c>
      <c r="I37" s="18">
        <f t="shared" si="3"/>
        <v>0.50238907849829362</v>
      </c>
      <c r="J37" s="18">
        <f t="shared" si="3"/>
        <v>0.53754266211604107</v>
      </c>
      <c r="K37" s="18">
        <f t="shared" si="3"/>
        <v>0.56552901023890789</v>
      </c>
      <c r="L37" s="18">
        <f t="shared" si="3"/>
        <v>0.56416382252559738</v>
      </c>
      <c r="M37" s="18">
        <f t="shared" si="3"/>
        <v>0.77849829351535837</v>
      </c>
      <c r="N37" s="18">
        <f t="shared" si="3"/>
        <v>0.46791808873720142</v>
      </c>
      <c r="O37" s="18">
        <f t="shared" si="3"/>
        <v>0.58907849829351544</v>
      </c>
      <c r="P37" s="18">
        <f t="shared" si="3"/>
        <v>0.93037542662116057</v>
      </c>
      <c r="Q37" s="18">
        <f t="shared" si="3"/>
        <v>0.94027303754266223</v>
      </c>
      <c r="R37" s="18">
        <f t="shared" si="3"/>
        <v>0.85699658703071679</v>
      </c>
      <c r="S37" s="18">
        <f t="shared" si="3"/>
        <v>0.74709897610921516</v>
      </c>
      <c r="T37" s="18">
        <f t="shared" si="3"/>
        <v>0.77372013651877136</v>
      </c>
      <c r="U37" s="18">
        <f t="shared" si="3"/>
        <v>0.43890784982935155</v>
      </c>
      <c r="V37" s="18">
        <f t="shared" si="3"/>
        <v>0.84709897610921503</v>
      </c>
      <c r="W37" s="18">
        <f t="shared" si="3"/>
        <v>0.56006825938566562</v>
      </c>
      <c r="X37" s="18">
        <f t="shared" si="3"/>
        <v>0.77372013651877136</v>
      </c>
      <c r="Y37" s="18">
        <f t="shared" si="3"/>
        <v>0.77372013651877136</v>
      </c>
    </row>
    <row r="38" spans="3:27" ht="15.75" customHeight="1" x14ac:dyDescent="0.25">
      <c r="D38" s="21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spans="3:27" ht="15.75" customHeight="1" x14ac:dyDescent="0.25"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spans="3:27" ht="15.75" customHeight="1" x14ac:dyDescent="0.25"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spans="3:27" ht="15.75" customHeight="1" x14ac:dyDescent="0.25"/>
    <row r="42" spans="3:27" ht="15.75" customHeight="1" x14ac:dyDescent="0.25"/>
    <row r="43" spans="3:27" ht="15.75" customHeight="1" x14ac:dyDescent="0.25"/>
    <row r="44" spans="3:27" ht="15.75" customHeight="1" x14ac:dyDescent="0.25"/>
    <row r="45" spans="3:27" ht="15.75" customHeight="1" x14ac:dyDescent="0.25"/>
    <row r="46" spans="3:27" ht="15.75" customHeight="1" x14ac:dyDescent="0.25"/>
    <row r="47" spans="3:27" ht="15.75" customHeight="1" x14ac:dyDescent="0.25"/>
    <row r="48" spans="3:2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</sheetData>
  <mergeCells count="2">
    <mergeCell ref="C13:C17"/>
    <mergeCell ref="C32:C36"/>
  </mergeCells>
  <phoneticPr fontId="5" type="noConversion"/>
  <pageMargins left="0.7" right="0.7" top="0.75" bottom="0.75" header="0" footer="0"/>
  <pageSetup paperSize="9" scale="61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34"/>
  <sheetViews>
    <sheetView workbookViewId="0">
      <selection activeCell="F26" sqref="F26"/>
    </sheetView>
  </sheetViews>
  <sheetFormatPr defaultRowHeight="15" x14ac:dyDescent="0.25"/>
  <cols>
    <col min="6" max="6" width="9.140625" style="100"/>
  </cols>
  <sheetData>
    <row r="1" spans="2:8" x14ac:dyDescent="0.25">
      <c r="D1" t="s">
        <v>78</v>
      </c>
      <c r="E1" t="s">
        <v>79</v>
      </c>
      <c r="F1" s="100" t="s">
        <v>80</v>
      </c>
      <c r="G1" t="s">
        <v>81</v>
      </c>
      <c r="H1" t="s">
        <v>82</v>
      </c>
    </row>
    <row r="2" spans="2:8" x14ac:dyDescent="0.25">
      <c r="B2">
        <v>1</v>
      </c>
      <c r="C2" t="s">
        <v>42</v>
      </c>
      <c r="D2">
        <v>0.63600000000000001</v>
      </c>
      <c r="E2">
        <v>0.45</v>
      </c>
      <c r="F2" s="100">
        <v>0.24099999999999999</v>
      </c>
      <c r="G2">
        <v>1.159</v>
      </c>
      <c r="H2">
        <v>4.0000000000000001E-3</v>
      </c>
    </row>
    <row r="3" spans="2:8" x14ac:dyDescent="0.25">
      <c r="B3">
        <v>2</v>
      </c>
      <c r="C3" t="s">
        <v>43</v>
      </c>
      <c r="D3">
        <v>0.63600000000000001</v>
      </c>
      <c r="E3">
        <v>0.47199999999999998</v>
      </c>
      <c r="F3" s="100">
        <v>0.25600000000000001</v>
      </c>
      <c r="G3">
        <v>1.133</v>
      </c>
      <c r="H3">
        <v>6.0000000000000001E-3</v>
      </c>
    </row>
    <row r="4" spans="2:8" x14ac:dyDescent="0.25">
      <c r="B4">
        <v>3</v>
      </c>
      <c r="C4" t="s">
        <v>44</v>
      </c>
      <c r="D4">
        <v>0.72699999999999998</v>
      </c>
      <c r="E4">
        <v>0.48899999999999999</v>
      </c>
      <c r="F4" s="100">
        <v>0.26300000000000001</v>
      </c>
      <c r="G4">
        <v>1.159</v>
      </c>
      <c r="H4">
        <v>8.9999999999999993E-3</v>
      </c>
    </row>
    <row r="5" spans="2:8" x14ac:dyDescent="0.25">
      <c r="B5">
        <v>4</v>
      </c>
      <c r="C5" t="s">
        <v>45</v>
      </c>
      <c r="D5">
        <v>0.63600000000000001</v>
      </c>
      <c r="E5">
        <v>0.44600000000000001</v>
      </c>
      <c r="F5" s="100">
        <v>0.24099999999999999</v>
      </c>
      <c r="G5">
        <v>1.159</v>
      </c>
      <c r="H5">
        <v>4.0000000000000001E-3</v>
      </c>
    </row>
    <row r="6" spans="2:8" x14ac:dyDescent="0.25">
      <c r="B6">
        <v>5</v>
      </c>
      <c r="C6" t="s">
        <v>46</v>
      </c>
      <c r="D6">
        <v>0.45500000000000002</v>
      </c>
      <c r="E6">
        <v>0.29399999999999998</v>
      </c>
      <c r="F6" s="100">
        <v>0.15</v>
      </c>
      <c r="G6">
        <v>1.085</v>
      </c>
      <c r="H6">
        <v>0</v>
      </c>
    </row>
    <row r="7" spans="2:8" x14ac:dyDescent="0.25">
      <c r="B7">
        <v>6</v>
      </c>
      <c r="C7" t="s">
        <v>47</v>
      </c>
      <c r="D7">
        <v>0.45500000000000002</v>
      </c>
      <c r="E7">
        <v>0.312</v>
      </c>
      <c r="F7" s="100">
        <v>0.16</v>
      </c>
      <c r="G7">
        <v>1.109</v>
      </c>
      <c r="H7">
        <v>3.0000000000000001E-3</v>
      </c>
    </row>
    <row r="8" spans="2:8" x14ac:dyDescent="0.25">
      <c r="B8">
        <v>7</v>
      </c>
      <c r="C8" t="s">
        <v>48</v>
      </c>
      <c r="D8">
        <v>0.54500000000000004</v>
      </c>
      <c r="E8">
        <v>0.32900000000000001</v>
      </c>
      <c r="F8" s="100">
        <v>0.16900000000000001</v>
      </c>
      <c r="G8">
        <v>1.133</v>
      </c>
      <c r="H8">
        <v>5.0000000000000001E-3</v>
      </c>
    </row>
    <row r="9" spans="2:8" x14ac:dyDescent="0.25">
      <c r="B9">
        <v>8</v>
      </c>
      <c r="C9" t="s">
        <v>49</v>
      </c>
      <c r="D9">
        <v>0.54500000000000004</v>
      </c>
      <c r="E9">
        <v>0.32500000000000001</v>
      </c>
      <c r="F9" s="100">
        <v>0.16800000000000001</v>
      </c>
      <c r="G9">
        <v>1.133</v>
      </c>
      <c r="H9">
        <v>8.0000000000000002E-3</v>
      </c>
    </row>
    <row r="10" spans="2:8" x14ac:dyDescent="0.25">
      <c r="B10">
        <v>9</v>
      </c>
      <c r="C10" t="s">
        <v>50</v>
      </c>
      <c r="D10">
        <v>0.63600000000000001</v>
      </c>
      <c r="E10">
        <v>0.437</v>
      </c>
      <c r="F10" s="100">
        <v>0.23200000000000001</v>
      </c>
      <c r="G10">
        <v>1.159</v>
      </c>
      <c r="H10">
        <v>4.0000000000000001E-3</v>
      </c>
    </row>
    <row r="11" spans="2:8" x14ac:dyDescent="0.25">
      <c r="B11">
        <v>10</v>
      </c>
      <c r="C11" t="s">
        <v>51</v>
      </c>
      <c r="D11">
        <v>0.36399999999999999</v>
      </c>
      <c r="E11">
        <v>0.27300000000000002</v>
      </c>
      <c r="F11" s="100">
        <v>0.14000000000000001</v>
      </c>
      <c r="G11">
        <v>1.085</v>
      </c>
      <c r="H11">
        <v>0</v>
      </c>
    </row>
    <row r="12" spans="2:8" x14ac:dyDescent="0.25">
      <c r="B12">
        <v>11</v>
      </c>
      <c r="C12" t="s">
        <v>52</v>
      </c>
      <c r="D12">
        <v>0.45500000000000002</v>
      </c>
      <c r="E12">
        <v>0.33800000000000002</v>
      </c>
      <c r="F12" s="100">
        <v>0.17599999999999999</v>
      </c>
      <c r="G12">
        <v>1.133</v>
      </c>
      <c r="H12">
        <v>0</v>
      </c>
    </row>
    <row r="13" spans="2:8" x14ac:dyDescent="0.25">
      <c r="B13">
        <v>12</v>
      </c>
      <c r="C13" t="s">
        <v>53</v>
      </c>
      <c r="D13">
        <v>0.72699999999999998</v>
      </c>
      <c r="E13">
        <v>0.51500000000000001</v>
      </c>
      <c r="F13" s="100">
        <v>0.27800000000000002</v>
      </c>
      <c r="G13">
        <v>1.214</v>
      </c>
      <c r="H13">
        <v>0</v>
      </c>
    </row>
    <row r="14" spans="2:8" x14ac:dyDescent="0.25">
      <c r="B14">
        <v>13</v>
      </c>
      <c r="C14" t="s">
        <v>54</v>
      </c>
      <c r="D14">
        <v>0.81799999999999995</v>
      </c>
      <c r="E14">
        <v>0.51900000000000002</v>
      </c>
      <c r="F14" s="100">
        <v>0.28100000000000003</v>
      </c>
      <c r="G14">
        <v>1.2749999999999999</v>
      </c>
      <c r="H14">
        <v>0</v>
      </c>
    </row>
    <row r="15" spans="2:8" x14ac:dyDescent="0.25">
      <c r="B15">
        <v>14</v>
      </c>
      <c r="C15" t="s">
        <v>55</v>
      </c>
      <c r="D15">
        <v>0.63600000000000001</v>
      </c>
      <c r="E15">
        <v>0.47199999999999998</v>
      </c>
      <c r="F15" s="100">
        <v>0.25600000000000001</v>
      </c>
      <c r="G15">
        <v>1.1859999999999999</v>
      </c>
      <c r="H15">
        <v>0</v>
      </c>
    </row>
    <row r="16" spans="2:8" x14ac:dyDescent="0.25">
      <c r="B16">
        <v>15</v>
      </c>
      <c r="C16" t="s">
        <v>56</v>
      </c>
      <c r="D16">
        <v>0.54500000000000004</v>
      </c>
      <c r="E16">
        <v>0.41599999999999998</v>
      </c>
      <c r="F16" s="100">
        <v>0.223</v>
      </c>
      <c r="G16">
        <v>1.159</v>
      </c>
      <c r="H16">
        <v>0</v>
      </c>
    </row>
    <row r="17" spans="2:8" x14ac:dyDescent="0.25">
      <c r="B17">
        <v>16</v>
      </c>
      <c r="C17" t="s">
        <v>57</v>
      </c>
      <c r="D17">
        <v>0.54500000000000004</v>
      </c>
      <c r="E17">
        <v>0.42399999999999999</v>
      </c>
      <c r="F17" s="100">
        <v>0.23100000000000001</v>
      </c>
      <c r="G17">
        <v>1.159</v>
      </c>
      <c r="H17">
        <v>0</v>
      </c>
    </row>
    <row r="18" spans="2:8" x14ac:dyDescent="0.25">
      <c r="B18">
        <v>17</v>
      </c>
      <c r="C18" t="s">
        <v>58</v>
      </c>
      <c r="D18">
        <v>0.27300000000000002</v>
      </c>
      <c r="E18">
        <v>0.251</v>
      </c>
      <c r="F18" s="100">
        <v>0.13100000000000001</v>
      </c>
      <c r="G18">
        <v>1.085</v>
      </c>
      <c r="H18">
        <v>0</v>
      </c>
    </row>
    <row r="19" spans="2:8" x14ac:dyDescent="0.25">
      <c r="B19">
        <v>18</v>
      </c>
      <c r="C19" t="s">
        <v>59</v>
      </c>
      <c r="D19">
        <v>0.63600000000000001</v>
      </c>
      <c r="E19">
        <v>0.46800000000000003</v>
      </c>
      <c r="F19" s="100">
        <v>0.253</v>
      </c>
      <c r="G19">
        <v>1.1859999999999999</v>
      </c>
      <c r="H19">
        <v>0</v>
      </c>
    </row>
    <row r="20" spans="2:8" x14ac:dyDescent="0.25">
      <c r="B20">
        <v>19</v>
      </c>
      <c r="C20" t="s">
        <v>60</v>
      </c>
      <c r="D20">
        <v>0.36399999999999999</v>
      </c>
      <c r="E20">
        <v>0.316</v>
      </c>
      <c r="F20" s="100">
        <v>0.16700000000000001</v>
      </c>
      <c r="G20">
        <v>1.109</v>
      </c>
      <c r="H20">
        <v>0</v>
      </c>
    </row>
    <row r="21" spans="2:8" x14ac:dyDescent="0.25">
      <c r="B21">
        <v>20</v>
      </c>
      <c r="C21" t="s">
        <v>61</v>
      </c>
      <c r="D21">
        <v>0.54500000000000004</v>
      </c>
      <c r="E21">
        <v>0.42399999999999999</v>
      </c>
      <c r="F21" s="100">
        <v>0.23100000000000001</v>
      </c>
      <c r="G21">
        <v>1.159</v>
      </c>
      <c r="H21">
        <v>0</v>
      </c>
    </row>
    <row r="22" spans="2:8" x14ac:dyDescent="0.25">
      <c r="B22">
        <v>21</v>
      </c>
      <c r="C22" t="s">
        <v>62</v>
      </c>
      <c r="D22">
        <v>0.54500000000000004</v>
      </c>
      <c r="E22">
        <v>0.42399999999999999</v>
      </c>
      <c r="F22" s="100">
        <v>0.23100000000000001</v>
      </c>
      <c r="G22">
        <v>1.159</v>
      </c>
      <c r="H22">
        <v>0</v>
      </c>
    </row>
    <row r="24" spans="2:8" x14ac:dyDescent="0.25">
      <c r="B24">
        <v>1</v>
      </c>
      <c r="C24" t="s">
        <v>41</v>
      </c>
      <c r="D24">
        <v>0.71399999999999997</v>
      </c>
      <c r="E24">
        <v>0.42899999999999999</v>
      </c>
      <c r="F24" s="100">
        <v>0.35499999999999998</v>
      </c>
      <c r="G24">
        <v>0</v>
      </c>
    </row>
    <row r="25" spans="2:8" x14ac:dyDescent="0.25">
      <c r="B25">
        <v>2</v>
      </c>
      <c r="C25" t="s">
        <v>63</v>
      </c>
      <c r="D25">
        <v>1</v>
      </c>
      <c r="E25">
        <v>0.55800000000000005</v>
      </c>
      <c r="F25" s="100">
        <v>0.45600000000000002</v>
      </c>
      <c r="G25">
        <v>0</v>
      </c>
    </row>
    <row r="26" spans="2:8" x14ac:dyDescent="0.25">
      <c r="B26">
        <v>3</v>
      </c>
      <c r="C26" t="s">
        <v>64</v>
      </c>
      <c r="D26">
        <v>1</v>
      </c>
      <c r="E26">
        <v>0.55800000000000005</v>
      </c>
      <c r="F26" s="100">
        <v>0.45600000000000002</v>
      </c>
      <c r="G26">
        <v>0</v>
      </c>
      <c r="H26">
        <v>0</v>
      </c>
    </row>
    <row r="27" spans="2:8" x14ac:dyDescent="0.25">
      <c r="B27">
        <v>4</v>
      </c>
      <c r="C27" t="s">
        <v>65</v>
      </c>
      <c r="D27">
        <v>0.52400000000000002</v>
      </c>
      <c r="E27">
        <v>0.307</v>
      </c>
      <c r="F27" s="100">
        <v>0.24399999999999999</v>
      </c>
      <c r="G27">
        <v>4.8000000000000001E-2</v>
      </c>
    </row>
    <row r="28" spans="2:8" x14ac:dyDescent="0.25">
      <c r="B28">
        <v>5</v>
      </c>
      <c r="C28" t="s">
        <v>66</v>
      </c>
      <c r="D28">
        <v>0.23799999999999999</v>
      </c>
      <c r="E28">
        <v>0.13900000000000001</v>
      </c>
      <c r="F28" s="100">
        <v>0.10100000000000001</v>
      </c>
      <c r="G28">
        <v>4.9000000000000002E-2</v>
      </c>
    </row>
    <row r="29" spans="2:8" x14ac:dyDescent="0.25">
      <c r="B29">
        <v>6</v>
      </c>
      <c r="C29" t="s">
        <v>67</v>
      </c>
      <c r="D29">
        <v>0.61899999999999999</v>
      </c>
      <c r="E29">
        <v>0.39400000000000002</v>
      </c>
      <c r="F29" s="100">
        <v>0.32200000000000001</v>
      </c>
      <c r="G29">
        <v>4.8000000000000001E-2</v>
      </c>
    </row>
    <row r="30" spans="2:8" x14ac:dyDescent="0.25">
      <c r="B30">
        <v>7</v>
      </c>
      <c r="C30" t="s">
        <v>68</v>
      </c>
      <c r="D30">
        <v>0.57099999999999995</v>
      </c>
      <c r="E30">
        <v>0.36399999999999999</v>
      </c>
      <c r="F30" s="100">
        <v>0.30399999999999999</v>
      </c>
      <c r="G30">
        <v>4.8000000000000001E-2</v>
      </c>
    </row>
    <row r="31" spans="2:8" x14ac:dyDescent="0.25">
      <c r="B31">
        <v>8</v>
      </c>
      <c r="C31" t="s">
        <v>69</v>
      </c>
      <c r="D31">
        <v>0.76200000000000001</v>
      </c>
      <c r="E31">
        <v>0.44600000000000001</v>
      </c>
      <c r="F31" s="100">
        <v>0.374</v>
      </c>
      <c r="G31">
        <v>5.1999999999999998E-2</v>
      </c>
    </row>
    <row r="32" spans="2:8" x14ac:dyDescent="0.25">
      <c r="B32">
        <v>9</v>
      </c>
      <c r="C32" t="s">
        <v>70</v>
      </c>
      <c r="D32">
        <v>0.47599999999999998</v>
      </c>
      <c r="E32">
        <v>0.27700000000000002</v>
      </c>
      <c r="F32" s="100">
        <v>0.215</v>
      </c>
      <c r="G32">
        <v>5.0999999999999997E-2</v>
      </c>
    </row>
    <row r="33" spans="2:7" x14ac:dyDescent="0.25">
      <c r="B33">
        <v>10</v>
      </c>
      <c r="C33" t="s">
        <v>71</v>
      </c>
      <c r="D33">
        <v>0.19</v>
      </c>
      <c r="E33">
        <v>0.104</v>
      </c>
      <c r="F33" s="100">
        <v>7.3999999999999996E-2</v>
      </c>
      <c r="G33">
        <v>4.9000000000000002E-2</v>
      </c>
    </row>
    <row r="34" spans="2:7" x14ac:dyDescent="0.25">
      <c r="B34">
        <v>11</v>
      </c>
      <c r="C34" t="s">
        <v>72</v>
      </c>
      <c r="D34">
        <v>4.8000000000000001E-2</v>
      </c>
      <c r="E34">
        <v>3.9E-2</v>
      </c>
      <c r="F34" s="100">
        <v>2.9000000000000001E-2</v>
      </c>
      <c r="G34">
        <v>4.9000000000000002E-2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3"/>
  <sheetViews>
    <sheetView workbookViewId="0">
      <selection activeCell="G2" sqref="G2:G12"/>
    </sheetView>
  </sheetViews>
  <sheetFormatPr defaultRowHeight="15" x14ac:dyDescent="0.25"/>
  <cols>
    <col min="1" max="1" width="12.28515625" customWidth="1"/>
    <col min="2" max="2" width="11.140625" bestFit="1" customWidth="1"/>
  </cols>
  <sheetData>
    <row r="1" spans="1:9" ht="15.75" x14ac:dyDescent="0.25">
      <c r="A1" s="9" t="s">
        <v>73</v>
      </c>
      <c r="B1" s="9" t="s">
        <v>74</v>
      </c>
      <c r="C1" s="9" t="s">
        <v>75</v>
      </c>
      <c r="D1" s="10"/>
      <c r="E1" s="11"/>
      <c r="F1" s="9" t="s">
        <v>73</v>
      </c>
      <c r="G1" s="9" t="s">
        <v>74</v>
      </c>
      <c r="H1" s="9" t="s">
        <v>75</v>
      </c>
    </row>
    <row r="2" spans="1:9" ht="15.75" x14ac:dyDescent="0.25">
      <c r="A2" s="9" t="s">
        <v>42</v>
      </c>
      <c r="B2" s="8">
        <f>'hasil sna'!F2</f>
        <v>0.24099999999999999</v>
      </c>
      <c r="C2" s="12">
        <f>B2/$B$23</f>
        <v>5.3818669048682446E-2</v>
      </c>
      <c r="D2" s="10"/>
      <c r="E2" s="74" t="s">
        <v>141</v>
      </c>
      <c r="F2" s="9" t="s">
        <v>41</v>
      </c>
      <c r="G2">
        <f>'hasil sna'!F24</f>
        <v>0.35499999999999998</v>
      </c>
      <c r="H2" s="12">
        <f t="shared" ref="H2:H12" si="0">G2/$G$13</f>
        <v>0.12116040955631401</v>
      </c>
      <c r="I2" s="14">
        <f>AVERAGE(H2:H6)</f>
        <v>0.1100341296928328</v>
      </c>
    </row>
    <row r="3" spans="1:9" ht="15.75" x14ac:dyDescent="0.25">
      <c r="A3" s="9" t="s">
        <v>43</v>
      </c>
      <c r="B3" s="8">
        <f>'hasil sna'!F3</f>
        <v>0.25600000000000001</v>
      </c>
      <c r="C3" s="12">
        <f t="shared" ref="C3:C22" si="1">B3/$B$23</f>
        <v>5.716837874050916E-2</v>
      </c>
      <c r="D3" s="10"/>
      <c r="E3" s="74" t="s">
        <v>142</v>
      </c>
      <c r="F3" s="9" t="s">
        <v>63</v>
      </c>
      <c r="G3" s="99">
        <f>'hasil sna'!F25</f>
        <v>0.45600000000000002</v>
      </c>
      <c r="H3" s="12">
        <f t="shared" si="0"/>
        <v>0.15563139931740616</v>
      </c>
    </row>
    <row r="4" spans="1:9" ht="15.75" x14ac:dyDescent="0.25">
      <c r="A4" s="9" t="s">
        <v>44</v>
      </c>
      <c r="B4" s="8">
        <f>'hasil sna'!F4</f>
        <v>0.26300000000000001</v>
      </c>
      <c r="C4" s="12">
        <f t="shared" si="1"/>
        <v>5.8731576596694958E-2</v>
      </c>
      <c r="D4" s="10"/>
      <c r="E4" s="74" t="s">
        <v>143</v>
      </c>
      <c r="F4" s="9" t="s">
        <v>64</v>
      </c>
      <c r="G4" s="99">
        <f>'hasil sna'!F26</f>
        <v>0.45600000000000002</v>
      </c>
      <c r="H4" s="12">
        <f t="shared" si="0"/>
        <v>0.15563139931740616</v>
      </c>
    </row>
    <row r="5" spans="1:9" ht="15.75" x14ac:dyDescent="0.25">
      <c r="A5" s="9" t="s">
        <v>45</v>
      </c>
      <c r="B5" s="8">
        <f>'hasil sna'!F5</f>
        <v>0.24099999999999999</v>
      </c>
      <c r="C5" s="12">
        <f t="shared" si="1"/>
        <v>5.3818669048682446E-2</v>
      </c>
      <c r="D5" s="10"/>
      <c r="E5" s="74" t="s">
        <v>144</v>
      </c>
      <c r="F5" s="9" t="s">
        <v>65</v>
      </c>
      <c r="G5" s="99">
        <f>'hasil sna'!F27</f>
        <v>0.24399999999999999</v>
      </c>
      <c r="H5" s="12">
        <f t="shared" si="0"/>
        <v>8.3276450511945405E-2</v>
      </c>
    </row>
    <row r="6" spans="1:9" ht="15.75" x14ac:dyDescent="0.25">
      <c r="A6" s="9" t="s">
        <v>46</v>
      </c>
      <c r="B6" s="8">
        <f>'hasil sna'!F6</f>
        <v>0.15</v>
      </c>
      <c r="C6" s="12">
        <f t="shared" si="1"/>
        <v>3.3497096918267084E-2</v>
      </c>
      <c r="D6" s="10"/>
      <c r="E6" s="74" t="s">
        <v>145</v>
      </c>
      <c r="F6" s="9" t="s">
        <v>66</v>
      </c>
      <c r="G6" s="99">
        <f>'hasil sna'!F28</f>
        <v>0.10100000000000001</v>
      </c>
      <c r="H6" s="12">
        <f t="shared" si="0"/>
        <v>3.4470989761092155E-2</v>
      </c>
    </row>
    <row r="7" spans="1:9" ht="15.75" x14ac:dyDescent="0.25">
      <c r="A7" s="9" t="s">
        <v>47</v>
      </c>
      <c r="B7" s="8">
        <f>'hasil sna'!F7</f>
        <v>0.16</v>
      </c>
      <c r="C7" s="12">
        <f t="shared" si="1"/>
        <v>3.5730236712818227E-2</v>
      </c>
      <c r="D7" s="10"/>
      <c r="E7" s="74" t="s">
        <v>146</v>
      </c>
      <c r="F7" s="9" t="s">
        <v>67</v>
      </c>
      <c r="G7" s="99">
        <f>'hasil sna'!F29</f>
        <v>0.32200000000000001</v>
      </c>
      <c r="H7" s="12">
        <f t="shared" si="0"/>
        <v>0.10989761092150171</v>
      </c>
      <c r="I7" s="14">
        <f>AVERAGE(H7:H9)</f>
        <v>0.11376564277588169</v>
      </c>
    </row>
    <row r="8" spans="1:9" ht="15.75" x14ac:dyDescent="0.25">
      <c r="A8" s="9" t="s">
        <v>48</v>
      </c>
      <c r="B8" s="8">
        <f>'hasil sna'!F8</f>
        <v>0.16900000000000001</v>
      </c>
      <c r="C8" s="12">
        <f t="shared" si="1"/>
        <v>3.7740062527914252E-2</v>
      </c>
      <c r="D8" s="10"/>
      <c r="E8" s="74" t="s">
        <v>147</v>
      </c>
      <c r="F8" s="9" t="s">
        <v>68</v>
      </c>
      <c r="G8" s="99">
        <f>'hasil sna'!F30</f>
        <v>0.30399999999999999</v>
      </c>
      <c r="H8" s="12">
        <f t="shared" si="0"/>
        <v>0.10375426621160411</v>
      </c>
    </row>
    <row r="9" spans="1:9" ht="15.75" x14ac:dyDescent="0.25">
      <c r="A9" s="9" t="s">
        <v>49</v>
      </c>
      <c r="B9" s="8">
        <f>'hasil sna'!F9</f>
        <v>0.16800000000000001</v>
      </c>
      <c r="C9" s="12">
        <f t="shared" si="1"/>
        <v>3.7516748548459135E-2</v>
      </c>
      <c r="D9" s="10"/>
      <c r="E9" s="74" t="s">
        <v>148</v>
      </c>
      <c r="F9" s="9" t="s">
        <v>69</v>
      </c>
      <c r="G9" s="99">
        <f>'hasil sna'!F31</f>
        <v>0.374</v>
      </c>
      <c r="H9" s="12">
        <f t="shared" si="0"/>
        <v>0.12764505119453926</v>
      </c>
    </row>
    <row r="10" spans="1:9" ht="15.75" x14ac:dyDescent="0.25">
      <c r="A10" s="9" t="s">
        <v>50</v>
      </c>
      <c r="B10" s="8">
        <f>'hasil sna'!F10</f>
        <v>0.23200000000000001</v>
      </c>
      <c r="C10" s="12">
        <f t="shared" si="1"/>
        <v>5.1808843233586428E-2</v>
      </c>
      <c r="D10" s="10"/>
      <c r="E10" s="74" t="s">
        <v>150</v>
      </c>
      <c r="F10" s="9" t="s">
        <v>70</v>
      </c>
      <c r="G10" s="99">
        <f>'hasil sna'!F32</f>
        <v>0.215</v>
      </c>
      <c r="H10" s="12">
        <f t="shared" si="0"/>
        <v>7.3378839590443695E-2</v>
      </c>
    </row>
    <row r="11" spans="1:9" ht="15.75" x14ac:dyDescent="0.25">
      <c r="A11" s="9" t="s">
        <v>51</v>
      </c>
      <c r="B11" s="8">
        <f>'hasil sna'!F11</f>
        <v>0.14000000000000001</v>
      </c>
      <c r="C11" s="12">
        <f t="shared" si="1"/>
        <v>3.1263957123715949E-2</v>
      </c>
      <c r="D11" s="10"/>
      <c r="E11" s="74" t="s">
        <v>151</v>
      </c>
      <c r="F11" s="9" t="s">
        <v>71</v>
      </c>
      <c r="G11" s="99">
        <f>'hasil sna'!F33</f>
        <v>7.3999999999999996E-2</v>
      </c>
      <c r="H11" s="12">
        <f t="shared" si="0"/>
        <v>2.5255972696245736E-2</v>
      </c>
    </row>
    <row r="12" spans="1:9" ht="15.75" x14ac:dyDescent="0.25">
      <c r="A12" s="9" t="s">
        <v>52</v>
      </c>
      <c r="B12" s="8">
        <f>'hasil sna'!F12</f>
        <v>0.17599999999999999</v>
      </c>
      <c r="C12" s="12">
        <f t="shared" si="1"/>
        <v>3.9303260384100043E-2</v>
      </c>
      <c r="D12" s="10"/>
      <c r="E12" s="74" t="s">
        <v>149</v>
      </c>
      <c r="F12" s="9" t="s">
        <v>72</v>
      </c>
      <c r="G12" s="99">
        <f>'hasil sna'!F34</f>
        <v>2.9000000000000001E-2</v>
      </c>
      <c r="H12" s="12">
        <f t="shared" si="0"/>
        <v>9.8976109215017077E-3</v>
      </c>
    </row>
    <row r="13" spans="1:9" ht="15.75" x14ac:dyDescent="0.25">
      <c r="A13" s="9" t="s">
        <v>53</v>
      </c>
      <c r="B13" s="8">
        <f>'hasil sna'!F13</f>
        <v>0.27800000000000002</v>
      </c>
      <c r="C13" s="12">
        <f t="shared" si="1"/>
        <v>6.2081286288521671E-2</v>
      </c>
      <c r="D13" s="10"/>
      <c r="E13" s="10"/>
      <c r="F13" s="9" t="s">
        <v>76</v>
      </c>
      <c r="G13" s="9">
        <f>SUM(G2:G12)</f>
        <v>2.9299999999999997</v>
      </c>
      <c r="H13" s="9">
        <f>SUM(H2:H12)</f>
        <v>1.0000000000000002</v>
      </c>
    </row>
    <row r="14" spans="1:9" ht="15.75" x14ac:dyDescent="0.25">
      <c r="A14" s="9" t="s">
        <v>54</v>
      </c>
      <c r="B14" s="8">
        <f>'hasil sna'!F14</f>
        <v>0.28100000000000003</v>
      </c>
      <c r="C14" s="12">
        <f t="shared" si="1"/>
        <v>6.2751228226887015E-2</v>
      </c>
      <c r="D14" s="10"/>
      <c r="E14" s="10"/>
      <c r="F14" s="11"/>
      <c r="G14" s="11"/>
      <c r="H14" s="11"/>
    </row>
    <row r="15" spans="1:9" ht="15.75" x14ac:dyDescent="0.25">
      <c r="A15" s="9" t="s">
        <v>55</v>
      </c>
      <c r="B15" s="8">
        <f>'hasil sna'!F15</f>
        <v>0.25600000000000001</v>
      </c>
      <c r="C15" s="12">
        <f t="shared" si="1"/>
        <v>5.716837874050916E-2</v>
      </c>
      <c r="D15" s="10"/>
      <c r="E15" s="10"/>
      <c r="F15" s="11"/>
      <c r="G15" s="11"/>
      <c r="H15" s="11"/>
    </row>
    <row r="16" spans="1:9" ht="15.75" x14ac:dyDescent="0.25">
      <c r="A16" s="9" t="s">
        <v>56</v>
      </c>
      <c r="B16" s="8">
        <f>'hasil sna'!F16</f>
        <v>0.223</v>
      </c>
      <c r="C16" s="12">
        <f t="shared" si="1"/>
        <v>4.9799017418490403E-2</v>
      </c>
      <c r="D16" s="10"/>
      <c r="E16" s="10"/>
      <c r="F16" s="11"/>
      <c r="G16" s="11"/>
      <c r="H16" s="11"/>
    </row>
    <row r="17" spans="1:8" ht="15.75" x14ac:dyDescent="0.25">
      <c r="A17" s="9" t="s">
        <v>57</v>
      </c>
      <c r="B17" s="8">
        <f>'hasil sna'!F17</f>
        <v>0.23100000000000001</v>
      </c>
      <c r="C17" s="12">
        <f t="shared" si="1"/>
        <v>5.1585529254131311E-2</v>
      </c>
      <c r="D17" s="10"/>
      <c r="E17" s="10" t="s">
        <v>77</v>
      </c>
      <c r="F17" s="11"/>
      <c r="G17" s="11"/>
      <c r="H17" s="11"/>
    </row>
    <row r="18" spans="1:8" ht="15.75" x14ac:dyDescent="0.25">
      <c r="A18" s="9" t="s">
        <v>58</v>
      </c>
      <c r="B18" s="8">
        <f>'hasil sna'!F18</f>
        <v>0.13100000000000001</v>
      </c>
      <c r="C18" s="12">
        <f t="shared" si="1"/>
        <v>2.9254131308619924E-2</v>
      </c>
      <c r="D18" s="10"/>
      <c r="E18" s="10"/>
      <c r="F18" s="11"/>
      <c r="G18" s="11"/>
      <c r="H18" s="11"/>
    </row>
    <row r="19" spans="1:8" ht="15.75" x14ac:dyDescent="0.25">
      <c r="A19" s="9" t="s">
        <v>59</v>
      </c>
      <c r="B19" s="8">
        <f>'hasil sna'!F19</f>
        <v>0.253</v>
      </c>
      <c r="C19" s="12">
        <f t="shared" si="1"/>
        <v>5.6498436802143816E-2</v>
      </c>
      <c r="D19" s="10"/>
      <c r="E19" s="10"/>
      <c r="F19" s="11"/>
      <c r="G19" s="11"/>
      <c r="H19" s="11"/>
    </row>
    <row r="20" spans="1:8" ht="15.75" x14ac:dyDescent="0.25">
      <c r="A20" s="9" t="s">
        <v>60</v>
      </c>
      <c r="B20" s="8">
        <f>'hasil sna'!F20</f>
        <v>0.16700000000000001</v>
      </c>
      <c r="C20" s="12">
        <f t="shared" si="1"/>
        <v>3.7293434569004025E-2</v>
      </c>
      <c r="D20" s="10"/>
      <c r="E20" s="10"/>
      <c r="F20" s="11"/>
      <c r="G20" s="11"/>
      <c r="H20" s="11"/>
    </row>
    <row r="21" spans="1:8" ht="15.75" x14ac:dyDescent="0.25">
      <c r="A21" s="9" t="s">
        <v>61</v>
      </c>
      <c r="B21" s="8">
        <f>'hasil sna'!F21</f>
        <v>0.23100000000000001</v>
      </c>
      <c r="C21" s="12">
        <f t="shared" si="1"/>
        <v>5.1585529254131311E-2</v>
      </c>
      <c r="D21" s="10"/>
      <c r="E21" s="10"/>
      <c r="F21" s="11"/>
      <c r="G21" s="11"/>
      <c r="H21" s="11"/>
    </row>
    <row r="22" spans="1:8" ht="15.75" x14ac:dyDescent="0.25">
      <c r="A22" s="9" t="s">
        <v>62</v>
      </c>
      <c r="B22" s="8">
        <f>'hasil sna'!F22</f>
        <v>0.23100000000000001</v>
      </c>
      <c r="C22" s="12">
        <f t="shared" si="1"/>
        <v>5.1585529254131311E-2</v>
      </c>
      <c r="D22" s="10"/>
      <c r="E22" s="11"/>
      <c r="F22" s="11"/>
      <c r="G22" s="11"/>
      <c r="H22" s="11"/>
    </row>
    <row r="23" spans="1:8" ht="15.75" x14ac:dyDescent="0.25">
      <c r="A23" s="9" t="s">
        <v>76</v>
      </c>
      <c r="B23" s="13">
        <f>SUM(B2:B22)</f>
        <v>4.4779999999999998</v>
      </c>
      <c r="C23" s="9">
        <f>SUM(C2:C22)</f>
        <v>1</v>
      </c>
      <c r="D23" s="11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000"/>
  <sheetViews>
    <sheetView zoomScale="55" zoomScaleNormal="55" workbookViewId="0">
      <selection activeCell="U13" sqref="U13"/>
    </sheetView>
  </sheetViews>
  <sheetFormatPr defaultColWidth="12.5703125" defaultRowHeight="15" customHeight="1" x14ac:dyDescent="0.25"/>
  <cols>
    <col min="1" max="1" width="6.140625" style="15" customWidth="1"/>
    <col min="2" max="2" width="63" style="15" customWidth="1"/>
    <col min="3" max="3" width="9.140625" style="15" customWidth="1"/>
    <col min="4" max="4" width="8.140625" style="15" customWidth="1"/>
    <col min="5" max="26" width="8.5703125" style="15" customWidth="1"/>
    <col min="27" max="16384" width="12.5703125" style="15"/>
  </cols>
  <sheetData>
    <row r="1" spans="1:18" ht="26.25" customHeight="1" x14ac:dyDescent="0.25">
      <c r="A1" s="81" t="s">
        <v>92</v>
      </c>
      <c r="B1" s="82" t="s">
        <v>174</v>
      </c>
      <c r="C1" s="83" t="s">
        <v>73</v>
      </c>
      <c r="D1" s="29" t="s">
        <v>91</v>
      </c>
      <c r="E1" s="29" t="s">
        <v>85</v>
      </c>
      <c r="F1" s="29" t="s">
        <v>86</v>
      </c>
      <c r="G1" s="29" t="s">
        <v>87</v>
      </c>
      <c r="H1" s="29" t="s">
        <v>88</v>
      </c>
      <c r="I1" s="29" t="s">
        <v>89</v>
      </c>
      <c r="J1" s="29" t="s">
        <v>76</v>
      </c>
      <c r="K1" s="29" t="s">
        <v>85</v>
      </c>
      <c r="L1" s="29" t="s">
        <v>86</v>
      </c>
      <c r="M1" s="29" t="s">
        <v>87</v>
      </c>
      <c r="N1" s="29" t="s">
        <v>88</v>
      </c>
      <c r="O1" s="29" t="s">
        <v>89</v>
      </c>
      <c r="P1" s="29" t="s">
        <v>76</v>
      </c>
      <c r="Q1" s="29" t="s">
        <v>93</v>
      </c>
    </row>
    <row r="2" spans="1:18" ht="30" x14ac:dyDescent="0.25">
      <c r="A2" s="84">
        <v>1</v>
      </c>
      <c r="B2" s="85" t="s">
        <v>152</v>
      </c>
      <c r="C2" s="86" t="s">
        <v>42</v>
      </c>
      <c r="D2" s="80">
        <f>'BOBOT SNA'!C2</f>
        <v>5.3818669048682446E-2</v>
      </c>
      <c r="E2" s="79">
        <f t="array" ref="E2:I22">TRANSPOSE('Apartemen di Alam Sutera'!E13:Y17)</f>
        <v>0</v>
      </c>
      <c r="F2" s="79">
        <v>0</v>
      </c>
      <c r="G2" s="79">
        <v>0</v>
      </c>
      <c r="H2" s="79">
        <v>0.1771331058020478</v>
      </c>
      <c r="I2" s="79">
        <v>0.63208191126279878</v>
      </c>
      <c r="J2" s="79">
        <f t="shared" ref="J2:J22" si="0">SUM(E2:I2)</f>
        <v>0.80921501706484655</v>
      </c>
      <c r="K2" s="79">
        <f t="shared" ref="K2:O17" si="1">E2/$J2</f>
        <v>0</v>
      </c>
      <c r="L2" s="79">
        <f t="shared" si="1"/>
        <v>0</v>
      </c>
      <c r="M2" s="79">
        <f t="shared" si="1"/>
        <v>0</v>
      </c>
      <c r="N2" s="79">
        <f t="shared" si="1"/>
        <v>0.21889498102066637</v>
      </c>
      <c r="O2" s="79">
        <f t="shared" si="1"/>
        <v>0.78110501897933371</v>
      </c>
      <c r="P2" s="79">
        <f>O2+N2+M2+L2+K2</f>
        <v>1</v>
      </c>
      <c r="Q2" s="79">
        <f t="array" ref="Q2">MMULT(K2:O2,$C$24:$C$28)</f>
        <v>4.7811050189793338</v>
      </c>
      <c r="R2" s="31"/>
    </row>
    <row r="3" spans="1:18" ht="60" x14ac:dyDescent="0.25">
      <c r="A3" s="84">
        <v>2</v>
      </c>
      <c r="B3" s="85" t="s">
        <v>153</v>
      </c>
      <c r="C3" s="86" t="s">
        <v>43</v>
      </c>
      <c r="D3" s="80">
        <f>'BOBOT SNA'!C3</f>
        <v>5.716837874050916E-2</v>
      </c>
      <c r="E3" s="79">
        <v>0</v>
      </c>
      <c r="F3" s="79">
        <v>0</v>
      </c>
      <c r="G3" s="79">
        <v>0</v>
      </c>
      <c r="H3" s="79">
        <v>0.23754266211604097</v>
      </c>
      <c r="I3" s="79">
        <v>0.61945392491467588</v>
      </c>
      <c r="J3" s="79">
        <f t="shared" si="0"/>
        <v>0.85699658703071679</v>
      </c>
      <c r="K3" s="79">
        <f t="shared" si="1"/>
        <v>0</v>
      </c>
      <c r="L3" s="79">
        <f t="shared" si="1"/>
        <v>0</v>
      </c>
      <c r="M3" s="79">
        <f t="shared" si="1"/>
        <v>0</v>
      </c>
      <c r="N3" s="79">
        <f t="shared" si="1"/>
        <v>0.27718040621266427</v>
      </c>
      <c r="O3" s="79">
        <f t="shared" si="1"/>
        <v>0.72281959378733585</v>
      </c>
      <c r="P3" s="79">
        <f t="shared" ref="P3:P22" si="2">O3+N3+M3+L3+K3</f>
        <v>1</v>
      </c>
      <c r="Q3" s="79">
        <f t="array" ref="Q3">MMULT(K3:O3,$C$24:$C$28)</f>
        <v>4.722819593787337</v>
      </c>
      <c r="R3" s="31"/>
    </row>
    <row r="4" spans="1:18" ht="45" x14ac:dyDescent="0.25">
      <c r="A4" s="84">
        <v>3</v>
      </c>
      <c r="B4" s="85" t="s">
        <v>154</v>
      </c>
      <c r="C4" s="86" t="s">
        <v>44</v>
      </c>
      <c r="D4" s="80">
        <f>'BOBOT SNA'!C4</f>
        <v>5.8731576596694958E-2</v>
      </c>
      <c r="E4" s="79">
        <v>0</v>
      </c>
      <c r="F4" s="79">
        <v>0</v>
      </c>
      <c r="G4" s="79">
        <v>0</v>
      </c>
      <c r="H4" s="79">
        <v>0.39317406143344713</v>
      </c>
      <c r="I4" s="79">
        <v>0.4883959044368601</v>
      </c>
      <c r="J4" s="79">
        <f t="shared" si="0"/>
        <v>0.88156996587030723</v>
      </c>
      <c r="K4" s="79">
        <f t="shared" si="1"/>
        <v>0</v>
      </c>
      <c r="L4" s="79">
        <f t="shared" si="1"/>
        <v>0</v>
      </c>
      <c r="M4" s="79">
        <f t="shared" si="1"/>
        <v>0</v>
      </c>
      <c r="N4" s="79">
        <f t="shared" si="1"/>
        <v>0.44599303135888502</v>
      </c>
      <c r="O4" s="79">
        <f t="shared" si="1"/>
        <v>0.55400696864111498</v>
      </c>
      <c r="P4" s="79">
        <f t="shared" si="2"/>
        <v>1</v>
      </c>
      <c r="Q4" s="79">
        <f t="array" ref="Q4">MMULT(K4:O4,$C$24:$C$28)</f>
        <v>4.5540069686411151</v>
      </c>
      <c r="R4" s="31"/>
    </row>
    <row r="5" spans="1:18" ht="30" x14ac:dyDescent="0.25">
      <c r="A5" s="84">
        <v>4</v>
      </c>
      <c r="B5" s="85" t="s">
        <v>155</v>
      </c>
      <c r="C5" s="86" t="s">
        <v>45</v>
      </c>
      <c r="D5" s="80">
        <f>'BOBOT SNA'!C5</f>
        <v>5.3818669048682446E-2</v>
      </c>
      <c r="E5" s="79">
        <v>0</v>
      </c>
      <c r="F5" s="79">
        <v>0</v>
      </c>
      <c r="G5" s="79">
        <v>0</v>
      </c>
      <c r="H5" s="79">
        <v>0.28327645051194539</v>
      </c>
      <c r="I5" s="79">
        <v>0.52491467576791817</v>
      </c>
      <c r="J5" s="79">
        <f t="shared" si="0"/>
        <v>0.80819112627986356</v>
      </c>
      <c r="K5" s="79">
        <f t="shared" si="1"/>
        <v>0</v>
      </c>
      <c r="L5" s="79">
        <f t="shared" si="1"/>
        <v>0</v>
      </c>
      <c r="M5" s="79">
        <f t="shared" si="1"/>
        <v>0</v>
      </c>
      <c r="N5" s="79">
        <f t="shared" si="1"/>
        <v>0.35050675675675674</v>
      </c>
      <c r="O5" s="79">
        <f t="shared" si="1"/>
        <v>0.64949324324324331</v>
      </c>
      <c r="P5" s="79">
        <f t="shared" si="2"/>
        <v>1</v>
      </c>
      <c r="Q5" s="79">
        <f t="array" ref="Q5">MMULT(K5:O5,$C$24:$C$28)</f>
        <v>4.6494932432432439</v>
      </c>
      <c r="R5" s="31"/>
    </row>
    <row r="6" spans="1:18" ht="30" customHeight="1" x14ac:dyDescent="0.25">
      <c r="A6" s="84">
        <v>5</v>
      </c>
      <c r="B6" s="85" t="s">
        <v>156</v>
      </c>
      <c r="C6" s="86" t="s">
        <v>46</v>
      </c>
      <c r="D6" s="80">
        <f>'BOBOT SNA'!C6</f>
        <v>3.3497096918267084E-2</v>
      </c>
      <c r="E6" s="79">
        <v>0</v>
      </c>
      <c r="F6" s="79">
        <v>0</v>
      </c>
      <c r="G6" s="79">
        <v>7.3378839590443695E-2</v>
      </c>
      <c r="H6" s="79">
        <v>0.15563139931740616</v>
      </c>
      <c r="I6" s="79">
        <v>0.27337883959044373</v>
      </c>
      <c r="J6" s="79">
        <f t="shared" si="0"/>
        <v>0.50238907849829362</v>
      </c>
      <c r="K6" s="79">
        <f t="shared" si="1"/>
        <v>0</v>
      </c>
      <c r="L6" s="79">
        <f t="shared" si="1"/>
        <v>0</v>
      </c>
      <c r="M6" s="79">
        <f t="shared" si="1"/>
        <v>0.14605978260869565</v>
      </c>
      <c r="N6" s="79">
        <f t="shared" si="1"/>
        <v>0.30978260869565216</v>
      </c>
      <c r="O6" s="79">
        <f t="shared" si="1"/>
        <v>0.54415760869565211</v>
      </c>
      <c r="P6" s="79">
        <f t="shared" si="2"/>
        <v>0.99999999999999989</v>
      </c>
      <c r="Q6" s="79">
        <f t="array" ref="Q6">MMULT(K6:O6,$C$24:$C$28)</f>
        <v>4.3980978260869561</v>
      </c>
      <c r="R6" s="31"/>
    </row>
    <row r="7" spans="1:18" ht="30" x14ac:dyDescent="0.25">
      <c r="A7" s="84">
        <v>6</v>
      </c>
      <c r="B7" s="85" t="s">
        <v>157</v>
      </c>
      <c r="C7" s="86" t="s">
        <v>47</v>
      </c>
      <c r="D7" s="80">
        <f>'BOBOT SNA'!C7</f>
        <v>3.5730236712818227E-2</v>
      </c>
      <c r="E7" s="79">
        <v>0</v>
      </c>
      <c r="F7" s="79">
        <v>0</v>
      </c>
      <c r="G7" s="79">
        <v>0</v>
      </c>
      <c r="H7" s="79">
        <v>0.35665529010238911</v>
      </c>
      <c r="I7" s="79">
        <v>0.1808873720136519</v>
      </c>
      <c r="J7" s="79">
        <f t="shared" si="0"/>
        <v>0.53754266211604107</v>
      </c>
      <c r="K7" s="79">
        <f t="shared" si="1"/>
        <v>0</v>
      </c>
      <c r="L7" s="79">
        <f t="shared" si="1"/>
        <v>0</v>
      </c>
      <c r="M7" s="79">
        <f t="shared" si="1"/>
        <v>0</v>
      </c>
      <c r="N7" s="79">
        <f t="shared" si="1"/>
        <v>0.66349206349206347</v>
      </c>
      <c r="O7" s="79">
        <f t="shared" si="1"/>
        <v>0.33650793650793648</v>
      </c>
      <c r="P7" s="79">
        <f t="shared" si="2"/>
        <v>1</v>
      </c>
      <c r="Q7" s="79">
        <f t="array" ref="Q7">MMULT(K7:O7,$C$24:$C$28)</f>
        <v>4.3365079365079362</v>
      </c>
      <c r="R7" s="31"/>
    </row>
    <row r="8" spans="1:18" ht="30" x14ac:dyDescent="0.25">
      <c r="A8" s="84">
        <v>7</v>
      </c>
      <c r="B8" s="85" t="s">
        <v>158</v>
      </c>
      <c r="C8" s="86" t="s">
        <v>48</v>
      </c>
      <c r="D8" s="80">
        <f>'BOBOT SNA'!C8</f>
        <v>3.7740062527914252E-2</v>
      </c>
      <c r="E8" s="79">
        <v>0</v>
      </c>
      <c r="F8" s="79">
        <v>0</v>
      </c>
      <c r="G8" s="79">
        <v>9.8634812286689438E-2</v>
      </c>
      <c r="H8" s="79">
        <v>0.15563139931740616</v>
      </c>
      <c r="I8" s="79">
        <v>0.31126279863481232</v>
      </c>
      <c r="J8" s="79">
        <f t="shared" si="0"/>
        <v>0.56552901023890789</v>
      </c>
      <c r="K8" s="79">
        <f t="shared" si="1"/>
        <v>0</v>
      </c>
      <c r="L8" s="79">
        <f t="shared" si="1"/>
        <v>0</v>
      </c>
      <c r="M8" s="79">
        <f t="shared" si="1"/>
        <v>0.17441158720579361</v>
      </c>
      <c r="N8" s="79">
        <f t="shared" si="1"/>
        <v>0.27519613759806882</v>
      </c>
      <c r="O8" s="79">
        <f t="shared" si="1"/>
        <v>0.55039227519613765</v>
      </c>
      <c r="P8" s="79">
        <f t="shared" si="2"/>
        <v>1</v>
      </c>
      <c r="Q8" s="79">
        <f t="array" ref="Q8">MMULT(K8:O8,$C$24:$C$28)</f>
        <v>4.375980687990344</v>
      </c>
      <c r="R8" s="31"/>
    </row>
    <row r="9" spans="1:18" x14ac:dyDescent="0.25">
      <c r="A9" s="84">
        <v>8</v>
      </c>
      <c r="B9" s="85" t="s">
        <v>159</v>
      </c>
      <c r="C9" s="86" t="s">
        <v>49</v>
      </c>
      <c r="D9" s="80">
        <f>'BOBOT SNA'!C9</f>
        <v>3.7516748548459135E-2</v>
      </c>
      <c r="E9" s="79">
        <v>0</v>
      </c>
      <c r="F9" s="79">
        <v>0</v>
      </c>
      <c r="G9" s="79">
        <v>0</v>
      </c>
      <c r="H9" s="79">
        <v>0.23890784982935157</v>
      </c>
      <c r="I9" s="79">
        <v>0.32525597269624579</v>
      </c>
      <c r="J9" s="79">
        <f t="shared" si="0"/>
        <v>0.56416382252559738</v>
      </c>
      <c r="K9" s="79">
        <f t="shared" si="1"/>
        <v>0</v>
      </c>
      <c r="L9" s="79">
        <f t="shared" si="1"/>
        <v>0</v>
      </c>
      <c r="M9" s="79">
        <f t="shared" si="1"/>
        <v>0</v>
      </c>
      <c r="N9" s="79">
        <f t="shared" si="1"/>
        <v>0.42347247428917117</v>
      </c>
      <c r="O9" s="79">
        <f t="shared" si="1"/>
        <v>0.57652752571082877</v>
      </c>
      <c r="P9" s="79">
        <f t="shared" si="2"/>
        <v>1</v>
      </c>
      <c r="Q9" s="79">
        <f t="array" ref="Q9">MMULT(K9:O9,$C$24:$C$28)</f>
        <v>4.5765275257108282</v>
      </c>
      <c r="R9" s="31"/>
    </row>
    <row r="10" spans="1:18" ht="30" x14ac:dyDescent="0.25">
      <c r="A10" s="84">
        <v>9</v>
      </c>
      <c r="B10" s="85" t="s">
        <v>160</v>
      </c>
      <c r="C10" s="86" t="s">
        <v>50</v>
      </c>
      <c r="D10" s="80">
        <f>'BOBOT SNA'!C10</f>
        <v>5.1808843233586428E-2</v>
      </c>
      <c r="E10" s="79">
        <v>0</v>
      </c>
      <c r="F10" s="79">
        <v>0</v>
      </c>
      <c r="G10" s="79">
        <v>0.10989761092150171</v>
      </c>
      <c r="H10" s="79">
        <v>0.30853242320819113</v>
      </c>
      <c r="I10" s="79">
        <v>0.36006825938566556</v>
      </c>
      <c r="J10" s="79">
        <f t="shared" si="0"/>
        <v>0.77849829351535837</v>
      </c>
      <c r="K10" s="79">
        <f t="shared" si="1"/>
        <v>0</v>
      </c>
      <c r="L10" s="79">
        <f t="shared" si="1"/>
        <v>0</v>
      </c>
      <c r="M10" s="79">
        <f t="shared" si="1"/>
        <v>0.14116615519508988</v>
      </c>
      <c r="N10" s="79">
        <f t="shared" si="1"/>
        <v>0.39631740464708459</v>
      </c>
      <c r="O10" s="79">
        <f t="shared" si="1"/>
        <v>0.46251644015782556</v>
      </c>
      <c r="P10" s="79">
        <f t="shared" si="2"/>
        <v>1</v>
      </c>
      <c r="Q10" s="79">
        <f t="array" ref="Q10">MMULT(K10:O10,$C$24:$C$28)</f>
        <v>4.3213502849627359</v>
      </c>
      <c r="R10" s="31"/>
    </row>
    <row r="11" spans="1:18" ht="30.75" customHeight="1" x14ac:dyDescent="0.25">
      <c r="A11" s="84">
        <v>10</v>
      </c>
      <c r="B11" s="85" t="s">
        <v>161</v>
      </c>
      <c r="C11" s="86" t="s">
        <v>51</v>
      </c>
      <c r="D11" s="80">
        <f>'BOBOT SNA'!C11</f>
        <v>3.1263957123715949E-2</v>
      </c>
      <c r="E11" s="79">
        <v>0</v>
      </c>
      <c r="F11" s="79">
        <v>0</v>
      </c>
      <c r="G11" s="79">
        <v>7.3378839590443695E-2</v>
      </c>
      <c r="H11" s="79">
        <v>8.3276450511945405E-2</v>
      </c>
      <c r="I11" s="79">
        <v>0.31126279863481232</v>
      </c>
      <c r="J11" s="79">
        <f t="shared" si="0"/>
        <v>0.46791808873720142</v>
      </c>
      <c r="K11" s="79">
        <f t="shared" si="1"/>
        <v>0</v>
      </c>
      <c r="L11" s="79">
        <f t="shared" si="1"/>
        <v>0</v>
      </c>
      <c r="M11" s="79">
        <f t="shared" si="1"/>
        <v>0.15681983953318746</v>
      </c>
      <c r="N11" s="79">
        <f t="shared" si="1"/>
        <v>0.17797228300510576</v>
      </c>
      <c r="O11" s="79">
        <f t="shared" si="1"/>
        <v>0.66520787746170673</v>
      </c>
      <c r="P11" s="79">
        <f t="shared" si="2"/>
        <v>1</v>
      </c>
      <c r="Q11" s="79">
        <f t="array" ref="Q11">MMULT(K11:O11,$C$24:$C$28)</f>
        <v>4.5083880379285191</v>
      </c>
      <c r="R11" s="31"/>
    </row>
    <row r="12" spans="1:18" x14ac:dyDescent="0.25">
      <c r="A12" s="84">
        <v>11</v>
      </c>
      <c r="B12" s="85" t="s">
        <v>162</v>
      </c>
      <c r="C12" s="86" t="s">
        <v>52</v>
      </c>
      <c r="D12" s="80">
        <f>'BOBOT SNA'!C12</f>
        <v>3.9303260384100043E-2</v>
      </c>
      <c r="E12" s="79">
        <v>0</v>
      </c>
      <c r="F12" s="79">
        <v>0</v>
      </c>
      <c r="G12" s="79">
        <v>7.3378839590443695E-2</v>
      </c>
      <c r="H12" s="79">
        <v>0</v>
      </c>
      <c r="I12" s="79">
        <v>0.51569965870307177</v>
      </c>
      <c r="J12" s="79">
        <f t="shared" si="0"/>
        <v>0.58907849829351544</v>
      </c>
      <c r="K12" s="79">
        <f t="shared" si="1"/>
        <v>0</v>
      </c>
      <c r="L12" s="79">
        <f t="shared" si="1"/>
        <v>0</v>
      </c>
      <c r="M12" s="79">
        <f t="shared" si="1"/>
        <v>0.12456546929316338</v>
      </c>
      <c r="N12" s="79">
        <f t="shared" si="1"/>
        <v>0</v>
      </c>
      <c r="O12" s="79">
        <f t="shared" si="1"/>
        <v>0.87543453070683663</v>
      </c>
      <c r="P12" s="79">
        <f t="shared" si="2"/>
        <v>1</v>
      </c>
      <c r="Q12" s="79">
        <f t="array" ref="Q12">MMULT(K12:O12,$C$24:$C$28)</f>
        <v>4.750869061413673</v>
      </c>
      <c r="R12" s="31"/>
    </row>
    <row r="13" spans="1:18" x14ac:dyDescent="0.25">
      <c r="A13" s="84">
        <v>12</v>
      </c>
      <c r="B13" s="85" t="s">
        <v>163</v>
      </c>
      <c r="C13" s="86" t="s">
        <v>53</v>
      </c>
      <c r="D13" s="80">
        <f>'BOBOT SNA'!C13</f>
        <v>6.2081286288521671E-2</v>
      </c>
      <c r="E13" s="79">
        <v>0</v>
      </c>
      <c r="F13" s="79">
        <v>0</v>
      </c>
      <c r="G13" s="79">
        <v>0</v>
      </c>
      <c r="H13" s="79">
        <v>0.1771331058020478</v>
      </c>
      <c r="I13" s="79">
        <v>0.7532423208191128</v>
      </c>
      <c r="J13" s="79">
        <f t="shared" si="0"/>
        <v>0.93037542662116057</v>
      </c>
      <c r="K13" s="79">
        <f t="shared" si="1"/>
        <v>0</v>
      </c>
      <c r="L13" s="79">
        <f t="shared" si="1"/>
        <v>0</v>
      </c>
      <c r="M13" s="79">
        <f t="shared" si="1"/>
        <v>0</v>
      </c>
      <c r="N13" s="79">
        <f t="shared" si="1"/>
        <v>0.1903888481291269</v>
      </c>
      <c r="O13" s="79">
        <f t="shared" si="1"/>
        <v>0.80961115187087307</v>
      </c>
      <c r="P13" s="79">
        <f t="shared" si="2"/>
        <v>1</v>
      </c>
      <c r="Q13" s="79">
        <f t="array" ref="Q13">MMULT(K13:O13,$C$24:$C$28)</f>
        <v>4.8096111518708735</v>
      </c>
      <c r="R13" s="31"/>
    </row>
    <row r="14" spans="1:18" x14ac:dyDescent="0.25">
      <c r="A14" s="84">
        <v>13</v>
      </c>
      <c r="B14" s="85" t="s">
        <v>164</v>
      </c>
      <c r="C14" s="86" t="s">
        <v>54</v>
      </c>
      <c r="D14" s="80">
        <f>'BOBOT SNA'!C14</f>
        <v>6.2751228226887015E-2</v>
      </c>
      <c r="E14" s="79">
        <v>0</v>
      </c>
      <c r="F14" s="79">
        <v>0</v>
      </c>
      <c r="G14" s="79">
        <v>0</v>
      </c>
      <c r="H14" s="79">
        <v>0.24744027303754268</v>
      </c>
      <c r="I14" s="79">
        <v>0.69283276450511955</v>
      </c>
      <c r="J14" s="79">
        <f t="shared" si="0"/>
        <v>0.94027303754266223</v>
      </c>
      <c r="K14" s="79">
        <f t="shared" si="1"/>
        <v>0</v>
      </c>
      <c r="L14" s="79">
        <f t="shared" si="1"/>
        <v>0</v>
      </c>
      <c r="M14" s="79">
        <f t="shared" si="1"/>
        <v>0</v>
      </c>
      <c r="N14" s="79">
        <f t="shared" si="1"/>
        <v>0.26315789473684209</v>
      </c>
      <c r="O14" s="79">
        <f t="shared" si="1"/>
        <v>0.73684210526315785</v>
      </c>
      <c r="P14" s="79">
        <f t="shared" si="2"/>
        <v>1</v>
      </c>
      <c r="Q14" s="79">
        <f t="array" ref="Q14">MMULT(K14:O14,$C$24:$C$28)</f>
        <v>4.7368421052631575</v>
      </c>
      <c r="R14" s="31"/>
    </row>
    <row r="15" spans="1:18" ht="45" x14ac:dyDescent="0.25">
      <c r="A15" s="84">
        <v>14</v>
      </c>
      <c r="B15" s="85" t="s">
        <v>165</v>
      </c>
      <c r="C15" s="86" t="s">
        <v>55</v>
      </c>
      <c r="D15" s="80">
        <f>'BOBOT SNA'!C15</f>
        <v>5.716837874050916E-2</v>
      </c>
      <c r="E15" s="79">
        <v>0</v>
      </c>
      <c r="F15" s="79">
        <v>0</v>
      </c>
      <c r="G15" s="79">
        <v>0.12764505119453926</v>
      </c>
      <c r="H15" s="79">
        <v>0.36928327645051195</v>
      </c>
      <c r="I15" s="79">
        <v>0.36006825938566556</v>
      </c>
      <c r="J15" s="79">
        <f t="shared" si="0"/>
        <v>0.85699658703071679</v>
      </c>
      <c r="K15" s="79">
        <f t="shared" si="1"/>
        <v>0</v>
      </c>
      <c r="L15" s="79">
        <f t="shared" si="1"/>
        <v>0</v>
      </c>
      <c r="M15" s="79">
        <f t="shared" si="1"/>
        <v>0.14894464356829948</v>
      </c>
      <c r="N15" s="79">
        <f t="shared" si="1"/>
        <v>0.43090402230187175</v>
      </c>
      <c r="O15" s="79">
        <f t="shared" si="1"/>
        <v>0.42015133412982875</v>
      </c>
      <c r="P15" s="79">
        <f t="shared" si="2"/>
        <v>1</v>
      </c>
      <c r="Q15" s="79">
        <f t="array" ref="Q15">MMULT(K15:O15,$C$24:$C$28)</f>
        <v>4.2712066905615291</v>
      </c>
      <c r="R15" s="31"/>
    </row>
    <row r="16" spans="1:18" ht="30" x14ac:dyDescent="0.25">
      <c r="A16" s="84">
        <v>15</v>
      </c>
      <c r="B16" s="85" t="s">
        <v>166</v>
      </c>
      <c r="C16" s="86" t="s">
        <v>56</v>
      </c>
      <c r="D16" s="80">
        <f>'BOBOT SNA'!C16</f>
        <v>4.9799017418490403E-2</v>
      </c>
      <c r="E16" s="79">
        <v>0</v>
      </c>
      <c r="F16" s="79">
        <v>0</v>
      </c>
      <c r="G16" s="79">
        <v>0</v>
      </c>
      <c r="H16" s="79">
        <v>0.38703071672354949</v>
      </c>
      <c r="I16" s="79">
        <v>0.36006825938566556</v>
      </c>
      <c r="J16" s="79">
        <f t="shared" si="0"/>
        <v>0.74709897610921505</v>
      </c>
      <c r="K16" s="79">
        <f t="shared" si="1"/>
        <v>0</v>
      </c>
      <c r="L16" s="79">
        <f t="shared" si="1"/>
        <v>0</v>
      </c>
      <c r="M16" s="79">
        <f t="shared" si="1"/>
        <v>0</v>
      </c>
      <c r="N16" s="79">
        <f t="shared" si="1"/>
        <v>0.5180447693010507</v>
      </c>
      <c r="O16" s="79">
        <f t="shared" si="1"/>
        <v>0.4819552306989493</v>
      </c>
      <c r="P16" s="79">
        <f t="shared" si="2"/>
        <v>1</v>
      </c>
      <c r="Q16" s="79">
        <f t="array" ref="Q16">MMULT(K16:O16,$C$24:$C$28)</f>
        <v>4.481955230698949</v>
      </c>
      <c r="R16" s="31"/>
    </row>
    <row r="17" spans="1:18" ht="30" x14ac:dyDescent="0.25">
      <c r="A17" s="84">
        <v>16</v>
      </c>
      <c r="B17" s="85" t="s">
        <v>167</v>
      </c>
      <c r="C17" s="86" t="s">
        <v>57</v>
      </c>
      <c r="D17" s="80">
        <f>'BOBOT SNA'!C17</f>
        <v>5.1585529254131311E-2</v>
      </c>
      <c r="E17" s="79">
        <v>0</v>
      </c>
      <c r="F17" s="79">
        <v>0</v>
      </c>
      <c r="G17" s="79">
        <v>0</v>
      </c>
      <c r="H17" s="79">
        <v>0.34129692832764508</v>
      </c>
      <c r="I17" s="79">
        <v>0.43242320819112634</v>
      </c>
      <c r="J17" s="79">
        <f t="shared" si="0"/>
        <v>0.77372013651877136</v>
      </c>
      <c r="K17" s="79">
        <f t="shared" si="1"/>
        <v>0</v>
      </c>
      <c r="L17" s="79">
        <f t="shared" si="1"/>
        <v>0</v>
      </c>
      <c r="M17" s="79">
        <f t="shared" si="1"/>
        <v>0</v>
      </c>
      <c r="N17" s="79">
        <f t="shared" si="1"/>
        <v>0.4411116012351125</v>
      </c>
      <c r="O17" s="79">
        <f t="shared" si="1"/>
        <v>0.55888839876488761</v>
      </c>
      <c r="P17" s="79">
        <f t="shared" si="2"/>
        <v>1</v>
      </c>
      <c r="Q17" s="79">
        <f t="array" ref="Q17">MMULT(K17:O17,$C$24:$C$28)</f>
        <v>4.5588883987648874</v>
      </c>
      <c r="R17" s="31"/>
    </row>
    <row r="18" spans="1:18" ht="45.75" customHeight="1" x14ac:dyDescent="0.25">
      <c r="A18" s="84">
        <v>17</v>
      </c>
      <c r="B18" s="85" t="s">
        <v>173</v>
      </c>
      <c r="C18" s="86" t="s">
        <v>58</v>
      </c>
      <c r="D18" s="80">
        <f>'BOBOT SNA'!C18</f>
        <v>2.9254131308619924E-2</v>
      </c>
      <c r="E18" s="79">
        <v>0</v>
      </c>
      <c r="F18" s="79">
        <v>0</v>
      </c>
      <c r="G18" s="79">
        <v>0</v>
      </c>
      <c r="H18" s="79">
        <v>0.12764505119453926</v>
      </c>
      <c r="I18" s="79">
        <v>0.31126279863481232</v>
      </c>
      <c r="J18" s="79">
        <f t="shared" si="0"/>
        <v>0.4389078498293516</v>
      </c>
      <c r="K18" s="79">
        <f t="shared" ref="K18:O22" si="3">E18/$J18</f>
        <v>0</v>
      </c>
      <c r="L18" s="79">
        <f t="shared" si="3"/>
        <v>0</v>
      </c>
      <c r="M18" s="79">
        <f t="shared" si="3"/>
        <v>0</v>
      </c>
      <c r="N18" s="79">
        <f t="shared" si="3"/>
        <v>0.29082426127527211</v>
      </c>
      <c r="O18" s="79">
        <f t="shared" si="3"/>
        <v>0.70917573872472783</v>
      </c>
      <c r="P18" s="79">
        <f t="shared" si="2"/>
        <v>1</v>
      </c>
      <c r="Q18" s="79">
        <f t="array" ref="Q18">MMULT(K18:O18,$C$24:$C$28)</f>
        <v>4.7091757387247277</v>
      </c>
      <c r="R18" s="31"/>
    </row>
    <row r="19" spans="1:18" ht="30" x14ac:dyDescent="0.25">
      <c r="A19" s="84">
        <v>18</v>
      </c>
      <c r="B19" s="85" t="s">
        <v>169</v>
      </c>
      <c r="C19" s="86" t="s">
        <v>59</v>
      </c>
      <c r="D19" s="80">
        <f>'BOBOT SNA'!C19</f>
        <v>5.6498436802143816E-2</v>
      </c>
      <c r="E19" s="79">
        <v>0</v>
      </c>
      <c r="F19" s="79">
        <v>0</v>
      </c>
      <c r="G19" s="79">
        <v>0.10989761092150171</v>
      </c>
      <c r="H19" s="79">
        <v>0.30477815699658706</v>
      </c>
      <c r="I19" s="79">
        <v>0.43242320819112634</v>
      </c>
      <c r="J19" s="79">
        <f t="shared" si="0"/>
        <v>0.84709897610921514</v>
      </c>
      <c r="K19" s="79">
        <f t="shared" si="3"/>
        <v>0</v>
      </c>
      <c r="L19" s="79">
        <f t="shared" si="3"/>
        <v>0</v>
      </c>
      <c r="M19" s="79">
        <f t="shared" si="3"/>
        <v>0.1297340854149879</v>
      </c>
      <c r="N19" s="79">
        <f t="shared" si="3"/>
        <v>0.35979049153908138</v>
      </c>
      <c r="O19" s="79">
        <f t="shared" si="3"/>
        <v>0.51047542304593074</v>
      </c>
      <c r="P19" s="79">
        <f t="shared" si="2"/>
        <v>1</v>
      </c>
      <c r="Q19" s="79">
        <f t="array" ref="Q19">MMULT(K19:O19,$C$24:$C$28)</f>
        <v>4.3807413376309432</v>
      </c>
      <c r="R19" s="31"/>
    </row>
    <row r="20" spans="1:18" x14ac:dyDescent="0.25">
      <c r="A20" s="84">
        <v>19</v>
      </c>
      <c r="B20" s="85" t="s">
        <v>170</v>
      </c>
      <c r="C20" s="86" t="s">
        <v>60</v>
      </c>
      <c r="D20" s="80">
        <f>'BOBOT SNA'!C20</f>
        <v>3.7293434569004025E-2</v>
      </c>
      <c r="E20" s="79">
        <v>0</v>
      </c>
      <c r="F20" s="79">
        <v>0</v>
      </c>
      <c r="G20" s="79">
        <v>0</v>
      </c>
      <c r="H20" s="79">
        <v>0.12764505119453926</v>
      </c>
      <c r="I20" s="79">
        <v>0.43242320819112634</v>
      </c>
      <c r="J20" s="79">
        <f t="shared" si="0"/>
        <v>0.56006825938566562</v>
      </c>
      <c r="K20" s="79">
        <f t="shared" si="3"/>
        <v>0</v>
      </c>
      <c r="L20" s="79">
        <f t="shared" si="3"/>
        <v>0</v>
      </c>
      <c r="M20" s="79">
        <f t="shared" si="3"/>
        <v>0</v>
      </c>
      <c r="N20" s="79">
        <f t="shared" si="3"/>
        <v>0.22790981109079828</v>
      </c>
      <c r="O20" s="79">
        <f t="shared" si="3"/>
        <v>0.77209018890920167</v>
      </c>
      <c r="P20" s="79">
        <f t="shared" si="2"/>
        <v>1</v>
      </c>
      <c r="Q20" s="79">
        <f t="array" ref="Q20">MMULT(K20:O20,$C$24:$C$28)</f>
        <v>4.7720901889092016</v>
      </c>
      <c r="R20" s="31"/>
    </row>
    <row r="21" spans="1:18" ht="15.75" customHeight="1" x14ac:dyDescent="0.25">
      <c r="A21" s="84">
        <v>20</v>
      </c>
      <c r="B21" s="85" t="s">
        <v>171</v>
      </c>
      <c r="C21" s="86" t="s">
        <v>61</v>
      </c>
      <c r="D21" s="80">
        <f>'BOBOT SNA'!C21</f>
        <v>5.1585529254131311E-2</v>
      </c>
      <c r="E21" s="79">
        <v>0</v>
      </c>
      <c r="F21" s="79">
        <v>0</v>
      </c>
      <c r="G21" s="79">
        <v>0.10989761092150171</v>
      </c>
      <c r="H21" s="79">
        <v>0.25938566552901027</v>
      </c>
      <c r="I21" s="79">
        <v>0.40443686006825941</v>
      </c>
      <c r="J21" s="79">
        <f t="shared" si="0"/>
        <v>0.77372013651877136</v>
      </c>
      <c r="K21" s="79">
        <f t="shared" si="3"/>
        <v>0</v>
      </c>
      <c r="L21" s="79">
        <f t="shared" si="3"/>
        <v>0</v>
      </c>
      <c r="M21" s="79">
        <f t="shared" si="3"/>
        <v>0.14203793559770622</v>
      </c>
      <c r="N21" s="79">
        <f t="shared" si="3"/>
        <v>0.33524481693868552</v>
      </c>
      <c r="O21" s="79">
        <f t="shared" si="3"/>
        <v>0.52271724746360826</v>
      </c>
      <c r="P21" s="79">
        <f t="shared" si="2"/>
        <v>1</v>
      </c>
      <c r="Q21" s="79">
        <f t="array" ref="Q21">MMULT(K21:O21,$C$24:$C$28)</f>
        <v>4.3806793118659026</v>
      </c>
      <c r="R21" s="31"/>
    </row>
    <row r="22" spans="1:18" ht="15.75" customHeight="1" x14ac:dyDescent="0.25">
      <c r="A22" s="84">
        <v>21</v>
      </c>
      <c r="B22" s="85" t="s">
        <v>172</v>
      </c>
      <c r="C22" s="86" t="s">
        <v>62</v>
      </c>
      <c r="D22" s="80">
        <f>'BOBOT SNA'!C22</f>
        <v>5.1585529254131311E-2</v>
      </c>
      <c r="E22" s="79">
        <v>0</v>
      </c>
      <c r="F22" s="79">
        <v>0</v>
      </c>
      <c r="G22" s="79">
        <v>0.10989761092150171</v>
      </c>
      <c r="H22" s="79">
        <v>0.12764505119453926</v>
      </c>
      <c r="I22" s="79">
        <v>0.53617747440273045</v>
      </c>
      <c r="J22" s="79">
        <f t="shared" si="0"/>
        <v>0.77372013651877136</v>
      </c>
      <c r="K22" s="79">
        <f t="shared" si="3"/>
        <v>0</v>
      </c>
      <c r="L22" s="79">
        <f t="shared" si="3"/>
        <v>0</v>
      </c>
      <c r="M22" s="79">
        <f t="shared" si="3"/>
        <v>0.14203793559770622</v>
      </c>
      <c r="N22" s="79">
        <f t="shared" si="3"/>
        <v>0.16497573886193206</v>
      </c>
      <c r="O22" s="79">
        <f t="shared" si="3"/>
        <v>0.69298632554036177</v>
      </c>
      <c r="P22" s="79">
        <f t="shared" si="2"/>
        <v>1</v>
      </c>
      <c r="Q22" s="79">
        <f t="array" ref="Q22">MMULT(K22:O22,$C$24:$C$28)</f>
        <v>4.5509483899426559</v>
      </c>
      <c r="R22" s="31"/>
    </row>
    <row r="23" spans="1:18" ht="15.75" customHeight="1" x14ac:dyDescent="0.25">
      <c r="C23" s="21"/>
      <c r="R23" s="31"/>
    </row>
    <row r="24" spans="1:18" ht="15.75" customHeight="1" x14ac:dyDescent="0.25">
      <c r="C24" s="21">
        <v>1</v>
      </c>
    </row>
    <row r="25" spans="1:18" ht="15.75" customHeight="1" x14ac:dyDescent="0.25">
      <c r="C25" s="21">
        <v>2</v>
      </c>
    </row>
    <row r="26" spans="1:18" ht="15.75" customHeight="1" x14ac:dyDescent="0.25">
      <c r="C26" s="21">
        <v>3</v>
      </c>
    </row>
    <row r="27" spans="1:18" ht="15.75" customHeight="1" x14ac:dyDescent="0.25">
      <c r="C27" s="21">
        <v>4</v>
      </c>
    </row>
    <row r="28" spans="1:18" ht="15.75" customHeight="1" x14ac:dyDescent="0.25">
      <c r="C28" s="21">
        <v>5</v>
      </c>
    </row>
    <row r="29" spans="1:18" ht="15.75" customHeight="1" x14ac:dyDescent="0.25">
      <c r="C29" s="21"/>
    </row>
    <row r="30" spans="1:18" ht="15.75" customHeight="1" x14ac:dyDescent="0.25">
      <c r="C30" s="21"/>
    </row>
    <row r="31" spans="1:18" ht="15.75" customHeight="1" x14ac:dyDescent="0.25">
      <c r="C31" s="21"/>
    </row>
    <row r="32" spans="1:18" ht="15.75" customHeight="1" x14ac:dyDescent="0.25">
      <c r="C32" s="21"/>
    </row>
    <row r="33" spans="3:3" ht="15.75" customHeight="1" x14ac:dyDescent="0.25">
      <c r="C33" s="21"/>
    </row>
    <row r="34" spans="3:3" ht="15.75" customHeight="1" x14ac:dyDescent="0.25">
      <c r="C34" s="21"/>
    </row>
    <row r="35" spans="3:3" ht="15.75" customHeight="1" x14ac:dyDescent="0.25">
      <c r="C35" s="21"/>
    </row>
    <row r="36" spans="3:3" ht="15.75" customHeight="1" x14ac:dyDescent="0.25">
      <c r="C36" s="21"/>
    </row>
    <row r="37" spans="3:3" ht="15.75" customHeight="1" x14ac:dyDescent="0.25">
      <c r="C37" s="21"/>
    </row>
    <row r="38" spans="3:3" ht="15.75" customHeight="1" x14ac:dyDescent="0.25">
      <c r="C38" s="21"/>
    </row>
    <row r="39" spans="3:3" ht="15.75" customHeight="1" x14ac:dyDescent="0.25">
      <c r="C39" s="21"/>
    </row>
    <row r="40" spans="3:3" ht="15.75" customHeight="1" x14ac:dyDescent="0.25">
      <c r="C40" s="21"/>
    </row>
    <row r="41" spans="3:3" ht="15.75" customHeight="1" x14ac:dyDescent="0.25">
      <c r="C41" s="21"/>
    </row>
    <row r="42" spans="3:3" ht="15.75" customHeight="1" x14ac:dyDescent="0.25">
      <c r="C42" s="21"/>
    </row>
    <row r="43" spans="3:3" ht="15.75" customHeight="1" x14ac:dyDescent="0.25">
      <c r="C43" s="21"/>
    </row>
    <row r="44" spans="3:3" ht="15.75" customHeight="1" x14ac:dyDescent="0.25">
      <c r="C44" s="21"/>
    </row>
    <row r="45" spans="3:3" ht="15.75" customHeight="1" x14ac:dyDescent="0.25">
      <c r="C45" s="21"/>
    </row>
    <row r="46" spans="3:3" ht="15.75" customHeight="1" x14ac:dyDescent="0.25">
      <c r="C46" s="21"/>
    </row>
    <row r="47" spans="3:3" ht="15.75" customHeight="1" x14ac:dyDescent="0.25">
      <c r="C47" s="21"/>
    </row>
    <row r="48" spans="3:3" ht="15.75" customHeight="1" x14ac:dyDescent="0.25">
      <c r="C48" s="21"/>
    </row>
    <row r="49" spans="3:3" ht="15.75" customHeight="1" x14ac:dyDescent="0.25">
      <c r="C49" s="21"/>
    </row>
    <row r="50" spans="3:3" ht="15.75" customHeight="1" x14ac:dyDescent="0.25">
      <c r="C50" s="21"/>
    </row>
    <row r="51" spans="3:3" ht="15.75" customHeight="1" x14ac:dyDescent="0.25">
      <c r="C51" s="21"/>
    </row>
    <row r="52" spans="3:3" ht="15.75" customHeight="1" x14ac:dyDescent="0.25">
      <c r="C52" s="21"/>
    </row>
    <row r="53" spans="3:3" ht="15.75" customHeight="1" x14ac:dyDescent="0.25">
      <c r="C53" s="21"/>
    </row>
    <row r="54" spans="3:3" ht="15.75" customHeight="1" x14ac:dyDescent="0.25">
      <c r="C54" s="21"/>
    </row>
    <row r="55" spans="3:3" ht="15.75" customHeight="1" x14ac:dyDescent="0.25">
      <c r="C55" s="21"/>
    </row>
    <row r="56" spans="3:3" ht="15.75" customHeight="1" x14ac:dyDescent="0.25">
      <c r="C56" s="21"/>
    </row>
    <row r="57" spans="3:3" ht="15.75" customHeight="1" x14ac:dyDescent="0.25">
      <c r="C57" s="21"/>
    </row>
    <row r="58" spans="3:3" ht="15.75" customHeight="1" x14ac:dyDescent="0.25">
      <c r="C58" s="21"/>
    </row>
    <row r="59" spans="3:3" ht="15.75" customHeight="1" x14ac:dyDescent="0.25">
      <c r="C59" s="21"/>
    </row>
    <row r="60" spans="3:3" ht="15.75" customHeight="1" x14ac:dyDescent="0.25">
      <c r="C60" s="21"/>
    </row>
    <row r="61" spans="3:3" ht="15.75" customHeight="1" x14ac:dyDescent="0.25">
      <c r="C61" s="21"/>
    </row>
    <row r="62" spans="3:3" ht="15.75" customHeight="1" x14ac:dyDescent="0.25">
      <c r="C62" s="21"/>
    </row>
    <row r="63" spans="3:3" ht="15.75" customHeight="1" x14ac:dyDescent="0.25">
      <c r="C63" s="21"/>
    </row>
    <row r="64" spans="3:3" ht="15.75" customHeight="1" x14ac:dyDescent="0.25">
      <c r="C64" s="21"/>
    </row>
    <row r="65" spans="3:3" ht="15.75" customHeight="1" x14ac:dyDescent="0.25">
      <c r="C65" s="21"/>
    </row>
    <row r="66" spans="3:3" ht="15.75" customHeight="1" x14ac:dyDescent="0.25">
      <c r="C66" s="21"/>
    </row>
    <row r="67" spans="3:3" ht="15.75" customHeight="1" x14ac:dyDescent="0.25">
      <c r="C67" s="21"/>
    </row>
    <row r="68" spans="3:3" ht="15.75" customHeight="1" x14ac:dyDescent="0.25">
      <c r="C68" s="21"/>
    </row>
    <row r="69" spans="3:3" ht="15.75" customHeight="1" x14ac:dyDescent="0.25">
      <c r="C69" s="21"/>
    </row>
    <row r="70" spans="3:3" ht="15.75" customHeight="1" x14ac:dyDescent="0.25">
      <c r="C70" s="21"/>
    </row>
    <row r="71" spans="3:3" ht="15.75" customHeight="1" x14ac:dyDescent="0.25">
      <c r="C71" s="21"/>
    </row>
    <row r="72" spans="3:3" ht="15.75" customHeight="1" x14ac:dyDescent="0.25">
      <c r="C72" s="21"/>
    </row>
    <row r="73" spans="3:3" ht="15.75" customHeight="1" x14ac:dyDescent="0.25">
      <c r="C73" s="21"/>
    </row>
    <row r="74" spans="3:3" ht="15.75" customHeight="1" x14ac:dyDescent="0.25">
      <c r="C74" s="21"/>
    </row>
    <row r="75" spans="3:3" ht="15.75" customHeight="1" x14ac:dyDescent="0.25">
      <c r="C75" s="21"/>
    </row>
    <row r="76" spans="3:3" ht="15.75" customHeight="1" x14ac:dyDescent="0.25">
      <c r="C76" s="21"/>
    </row>
    <row r="77" spans="3:3" ht="15.75" customHeight="1" x14ac:dyDescent="0.25">
      <c r="C77" s="21"/>
    </row>
    <row r="78" spans="3:3" ht="15.75" customHeight="1" x14ac:dyDescent="0.25">
      <c r="C78" s="21"/>
    </row>
    <row r="79" spans="3:3" ht="15.75" customHeight="1" x14ac:dyDescent="0.25">
      <c r="C79" s="21"/>
    </row>
    <row r="80" spans="3:3" ht="15.75" customHeight="1" x14ac:dyDescent="0.25">
      <c r="C80" s="21"/>
    </row>
    <row r="81" spans="3:3" ht="15.75" customHeight="1" x14ac:dyDescent="0.25">
      <c r="C81" s="21"/>
    </row>
    <row r="82" spans="3:3" ht="15.75" customHeight="1" x14ac:dyDescent="0.25">
      <c r="C82" s="21"/>
    </row>
    <row r="83" spans="3:3" ht="15.75" customHeight="1" x14ac:dyDescent="0.25">
      <c r="C83" s="21"/>
    </row>
    <row r="84" spans="3:3" ht="15.75" customHeight="1" x14ac:dyDescent="0.25">
      <c r="C84" s="21"/>
    </row>
    <row r="85" spans="3:3" ht="15.75" customHeight="1" x14ac:dyDescent="0.25">
      <c r="C85" s="21"/>
    </row>
    <row r="86" spans="3:3" ht="15.75" customHeight="1" x14ac:dyDescent="0.25">
      <c r="C86" s="21"/>
    </row>
    <row r="87" spans="3:3" ht="15.75" customHeight="1" x14ac:dyDescent="0.25">
      <c r="C87" s="21"/>
    </row>
    <row r="88" spans="3:3" ht="15.75" customHeight="1" x14ac:dyDescent="0.25">
      <c r="C88" s="21"/>
    </row>
    <row r="89" spans="3:3" ht="15.75" customHeight="1" x14ac:dyDescent="0.25">
      <c r="C89" s="21"/>
    </row>
    <row r="90" spans="3:3" ht="15.75" customHeight="1" x14ac:dyDescent="0.25">
      <c r="C90" s="21"/>
    </row>
    <row r="91" spans="3:3" ht="15.75" customHeight="1" x14ac:dyDescent="0.25">
      <c r="C91" s="21"/>
    </row>
    <row r="92" spans="3:3" ht="15.75" customHeight="1" x14ac:dyDescent="0.25">
      <c r="C92" s="21"/>
    </row>
    <row r="93" spans="3:3" ht="15.75" customHeight="1" x14ac:dyDescent="0.25">
      <c r="C93" s="21"/>
    </row>
    <row r="94" spans="3:3" ht="15.75" customHeight="1" x14ac:dyDescent="0.25">
      <c r="C94" s="21"/>
    </row>
    <row r="95" spans="3:3" ht="15.75" customHeight="1" x14ac:dyDescent="0.25">
      <c r="C95" s="21"/>
    </row>
    <row r="96" spans="3:3" ht="15.75" customHeight="1" x14ac:dyDescent="0.25">
      <c r="C96" s="21"/>
    </row>
    <row r="97" spans="3:3" ht="15.75" customHeight="1" x14ac:dyDescent="0.25">
      <c r="C97" s="21"/>
    </row>
    <row r="98" spans="3:3" ht="15.75" customHeight="1" x14ac:dyDescent="0.25">
      <c r="C98" s="21"/>
    </row>
    <row r="99" spans="3:3" ht="15.75" customHeight="1" x14ac:dyDescent="0.25">
      <c r="C99" s="21"/>
    </row>
    <row r="100" spans="3:3" ht="15.75" customHeight="1" x14ac:dyDescent="0.25">
      <c r="C100" s="21"/>
    </row>
    <row r="101" spans="3:3" ht="15.75" customHeight="1" x14ac:dyDescent="0.25">
      <c r="C101" s="21"/>
    </row>
    <row r="102" spans="3:3" ht="15.75" customHeight="1" x14ac:dyDescent="0.25">
      <c r="C102" s="21"/>
    </row>
    <row r="103" spans="3:3" ht="15.75" customHeight="1" x14ac:dyDescent="0.25">
      <c r="C103" s="21"/>
    </row>
    <row r="104" spans="3:3" ht="15.75" customHeight="1" x14ac:dyDescent="0.25">
      <c r="C104" s="21"/>
    </row>
    <row r="105" spans="3:3" ht="15.75" customHeight="1" x14ac:dyDescent="0.25">
      <c r="C105" s="21"/>
    </row>
    <row r="106" spans="3:3" ht="15.75" customHeight="1" x14ac:dyDescent="0.25">
      <c r="C106" s="21"/>
    </row>
    <row r="107" spans="3:3" ht="15.75" customHeight="1" x14ac:dyDescent="0.25">
      <c r="C107" s="21"/>
    </row>
    <row r="108" spans="3:3" ht="15.75" customHeight="1" x14ac:dyDescent="0.25">
      <c r="C108" s="21"/>
    </row>
    <row r="109" spans="3:3" ht="15.75" customHeight="1" x14ac:dyDescent="0.25">
      <c r="C109" s="21"/>
    </row>
    <row r="110" spans="3:3" ht="15.75" customHeight="1" x14ac:dyDescent="0.25">
      <c r="C110" s="21"/>
    </row>
    <row r="111" spans="3:3" ht="15.75" customHeight="1" x14ac:dyDescent="0.25">
      <c r="C111" s="21"/>
    </row>
    <row r="112" spans="3:3" ht="15.75" customHeight="1" x14ac:dyDescent="0.25">
      <c r="C112" s="21"/>
    </row>
    <row r="113" spans="3:3" ht="15.75" customHeight="1" x14ac:dyDescent="0.25">
      <c r="C113" s="21"/>
    </row>
    <row r="114" spans="3:3" ht="15.75" customHeight="1" x14ac:dyDescent="0.25">
      <c r="C114" s="21"/>
    </row>
    <row r="115" spans="3:3" ht="15.75" customHeight="1" x14ac:dyDescent="0.25">
      <c r="C115" s="21"/>
    </row>
    <row r="116" spans="3:3" ht="15.75" customHeight="1" x14ac:dyDescent="0.25">
      <c r="C116" s="21"/>
    </row>
    <row r="117" spans="3:3" ht="15.75" customHeight="1" x14ac:dyDescent="0.25">
      <c r="C117" s="21"/>
    </row>
    <row r="118" spans="3:3" ht="15.75" customHeight="1" x14ac:dyDescent="0.25">
      <c r="C118" s="21"/>
    </row>
    <row r="119" spans="3:3" ht="15.75" customHeight="1" x14ac:dyDescent="0.25">
      <c r="C119" s="21"/>
    </row>
    <row r="120" spans="3:3" ht="15.75" customHeight="1" x14ac:dyDescent="0.25">
      <c r="C120" s="21"/>
    </row>
    <row r="121" spans="3:3" ht="15.75" customHeight="1" x14ac:dyDescent="0.25">
      <c r="C121" s="21"/>
    </row>
    <row r="122" spans="3:3" ht="15.75" customHeight="1" x14ac:dyDescent="0.25">
      <c r="C122" s="21"/>
    </row>
    <row r="123" spans="3:3" ht="15.75" customHeight="1" x14ac:dyDescent="0.25">
      <c r="C123" s="21"/>
    </row>
    <row r="124" spans="3:3" ht="15.75" customHeight="1" x14ac:dyDescent="0.25">
      <c r="C124" s="21"/>
    </row>
    <row r="125" spans="3:3" ht="15.75" customHeight="1" x14ac:dyDescent="0.25">
      <c r="C125" s="21"/>
    </row>
    <row r="126" spans="3:3" ht="15.75" customHeight="1" x14ac:dyDescent="0.25">
      <c r="C126" s="21"/>
    </row>
    <row r="127" spans="3:3" ht="15.75" customHeight="1" x14ac:dyDescent="0.25">
      <c r="C127" s="21"/>
    </row>
    <row r="128" spans="3:3" ht="15.75" customHeight="1" x14ac:dyDescent="0.25">
      <c r="C128" s="21"/>
    </row>
    <row r="129" spans="3:3" ht="15.75" customHeight="1" x14ac:dyDescent="0.25">
      <c r="C129" s="21"/>
    </row>
    <row r="130" spans="3:3" ht="15.75" customHeight="1" x14ac:dyDescent="0.25">
      <c r="C130" s="21"/>
    </row>
    <row r="131" spans="3:3" ht="15.75" customHeight="1" x14ac:dyDescent="0.25">
      <c r="C131" s="21"/>
    </row>
    <row r="132" spans="3:3" ht="15.75" customHeight="1" x14ac:dyDescent="0.25">
      <c r="C132" s="21"/>
    </row>
    <row r="133" spans="3:3" ht="15.75" customHeight="1" x14ac:dyDescent="0.25">
      <c r="C133" s="21"/>
    </row>
    <row r="134" spans="3:3" ht="15.75" customHeight="1" x14ac:dyDescent="0.25">
      <c r="C134" s="21"/>
    </row>
    <row r="135" spans="3:3" ht="15.75" customHeight="1" x14ac:dyDescent="0.25">
      <c r="C135" s="21"/>
    </row>
    <row r="136" spans="3:3" ht="15.75" customHeight="1" x14ac:dyDescent="0.25">
      <c r="C136" s="21"/>
    </row>
    <row r="137" spans="3:3" ht="15.75" customHeight="1" x14ac:dyDescent="0.25">
      <c r="C137" s="21"/>
    </row>
    <row r="138" spans="3:3" ht="15.75" customHeight="1" x14ac:dyDescent="0.25">
      <c r="C138" s="21"/>
    </row>
    <row r="139" spans="3:3" ht="15.75" customHeight="1" x14ac:dyDescent="0.25">
      <c r="C139" s="21"/>
    </row>
    <row r="140" spans="3:3" ht="15.75" customHeight="1" x14ac:dyDescent="0.25">
      <c r="C140" s="21"/>
    </row>
    <row r="141" spans="3:3" ht="15.75" customHeight="1" x14ac:dyDescent="0.25">
      <c r="C141" s="21"/>
    </row>
    <row r="142" spans="3:3" ht="15.75" customHeight="1" x14ac:dyDescent="0.25">
      <c r="C142" s="21"/>
    </row>
    <row r="143" spans="3:3" ht="15.75" customHeight="1" x14ac:dyDescent="0.25">
      <c r="C143" s="21"/>
    </row>
    <row r="144" spans="3:3" ht="15.75" customHeight="1" x14ac:dyDescent="0.25">
      <c r="C144" s="21"/>
    </row>
    <row r="145" spans="3:3" ht="15.75" customHeight="1" x14ac:dyDescent="0.25">
      <c r="C145" s="21"/>
    </row>
    <row r="146" spans="3:3" ht="15.75" customHeight="1" x14ac:dyDescent="0.25">
      <c r="C146" s="21"/>
    </row>
    <row r="147" spans="3:3" ht="15.75" customHeight="1" x14ac:dyDescent="0.25">
      <c r="C147" s="21"/>
    </row>
    <row r="148" spans="3:3" ht="15.75" customHeight="1" x14ac:dyDescent="0.25">
      <c r="C148" s="21"/>
    </row>
    <row r="149" spans="3:3" ht="15.75" customHeight="1" x14ac:dyDescent="0.25">
      <c r="C149" s="21"/>
    </row>
    <row r="150" spans="3:3" ht="15.75" customHeight="1" x14ac:dyDescent="0.25">
      <c r="C150" s="21"/>
    </row>
    <row r="151" spans="3:3" ht="15.75" customHeight="1" x14ac:dyDescent="0.25">
      <c r="C151" s="21"/>
    </row>
    <row r="152" spans="3:3" ht="15.75" customHeight="1" x14ac:dyDescent="0.25">
      <c r="C152" s="21"/>
    </row>
    <row r="153" spans="3:3" ht="15.75" customHeight="1" x14ac:dyDescent="0.25">
      <c r="C153" s="21"/>
    </row>
    <row r="154" spans="3:3" ht="15.75" customHeight="1" x14ac:dyDescent="0.25">
      <c r="C154" s="21"/>
    </row>
    <row r="155" spans="3:3" ht="15.75" customHeight="1" x14ac:dyDescent="0.25">
      <c r="C155" s="21"/>
    </row>
    <row r="156" spans="3:3" ht="15.75" customHeight="1" x14ac:dyDescent="0.25">
      <c r="C156" s="21"/>
    </row>
    <row r="157" spans="3:3" ht="15.75" customHeight="1" x14ac:dyDescent="0.25">
      <c r="C157" s="21"/>
    </row>
    <row r="158" spans="3:3" ht="15.75" customHeight="1" x14ac:dyDescent="0.25">
      <c r="C158" s="21"/>
    </row>
    <row r="159" spans="3:3" ht="15.75" customHeight="1" x14ac:dyDescent="0.25">
      <c r="C159" s="21"/>
    </row>
    <row r="160" spans="3:3" ht="15.75" customHeight="1" x14ac:dyDescent="0.25">
      <c r="C160" s="21"/>
    </row>
    <row r="161" spans="3:3" ht="15.75" customHeight="1" x14ac:dyDescent="0.25">
      <c r="C161" s="21"/>
    </row>
    <row r="162" spans="3:3" ht="15.75" customHeight="1" x14ac:dyDescent="0.25">
      <c r="C162" s="21"/>
    </row>
    <row r="163" spans="3:3" ht="15.75" customHeight="1" x14ac:dyDescent="0.25">
      <c r="C163" s="21"/>
    </row>
    <row r="164" spans="3:3" ht="15.75" customHeight="1" x14ac:dyDescent="0.25">
      <c r="C164" s="21"/>
    </row>
    <row r="165" spans="3:3" ht="15.75" customHeight="1" x14ac:dyDescent="0.25">
      <c r="C165" s="21"/>
    </row>
    <row r="166" spans="3:3" ht="15.75" customHeight="1" x14ac:dyDescent="0.25">
      <c r="C166" s="21"/>
    </row>
    <row r="167" spans="3:3" ht="15.75" customHeight="1" x14ac:dyDescent="0.25">
      <c r="C167" s="21"/>
    </row>
    <row r="168" spans="3:3" ht="15.75" customHeight="1" x14ac:dyDescent="0.25">
      <c r="C168" s="21"/>
    </row>
    <row r="169" spans="3:3" ht="15.75" customHeight="1" x14ac:dyDescent="0.25">
      <c r="C169" s="21"/>
    </row>
    <row r="170" spans="3:3" ht="15.75" customHeight="1" x14ac:dyDescent="0.25">
      <c r="C170" s="21"/>
    </row>
    <row r="171" spans="3:3" ht="15.75" customHeight="1" x14ac:dyDescent="0.25">
      <c r="C171" s="21"/>
    </row>
    <row r="172" spans="3:3" ht="15.75" customHeight="1" x14ac:dyDescent="0.25">
      <c r="C172" s="21"/>
    </row>
    <row r="173" spans="3:3" ht="15.75" customHeight="1" x14ac:dyDescent="0.25">
      <c r="C173" s="21"/>
    </row>
    <row r="174" spans="3:3" ht="15.75" customHeight="1" x14ac:dyDescent="0.25">
      <c r="C174" s="21"/>
    </row>
    <row r="175" spans="3:3" ht="15.75" customHeight="1" x14ac:dyDescent="0.25">
      <c r="C175" s="21"/>
    </row>
    <row r="176" spans="3:3" ht="15.75" customHeight="1" x14ac:dyDescent="0.25">
      <c r="C176" s="21"/>
    </row>
    <row r="177" spans="3:3" ht="15.75" customHeight="1" x14ac:dyDescent="0.25">
      <c r="C177" s="21"/>
    </row>
    <row r="178" spans="3:3" ht="15.75" customHeight="1" x14ac:dyDescent="0.25">
      <c r="C178" s="21"/>
    </row>
    <row r="179" spans="3:3" ht="15.75" customHeight="1" x14ac:dyDescent="0.25">
      <c r="C179" s="21"/>
    </row>
    <row r="180" spans="3:3" ht="15.75" customHeight="1" x14ac:dyDescent="0.25">
      <c r="C180" s="21"/>
    </row>
    <row r="181" spans="3:3" ht="15.75" customHeight="1" x14ac:dyDescent="0.25">
      <c r="C181" s="21"/>
    </row>
    <row r="182" spans="3:3" ht="15.75" customHeight="1" x14ac:dyDescent="0.25">
      <c r="C182" s="21"/>
    </row>
    <row r="183" spans="3:3" ht="15.75" customHeight="1" x14ac:dyDescent="0.25">
      <c r="C183" s="21"/>
    </row>
    <row r="184" spans="3:3" ht="15.75" customHeight="1" x14ac:dyDescent="0.25">
      <c r="C184" s="21"/>
    </row>
    <row r="185" spans="3:3" ht="15.75" customHeight="1" x14ac:dyDescent="0.25">
      <c r="C185" s="21"/>
    </row>
    <row r="186" spans="3:3" ht="15.75" customHeight="1" x14ac:dyDescent="0.25">
      <c r="C186" s="21"/>
    </row>
    <row r="187" spans="3:3" ht="15.75" customHeight="1" x14ac:dyDescent="0.25">
      <c r="C187" s="21"/>
    </row>
    <row r="188" spans="3:3" ht="15.75" customHeight="1" x14ac:dyDescent="0.25">
      <c r="C188" s="21"/>
    </row>
    <row r="189" spans="3:3" ht="15.75" customHeight="1" x14ac:dyDescent="0.25">
      <c r="C189" s="21"/>
    </row>
    <row r="190" spans="3:3" ht="15.75" customHeight="1" x14ac:dyDescent="0.25">
      <c r="C190" s="21"/>
    </row>
    <row r="191" spans="3:3" ht="15.75" customHeight="1" x14ac:dyDescent="0.25">
      <c r="C191" s="21"/>
    </row>
    <row r="192" spans="3:3" ht="15.75" customHeight="1" x14ac:dyDescent="0.25">
      <c r="C192" s="21"/>
    </row>
    <row r="193" spans="3:3" ht="15.75" customHeight="1" x14ac:dyDescent="0.25">
      <c r="C193" s="21"/>
    </row>
    <row r="194" spans="3:3" ht="15.75" customHeight="1" x14ac:dyDescent="0.25">
      <c r="C194" s="21"/>
    </row>
    <row r="195" spans="3:3" ht="15.75" customHeight="1" x14ac:dyDescent="0.25">
      <c r="C195" s="21"/>
    </row>
    <row r="196" spans="3:3" ht="15.75" customHeight="1" x14ac:dyDescent="0.25">
      <c r="C196" s="21"/>
    </row>
    <row r="197" spans="3:3" ht="15.75" customHeight="1" x14ac:dyDescent="0.25">
      <c r="C197" s="21"/>
    </row>
    <row r="198" spans="3:3" ht="15.75" customHeight="1" x14ac:dyDescent="0.25">
      <c r="C198" s="21"/>
    </row>
    <row r="199" spans="3:3" ht="15.75" customHeight="1" x14ac:dyDescent="0.25">
      <c r="C199" s="21"/>
    </row>
    <row r="200" spans="3:3" ht="15.75" customHeight="1" x14ac:dyDescent="0.25">
      <c r="C200" s="21"/>
    </row>
    <row r="201" spans="3:3" ht="15.75" customHeight="1" x14ac:dyDescent="0.25">
      <c r="C201" s="21"/>
    </row>
    <row r="202" spans="3:3" ht="15.75" customHeight="1" x14ac:dyDescent="0.25">
      <c r="C202" s="21"/>
    </row>
    <row r="203" spans="3:3" ht="15.75" customHeight="1" x14ac:dyDescent="0.25">
      <c r="C203" s="21"/>
    </row>
    <row r="204" spans="3:3" ht="15.75" customHeight="1" x14ac:dyDescent="0.25">
      <c r="C204" s="21"/>
    </row>
    <row r="205" spans="3:3" ht="15.75" customHeight="1" x14ac:dyDescent="0.25">
      <c r="C205" s="21"/>
    </row>
    <row r="206" spans="3:3" ht="15.75" customHeight="1" x14ac:dyDescent="0.25">
      <c r="C206" s="21"/>
    </row>
    <row r="207" spans="3:3" ht="15.75" customHeight="1" x14ac:dyDescent="0.25">
      <c r="C207" s="21"/>
    </row>
    <row r="208" spans="3:3" ht="15.75" customHeight="1" x14ac:dyDescent="0.25">
      <c r="C208" s="21"/>
    </row>
    <row r="209" spans="3:3" ht="15.75" customHeight="1" x14ac:dyDescent="0.25">
      <c r="C209" s="21"/>
    </row>
    <row r="210" spans="3:3" ht="15.75" customHeight="1" x14ac:dyDescent="0.25">
      <c r="C210" s="21"/>
    </row>
    <row r="211" spans="3:3" ht="15.75" customHeight="1" x14ac:dyDescent="0.25">
      <c r="C211" s="21"/>
    </row>
    <row r="212" spans="3:3" ht="15.75" customHeight="1" x14ac:dyDescent="0.25">
      <c r="C212" s="21"/>
    </row>
    <row r="213" spans="3:3" ht="15.75" customHeight="1" x14ac:dyDescent="0.25">
      <c r="C213" s="21"/>
    </row>
    <row r="214" spans="3:3" ht="15.75" customHeight="1" x14ac:dyDescent="0.25">
      <c r="C214" s="21"/>
    </row>
    <row r="215" spans="3:3" ht="15.75" customHeight="1" x14ac:dyDescent="0.25">
      <c r="C215" s="21"/>
    </row>
    <row r="216" spans="3:3" ht="15.75" customHeight="1" x14ac:dyDescent="0.25">
      <c r="C216" s="21"/>
    </row>
    <row r="217" spans="3:3" ht="15.75" customHeight="1" x14ac:dyDescent="0.25">
      <c r="C217" s="21"/>
    </row>
    <row r="218" spans="3:3" ht="15.75" customHeight="1" x14ac:dyDescent="0.25">
      <c r="C218" s="21"/>
    </row>
    <row r="219" spans="3:3" ht="15.75" customHeight="1" x14ac:dyDescent="0.25">
      <c r="C219" s="21"/>
    </row>
    <row r="220" spans="3:3" ht="15.75" customHeight="1" x14ac:dyDescent="0.25">
      <c r="C220" s="21"/>
    </row>
    <row r="221" spans="3:3" ht="15.75" customHeight="1" x14ac:dyDescent="0.25">
      <c r="C221" s="21"/>
    </row>
    <row r="222" spans="3:3" ht="15.75" customHeight="1" x14ac:dyDescent="0.25">
      <c r="C222" s="21"/>
    </row>
    <row r="223" spans="3:3" ht="15.75" customHeight="1" x14ac:dyDescent="0.25">
      <c r="C223" s="21"/>
    </row>
    <row r="224" spans="3:3" ht="15.75" customHeight="1" x14ac:dyDescent="0.25">
      <c r="C224" s="21"/>
    </row>
    <row r="225" spans="3:3" ht="15.75" customHeight="1" x14ac:dyDescent="0.25">
      <c r="C225" s="21"/>
    </row>
    <row r="226" spans="3:3" ht="15.75" customHeight="1" x14ac:dyDescent="0.25">
      <c r="C226" s="21"/>
    </row>
    <row r="227" spans="3:3" ht="15.75" customHeight="1" x14ac:dyDescent="0.25">
      <c r="C227" s="21"/>
    </row>
    <row r="228" spans="3:3" ht="15.75" customHeight="1" x14ac:dyDescent="0.25">
      <c r="C228" s="21"/>
    </row>
    <row r="229" spans="3:3" ht="15.75" customHeight="1" x14ac:dyDescent="0.25">
      <c r="C229" s="21"/>
    </row>
    <row r="230" spans="3:3" ht="15.75" customHeight="1" x14ac:dyDescent="0.25">
      <c r="C230" s="21"/>
    </row>
    <row r="231" spans="3:3" ht="15.75" customHeight="1" x14ac:dyDescent="0.25">
      <c r="C231" s="21"/>
    </row>
    <row r="232" spans="3:3" ht="15.75" customHeight="1" x14ac:dyDescent="0.25">
      <c r="C232" s="21"/>
    </row>
    <row r="233" spans="3:3" ht="15.75" customHeight="1" x14ac:dyDescent="0.25">
      <c r="C233" s="21"/>
    </row>
    <row r="234" spans="3:3" ht="15.75" customHeight="1" x14ac:dyDescent="0.25">
      <c r="C234" s="21"/>
    </row>
    <row r="235" spans="3:3" ht="15.75" customHeight="1" x14ac:dyDescent="0.25">
      <c r="C235" s="21"/>
    </row>
    <row r="236" spans="3:3" ht="15.75" customHeight="1" x14ac:dyDescent="0.25">
      <c r="C236" s="21"/>
    </row>
    <row r="237" spans="3:3" ht="15.75" customHeight="1" x14ac:dyDescent="0.25">
      <c r="C237" s="21"/>
    </row>
    <row r="238" spans="3:3" ht="15.75" customHeight="1" x14ac:dyDescent="0.25">
      <c r="C238" s="21"/>
    </row>
    <row r="239" spans="3:3" ht="15.75" customHeight="1" x14ac:dyDescent="0.25">
      <c r="C239" s="21"/>
    </row>
    <row r="240" spans="3:3" ht="15.75" customHeight="1" x14ac:dyDescent="0.25">
      <c r="C240" s="21"/>
    </row>
    <row r="241" spans="3:3" ht="15.75" customHeight="1" x14ac:dyDescent="0.25">
      <c r="C241" s="21"/>
    </row>
    <row r="242" spans="3:3" ht="15.75" customHeight="1" x14ac:dyDescent="0.25">
      <c r="C242" s="21"/>
    </row>
    <row r="243" spans="3:3" ht="15.75" customHeight="1" x14ac:dyDescent="0.25">
      <c r="C243" s="21"/>
    </row>
    <row r="244" spans="3:3" ht="15.75" customHeight="1" x14ac:dyDescent="0.25">
      <c r="C244" s="21"/>
    </row>
    <row r="245" spans="3:3" ht="15.75" customHeight="1" x14ac:dyDescent="0.25">
      <c r="C245" s="21"/>
    </row>
    <row r="246" spans="3:3" ht="15.75" customHeight="1" x14ac:dyDescent="0.25">
      <c r="C246" s="21"/>
    </row>
    <row r="247" spans="3:3" ht="15.75" customHeight="1" x14ac:dyDescent="0.25">
      <c r="C247" s="21"/>
    </row>
    <row r="248" spans="3:3" ht="15.75" customHeight="1" x14ac:dyDescent="0.25">
      <c r="C248" s="21"/>
    </row>
    <row r="249" spans="3:3" ht="15.75" customHeight="1" x14ac:dyDescent="0.25">
      <c r="C249" s="21"/>
    </row>
    <row r="250" spans="3:3" ht="15.75" customHeight="1" x14ac:dyDescent="0.25">
      <c r="C250" s="21"/>
    </row>
    <row r="251" spans="3:3" ht="15.75" customHeight="1" x14ac:dyDescent="0.25">
      <c r="C251" s="21"/>
    </row>
    <row r="252" spans="3:3" ht="15.75" customHeight="1" x14ac:dyDescent="0.25">
      <c r="C252" s="21"/>
    </row>
    <row r="253" spans="3:3" ht="15.75" customHeight="1" x14ac:dyDescent="0.25">
      <c r="C253" s="21"/>
    </row>
    <row r="254" spans="3:3" ht="15.75" customHeight="1" x14ac:dyDescent="0.25">
      <c r="C254" s="21"/>
    </row>
    <row r="255" spans="3:3" ht="15.75" customHeight="1" x14ac:dyDescent="0.25">
      <c r="C255" s="21"/>
    </row>
    <row r="256" spans="3:3" ht="15.75" customHeight="1" x14ac:dyDescent="0.25">
      <c r="C256" s="21"/>
    </row>
    <row r="257" spans="3:3" ht="15.75" customHeight="1" x14ac:dyDescent="0.25">
      <c r="C257" s="21"/>
    </row>
    <row r="258" spans="3:3" ht="15.75" customHeight="1" x14ac:dyDescent="0.25">
      <c r="C258" s="21"/>
    </row>
    <row r="259" spans="3:3" ht="15.75" customHeight="1" x14ac:dyDescent="0.25">
      <c r="C259" s="21"/>
    </row>
    <row r="260" spans="3:3" ht="15.75" customHeight="1" x14ac:dyDescent="0.25">
      <c r="C260" s="21"/>
    </row>
    <row r="261" spans="3:3" ht="15.75" customHeight="1" x14ac:dyDescent="0.25">
      <c r="C261" s="21"/>
    </row>
    <row r="262" spans="3:3" ht="15.75" customHeight="1" x14ac:dyDescent="0.25">
      <c r="C262" s="21"/>
    </row>
    <row r="263" spans="3:3" ht="15.75" customHeight="1" x14ac:dyDescent="0.25">
      <c r="C263" s="21"/>
    </row>
    <row r="264" spans="3:3" ht="15.75" customHeight="1" x14ac:dyDescent="0.25">
      <c r="C264" s="21"/>
    </row>
    <row r="265" spans="3:3" ht="15.75" customHeight="1" x14ac:dyDescent="0.25">
      <c r="C265" s="21"/>
    </row>
    <row r="266" spans="3:3" ht="15.75" customHeight="1" x14ac:dyDescent="0.25">
      <c r="C266" s="21"/>
    </row>
    <row r="267" spans="3:3" ht="15.75" customHeight="1" x14ac:dyDescent="0.25">
      <c r="C267" s="21"/>
    </row>
    <row r="268" spans="3:3" ht="15.75" customHeight="1" x14ac:dyDescent="0.25">
      <c r="C268" s="21"/>
    </row>
    <row r="269" spans="3:3" ht="15.75" customHeight="1" x14ac:dyDescent="0.25">
      <c r="C269" s="21"/>
    </row>
    <row r="270" spans="3:3" ht="15.75" customHeight="1" x14ac:dyDescent="0.25">
      <c r="C270" s="21"/>
    </row>
    <row r="271" spans="3:3" ht="15.75" customHeight="1" x14ac:dyDescent="0.25">
      <c r="C271" s="21"/>
    </row>
    <row r="272" spans="3:3" ht="15.75" customHeight="1" x14ac:dyDescent="0.25">
      <c r="C272" s="21"/>
    </row>
    <row r="273" spans="3:3" ht="15.75" customHeight="1" x14ac:dyDescent="0.25">
      <c r="C273" s="21"/>
    </row>
    <row r="274" spans="3:3" ht="15.75" customHeight="1" x14ac:dyDescent="0.25">
      <c r="C274" s="21"/>
    </row>
    <row r="275" spans="3:3" ht="15.75" customHeight="1" x14ac:dyDescent="0.25">
      <c r="C275" s="21"/>
    </row>
    <row r="276" spans="3:3" ht="15.75" customHeight="1" x14ac:dyDescent="0.25">
      <c r="C276" s="21"/>
    </row>
    <row r="277" spans="3:3" ht="15.75" customHeight="1" x14ac:dyDescent="0.25">
      <c r="C277" s="21"/>
    </row>
    <row r="278" spans="3:3" ht="15.75" customHeight="1" x14ac:dyDescent="0.25">
      <c r="C278" s="21"/>
    </row>
    <row r="279" spans="3:3" ht="15.75" customHeight="1" x14ac:dyDescent="0.25">
      <c r="C279" s="21"/>
    </row>
    <row r="280" spans="3:3" ht="15.75" customHeight="1" x14ac:dyDescent="0.25">
      <c r="C280" s="21"/>
    </row>
    <row r="281" spans="3:3" ht="15.75" customHeight="1" x14ac:dyDescent="0.25">
      <c r="C281" s="21"/>
    </row>
    <row r="282" spans="3:3" ht="15.75" customHeight="1" x14ac:dyDescent="0.25">
      <c r="C282" s="21"/>
    </row>
    <row r="283" spans="3:3" ht="15.75" customHeight="1" x14ac:dyDescent="0.25">
      <c r="C283" s="21"/>
    </row>
    <row r="284" spans="3:3" ht="15.75" customHeight="1" x14ac:dyDescent="0.25">
      <c r="C284" s="21"/>
    </row>
    <row r="285" spans="3:3" ht="15.75" customHeight="1" x14ac:dyDescent="0.25">
      <c r="C285" s="21"/>
    </row>
    <row r="286" spans="3:3" ht="15.75" customHeight="1" x14ac:dyDescent="0.25">
      <c r="C286" s="21"/>
    </row>
    <row r="287" spans="3:3" ht="15.75" customHeight="1" x14ac:dyDescent="0.25">
      <c r="C287" s="21"/>
    </row>
    <row r="288" spans="3:3" ht="15.75" customHeight="1" x14ac:dyDescent="0.25">
      <c r="C288" s="21"/>
    </row>
    <row r="289" spans="3:3" ht="15.75" customHeight="1" x14ac:dyDescent="0.25">
      <c r="C289" s="21"/>
    </row>
    <row r="290" spans="3:3" ht="15.75" customHeight="1" x14ac:dyDescent="0.25">
      <c r="C290" s="21"/>
    </row>
    <row r="291" spans="3:3" ht="15.75" customHeight="1" x14ac:dyDescent="0.25">
      <c r="C291" s="21"/>
    </row>
    <row r="292" spans="3:3" ht="15.75" customHeight="1" x14ac:dyDescent="0.25">
      <c r="C292" s="21"/>
    </row>
    <row r="293" spans="3:3" ht="15.75" customHeight="1" x14ac:dyDescent="0.25">
      <c r="C293" s="21"/>
    </row>
    <row r="294" spans="3:3" ht="15.75" customHeight="1" x14ac:dyDescent="0.25">
      <c r="C294" s="21"/>
    </row>
    <row r="295" spans="3:3" ht="15.75" customHeight="1" x14ac:dyDescent="0.25">
      <c r="C295" s="21"/>
    </row>
    <row r="296" spans="3:3" ht="15.75" customHeight="1" x14ac:dyDescent="0.25">
      <c r="C296" s="21"/>
    </row>
    <row r="297" spans="3:3" ht="15.75" customHeight="1" x14ac:dyDescent="0.25">
      <c r="C297" s="21"/>
    </row>
    <row r="298" spans="3:3" ht="15.75" customHeight="1" x14ac:dyDescent="0.25">
      <c r="C298" s="21"/>
    </row>
    <row r="299" spans="3:3" ht="15.75" customHeight="1" x14ac:dyDescent="0.25">
      <c r="C299" s="21"/>
    </row>
    <row r="300" spans="3:3" ht="15.75" customHeight="1" x14ac:dyDescent="0.25">
      <c r="C300" s="21"/>
    </row>
    <row r="301" spans="3:3" ht="15.75" customHeight="1" x14ac:dyDescent="0.25">
      <c r="C301" s="21"/>
    </row>
    <row r="302" spans="3:3" ht="15.75" customHeight="1" x14ac:dyDescent="0.25">
      <c r="C302" s="21"/>
    </row>
    <row r="303" spans="3:3" ht="15.75" customHeight="1" x14ac:dyDescent="0.25">
      <c r="C303" s="21"/>
    </row>
    <row r="304" spans="3:3" ht="15.75" customHeight="1" x14ac:dyDescent="0.25">
      <c r="C304" s="21"/>
    </row>
    <row r="305" spans="3:3" ht="15.75" customHeight="1" x14ac:dyDescent="0.25">
      <c r="C305" s="21"/>
    </row>
    <row r="306" spans="3:3" ht="15.75" customHeight="1" x14ac:dyDescent="0.25">
      <c r="C306" s="21"/>
    </row>
    <row r="307" spans="3:3" ht="15.75" customHeight="1" x14ac:dyDescent="0.25">
      <c r="C307" s="21"/>
    </row>
    <row r="308" spans="3:3" ht="15.75" customHeight="1" x14ac:dyDescent="0.25">
      <c r="C308" s="21"/>
    </row>
    <row r="309" spans="3:3" ht="15.75" customHeight="1" x14ac:dyDescent="0.25">
      <c r="C309" s="21"/>
    </row>
    <row r="310" spans="3:3" ht="15.75" customHeight="1" x14ac:dyDescent="0.25">
      <c r="C310" s="21"/>
    </row>
    <row r="311" spans="3:3" ht="15.75" customHeight="1" x14ac:dyDescent="0.25">
      <c r="C311" s="21"/>
    </row>
    <row r="312" spans="3:3" ht="15.75" customHeight="1" x14ac:dyDescent="0.25">
      <c r="C312" s="21"/>
    </row>
    <row r="313" spans="3:3" ht="15.75" customHeight="1" x14ac:dyDescent="0.25">
      <c r="C313" s="21"/>
    </row>
    <row r="314" spans="3:3" ht="15.75" customHeight="1" x14ac:dyDescent="0.25">
      <c r="C314" s="21"/>
    </row>
    <row r="315" spans="3:3" ht="15.75" customHeight="1" x14ac:dyDescent="0.25">
      <c r="C315" s="21"/>
    </row>
    <row r="316" spans="3:3" ht="15.75" customHeight="1" x14ac:dyDescent="0.25">
      <c r="C316" s="21"/>
    </row>
    <row r="317" spans="3:3" ht="15.75" customHeight="1" x14ac:dyDescent="0.25">
      <c r="C317" s="21"/>
    </row>
    <row r="318" spans="3:3" ht="15.75" customHeight="1" x14ac:dyDescent="0.25">
      <c r="C318" s="21"/>
    </row>
    <row r="319" spans="3:3" ht="15.75" customHeight="1" x14ac:dyDescent="0.25">
      <c r="C319" s="21"/>
    </row>
    <row r="320" spans="3:3" ht="15.75" customHeight="1" x14ac:dyDescent="0.25">
      <c r="C320" s="21"/>
    </row>
    <row r="321" spans="3:3" ht="15.75" customHeight="1" x14ac:dyDescent="0.25">
      <c r="C321" s="21"/>
    </row>
    <row r="322" spans="3:3" ht="15.75" customHeight="1" x14ac:dyDescent="0.25">
      <c r="C322" s="21"/>
    </row>
    <row r="323" spans="3:3" ht="15.75" customHeight="1" x14ac:dyDescent="0.25">
      <c r="C323" s="21"/>
    </row>
    <row r="324" spans="3:3" ht="15.75" customHeight="1" x14ac:dyDescent="0.25">
      <c r="C324" s="21"/>
    </row>
    <row r="325" spans="3:3" ht="15.75" customHeight="1" x14ac:dyDescent="0.25">
      <c r="C325" s="21"/>
    </row>
    <row r="326" spans="3:3" ht="15.75" customHeight="1" x14ac:dyDescent="0.25">
      <c r="C326" s="21"/>
    </row>
    <row r="327" spans="3:3" ht="15.75" customHeight="1" x14ac:dyDescent="0.25">
      <c r="C327" s="21"/>
    </row>
    <row r="328" spans="3:3" ht="15.75" customHeight="1" x14ac:dyDescent="0.25">
      <c r="C328" s="21"/>
    </row>
    <row r="329" spans="3:3" ht="15.75" customHeight="1" x14ac:dyDescent="0.25">
      <c r="C329" s="21"/>
    </row>
    <row r="330" spans="3:3" ht="15.75" customHeight="1" x14ac:dyDescent="0.25">
      <c r="C330" s="21"/>
    </row>
    <row r="331" spans="3:3" ht="15.75" customHeight="1" x14ac:dyDescent="0.25">
      <c r="C331" s="21"/>
    </row>
    <row r="332" spans="3:3" ht="15.75" customHeight="1" x14ac:dyDescent="0.25">
      <c r="C332" s="21"/>
    </row>
    <row r="333" spans="3:3" ht="15.75" customHeight="1" x14ac:dyDescent="0.25">
      <c r="C333" s="21"/>
    </row>
    <row r="334" spans="3:3" ht="15.75" customHeight="1" x14ac:dyDescent="0.25">
      <c r="C334" s="21"/>
    </row>
    <row r="335" spans="3:3" ht="15.75" customHeight="1" x14ac:dyDescent="0.25">
      <c r="C335" s="21"/>
    </row>
    <row r="336" spans="3:3" ht="15.75" customHeight="1" x14ac:dyDescent="0.25">
      <c r="C336" s="21"/>
    </row>
    <row r="337" spans="3:3" ht="15.75" customHeight="1" x14ac:dyDescent="0.25">
      <c r="C337" s="21"/>
    </row>
    <row r="338" spans="3:3" ht="15.75" customHeight="1" x14ac:dyDescent="0.25">
      <c r="C338" s="21"/>
    </row>
    <row r="339" spans="3:3" ht="15.75" customHeight="1" x14ac:dyDescent="0.25">
      <c r="C339" s="21"/>
    </row>
    <row r="340" spans="3:3" ht="15.75" customHeight="1" x14ac:dyDescent="0.25">
      <c r="C340" s="21"/>
    </row>
    <row r="341" spans="3:3" ht="15.75" customHeight="1" x14ac:dyDescent="0.25">
      <c r="C341" s="21"/>
    </row>
    <row r="342" spans="3:3" ht="15.75" customHeight="1" x14ac:dyDescent="0.25">
      <c r="C342" s="21"/>
    </row>
    <row r="343" spans="3:3" ht="15.75" customHeight="1" x14ac:dyDescent="0.25">
      <c r="C343" s="21"/>
    </row>
    <row r="344" spans="3:3" ht="15.75" customHeight="1" x14ac:dyDescent="0.25">
      <c r="C344" s="21"/>
    </row>
    <row r="345" spans="3:3" ht="15.75" customHeight="1" x14ac:dyDescent="0.25">
      <c r="C345" s="21"/>
    </row>
    <row r="346" spans="3:3" ht="15.75" customHeight="1" x14ac:dyDescent="0.25">
      <c r="C346" s="21"/>
    </row>
    <row r="347" spans="3:3" ht="15.75" customHeight="1" x14ac:dyDescent="0.25">
      <c r="C347" s="21"/>
    </row>
    <row r="348" spans="3:3" ht="15.75" customHeight="1" x14ac:dyDescent="0.25">
      <c r="C348" s="21"/>
    </row>
    <row r="349" spans="3:3" ht="15.75" customHeight="1" x14ac:dyDescent="0.25">
      <c r="C349" s="21"/>
    </row>
    <row r="350" spans="3:3" ht="15.75" customHeight="1" x14ac:dyDescent="0.25">
      <c r="C350" s="21"/>
    </row>
    <row r="351" spans="3:3" ht="15.75" customHeight="1" x14ac:dyDescent="0.25">
      <c r="C351" s="21"/>
    </row>
    <row r="352" spans="3:3" ht="15.75" customHeight="1" x14ac:dyDescent="0.25">
      <c r="C352" s="21"/>
    </row>
    <row r="353" spans="3:3" ht="15.75" customHeight="1" x14ac:dyDescent="0.25">
      <c r="C353" s="21"/>
    </row>
    <row r="354" spans="3:3" ht="15.75" customHeight="1" x14ac:dyDescent="0.25">
      <c r="C354" s="21"/>
    </row>
    <row r="355" spans="3:3" ht="15.75" customHeight="1" x14ac:dyDescent="0.25">
      <c r="C355" s="21"/>
    </row>
    <row r="356" spans="3:3" ht="15.75" customHeight="1" x14ac:dyDescent="0.25">
      <c r="C356" s="21"/>
    </row>
    <row r="357" spans="3:3" ht="15.75" customHeight="1" x14ac:dyDescent="0.25">
      <c r="C357" s="21"/>
    </row>
    <row r="358" spans="3:3" ht="15.75" customHeight="1" x14ac:dyDescent="0.25">
      <c r="C358" s="21"/>
    </row>
    <row r="359" spans="3:3" ht="15.75" customHeight="1" x14ac:dyDescent="0.25">
      <c r="C359" s="21"/>
    </row>
    <row r="360" spans="3:3" ht="15.75" customHeight="1" x14ac:dyDescent="0.25">
      <c r="C360" s="21"/>
    </row>
    <row r="361" spans="3:3" ht="15.75" customHeight="1" x14ac:dyDescent="0.25">
      <c r="C361" s="21"/>
    </row>
    <row r="362" spans="3:3" ht="15.75" customHeight="1" x14ac:dyDescent="0.25">
      <c r="C362" s="21"/>
    </row>
    <row r="363" spans="3:3" ht="15.75" customHeight="1" x14ac:dyDescent="0.25">
      <c r="C363" s="21"/>
    </row>
    <row r="364" spans="3:3" ht="15.75" customHeight="1" x14ac:dyDescent="0.25">
      <c r="C364" s="21"/>
    </row>
    <row r="365" spans="3:3" ht="15.75" customHeight="1" x14ac:dyDescent="0.25">
      <c r="C365" s="21"/>
    </row>
    <row r="366" spans="3:3" ht="15.75" customHeight="1" x14ac:dyDescent="0.25">
      <c r="C366" s="21"/>
    </row>
    <row r="367" spans="3:3" ht="15.75" customHeight="1" x14ac:dyDescent="0.25">
      <c r="C367" s="21"/>
    </row>
    <row r="368" spans="3:3" ht="15.75" customHeight="1" x14ac:dyDescent="0.25">
      <c r="C368" s="21"/>
    </row>
    <row r="369" spans="3:3" ht="15.75" customHeight="1" x14ac:dyDescent="0.25">
      <c r="C369" s="21"/>
    </row>
    <row r="370" spans="3:3" ht="15.75" customHeight="1" x14ac:dyDescent="0.25">
      <c r="C370" s="21"/>
    </row>
    <row r="371" spans="3:3" ht="15.75" customHeight="1" x14ac:dyDescent="0.25">
      <c r="C371" s="21"/>
    </row>
    <row r="372" spans="3:3" ht="15.75" customHeight="1" x14ac:dyDescent="0.25">
      <c r="C372" s="21"/>
    </row>
    <row r="373" spans="3:3" ht="15.75" customHeight="1" x14ac:dyDescent="0.25">
      <c r="C373" s="21"/>
    </row>
    <row r="374" spans="3:3" ht="15.75" customHeight="1" x14ac:dyDescent="0.25">
      <c r="C374" s="21"/>
    </row>
    <row r="375" spans="3:3" ht="15.75" customHeight="1" x14ac:dyDescent="0.25">
      <c r="C375" s="21"/>
    </row>
    <row r="376" spans="3:3" ht="15.75" customHeight="1" x14ac:dyDescent="0.25">
      <c r="C376" s="21"/>
    </row>
    <row r="377" spans="3:3" ht="15.75" customHeight="1" x14ac:dyDescent="0.25">
      <c r="C377" s="21"/>
    </row>
    <row r="378" spans="3:3" ht="15.75" customHeight="1" x14ac:dyDescent="0.25">
      <c r="C378" s="21"/>
    </row>
    <row r="379" spans="3:3" ht="15.75" customHeight="1" x14ac:dyDescent="0.25">
      <c r="C379" s="21"/>
    </row>
    <row r="380" spans="3:3" ht="15.75" customHeight="1" x14ac:dyDescent="0.25">
      <c r="C380" s="21"/>
    </row>
    <row r="381" spans="3:3" ht="15.75" customHeight="1" x14ac:dyDescent="0.25">
      <c r="C381" s="21"/>
    </row>
    <row r="382" spans="3:3" ht="15.75" customHeight="1" x14ac:dyDescent="0.25">
      <c r="C382" s="21"/>
    </row>
    <row r="383" spans="3:3" ht="15.75" customHeight="1" x14ac:dyDescent="0.25">
      <c r="C383" s="21"/>
    </row>
    <row r="384" spans="3:3" ht="15.75" customHeight="1" x14ac:dyDescent="0.25">
      <c r="C384" s="21"/>
    </row>
    <row r="385" spans="3:3" ht="15.75" customHeight="1" x14ac:dyDescent="0.25">
      <c r="C385" s="21"/>
    </row>
    <row r="386" spans="3:3" ht="15.75" customHeight="1" x14ac:dyDescent="0.25">
      <c r="C386" s="21"/>
    </row>
    <row r="387" spans="3:3" ht="15.75" customHeight="1" x14ac:dyDescent="0.25">
      <c r="C387" s="21"/>
    </row>
    <row r="388" spans="3:3" ht="15.75" customHeight="1" x14ac:dyDescent="0.25">
      <c r="C388" s="21"/>
    </row>
    <row r="389" spans="3:3" ht="15.75" customHeight="1" x14ac:dyDescent="0.25">
      <c r="C389" s="21"/>
    </row>
    <row r="390" spans="3:3" ht="15.75" customHeight="1" x14ac:dyDescent="0.25">
      <c r="C390" s="21"/>
    </row>
    <row r="391" spans="3:3" ht="15.75" customHeight="1" x14ac:dyDescent="0.25">
      <c r="C391" s="21"/>
    </row>
    <row r="392" spans="3:3" ht="15.75" customHeight="1" x14ac:dyDescent="0.25">
      <c r="C392" s="21"/>
    </row>
    <row r="393" spans="3:3" ht="15.75" customHeight="1" x14ac:dyDescent="0.25">
      <c r="C393" s="21"/>
    </row>
    <row r="394" spans="3:3" ht="15.75" customHeight="1" x14ac:dyDescent="0.25">
      <c r="C394" s="21"/>
    </row>
    <row r="395" spans="3:3" ht="15.75" customHeight="1" x14ac:dyDescent="0.25">
      <c r="C395" s="21"/>
    </row>
    <row r="396" spans="3:3" ht="15.75" customHeight="1" x14ac:dyDescent="0.25">
      <c r="C396" s="21"/>
    </row>
    <row r="397" spans="3:3" ht="15.75" customHeight="1" x14ac:dyDescent="0.25">
      <c r="C397" s="21"/>
    </row>
    <row r="398" spans="3:3" ht="15.75" customHeight="1" x14ac:dyDescent="0.25">
      <c r="C398" s="21"/>
    </row>
    <row r="399" spans="3:3" ht="15.75" customHeight="1" x14ac:dyDescent="0.25">
      <c r="C399" s="21"/>
    </row>
    <row r="400" spans="3:3" ht="15.75" customHeight="1" x14ac:dyDescent="0.25">
      <c r="C400" s="21"/>
    </row>
    <row r="401" spans="3:3" ht="15.75" customHeight="1" x14ac:dyDescent="0.25">
      <c r="C401" s="21"/>
    </row>
    <row r="402" spans="3:3" ht="15.75" customHeight="1" x14ac:dyDescent="0.25">
      <c r="C402" s="21"/>
    </row>
    <row r="403" spans="3:3" ht="15.75" customHeight="1" x14ac:dyDescent="0.25">
      <c r="C403" s="21"/>
    </row>
    <row r="404" spans="3:3" ht="15.75" customHeight="1" x14ac:dyDescent="0.25">
      <c r="C404" s="21"/>
    </row>
    <row r="405" spans="3:3" ht="15.75" customHeight="1" x14ac:dyDescent="0.25">
      <c r="C405" s="21"/>
    </row>
    <row r="406" spans="3:3" ht="15.75" customHeight="1" x14ac:dyDescent="0.25">
      <c r="C406" s="21"/>
    </row>
    <row r="407" spans="3:3" ht="15.75" customHeight="1" x14ac:dyDescent="0.25">
      <c r="C407" s="21"/>
    </row>
    <row r="408" spans="3:3" ht="15.75" customHeight="1" x14ac:dyDescent="0.25">
      <c r="C408" s="21"/>
    </row>
    <row r="409" spans="3:3" ht="15.75" customHeight="1" x14ac:dyDescent="0.25">
      <c r="C409" s="21"/>
    </row>
    <row r="410" spans="3:3" ht="15.75" customHeight="1" x14ac:dyDescent="0.25">
      <c r="C410" s="21"/>
    </row>
    <row r="411" spans="3:3" ht="15.75" customHeight="1" x14ac:dyDescent="0.25">
      <c r="C411" s="21"/>
    </row>
    <row r="412" spans="3:3" ht="15.75" customHeight="1" x14ac:dyDescent="0.25">
      <c r="C412" s="21"/>
    </row>
    <row r="413" spans="3:3" ht="15.75" customHeight="1" x14ac:dyDescent="0.25">
      <c r="C413" s="21"/>
    </row>
    <row r="414" spans="3:3" ht="15.75" customHeight="1" x14ac:dyDescent="0.25">
      <c r="C414" s="21"/>
    </row>
    <row r="415" spans="3:3" ht="15.75" customHeight="1" x14ac:dyDescent="0.25">
      <c r="C415" s="21"/>
    </row>
    <row r="416" spans="3:3" ht="15.75" customHeight="1" x14ac:dyDescent="0.25">
      <c r="C416" s="21"/>
    </row>
    <row r="417" spans="3:3" ht="15.75" customHeight="1" x14ac:dyDescent="0.25">
      <c r="C417" s="21"/>
    </row>
    <row r="418" spans="3:3" ht="15.75" customHeight="1" x14ac:dyDescent="0.25">
      <c r="C418" s="21"/>
    </row>
    <row r="419" spans="3:3" ht="15.75" customHeight="1" x14ac:dyDescent="0.25">
      <c r="C419" s="21"/>
    </row>
    <row r="420" spans="3:3" ht="15.75" customHeight="1" x14ac:dyDescent="0.25">
      <c r="C420" s="21"/>
    </row>
    <row r="421" spans="3:3" ht="15.75" customHeight="1" x14ac:dyDescent="0.25">
      <c r="C421" s="21"/>
    </row>
    <row r="422" spans="3:3" ht="15.75" customHeight="1" x14ac:dyDescent="0.25">
      <c r="C422" s="21"/>
    </row>
    <row r="423" spans="3:3" ht="15.75" customHeight="1" x14ac:dyDescent="0.25">
      <c r="C423" s="21"/>
    </row>
    <row r="424" spans="3:3" ht="15.75" customHeight="1" x14ac:dyDescent="0.25">
      <c r="C424" s="21"/>
    </row>
    <row r="425" spans="3:3" ht="15.75" customHeight="1" x14ac:dyDescent="0.25">
      <c r="C425" s="21"/>
    </row>
    <row r="426" spans="3:3" ht="15.75" customHeight="1" x14ac:dyDescent="0.25">
      <c r="C426" s="21"/>
    </row>
    <row r="427" spans="3:3" ht="15.75" customHeight="1" x14ac:dyDescent="0.25">
      <c r="C427" s="21"/>
    </row>
    <row r="428" spans="3:3" ht="15.75" customHeight="1" x14ac:dyDescent="0.25">
      <c r="C428" s="21"/>
    </row>
    <row r="429" spans="3:3" ht="15.75" customHeight="1" x14ac:dyDescent="0.25">
      <c r="C429" s="21"/>
    </row>
    <row r="430" spans="3:3" ht="15.75" customHeight="1" x14ac:dyDescent="0.25">
      <c r="C430" s="21"/>
    </row>
    <row r="431" spans="3:3" ht="15.75" customHeight="1" x14ac:dyDescent="0.25">
      <c r="C431" s="21"/>
    </row>
    <row r="432" spans="3:3" ht="15.75" customHeight="1" x14ac:dyDescent="0.25">
      <c r="C432" s="21"/>
    </row>
    <row r="433" spans="3:3" ht="15.75" customHeight="1" x14ac:dyDescent="0.25">
      <c r="C433" s="21"/>
    </row>
    <row r="434" spans="3:3" ht="15.75" customHeight="1" x14ac:dyDescent="0.25">
      <c r="C434" s="21"/>
    </row>
    <row r="435" spans="3:3" ht="15.75" customHeight="1" x14ac:dyDescent="0.25">
      <c r="C435" s="21"/>
    </row>
    <row r="436" spans="3:3" ht="15.75" customHeight="1" x14ac:dyDescent="0.25">
      <c r="C436" s="21"/>
    </row>
    <row r="437" spans="3:3" ht="15.75" customHeight="1" x14ac:dyDescent="0.25">
      <c r="C437" s="21"/>
    </row>
    <row r="438" spans="3:3" ht="15.75" customHeight="1" x14ac:dyDescent="0.25">
      <c r="C438" s="21"/>
    </row>
    <row r="439" spans="3:3" ht="15.75" customHeight="1" x14ac:dyDescent="0.25">
      <c r="C439" s="21"/>
    </row>
    <row r="440" spans="3:3" ht="15.75" customHeight="1" x14ac:dyDescent="0.25">
      <c r="C440" s="21"/>
    </row>
    <row r="441" spans="3:3" ht="15.75" customHeight="1" x14ac:dyDescent="0.25">
      <c r="C441" s="21"/>
    </row>
    <row r="442" spans="3:3" ht="15.75" customHeight="1" x14ac:dyDescent="0.25">
      <c r="C442" s="21"/>
    </row>
    <row r="443" spans="3:3" ht="15.75" customHeight="1" x14ac:dyDescent="0.25">
      <c r="C443" s="21"/>
    </row>
    <row r="444" spans="3:3" ht="15.75" customHeight="1" x14ac:dyDescent="0.25">
      <c r="C444" s="21"/>
    </row>
    <row r="445" spans="3:3" ht="15.75" customHeight="1" x14ac:dyDescent="0.25">
      <c r="C445" s="21"/>
    </row>
    <row r="446" spans="3:3" ht="15.75" customHeight="1" x14ac:dyDescent="0.25">
      <c r="C446" s="21"/>
    </row>
    <row r="447" spans="3:3" ht="15.75" customHeight="1" x14ac:dyDescent="0.25">
      <c r="C447" s="21"/>
    </row>
    <row r="448" spans="3:3" ht="15.75" customHeight="1" x14ac:dyDescent="0.25">
      <c r="C448" s="21"/>
    </row>
    <row r="449" spans="3:3" ht="15.75" customHeight="1" x14ac:dyDescent="0.25">
      <c r="C449" s="21"/>
    </row>
    <row r="450" spans="3:3" ht="15.75" customHeight="1" x14ac:dyDescent="0.25">
      <c r="C450" s="21"/>
    </row>
    <row r="451" spans="3:3" ht="15.75" customHeight="1" x14ac:dyDescent="0.25">
      <c r="C451" s="21"/>
    </row>
    <row r="452" spans="3:3" ht="15.75" customHeight="1" x14ac:dyDescent="0.25">
      <c r="C452" s="21"/>
    </row>
    <row r="453" spans="3:3" ht="15.75" customHeight="1" x14ac:dyDescent="0.25">
      <c r="C453" s="21"/>
    </row>
    <row r="454" spans="3:3" ht="15.75" customHeight="1" x14ac:dyDescent="0.25">
      <c r="C454" s="21"/>
    </row>
    <row r="455" spans="3:3" ht="15.75" customHeight="1" x14ac:dyDescent="0.25">
      <c r="C455" s="21"/>
    </row>
    <row r="456" spans="3:3" ht="15.75" customHeight="1" x14ac:dyDescent="0.25">
      <c r="C456" s="21"/>
    </row>
    <row r="457" spans="3:3" ht="15.75" customHeight="1" x14ac:dyDescent="0.25">
      <c r="C457" s="21"/>
    </row>
    <row r="458" spans="3:3" ht="15.75" customHeight="1" x14ac:dyDescent="0.25">
      <c r="C458" s="21"/>
    </row>
    <row r="459" spans="3:3" ht="15.75" customHeight="1" x14ac:dyDescent="0.25">
      <c r="C459" s="21"/>
    </row>
    <row r="460" spans="3:3" ht="15.75" customHeight="1" x14ac:dyDescent="0.25">
      <c r="C460" s="21"/>
    </row>
    <row r="461" spans="3:3" ht="15.75" customHeight="1" x14ac:dyDescent="0.25">
      <c r="C461" s="21"/>
    </row>
    <row r="462" spans="3:3" ht="15.75" customHeight="1" x14ac:dyDescent="0.25">
      <c r="C462" s="21"/>
    </row>
    <row r="463" spans="3:3" ht="15.75" customHeight="1" x14ac:dyDescent="0.25">
      <c r="C463" s="21"/>
    </row>
    <row r="464" spans="3:3" ht="15.75" customHeight="1" x14ac:dyDescent="0.25">
      <c r="C464" s="21"/>
    </row>
    <row r="465" spans="3:3" ht="15.75" customHeight="1" x14ac:dyDescent="0.25">
      <c r="C465" s="21"/>
    </row>
    <row r="466" spans="3:3" ht="15.75" customHeight="1" x14ac:dyDescent="0.25">
      <c r="C466" s="21"/>
    </row>
    <row r="467" spans="3:3" ht="15.75" customHeight="1" x14ac:dyDescent="0.25">
      <c r="C467" s="21"/>
    </row>
    <row r="468" spans="3:3" ht="15.75" customHeight="1" x14ac:dyDescent="0.25">
      <c r="C468" s="21"/>
    </row>
    <row r="469" spans="3:3" ht="15.75" customHeight="1" x14ac:dyDescent="0.25">
      <c r="C469" s="21"/>
    </row>
    <row r="470" spans="3:3" ht="15.75" customHeight="1" x14ac:dyDescent="0.25">
      <c r="C470" s="21"/>
    </row>
    <row r="471" spans="3:3" ht="15.75" customHeight="1" x14ac:dyDescent="0.25">
      <c r="C471" s="21"/>
    </row>
    <row r="472" spans="3:3" ht="15.75" customHeight="1" x14ac:dyDescent="0.25">
      <c r="C472" s="21"/>
    </row>
    <row r="473" spans="3:3" ht="15.75" customHeight="1" x14ac:dyDescent="0.25">
      <c r="C473" s="21"/>
    </row>
    <row r="474" spans="3:3" ht="15.75" customHeight="1" x14ac:dyDescent="0.25">
      <c r="C474" s="21"/>
    </row>
    <row r="475" spans="3:3" ht="15.75" customHeight="1" x14ac:dyDescent="0.25">
      <c r="C475" s="21"/>
    </row>
    <row r="476" spans="3:3" ht="15.75" customHeight="1" x14ac:dyDescent="0.25">
      <c r="C476" s="21"/>
    </row>
    <row r="477" spans="3:3" ht="15.75" customHeight="1" x14ac:dyDescent="0.25">
      <c r="C477" s="21"/>
    </row>
    <row r="478" spans="3:3" ht="15.75" customHeight="1" x14ac:dyDescent="0.25">
      <c r="C478" s="21"/>
    </row>
    <row r="479" spans="3:3" ht="15.75" customHeight="1" x14ac:dyDescent="0.25">
      <c r="C479" s="21"/>
    </row>
    <row r="480" spans="3:3" ht="15.75" customHeight="1" x14ac:dyDescent="0.25">
      <c r="C480" s="21"/>
    </row>
    <row r="481" spans="3:3" ht="15.75" customHeight="1" x14ac:dyDescent="0.25">
      <c r="C481" s="21"/>
    </row>
    <row r="482" spans="3:3" ht="15.75" customHeight="1" x14ac:dyDescent="0.25">
      <c r="C482" s="21"/>
    </row>
    <row r="483" spans="3:3" ht="15.75" customHeight="1" x14ac:dyDescent="0.25">
      <c r="C483" s="21"/>
    </row>
    <row r="484" spans="3:3" ht="15.75" customHeight="1" x14ac:dyDescent="0.25">
      <c r="C484" s="21"/>
    </row>
    <row r="485" spans="3:3" ht="15.75" customHeight="1" x14ac:dyDescent="0.25">
      <c r="C485" s="21"/>
    </row>
    <row r="486" spans="3:3" ht="15.75" customHeight="1" x14ac:dyDescent="0.25">
      <c r="C486" s="21"/>
    </row>
    <row r="487" spans="3:3" ht="15.75" customHeight="1" x14ac:dyDescent="0.25">
      <c r="C487" s="21"/>
    </row>
    <row r="488" spans="3:3" ht="15.75" customHeight="1" x14ac:dyDescent="0.25">
      <c r="C488" s="21"/>
    </row>
    <row r="489" spans="3:3" ht="15.75" customHeight="1" x14ac:dyDescent="0.25">
      <c r="C489" s="21"/>
    </row>
    <row r="490" spans="3:3" ht="15.75" customHeight="1" x14ac:dyDescent="0.25">
      <c r="C490" s="21"/>
    </row>
    <row r="491" spans="3:3" ht="15.75" customHeight="1" x14ac:dyDescent="0.25">
      <c r="C491" s="21"/>
    </row>
    <row r="492" spans="3:3" ht="15.75" customHeight="1" x14ac:dyDescent="0.25">
      <c r="C492" s="21"/>
    </row>
    <row r="493" spans="3:3" ht="15.75" customHeight="1" x14ac:dyDescent="0.25">
      <c r="C493" s="21"/>
    </row>
    <row r="494" spans="3:3" ht="15.75" customHeight="1" x14ac:dyDescent="0.25">
      <c r="C494" s="21"/>
    </row>
    <row r="495" spans="3:3" ht="15.75" customHeight="1" x14ac:dyDescent="0.25">
      <c r="C495" s="21"/>
    </row>
    <row r="496" spans="3:3" ht="15.75" customHeight="1" x14ac:dyDescent="0.25">
      <c r="C496" s="21"/>
    </row>
    <row r="497" spans="3:3" ht="15.75" customHeight="1" x14ac:dyDescent="0.25">
      <c r="C497" s="21"/>
    </row>
    <row r="498" spans="3:3" ht="15.75" customHeight="1" x14ac:dyDescent="0.25">
      <c r="C498" s="21"/>
    </row>
    <row r="499" spans="3:3" ht="15.75" customHeight="1" x14ac:dyDescent="0.25">
      <c r="C499" s="21"/>
    </row>
    <row r="500" spans="3:3" ht="15.75" customHeight="1" x14ac:dyDescent="0.25">
      <c r="C500" s="21"/>
    </row>
    <row r="501" spans="3:3" ht="15.75" customHeight="1" x14ac:dyDescent="0.25">
      <c r="C501" s="21"/>
    </row>
    <row r="502" spans="3:3" ht="15.75" customHeight="1" x14ac:dyDescent="0.25">
      <c r="C502" s="21"/>
    </row>
    <row r="503" spans="3:3" ht="15.75" customHeight="1" x14ac:dyDescent="0.25">
      <c r="C503" s="21"/>
    </row>
    <row r="504" spans="3:3" ht="15.75" customHeight="1" x14ac:dyDescent="0.25">
      <c r="C504" s="21"/>
    </row>
    <row r="505" spans="3:3" ht="15.75" customHeight="1" x14ac:dyDescent="0.25">
      <c r="C505" s="21"/>
    </row>
    <row r="506" spans="3:3" ht="15.75" customHeight="1" x14ac:dyDescent="0.25">
      <c r="C506" s="21"/>
    </row>
    <row r="507" spans="3:3" ht="15.75" customHeight="1" x14ac:dyDescent="0.25">
      <c r="C507" s="21"/>
    </row>
    <row r="508" spans="3:3" ht="15.75" customHeight="1" x14ac:dyDescent="0.25">
      <c r="C508" s="21"/>
    </row>
    <row r="509" spans="3:3" ht="15.75" customHeight="1" x14ac:dyDescent="0.25">
      <c r="C509" s="21"/>
    </row>
    <row r="510" spans="3:3" ht="15.75" customHeight="1" x14ac:dyDescent="0.25">
      <c r="C510" s="21"/>
    </row>
    <row r="511" spans="3:3" ht="15.75" customHeight="1" x14ac:dyDescent="0.25">
      <c r="C511" s="21"/>
    </row>
    <row r="512" spans="3:3" ht="15.75" customHeight="1" x14ac:dyDescent="0.25">
      <c r="C512" s="21"/>
    </row>
    <row r="513" spans="3:3" ht="15.75" customHeight="1" x14ac:dyDescent="0.25">
      <c r="C513" s="21"/>
    </row>
    <row r="514" spans="3:3" ht="15.75" customHeight="1" x14ac:dyDescent="0.25">
      <c r="C514" s="21"/>
    </row>
    <row r="515" spans="3:3" ht="15.75" customHeight="1" x14ac:dyDescent="0.25">
      <c r="C515" s="21"/>
    </row>
    <row r="516" spans="3:3" ht="15.75" customHeight="1" x14ac:dyDescent="0.25">
      <c r="C516" s="21"/>
    </row>
    <row r="517" spans="3:3" ht="15.75" customHeight="1" x14ac:dyDescent="0.25">
      <c r="C517" s="21"/>
    </row>
    <row r="518" spans="3:3" ht="15.75" customHeight="1" x14ac:dyDescent="0.25">
      <c r="C518" s="21"/>
    </row>
    <row r="519" spans="3:3" ht="15.75" customHeight="1" x14ac:dyDescent="0.25">
      <c r="C519" s="21"/>
    </row>
    <row r="520" spans="3:3" ht="15.75" customHeight="1" x14ac:dyDescent="0.25">
      <c r="C520" s="21"/>
    </row>
    <row r="521" spans="3:3" ht="15.75" customHeight="1" x14ac:dyDescent="0.25">
      <c r="C521" s="21"/>
    </row>
    <row r="522" spans="3:3" ht="15.75" customHeight="1" x14ac:dyDescent="0.25">
      <c r="C522" s="21"/>
    </row>
    <row r="523" spans="3:3" ht="15.75" customHeight="1" x14ac:dyDescent="0.25">
      <c r="C523" s="21"/>
    </row>
    <row r="524" spans="3:3" ht="15.75" customHeight="1" x14ac:dyDescent="0.25">
      <c r="C524" s="21"/>
    </row>
    <row r="525" spans="3:3" ht="15.75" customHeight="1" x14ac:dyDescent="0.25">
      <c r="C525" s="21"/>
    </row>
    <row r="526" spans="3:3" ht="15.75" customHeight="1" x14ac:dyDescent="0.25">
      <c r="C526" s="21"/>
    </row>
    <row r="527" spans="3:3" ht="15.75" customHeight="1" x14ac:dyDescent="0.25">
      <c r="C527" s="21"/>
    </row>
    <row r="528" spans="3:3" ht="15.75" customHeight="1" x14ac:dyDescent="0.25">
      <c r="C528" s="21"/>
    </row>
    <row r="529" spans="3:3" ht="15.75" customHeight="1" x14ac:dyDescent="0.25">
      <c r="C529" s="21"/>
    </row>
    <row r="530" spans="3:3" ht="15.75" customHeight="1" x14ac:dyDescent="0.25">
      <c r="C530" s="21"/>
    </row>
    <row r="531" spans="3:3" ht="15.75" customHeight="1" x14ac:dyDescent="0.25">
      <c r="C531" s="21"/>
    </row>
    <row r="532" spans="3:3" ht="15.75" customHeight="1" x14ac:dyDescent="0.25">
      <c r="C532" s="21"/>
    </row>
    <row r="533" spans="3:3" ht="15.75" customHeight="1" x14ac:dyDescent="0.25">
      <c r="C533" s="21"/>
    </row>
    <row r="534" spans="3:3" ht="15.75" customHeight="1" x14ac:dyDescent="0.25">
      <c r="C534" s="21"/>
    </row>
    <row r="535" spans="3:3" ht="15.75" customHeight="1" x14ac:dyDescent="0.25">
      <c r="C535" s="21"/>
    </row>
    <row r="536" spans="3:3" ht="15.75" customHeight="1" x14ac:dyDescent="0.25">
      <c r="C536" s="21"/>
    </row>
    <row r="537" spans="3:3" ht="15.75" customHeight="1" x14ac:dyDescent="0.25">
      <c r="C537" s="21"/>
    </row>
    <row r="538" spans="3:3" ht="15.75" customHeight="1" x14ac:dyDescent="0.25">
      <c r="C538" s="21"/>
    </row>
    <row r="539" spans="3:3" ht="15.75" customHeight="1" x14ac:dyDescent="0.25">
      <c r="C539" s="21"/>
    </row>
    <row r="540" spans="3:3" ht="15.75" customHeight="1" x14ac:dyDescent="0.25">
      <c r="C540" s="21"/>
    </row>
    <row r="541" spans="3:3" ht="15.75" customHeight="1" x14ac:dyDescent="0.25">
      <c r="C541" s="21"/>
    </row>
    <row r="542" spans="3:3" ht="15.75" customHeight="1" x14ac:dyDescent="0.25">
      <c r="C542" s="21"/>
    </row>
    <row r="543" spans="3:3" ht="15.75" customHeight="1" x14ac:dyDescent="0.25">
      <c r="C543" s="21"/>
    </row>
    <row r="544" spans="3:3" ht="15.75" customHeight="1" x14ac:dyDescent="0.25">
      <c r="C544" s="21"/>
    </row>
    <row r="545" spans="3:3" ht="15.75" customHeight="1" x14ac:dyDescent="0.25">
      <c r="C545" s="21"/>
    </row>
    <row r="546" spans="3:3" ht="15.75" customHeight="1" x14ac:dyDescent="0.25">
      <c r="C546" s="21"/>
    </row>
    <row r="547" spans="3:3" ht="15.75" customHeight="1" x14ac:dyDescent="0.25">
      <c r="C547" s="21"/>
    </row>
    <row r="548" spans="3:3" ht="15.75" customHeight="1" x14ac:dyDescent="0.25">
      <c r="C548" s="21"/>
    </row>
    <row r="549" spans="3:3" ht="15.75" customHeight="1" x14ac:dyDescent="0.25">
      <c r="C549" s="21"/>
    </row>
    <row r="550" spans="3:3" ht="15.75" customHeight="1" x14ac:dyDescent="0.25">
      <c r="C550" s="21"/>
    </row>
    <row r="551" spans="3:3" ht="15.75" customHeight="1" x14ac:dyDescent="0.25">
      <c r="C551" s="21"/>
    </row>
    <row r="552" spans="3:3" ht="15.75" customHeight="1" x14ac:dyDescent="0.25">
      <c r="C552" s="21"/>
    </row>
    <row r="553" spans="3:3" ht="15.75" customHeight="1" x14ac:dyDescent="0.25">
      <c r="C553" s="21"/>
    </row>
    <row r="554" spans="3:3" ht="15.75" customHeight="1" x14ac:dyDescent="0.25">
      <c r="C554" s="21"/>
    </row>
    <row r="555" spans="3:3" ht="15.75" customHeight="1" x14ac:dyDescent="0.25">
      <c r="C555" s="21"/>
    </row>
    <row r="556" spans="3:3" ht="15.75" customHeight="1" x14ac:dyDescent="0.25">
      <c r="C556" s="21"/>
    </row>
    <row r="557" spans="3:3" ht="15.75" customHeight="1" x14ac:dyDescent="0.25">
      <c r="C557" s="21"/>
    </row>
    <row r="558" spans="3:3" ht="15.75" customHeight="1" x14ac:dyDescent="0.25">
      <c r="C558" s="21"/>
    </row>
    <row r="559" spans="3:3" ht="15.75" customHeight="1" x14ac:dyDescent="0.25">
      <c r="C559" s="21"/>
    </row>
    <row r="560" spans="3:3" ht="15.75" customHeight="1" x14ac:dyDescent="0.25">
      <c r="C560" s="21"/>
    </row>
    <row r="561" spans="3:3" ht="15.75" customHeight="1" x14ac:dyDescent="0.25">
      <c r="C561" s="21"/>
    </row>
    <row r="562" spans="3:3" ht="15.75" customHeight="1" x14ac:dyDescent="0.25">
      <c r="C562" s="21"/>
    </row>
    <row r="563" spans="3:3" ht="15.75" customHeight="1" x14ac:dyDescent="0.25">
      <c r="C563" s="21"/>
    </row>
    <row r="564" spans="3:3" ht="15.75" customHeight="1" x14ac:dyDescent="0.25">
      <c r="C564" s="21"/>
    </row>
    <row r="565" spans="3:3" ht="15.75" customHeight="1" x14ac:dyDescent="0.25">
      <c r="C565" s="21"/>
    </row>
    <row r="566" spans="3:3" ht="15.75" customHeight="1" x14ac:dyDescent="0.25">
      <c r="C566" s="21"/>
    </row>
    <row r="567" spans="3:3" ht="15.75" customHeight="1" x14ac:dyDescent="0.25">
      <c r="C567" s="21"/>
    </row>
    <row r="568" spans="3:3" ht="15.75" customHeight="1" x14ac:dyDescent="0.25">
      <c r="C568" s="21"/>
    </row>
    <row r="569" spans="3:3" ht="15.75" customHeight="1" x14ac:dyDescent="0.25">
      <c r="C569" s="21"/>
    </row>
    <row r="570" spans="3:3" ht="15.75" customHeight="1" x14ac:dyDescent="0.25">
      <c r="C570" s="21"/>
    </row>
    <row r="571" spans="3:3" ht="15.75" customHeight="1" x14ac:dyDescent="0.25">
      <c r="C571" s="21"/>
    </row>
    <row r="572" spans="3:3" ht="15.75" customHeight="1" x14ac:dyDescent="0.25">
      <c r="C572" s="21"/>
    </row>
    <row r="573" spans="3:3" ht="15.75" customHeight="1" x14ac:dyDescent="0.25">
      <c r="C573" s="21"/>
    </row>
    <row r="574" spans="3:3" ht="15.75" customHeight="1" x14ac:dyDescent="0.25">
      <c r="C574" s="21"/>
    </row>
    <row r="575" spans="3:3" ht="15.75" customHeight="1" x14ac:dyDescent="0.25">
      <c r="C575" s="21"/>
    </row>
    <row r="576" spans="3:3" ht="15.75" customHeight="1" x14ac:dyDescent="0.25">
      <c r="C576" s="21"/>
    </row>
    <row r="577" spans="3:3" ht="15.75" customHeight="1" x14ac:dyDescent="0.25">
      <c r="C577" s="21"/>
    </row>
    <row r="578" spans="3:3" ht="15.75" customHeight="1" x14ac:dyDescent="0.25">
      <c r="C578" s="21"/>
    </row>
    <row r="579" spans="3:3" ht="15.75" customHeight="1" x14ac:dyDescent="0.25">
      <c r="C579" s="21"/>
    </row>
    <row r="580" spans="3:3" ht="15.75" customHeight="1" x14ac:dyDescent="0.25">
      <c r="C580" s="21"/>
    </row>
    <row r="581" spans="3:3" ht="15.75" customHeight="1" x14ac:dyDescent="0.25">
      <c r="C581" s="21"/>
    </row>
    <row r="582" spans="3:3" ht="15.75" customHeight="1" x14ac:dyDescent="0.25">
      <c r="C582" s="21"/>
    </row>
    <row r="583" spans="3:3" ht="15.75" customHeight="1" x14ac:dyDescent="0.25">
      <c r="C583" s="21"/>
    </row>
    <row r="584" spans="3:3" ht="15.75" customHeight="1" x14ac:dyDescent="0.25">
      <c r="C584" s="21"/>
    </row>
    <row r="585" spans="3:3" ht="15.75" customHeight="1" x14ac:dyDescent="0.25">
      <c r="C585" s="21"/>
    </row>
    <row r="586" spans="3:3" ht="15.75" customHeight="1" x14ac:dyDescent="0.25">
      <c r="C586" s="21"/>
    </row>
    <row r="587" spans="3:3" ht="15.75" customHeight="1" x14ac:dyDescent="0.25">
      <c r="C587" s="21"/>
    </row>
    <row r="588" spans="3:3" ht="15.75" customHeight="1" x14ac:dyDescent="0.25">
      <c r="C588" s="21"/>
    </row>
    <row r="589" spans="3:3" ht="15.75" customHeight="1" x14ac:dyDescent="0.25">
      <c r="C589" s="21"/>
    </row>
    <row r="590" spans="3:3" ht="15.75" customHeight="1" x14ac:dyDescent="0.25">
      <c r="C590" s="21"/>
    </row>
    <row r="591" spans="3:3" ht="15.75" customHeight="1" x14ac:dyDescent="0.25">
      <c r="C591" s="21"/>
    </row>
    <row r="592" spans="3:3" ht="15.75" customHeight="1" x14ac:dyDescent="0.25">
      <c r="C592" s="21"/>
    </row>
    <row r="593" spans="3:3" ht="15.75" customHeight="1" x14ac:dyDescent="0.25">
      <c r="C593" s="21"/>
    </row>
    <row r="594" spans="3:3" ht="15.75" customHeight="1" x14ac:dyDescent="0.25">
      <c r="C594" s="21"/>
    </row>
    <row r="595" spans="3:3" ht="15.75" customHeight="1" x14ac:dyDescent="0.25">
      <c r="C595" s="21"/>
    </row>
    <row r="596" spans="3:3" ht="15.75" customHeight="1" x14ac:dyDescent="0.25">
      <c r="C596" s="21"/>
    </row>
    <row r="597" spans="3:3" ht="15.75" customHeight="1" x14ac:dyDescent="0.25">
      <c r="C597" s="21"/>
    </row>
    <row r="598" spans="3:3" ht="15.75" customHeight="1" x14ac:dyDescent="0.25">
      <c r="C598" s="21"/>
    </row>
    <row r="599" spans="3:3" ht="15.75" customHeight="1" x14ac:dyDescent="0.25">
      <c r="C599" s="21"/>
    </row>
    <row r="600" spans="3:3" ht="15.75" customHeight="1" x14ac:dyDescent="0.25">
      <c r="C600" s="21"/>
    </row>
    <row r="601" spans="3:3" ht="15.75" customHeight="1" x14ac:dyDescent="0.25">
      <c r="C601" s="21"/>
    </row>
    <row r="602" spans="3:3" ht="15.75" customHeight="1" x14ac:dyDescent="0.25">
      <c r="C602" s="21"/>
    </row>
    <row r="603" spans="3:3" ht="15.75" customHeight="1" x14ac:dyDescent="0.25">
      <c r="C603" s="21"/>
    </row>
    <row r="604" spans="3:3" ht="15.75" customHeight="1" x14ac:dyDescent="0.25">
      <c r="C604" s="21"/>
    </row>
    <row r="605" spans="3:3" ht="15.75" customHeight="1" x14ac:dyDescent="0.25">
      <c r="C605" s="21"/>
    </row>
    <row r="606" spans="3:3" ht="15.75" customHeight="1" x14ac:dyDescent="0.25">
      <c r="C606" s="21"/>
    </row>
    <row r="607" spans="3:3" ht="15.75" customHeight="1" x14ac:dyDescent="0.25">
      <c r="C607" s="21"/>
    </row>
    <row r="608" spans="3:3" ht="15.75" customHeight="1" x14ac:dyDescent="0.25">
      <c r="C608" s="21"/>
    </row>
    <row r="609" spans="3:3" ht="15.75" customHeight="1" x14ac:dyDescent="0.25">
      <c r="C609" s="21"/>
    </row>
    <row r="610" spans="3:3" ht="15.75" customHeight="1" x14ac:dyDescent="0.25">
      <c r="C610" s="21"/>
    </row>
    <row r="611" spans="3:3" ht="15.75" customHeight="1" x14ac:dyDescent="0.25">
      <c r="C611" s="21"/>
    </row>
    <row r="612" spans="3:3" ht="15.75" customHeight="1" x14ac:dyDescent="0.25">
      <c r="C612" s="21"/>
    </row>
    <row r="613" spans="3:3" ht="15.75" customHeight="1" x14ac:dyDescent="0.25">
      <c r="C613" s="21"/>
    </row>
    <row r="614" spans="3:3" ht="15.75" customHeight="1" x14ac:dyDescent="0.25">
      <c r="C614" s="21"/>
    </row>
    <row r="615" spans="3:3" ht="15.75" customHeight="1" x14ac:dyDescent="0.25">
      <c r="C615" s="21"/>
    </row>
    <row r="616" spans="3:3" ht="15.75" customHeight="1" x14ac:dyDescent="0.25">
      <c r="C616" s="21"/>
    </row>
    <row r="617" spans="3:3" ht="15.75" customHeight="1" x14ac:dyDescent="0.25">
      <c r="C617" s="21"/>
    </row>
    <row r="618" spans="3:3" ht="15.75" customHeight="1" x14ac:dyDescent="0.25">
      <c r="C618" s="21"/>
    </row>
    <row r="619" spans="3:3" ht="15.75" customHeight="1" x14ac:dyDescent="0.25">
      <c r="C619" s="21"/>
    </row>
    <row r="620" spans="3:3" ht="15.75" customHeight="1" x14ac:dyDescent="0.25">
      <c r="C620" s="21"/>
    </row>
    <row r="621" spans="3:3" ht="15.75" customHeight="1" x14ac:dyDescent="0.25">
      <c r="C621" s="21"/>
    </row>
    <row r="622" spans="3:3" ht="15.75" customHeight="1" x14ac:dyDescent="0.25">
      <c r="C622" s="21"/>
    </row>
    <row r="623" spans="3:3" ht="15.75" customHeight="1" x14ac:dyDescent="0.25">
      <c r="C623" s="21"/>
    </row>
    <row r="624" spans="3:3" ht="15.75" customHeight="1" x14ac:dyDescent="0.25">
      <c r="C624" s="21"/>
    </row>
    <row r="625" spans="3:3" ht="15.75" customHeight="1" x14ac:dyDescent="0.25">
      <c r="C625" s="21"/>
    </row>
    <row r="626" spans="3:3" ht="15.75" customHeight="1" x14ac:dyDescent="0.25">
      <c r="C626" s="21"/>
    </row>
    <row r="627" spans="3:3" ht="15.75" customHeight="1" x14ac:dyDescent="0.25">
      <c r="C627" s="21"/>
    </row>
    <row r="628" spans="3:3" ht="15.75" customHeight="1" x14ac:dyDescent="0.25">
      <c r="C628" s="21"/>
    </row>
    <row r="629" spans="3:3" ht="15.75" customHeight="1" x14ac:dyDescent="0.25">
      <c r="C629" s="21"/>
    </row>
    <row r="630" spans="3:3" ht="15.75" customHeight="1" x14ac:dyDescent="0.25">
      <c r="C630" s="21"/>
    </row>
    <row r="631" spans="3:3" ht="15.75" customHeight="1" x14ac:dyDescent="0.25">
      <c r="C631" s="21"/>
    </row>
    <row r="632" spans="3:3" ht="15.75" customHeight="1" x14ac:dyDescent="0.25">
      <c r="C632" s="21"/>
    </row>
    <row r="633" spans="3:3" ht="15.75" customHeight="1" x14ac:dyDescent="0.25">
      <c r="C633" s="21"/>
    </row>
    <row r="634" spans="3:3" ht="15.75" customHeight="1" x14ac:dyDescent="0.25">
      <c r="C634" s="21"/>
    </row>
    <row r="635" spans="3:3" ht="15.75" customHeight="1" x14ac:dyDescent="0.25">
      <c r="C635" s="21"/>
    </row>
    <row r="636" spans="3:3" ht="15.75" customHeight="1" x14ac:dyDescent="0.25">
      <c r="C636" s="21"/>
    </row>
    <row r="637" spans="3:3" ht="15.75" customHeight="1" x14ac:dyDescent="0.25">
      <c r="C637" s="21"/>
    </row>
    <row r="638" spans="3:3" ht="15.75" customHeight="1" x14ac:dyDescent="0.25">
      <c r="C638" s="21"/>
    </row>
    <row r="639" spans="3:3" ht="15.75" customHeight="1" x14ac:dyDescent="0.25">
      <c r="C639" s="21"/>
    </row>
    <row r="640" spans="3:3" ht="15.75" customHeight="1" x14ac:dyDescent="0.25">
      <c r="C640" s="21"/>
    </row>
    <row r="641" spans="3:3" ht="15.75" customHeight="1" x14ac:dyDescent="0.25">
      <c r="C641" s="21"/>
    </row>
    <row r="642" spans="3:3" ht="15.75" customHeight="1" x14ac:dyDescent="0.25">
      <c r="C642" s="21"/>
    </row>
    <row r="643" spans="3:3" ht="15.75" customHeight="1" x14ac:dyDescent="0.25">
      <c r="C643" s="21"/>
    </row>
    <row r="644" spans="3:3" ht="15.75" customHeight="1" x14ac:dyDescent="0.25">
      <c r="C644" s="21"/>
    </row>
    <row r="645" spans="3:3" ht="15.75" customHeight="1" x14ac:dyDescent="0.25">
      <c r="C645" s="21"/>
    </row>
    <row r="646" spans="3:3" ht="15.75" customHeight="1" x14ac:dyDescent="0.25">
      <c r="C646" s="21"/>
    </row>
    <row r="647" spans="3:3" ht="15.75" customHeight="1" x14ac:dyDescent="0.25">
      <c r="C647" s="21"/>
    </row>
    <row r="648" spans="3:3" ht="15.75" customHeight="1" x14ac:dyDescent="0.25">
      <c r="C648" s="21"/>
    </row>
    <row r="649" spans="3:3" ht="15.75" customHeight="1" x14ac:dyDescent="0.25">
      <c r="C649" s="21"/>
    </row>
    <row r="650" spans="3:3" ht="15.75" customHeight="1" x14ac:dyDescent="0.25">
      <c r="C650" s="21"/>
    </row>
    <row r="651" spans="3:3" ht="15.75" customHeight="1" x14ac:dyDescent="0.25">
      <c r="C651" s="21"/>
    </row>
    <row r="652" spans="3:3" ht="15.75" customHeight="1" x14ac:dyDescent="0.25">
      <c r="C652" s="21"/>
    </row>
    <row r="653" spans="3:3" ht="15.75" customHeight="1" x14ac:dyDescent="0.25">
      <c r="C653" s="21"/>
    </row>
    <row r="654" spans="3:3" ht="15.75" customHeight="1" x14ac:dyDescent="0.25">
      <c r="C654" s="21"/>
    </row>
    <row r="655" spans="3:3" ht="15.75" customHeight="1" x14ac:dyDescent="0.25">
      <c r="C655" s="21"/>
    </row>
    <row r="656" spans="3:3" ht="15.75" customHeight="1" x14ac:dyDescent="0.25">
      <c r="C656" s="21"/>
    </row>
    <row r="657" spans="3:3" ht="15.75" customHeight="1" x14ac:dyDescent="0.25">
      <c r="C657" s="21"/>
    </row>
    <row r="658" spans="3:3" ht="15.75" customHeight="1" x14ac:dyDescent="0.25">
      <c r="C658" s="21"/>
    </row>
    <row r="659" spans="3:3" ht="15.75" customHeight="1" x14ac:dyDescent="0.25">
      <c r="C659" s="21"/>
    </row>
    <row r="660" spans="3:3" ht="15.75" customHeight="1" x14ac:dyDescent="0.25">
      <c r="C660" s="21"/>
    </row>
    <row r="661" spans="3:3" ht="15.75" customHeight="1" x14ac:dyDescent="0.25">
      <c r="C661" s="21"/>
    </row>
    <row r="662" spans="3:3" ht="15.75" customHeight="1" x14ac:dyDescent="0.25">
      <c r="C662" s="21"/>
    </row>
    <row r="663" spans="3:3" ht="15.75" customHeight="1" x14ac:dyDescent="0.25">
      <c r="C663" s="21"/>
    </row>
    <row r="664" spans="3:3" ht="15.75" customHeight="1" x14ac:dyDescent="0.25">
      <c r="C664" s="21"/>
    </row>
    <row r="665" spans="3:3" ht="15.75" customHeight="1" x14ac:dyDescent="0.25">
      <c r="C665" s="21"/>
    </row>
    <row r="666" spans="3:3" ht="15.75" customHeight="1" x14ac:dyDescent="0.25">
      <c r="C666" s="21"/>
    </row>
    <row r="667" spans="3:3" ht="15.75" customHeight="1" x14ac:dyDescent="0.25">
      <c r="C667" s="21"/>
    </row>
    <row r="668" spans="3:3" ht="15.75" customHeight="1" x14ac:dyDescent="0.25">
      <c r="C668" s="21"/>
    </row>
    <row r="669" spans="3:3" ht="15.75" customHeight="1" x14ac:dyDescent="0.25">
      <c r="C669" s="21"/>
    </row>
    <row r="670" spans="3:3" ht="15.75" customHeight="1" x14ac:dyDescent="0.25">
      <c r="C670" s="21"/>
    </row>
    <row r="671" spans="3:3" ht="15.75" customHeight="1" x14ac:dyDescent="0.25">
      <c r="C671" s="21"/>
    </row>
    <row r="672" spans="3:3" ht="15.75" customHeight="1" x14ac:dyDescent="0.25">
      <c r="C672" s="21"/>
    </row>
    <row r="673" spans="3:3" ht="15.75" customHeight="1" x14ac:dyDescent="0.25">
      <c r="C673" s="21"/>
    </row>
    <row r="674" spans="3:3" ht="15.75" customHeight="1" x14ac:dyDescent="0.25">
      <c r="C674" s="21"/>
    </row>
    <row r="675" spans="3:3" ht="15.75" customHeight="1" x14ac:dyDescent="0.25">
      <c r="C675" s="21"/>
    </row>
    <row r="676" spans="3:3" ht="15.75" customHeight="1" x14ac:dyDescent="0.25">
      <c r="C676" s="21"/>
    </row>
    <row r="677" spans="3:3" ht="15.75" customHeight="1" x14ac:dyDescent="0.25">
      <c r="C677" s="21"/>
    </row>
    <row r="678" spans="3:3" ht="15.75" customHeight="1" x14ac:dyDescent="0.25">
      <c r="C678" s="21"/>
    </row>
    <row r="679" spans="3:3" ht="15.75" customHeight="1" x14ac:dyDescent="0.25">
      <c r="C679" s="21"/>
    </row>
    <row r="680" spans="3:3" ht="15.75" customHeight="1" x14ac:dyDescent="0.25">
      <c r="C680" s="21"/>
    </row>
    <row r="681" spans="3:3" ht="15.75" customHeight="1" x14ac:dyDescent="0.25">
      <c r="C681" s="21"/>
    </row>
    <row r="682" spans="3:3" ht="15.75" customHeight="1" x14ac:dyDescent="0.25">
      <c r="C682" s="21"/>
    </row>
    <row r="683" spans="3:3" ht="15.75" customHeight="1" x14ac:dyDescent="0.25">
      <c r="C683" s="21"/>
    </row>
    <row r="684" spans="3:3" ht="15.75" customHeight="1" x14ac:dyDescent="0.25">
      <c r="C684" s="21"/>
    </row>
    <row r="685" spans="3:3" ht="15.75" customHeight="1" x14ac:dyDescent="0.25">
      <c r="C685" s="21"/>
    </row>
    <row r="686" spans="3:3" ht="15.75" customHeight="1" x14ac:dyDescent="0.25">
      <c r="C686" s="21"/>
    </row>
    <row r="687" spans="3:3" ht="15.75" customHeight="1" x14ac:dyDescent="0.25">
      <c r="C687" s="21"/>
    </row>
    <row r="688" spans="3:3" ht="15.75" customHeight="1" x14ac:dyDescent="0.25">
      <c r="C688" s="21"/>
    </row>
    <row r="689" spans="3:3" ht="15.75" customHeight="1" x14ac:dyDescent="0.25">
      <c r="C689" s="21"/>
    </row>
    <row r="690" spans="3:3" ht="15.75" customHeight="1" x14ac:dyDescent="0.25">
      <c r="C690" s="21"/>
    </row>
    <row r="691" spans="3:3" ht="15.75" customHeight="1" x14ac:dyDescent="0.25">
      <c r="C691" s="21"/>
    </row>
    <row r="692" spans="3:3" ht="15.75" customHeight="1" x14ac:dyDescent="0.25">
      <c r="C692" s="21"/>
    </row>
    <row r="693" spans="3:3" ht="15.75" customHeight="1" x14ac:dyDescent="0.25">
      <c r="C693" s="21"/>
    </row>
    <row r="694" spans="3:3" ht="15.75" customHeight="1" x14ac:dyDescent="0.25">
      <c r="C694" s="21"/>
    </row>
    <row r="695" spans="3:3" ht="15.75" customHeight="1" x14ac:dyDescent="0.25">
      <c r="C695" s="21"/>
    </row>
    <row r="696" spans="3:3" ht="15.75" customHeight="1" x14ac:dyDescent="0.25">
      <c r="C696" s="21"/>
    </row>
    <row r="697" spans="3:3" ht="15.75" customHeight="1" x14ac:dyDescent="0.25">
      <c r="C697" s="21"/>
    </row>
    <row r="698" spans="3:3" ht="15.75" customHeight="1" x14ac:dyDescent="0.25">
      <c r="C698" s="21"/>
    </row>
    <row r="699" spans="3:3" ht="15.75" customHeight="1" x14ac:dyDescent="0.25">
      <c r="C699" s="21"/>
    </row>
    <row r="700" spans="3:3" ht="15.75" customHeight="1" x14ac:dyDescent="0.25">
      <c r="C700" s="21"/>
    </row>
    <row r="701" spans="3:3" ht="15.75" customHeight="1" x14ac:dyDescent="0.25">
      <c r="C701" s="21"/>
    </row>
    <row r="702" spans="3:3" ht="15.75" customHeight="1" x14ac:dyDescent="0.25">
      <c r="C702" s="21"/>
    </row>
    <row r="703" spans="3:3" ht="15.75" customHeight="1" x14ac:dyDescent="0.25">
      <c r="C703" s="21"/>
    </row>
    <row r="704" spans="3:3" ht="15.75" customHeight="1" x14ac:dyDescent="0.25">
      <c r="C704" s="21"/>
    </row>
    <row r="705" spans="3:3" ht="15.75" customHeight="1" x14ac:dyDescent="0.25">
      <c r="C705" s="21"/>
    </row>
    <row r="706" spans="3:3" ht="15.75" customHeight="1" x14ac:dyDescent="0.25">
      <c r="C706" s="21"/>
    </row>
    <row r="707" spans="3:3" ht="15.75" customHeight="1" x14ac:dyDescent="0.25">
      <c r="C707" s="21"/>
    </row>
    <row r="708" spans="3:3" ht="15.75" customHeight="1" x14ac:dyDescent="0.25">
      <c r="C708" s="21"/>
    </row>
    <row r="709" spans="3:3" ht="15.75" customHeight="1" x14ac:dyDescent="0.25">
      <c r="C709" s="21"/>
    </row>
    <row r="710" spans="3:3" ht="15.75" customHeight="1" x14ac:dyDescent="0.25">
      <c r="C710" s="21"/>
    </row>
    <row r="711" spans="3:3" ht="15.75" customHeight="1" x14ac:dyDescent="0.25">
      <c r="C711" s="21"/>
    </row>
    <row r="712" spans="3:3" ht="15.75" customHeight="1" x14ac:dyDescent="0.25">
      <c r="C712" s="21"/>
    </row>
    <row r="713" spans="3:3" ht="15.75" customHeight="1" x14ac:dyDescent="0.25">
      <c r="C713" s="21"/>
    </row>
    <row r="714" spans="3:3" ht="15.75" customHeight="1" x14ac:dyDescent="0.25">
      <c r="C714" s="21"/>
    </row>
    <row r="715" spans="3:3" ht="15.75" customHeight="1" x14ac:dyDescent="0.25">
      <c r="C715" s="21"/>
    </row>
    <row r="716" spans="3:3" ht="15.75" customHeight="1" x14ac:dyDescent="0.25">
      <c r="C716" s="21"/>
    </row>
    <row r="717" spans="3:3" ht="15.75" customHeight="1" x14ac:dyDescent="0.25">
      <c r="C717" s="21"/>
    </row>
    <row r="718" spans="3:3" ht="15.75" customHeight="1" x14ac:dyDescent="0.25">
      <c r="C718" s="21"/>
    </row>
    <row r="719" spans="3:3" ht="15.75" customHeight="1" x14ac:dyDescent="0.25">
      <c r="C719" s="21"/>
    </row>
    <row r="720" spans="3:3" ht="15.75" customHeight="1" x14ac:dyDescent="0.25">
      <c r="C720" s="21"/>
    </row>
    <row r="721" spans="3:3" ht="15.75" customHeight="1" x14ac:dyDescent="0.25">
      <c r="C721" s="21"/>
    </row>
    <row r="722" spans="3:3" ht="15.75" customHeight="1" x14ac:dyDescent="0.25">
      <c r="C722" s="21"/>
    </row>
    <row r="723" spans="3:3" ht="15.75" customHeight="1" x14ac:dyDescent="0.25">
      <c r="C723" s="21"/>
    </row>
    <row r="724" spans="3:3" ht="15.75" customHeight="1" x14ac:dyDescent="0.25">
      <c r="C724" s="21"/>
    </row>
    <row r="725" spans="3:3" ht="15.75" customHeight="1" x14ac:dyDescent="0.25">
      <c r="C725" s="21"/>
    </row>
    <row r="726" spans="3:3" ht="15.75" customHeight="1" x14ac:dyDescent="0.25">
      <c r="C726" s="21"/>
    </row>
    <row r="727" spans="3:3" ht="15.75" customHeight="1" x14ac:dyDescent="0.25">
      <c r="C727" s="21"/>
    </row>
    <row r="728" spans="3:3" ht="15.75" customHeight="1" x14ac:dyDescent="0.25">
      <c r="C728" s="21"/>
    </row>
    <row r="729" spans="3:3" ht="15.75" customHeight="1" x14ac:dyDescent="0.25">
      <c r="C729" s="21"/>
    </row>
    <row r="730" spans="3:3" ht="15.75" customHeight="1" x14ac:dyDescent="0.25">
      <c r="C730" s="21"/>
    </row>
    <row r="731" spans="3:3" ht="15.75" customHeight="1" x14ac:dyDescent="0.25">
      <c r="C731" s="21"/>
    </row>
    <row r="732" spans="3:3" ht="15.75" customHeight="1" x14ac:dyDescent="0.25">
      <c r="C732" s="21"/>
    </row>
    <row r="733" spans="3:3" ht="15.75" customHeight="1" x14ac:dyDescent="0.25">
      <c r="C733" s="21"/>
    </row>
    <row r="734" spans="3:3" ht="15.75" customHeight="1" x14ac:dyDescent="0.25">
      <c r="C734" s="21"/>
    </row>
    <row r="735" spans="3:3" ht="15.75" customHeight="1" x14ac:dyDescent="0.25">
      <c r="C735" s="21"/>
    </row>
    <row r="736" spans="3:3" ht="15.75" customHeight="1" x14ac:dyDescent="0.25">
      <c r="C736" s="21"/>
    </row>
    <row r="737" spans="3:3" ht="15.75" customHeight="1" x14ac:dyDescent="0.25">
      <c r="C737" s="21"/>
    </row>
    <row r="738" spans="3:3" ht="15.75" customHeight="1" x14ac:dyDescent="0.25">
      <c r="C738" s="21"/>
    </row>
    <row r="739" spans="3:3" ht="15.75" customHeight="1" x14ac:dyDescent="0.25">
      <c r="C739" s="21"/>
    </row>
    <row r="740" spans="3:3" ht="15.75" customHeight="1" x14ac:dyDescent="0.25">
      <c r="C740" s="21"/>
    </row>
    <row r="741" spans="3:3" ht="15.75" customHeight="1" x14ac:dyDescent="0.25">
      <c r="C741" s="21"/>
    </row>
    <row r="742" spans="3:3" ht="15.75" customHeight="1" x14ac:dyDescent="0.25">
      <c r="C742" s="21"/>
    </row>
    <row r="743" spans="3:3" ht="15.75" customHeight="1" x14ac:dyDescent="0.25">
      <c r="C743" s="21"/>
    </row>
    <row r="744" spans="3:3" ht="15.75" customHeight="1" x14ac:dyDescent="0.25">
      <c r="C744" s="21"/>
    </row>
    <row r="745" spans="3:3" ht="15.75" customHeight="1" x14ac:dyDescent="0.25">
      <c r="C745" s="21"/>
    </row>
    <row r="746" spans="3:3" ht="15.75" customHeight="1" x14ac:dyDescent="0.25">
      <c r="C746" s="21"/>
    </row>
    <row r="747" spans="3:3" ht="15.75" customHeight="1" x14ac:dyDescent="0.25">
      <c r="C747" s="21"/>
    </row>
    <row r="748" spans="3:3" ht="15.75" customHeight="1" x14ac:dyDescent="0.25">
      <c r="C748" s="21"/>
    </row>
    <row r="749" spans="3:3" ht="15.75" customHeight="1" x14ac:dyDescent="0.25">
      <c r="C749" s="21"/>
    </row>
    <row r="750" spans="3:3" ht="15.75" customHeight="1" x14ac:dyDescent="0.25">
      <c r="C750" s="21"/>
    </row>
    <row r="751" spans="3:3" ht="15.75" customHeight="1" x14ac:dyDescent="0.25">
      <c r="C751" s="21"/>
    </row>
    <row r="752" spans="3:3" ht="15.75" customHeight="1" x14ac:dyDescent="0.25">
      <c r="C752" s="21"/>
    </row>
    <row r="753" spans="3:3" ht="15.75" customHeight="1" x14ac:dyDescent="0.25">
      <c r="C753" s="21"/>
    </row>
    <row r="754" spans="3:3" ht="15.75" customHeight="1" x14ac:dyDescent="0.25">
      <c r="C754" s="21"/>
    </row>
    <row r="755" spans="3:3" ht="15.75" customHeight="1" x14ac:dyDescent="0.25">
      <c r="C755" s="21"/>
    </row>
    <row r="756" spans="3:3" ht="15.75" customHeight="1" x14ac:dyDescent="0.25">
      <c r="C756" s="21"/>
    </row>
    <row r="757" spans="3:3" ht="15.75" customHeight="1" x14ac:dyDescent="0.25">
      <c r="C757" s="21"/>
    </row>
    <row r="758" spans="3:3" ht="15.75" customHeight="1" x14ac:dyDescent="0.25">
      <c r="C758" s="21"/>
    </row>
    <row r="759" spans="3:3" ht="15.75" customHeight="1" x14ac:dyDescent="0.25">
      <c r="C759" s="21"/>
    </row>
    <row r="760" spans="3:3" ht="15.75" customHeight="1" x14ac:dyDescent="0.25">
      <c r="C760" s="21"/>
    </row>
    <row r="761" spans="3:3" ht="15.75" customHeight="1" x14ac:dyDescent="0.25">
      <c r="C761" s="21"/>
    </row>
    <row r="762" spans="3:3" ht="15.75" customHeight="1" x14ac:dyDescent="0.25">
      <c r="C762" s="21"/>
    </row>
    <row r="763" spans="3:3" ht="15.75" customHeight="1" x14ac:dyDescent="0.25">
      <c r="C763" s="21"/>
    </row>
    <row r="764" spans="3:3" ht="15.75" customHeight="1" x14ac:dyDescent="0.25">
      <c r="C764" s="21"/>
    </row>
    <row r="765" spans="3:3" ht="15.75" customHeight="1" x14ac:dyDescent="0.25">
      <c r="C765" s="21"/>
    </row>
    <row r="766" spans="3:3" ht="15.75" customHeight="1" x14ac:dyDescent="0.25">
      <c r="C766" s="21"/>
    </row>
    <row r="767" spans="3:3" ht="15.75" customHeight="1" x14ac:dyDescent="0.25">
      <c r="C767" s="21"/>
    </row>
    <row r="768" spans="3:3" ht="15.75" customHeight="1" x14ac:dyDescent="0.25">
      <c r="C768" s="21"/>
    </row>
    <row r="769" spans="3:3" ht="15.75" customHeight="1" x14ac:dyDescent="0.25">
      <c r="C769" s="21"/>
    </row>
    <row r="770" spans="3:3" ht="15.75" customHeight="1" x14ac:dyDescent="0.25">
      <c r="C770" s="21"/>
    </row>
    <row r="771" spans="3:3" ht="15.75" customHeight="1" x14ac:dyDescent="0.25">
      <c r="C771" s="21"/>
    </row>
    <row r="772" spans="3:3" ht="15.75" customHeight="1" x14ac:dyDescent="0.25">
      <c r="C772" s="21"/>
    </row>
    <row r="773" spans="3:3" ht="15.75" customHeight="1" x14ac:dyDescent="0.25">
      <c r="C773" s="21"/>
    </row>
    <row r="774" spans="3:3" ht="15.75" customHeight="1" x14ac:dyDescent="0.25">
      <c r="C774" s="21"/>
    </row>
    <row r="775" spans="3:3" ht="15.75" customHeight="1" x14ac:dyDescent="0.25">
      <c r="C775" s="21"/>
    </row>
    <row r="776" spans="3:3" ht="15.75" customHeight="1" x14ac:dyDescent="0.25">
      <c r="C776" s="21"/>
    </row>
    <row r="777" spans="3:3" ht="15.75" customHeight="1" x14ac:dyDescent="0.25">
      <c r="C777" s="21"/>
    </row>
    <row r="778" spans="3:3" ht="15.75" customHeight="1" x14ac:dyDescent="0.25">
      <c r="C778" s="21"/>
    </row>
    <row r="779" spans="3:3" ht="15.75" customHeight="1" x14ac:dyDescent="0.25">
      <c r="C779" s="21"/>
    </row>
    <row r="780" spans="3:3" ht="15.75" customHeight="1" x14ac:dyDescent="0.25">
      <c r="C780" s="21"/>
    </row>
    <row r="781" spans="3:3" ht="15.75" customHeight="1" x14ac:dyDescent="0.25">
      <c r="C781" s="21"/>
    </row>
    <row r="782" spans="3:3" ht="15.75" customHeight="1" x14ac:dyDescent="0.25">
      <c r="C782" s="21"/>
    </row>
    <row r="783" spans="3:3" ht="15.75" customHeight="1" x14ac:dyDescent="0.25">
      <c r="C783" s="21"/>
    </row>
    <row r="784" spans="3:3" ht="15.75" customHeight="1" x14ac:dyDescent="0.25">
      <c r="C784" s="21"/>
    </row>
    <row r="785" spans="3:3" ht="15.75" customHeight="1" x14ac:dyDescent="0.25">
      <c r="C785" s="21"/>
    </row>
    <row r="786" spans="3:3" ht="15.75" customHeight="1" x14ac:dyDescent="0.25">
      <c r="C786" s="21"/>
    </row>
    <row r="787" spans="3:3" ht="15.75" customHeight="1" x14ac:dyDescent="0.25">
      <c r="C787" s="21"/>
    </row>
    <row r="788" spans="3:3" ht="15.75" customHeight="1" x14ac:dyDescent="0.25">
      <c r="C788" s="21"/>
    </row>
    <row r="789" spans="3:3" ht="15.75" customHeight="1" x14ac:dyDescent="0.25">
      <c r="C789" s="21"/>
    </row>
    <row r="790" spans="3:3" ht="15.75" customHeight="1" x14ac:dyDescent="0.25">
      <c r="C790" s="21"/>
    </row>
    <row r="791" spans="3:3" ht="15.75" customHeight="1" x14ac:dyDescent="0.25">
      <c r="C791" s="21"/>
    </row>
    <row r="792" spans="3:3" ht="15.75" customHeight="1" x14ac:dyDescent="0.25">
      <c r="C792" s="21"/>
    </row>
    <row r="793" spans="3:3" ht="15.75" customHeight="1" x14ac:dyDescent="0.25">
      <c r="C793" s="21"/>
    </row>
    <row r="794" spans="3:3" ht="15.75" customHeight="1" x14ac:dyDescent="0.25">
      <c r="C794" s="21"/>
    </row>
    <row r="795" spans="3:3" ht="15.75" customHeight="1" x14ac:dyDescent="0.25">
      <c r="C795" s="21"/>
    </row>
    <row r="796" spans="3:3" ht="15.75" customHeight="1" x14ac:dyDescent="0.25">
      <c r="C796" s="21"/>
    </row>
    <row r="797" spans="3:3" ht="15.75" customHeight="1" x14ac:dyDescent="0.25">
      <c r="C797" s="21"/>
    </row>
    <row r="798" spans="3:3" ht="15.75" customHeight="1" x14ac:dyDescent="0.25">
      <c r="C798" s="21"/>
    </row>
    <row r="799" spans="3:3" ht="15.75" customHeight="1" x14ac:dyDescent="0.25">
      <c r="C799" s="21"/>
    </row>
    <row r="800" spans="3:3" ht="15.75" customHeight="1" x14ac:dyDescent="0.25">
      <c r="C800" s="21"/>
    </row>
    <row r="801" spans="3:3" ht="15.75" customHeight="1" x14ac:dyDescent="0.25">
      <c r="C801" s="21"/>
    </row>
    <row r="802" spans="3:3" ht="15.75" customHeight="1" x14ac:dyDescent="0.25">
      <c r="C802" s="21"/>
    </row>
    <row r="803" spans="3:3" ht="15.75" customHeight="1" x14ac:dyDescent="0.25">
      <c r="C803" s="21"/>
    </row>
    <row r="804" spans="3:3" ht="15.75" customHeight="1" x14ac:dyDescent="0.25">
      <c r="C804" s="21"/>
    </row>
    <row r="805" spans="3:3" ht="15.75" customHeight="1" x14ac:dyDescent="0.25">
      <c r="C805" s="21"/>
    </row>
    <row r="806" spans="3:3" ht="15.75" customHeight="1" x14ac:dyDescent="0.25">
      <c r="C806" s="21"/>
    </row>
    <row r="807" spans="3:3" ht="15.75" customHeight="1" x14ac:dyDescent="0.25">
      <c r="C807" s="21"/>
    </row>
    <row r="808" spans="3:3" ht="15.75" customHeight="1" x14ac:dyDescent="0.25">
      <c r="C808" s="21"/>
    </row>
    <row r="809" spans="3:3" ht="15.75" customHeight="1" x14ac:dyDescent="0.25">
      <c r="C809" s="21"/>
    </row>
    <row r="810" spans="3:3" ht="15.75" customHeight="1" x14ac:dyDescent="0.25">
      <c r="C810" s="21"/>
    </row>
    <row r="811" spans="3:3" ht="15.75" customHeight="1" x14ac:dyDescent="0.25">
      <c r="C811" s="21"/>
    </row>
    <row r="812" spans="3:3" ht="15.75" customHeight="1" x14ac:dyDescent="0.25">
      <c r="C812" s="21"/>
    </row>
    <row r="813" spans="3:3" ht="15.75" customHeight="1" x14ac:dyDescent="0.25">
      <c r="C813" s="21"/>
    </row>
    <row r="814" spans="3:3" ht="15.75" customHeight="1" x14ac:dyDescent="0.25">
      <c r="C814" s="21"/>
    </row>
    <row r="815" spans="3:3" ht="15.75" customHeight="1" x14ac:dyDescent="0.25">
      <c r="C815" s="21"/>
    </row>
    <row r="816" spans="3:3" ht="15.75" customHeight="1" x14ac:dyDescent="0.25">
      <c r="C816" s="21"/>
    </row>
    <row r="817" spans="3:3" ht="15.75" customHeight="1" x14ac:dyDescent="0.25">
      <c r="C817" s="21"/>
    </row>
    <row r="818" spans="3:3" ht="15.75" customHeight="1" x14ac:dyDescent="0.25">
      <c r="C818" s="21"/>
    </row>
    <row r="819" spans="3:3" ht="15.75" customHeight="1" x14ac:dyDescent="0.25">
      <c r="C819" s="21"/>
    </row>
    <row r="820" spans="3:3" ht="15.75" customHeight="1" x14ac:dyDescent="0.25">
      <c r="C820" s="21"/>
    </row>
    <row r="821" spans="3:3" ht="15.75" customHeight="1" x14ac:dyDescent="0.25">
      <c r="C821" s="21"/>
    </row>
    <row r="822" spans="3:3" ht="15.75" customHeight="1" x14ac:dyDescent="0.25">
      <c r="C822" s="21"/>
    </row>
    <row r="823" spans="3:3" ht="15.75" customHeight="1" x14ac:dyDescent="0.25">
      <c r="C823" s="21"/>
    </row>
    <row r="824" spans="3:3" ht="15.75" customHeight="1" x14ac:dyDescent="0.25">
      <c r="C824" s="21"/>
    </row>
    <row r="825" spans="3:3" ht="15.75" customHeight="1" x14ac:dyDescent="0.25">
      <c r="C825" s="21"/>
    </row>
    <row r="826" spans="3:3" ht="15.75" customHeight="1" x14ac:dyDescent="0.25">
      <c r="C826" s="21"/>
    </row>
    <row r="827" spans="3:3" ht="15.75" customHeight="1" x14ac:dyDescent="0.25">
      <c r="C827" s="21"/>
    </row>
    <row r="828" spans="3:3" ht="15.75" customHeight="1" x14ac:dyDescent="0.25">
      <c r="C828" s="21"/>
    </row>
    <row r="829" spans="3:3" ht="15.75" customHeight="1" x14ac:dyDescent="0.25">
      <c r="C829" s="21"/>
    </row>
    <row r="830" spans="3:3" ht="15.75" customHeight="1" x14ac:dyDescent="0.25">
      <c r="C830" s="21"/>
    </row>
    <row r="831" spans="3:3" ht="15.75" customHeight="1" x14ac:dyDescent="0.25">
      <c r="C831" s="21"/>
    </row>
    <row r="832" spans="3:3" ht="15.75" customHeight="1" x14ac:dyDescent="0.25">
      <c r="C832" s="21"/>
    </row>
    <row r="833" spans="3:3" ht="15.75" customHeight="1" x14ac:dyDescent="0.25">
      <c r="C833" s="21"/>
    </row>
    <row r="834" spans="3:3" ht="15.75" customHeight="1" x14ac:dyDescent="0.25">
      <c r="C834" s="21"/>
    </row>
    <row r="835" spans="3:3" ht="15.75" customHeight="1" x14ac:dyDescent="0.25">
      <c r="C835" s="21"/>
    </row>
    <row r="836" spans="3:3" ht="15.75" customHeight="1" x14ac:dyDescent="0.25">
      <c r="C836" s="21"/>
    </row>
    <row r="837" spans="3:3" ht="15.75" customHeight="1" x14ac:dyDescent="0.25">
      <c r="C837" s="21"/>
    </row>
    <row r="838" spans="3:3" ht="15.75" customHeight="1" x14ac:dyDescent="0.25">
      <c r="C838" s="21"/>
    </row>
    <row r="839" spans="3:3" ht="15.75" customHeight="1" x14ac:dyDescent="0.25">
      <c r="C839" s="21"/>
    </row>
    <row r="840" spans="3:3" ht="15.75" customHeight="1" x14ac:dyDescent="0.25">
      <c r="C840" s="21"/>
    </row>
    <row r="841" spans="3:3" ht="15.75" customHeight="1" x14ac:dyDescent="0.25">
      <c r="C841" s="21"/>
    </row>
    <row r="842" spans="3:3" ht="15.75" customHeight="1" x14ac:dyDescent="0.25">
      <c r="C842" s="21"/>
    </row>
    <row r="843" spans="3:3" ht="15.75" customHeight="1" x14ac:dyDescent="0.25">
      <c r="C843" s="21"/>
    </row>
    <row r="844" spans="3:3" ht="15.75" customHeight="1" x14ac:dyDescent="0.25">
      <c r="C844" s="21"/>
    </row>
    <row r="845" spans="3:3" ht="15.75" customHeight="1" x14ac:dyDescent="0.25">
      <c r="C845" s="21"/>
    </row>
    <row r="846" spans="3:3" ht="15.75" customHeight="1" x14ac:dyDescent="0.25">
      <c r="C846" s="21"/>
    </row>
    <row r="847" spans="3:3" ht="15.75" customHeight="1" x14ac:dyDescent="0.25">
      <c r="C847" s="21"/>
    </row>
    <row r="848" spans="3:3" ht="15.75" customHeight="1" x14ac:dyDescent="0.25">
      <c r="C848" s="21"/>
    </row>
    <row r="849" spans="3:3" ht="15.75" customHeight="1" x14ac:dyDescent="0.25">
      <c r="C849" s="21"/>
    </row>
    <row r="850" spans="3:3" ht="15.75" customHeight="1" x14ac:dyDescent="0.25">
      <c r="C850" s="21"/>
    </row>
    <row r="851" spans="3:3" ht="15.75" customHeight="1" x14ac:dyDescent="0.25">
      <c r="C851" s="21"/>
    </row>
    <row r="852" spans="3:3" ht="15.75" customHeight="1" x14ac:dyDescent="0.25">
      <c r="C852" s="21"/>
    </row>
    <row r="853" spans="3:3" ht="15.75" customHeight="1" x14ac:dyDescent="0.25">
      <c r="C853" s="21"/>
    </row>
    <row r="854" spans="3:3" ht="15.75" customHeight="1" x14ac:dyDescent="0.25">
      <c r="C854" s="21"/>
    </row>
    <row r="855" spans="3:3" ht="15.75" customHeight="1" x14ac:dyDescent="0.25">
      <c r="C855" s="21"/>
    </row>
    <row r="856" spans="3:3" ht="15.75" customHeight="1" x14ac:dyDescent="0.25">
      <c r="C856" s="21"/>
    </row>
    <row r="857" spans="3:3" ht="15.75" customHeight="1" x14ac:dyDescent="0.25">
      <c r="C857" s="21"/>
    </row>
    <row r="858" spans="3:3" ht="15.75" customHeight="1" x14ac:dyDescent="0.25">
      <c r="C858" s="21"/>
    </row>
    <row r="859" spans="3:3" ht="15.75" customHeight="1" x14ac:dyDescent="0.25">
      <c r="C859" s="21"/>
    </row>
    <row r="860" spans="3:3" ht="15.75" customHeight="1" x14ac:dyDescent="0.25">
      <c r="C860" s="21"/>
    </row>
    <row r="861" spans="3:3" ht="15.75" customHeight="1" x14ac:dyDescent="0.25">
      <c r="C861" s="21"/>
    </row>
    <row r="862" spans="3:3" ht="15.75" customHeight="1" x14ac:dyDescent="0.25">
      <c r="C862" s="21"/>
    </row>
    <row r="863" spans="3:3" ht="15.75" customHeight="1" x14ac:dyDescent="0.25">
      <c r="C863" s="21"/>
    </row>
    <row r="864" spans="3:3" ht="15.75" customHeight="1" x14ac:dyDescent="0.25">
      <c r="C864" s="21"/>
    </row>
    <row r="865" spans="3:3" ht="15.75" customHeight="1" x14ac:dyDescent="0.25">
      <c r="C865" s="21"/>
    </row>
    <row r="866" spans="3:3" ht="15.75" customHeight="1" x14ac:dyDescent="0.25">
      <c r="C866" s="21"/>
    </row>
    <row r="867" spans="3:3" ht="15.75" customHeight="1" x14ac:dyDescent="0.25">
      <c r="C867" s="21"/>
    </row>
    <row r="868" spans="3:3" ht="15.75" customHeight="1" x14ac:dyDescent="0.25">
      <c r="C868" s="21"/>
    </row>
    <row r="869" spans="3:3" ht="15.75" customHeight="1" x14ac:dyDescent="0.25">
      <c r="C869" s="21"/>
    </row>
    <row r="870" spans="3:3" ht="15.75" customHeight="1" x14ac:dyDescent="0.25">
      <c r="C870" s="21"/>
    </row>
    <row r="871" spans="3:3" ht="15.75" customHeight="1" x14ac:dyDescent="0.25">
      <c r="C871" s="21"/>
    </row>
    <row r="872" spans="3:3" ht="15.75" customHeight="1" x14ac:dyDescent="0.25">
      <c r="C872" s="21"/>
    </row>
    <row r="873" spans="3:3" ht="15.75" customHeight="1" x14ac:dyDescent="0.25">
      <c r="C873" s="21"/>
    </row>
    <row r="874" spans="3:3" ht="15.75" customHeight="1" x14ac:dyDescent="0.25">
      <c r="C874" s="21"/>
    </row>
    <row r="875" spans="3:3" ht="15.75" customHeight="1" x14ac:dyDescent="0.25">
      <c r="C875" s="21"/>
    </row>
    <row r="876" spans="3:3" ht="15.75" customHeight="1" x14ac:dyDescent="0.25">
      <c r="C876" s="21"/>
    </row>
    <row r="877" spans="3:3" ht="15.75" customHeight="1" x14ac:dyDescent="0.25">
      <c r="C877" s="21"/>
    </row>
    <row r="878" spans="3:3" ht="15.75" customHeight="1" x14ac:dyDescent="0.25">
      <c r="C878" s="21"/>
    </row>
    <row r="879" spans="3:3" ht="15.75" customHeight="1" x14ac:dyDescent="0.25">
      <c r="C879" s="21"/>
    </row>
    <row r="880" spans="3:3" ht="15.75" customHeight="1" x14ac:dyDescent="0.25">
      <c r="C880" s="21"/>
    </row>
    <row r="881" spans="3:3" ht="15.75" customHeight="1" x14ac:dyDescent="0.25">
      <c r="C881" s="21"/>
    </row>
    <row r="882" spans="3:3" ht="15.75" customHeight="1" x14ac:dyDescent="0.25">
      <c r="C882" s="21"/>
    </row>
    <row r="883" spans="3:3" ht="15.75" customHeight="1" x14ac:dyDescent="0.25">
      <c r="C883" s="21"/>
    </row>
    <row r="884" spans="3:3" ht="15.75" customHeight="1" x14ac:dyDescent="0.25">
      <c r="C884" s="21"/>
    </row>
    <row r="885" spans="3:3" ht="15.75" customHeight="1" x14ac:dyDescent="0.25">
      <c r="C885" s="21"/>
    </row>
    <row r="886" spans="3:3" ht="15.75" customHeight="1" x14ac:dyDescent="0.25">
      <c r="C886" s="21"/>
    </row>
    <row r="887" spans="3:3" ht="15.75" customHeight="1" x14ac:dyDescent="0.25">
      <c r="C887" s="21"/>
    </row>
    <row r="888" spans="3:3" ht="15.75" customHeight="1" x14ac:dyDescent="0.25">
      <c r="C888" s="21"/>
    </row>
    <row r="889" spans="3:3" ht="15.75" customHeight="1" x14ac:dyDescent="0.25">
      <c r="C889" s="21"/>
    </row>
    <row r="890" spans="3:3" ht="15.75" customHeight="1" x14ac:dyDescent="0.25">
      <c r="C890" s="21"/>
    </row>
    <row r="891" spans="3:3" ht="15.75" customHeight="1" x14ac:dyDescent="0.25">
      <c r="C891" s="21"/>
    </row>
    <row r="892" spans="3:3" ht="15.75" customHeight="1" x14ac:dyDescent="0.25">
      <c r="C892" s="21"/>
    </row>
    <row r="893" spans="3:3" ht="15.75" customHeight="1" x14ac:dyDescent="0.25">
      <c r="C893" s="21"/>
    </row>
    <row r="894" spans="3:3" ht="15.75" customHeight="1" x14ac:dyDescent="0.25">
      <c r="C894" s="21"/>
    </row>
    <row r="895" spans="3:3" ht="15.75" customHeight="1" x14ac:dyDescent="0.25">
      <c r="C895" s="21"/>
    </row>
    <row r="896" spans="3:3" ht="15.75" customHeight="1" x14ac:dyDescent="0.25">
      <c r="C896" s="21"/>
    </row>
    <row r="897" spans="3:3" ht="15.75" customHeight="1" x14ac:dyDescent="0.25">
      <c r="C897" s="21"/>
    </row>
    <row r="898" spans="3:3" ht="15.75" customHeight="1" x14ac:dyDescent="0.25">
      <c r="C898" s="21"/>
    </row>
    <row r="899" spans="3:3" ht="15.75" customHeight="1" x14ac:dyDescent="0.25">
      <c r="C899" s="21"/>
    </row>
    <row r="900" spans="3:3" ht="15.75" customHeight="1" x14ac:dyDescent="0.25">
      <c r="C900" s="21"/>
    </row>
    <row r="901" spans="3:3" ht="15.75" customHeight="1" x14ac:dyDescent="0.25">
      <c r="C901" s="21"/>
    </row>
    <row r="902" spans="3:3" ht="15.75" customHeight="1" x14ac:dyDescent="0.25">
      <c r="C902" s="21"/>
    </row>
    <row r="903" spans="3:3" ht="15.75" customHeight="1" x14ac:dyDescent="0.25">
      <c r="C903" s="21"/>
    </row>
    <row r="904" spans="3:3" ht="15.75" customHeight="1" x14ac:dyDescent="0.25">
      <c r="C904" s="21"/>
    </row>
    <row r="905" spans="3:3" ht="15.75" customHeight="1" x14ac:dyDescent="0.25">
      <c r="C905" s="21"/>
    </row>
    <row r="906" spans="3:3" ht="15.75" customHeight="1" x14ac:dyDescent="0.25">
      <c r="C906" s="21"/>
    </row>
    <row r="907" spans="3:3" ht="15.75" customHeight="1" x14ac:dyDescent="0.25">
      <c r="C907" s="21"/>
    </row>
    <row r="908" spans="3:3" ht="15.75" customHeight="1" x14ac:dyDescent="0.25">
      <c r="C908" s="21"/>
    </row>
    <row r="909" spans="3:3" ht="15.75" customHeight="1" x14ac:dyDescent="0.25">
      <c r="C909" s="21"/>
    </row>
    <row r="910" spans="3:3" ht="15.75" customHeight="1" x14ac:dyDescent="0.25">
      <c r="C910" s="21"/>
    </row>
    <row r="911" spans="3:3" ht="15.75" customHeight="1" x14ac:dyDescent="0.25">
      <c r="C911" s="21"/>
    </row>
    <row r="912" spans="3:3" ht="15.75" customHeight="1" x14ac:dyDescent="0.25">
      <c r="C912" s="21"/>
    </row>
    <row r="913" spans="3:3" ht="15.75" customHeight="1" x14ac:dyDescent="0.25">
      <c r="C913" s="21"/>
    </row>
    <row r="914" spans="3:3" ht="15.75" customHeight="1" x14ac:dyDescent="0.25">
      <c r="C914" s="21"/>
    </row>
    <row r="915" spans="3:3" ht="15.75" customHeight="1" x14ac:dyDescent="0.25">
      <c r="C915" s="21"/>
    </row>
    <row r="916" spans="3:3" ht="15.75" customHeight="1" x14ac:dyDescent="0.25">
      <c r="C916" s="21"/>
    </row>
    <row r="917" spans="3:3" ht="15.75" customHeight="1" x14ac:dyDescent="0.25">
      <c r="C917" s="21"/>
    </row>
    <row r="918" spans="3:3" ht="15.75" customHeight="1" x14ac:dyDescent="0.25">
      <c r="C918" s="21"/>
    </row>
    <row r="919" spans="3:3" ht="15.75" customHeight="1" x14ac:dyDescent="0.25">
      <c r="C919" s="21"/>
    </row>
    <row r="920" spans="3:3" ht="15.75" customHeight="1" x14ac:dyDescent="0.25">
      <c r="C920" s="21"/>
    </row>
    <row r="921" spans="3:3" ht="15.75" customHeight="1" x14ac:dyDescent="0.25">
      <c r="C921" s="21"/>
    </row>
    <row r="922" spans="3:3" ht="15.75" customHeight="1" x14ac:dyDescent="0.25">
      <c r="C922" s="21"/>
    </row>
    <row r="923" spans="3:3" ht="15.75" customHeight="1" x14ac:dyDescent="0.25">
      <c r="C923" s="21"/>
    </row>
    <row r="924" spans="3:3" ht="15.75" customHeight="1" x14ac:dyDescent="0.25">
      <c r="C924" s="21"/>
    </row>
    <row r="925" spans="3:3" ht="15.75" customHeight="1" x14ac:dyDescent="0.25">
      <c r="C925" s="21"/>
    </row>
    <row r="926" spans="3:3" ht="15.75" customHeight="1" x14ac:dyDescent="0.25">
      <c r="C926" s="21"/>
    </row>
    <row r="927" spans="3:3" ht="15.75" customHeight="1" x14ac:dyDescent="0.25">
      <c r="C927" s="21"/>
    </row>
    <row r="928" spans="3:3" ht="15.75" customHeight="1" x14ac:dyDescent="0.25">
      <c r="C928" s="21"/>
    </row>
    <row r="929" spans="3:3" ht="15.75" customHeight="1" x14ac:dyDescent="0.25">
      <c r="C929" s="21"/>
    </row>
    <row r="930" spans="3:3" ht="15.75" customHeight="1" x14ac:dyDescent="0.25">
      <c r="C930" s="21"/>
    </row>
    <row r="931" spans="3:3" ht="15.75" customHeight="1" x14ac:dyDescent="0.25">
      <c r="C931" s="21"/>
    </row>
    <row r="932" spans="3:3" ht="15.75" customHeight="1" x14ac:dyDescent="0.25">
      <c r="C932" s="21"/>
    </row>
    <row r="933" spans="3:3" ht="15.75" customHeight="1" x14ac:dyDescent="0.25">
      <c r="C933" s="21"/>
    </row>
    <row r="934" spans="3:3" ht="15.75" customHeight="1" x14ac:dyDescent="0.25">
      <c r="C934" s="21"/>
    </row>
    <row r="935" spans="3:3" ht="15.75" customHeight="1" x14ac:dyDescent="0.25">
      <c r="C935" s="21"/>
    </row>
    <row r="936" spans="3:3" ht="15.75" customHeight="1" x14ac:dyDescent="0.25">
      <c r="C936" s="21"/>
    </row>
    <row r="937" spans="3:3" ht="15.75" customHeight="1" x14ac:dyDescent="0.25">
      <c r="C937" s="21"/>
    </row>
    <row r="938" spans="3:3" ht="15.75" customHeight="1" x14ac:dyDescent="0.25">
      <c r="C938" s="21"/>
    </row>
    <row r="939" spans="3:3" ht="15.75" customHeight="1" x14ac:dyDescent="0.25">
      <c r="C939" s="21"/>
    </row>
    <row r="940" spans="3:3" ht="15.75" customHeight="1" x14ac:dyDescent="0.25">
      <c r="C940" s="21"/>
    </row>
    <row r="941" spans="3:3" ht="15.75" customHeight="1" x14ac:dyDescent="0.25">
      <c r="C941" s="21"/>
    </row>
    <row r="942" spans="3:3" ht="15.75" customHeight="1" x14ac:dyDescent="0.25">
      <c r="C942" s="21"/>
    </row>
    <row r="943" spans="3:3" ht="15.75" customHeight="1" x14ac:dyDescent="0.25">
      <c r="C943" s="21"/>
    </row>
    <row r="944" spans="3:3" ht="15.75" customHeight="1" x14ac:dyDescent="0.25">
      <c r="C944" s="21"/>
    </row>
    <row r="945" spans="3:3" ht="15.75" customHeight="1" x14ac:dyDescent="0.25">
      <c r="C945" s="21"/>
    </row>
    <row r="946" spans="3:3" ht="15.75" customHeight="1" x14ac:dyDescent="0.25">
      <c r="C946" s="21"/>
    </row>
    <row r="947" spans="3:3" ht="15.75" customHeight="1" x14ac:dyDescent="0.25">
      <c r="C947" s="21"/>
    </row>
    <row r="948" spans="3:3" ht="15.75" customHeight="1" x14ac:dyDescent="0.25">
      <c r="C948" s="21"/>
    </row>
    <row r="949" spans="3:3" ht="15.75" customHeight="1" x14ac:dyDescent="0.25">
      <c r="C949" s="21"/>
    </row>
    <row r="950" spans="3:3" ht="15.75" customHeight="1" x14ac:dyDescent="0.25">
      <c r="C950" s="21"/>
    </row>
    <row r="951" spans="3:3" ht="15.75" customHeight="1" x14ac:dyDescent="0.25">
      <c r="C951" s="21"/>
    </row>
    <row r="952" spans="3:3" ht="15.75" customHeight="1" x14ac:dyDescent="0.25">
      <c r="C952" s="21"/>
    </row>
    <row r="953" spans="3:3" ht="15.75" customHeight="1" x14ac:dyDescent="0.25">
      <c r="C953" s="21"/>
    </row>
    <row r="954" spans="3:3" ht="15.75" customHeight="1" x14ac:dyDescent="0.25">
      <c r="C954" s="21"/>
    </row>
    <row r="955" spans="3:3" ht="15.75" customHeight="1" x14ac:dyDescent="0.25">
      <c r="C955" s="21"/>
    </row>
    <row r="956" spans="3:3" ht="15.75" customHeight="1" x14ac:dyDescent="0.25">
      <c r="C956" s="21"/>
    </row>
    <row r="957" spans="3:3" ht="15.75" customHeight="1" x14ac:dyDescent="0.25">
      <c r="C957" s="21"/>
    </row>
    <row r="958" spans="3:3" ht="15.75" customHeight="1" x14ac:dyDescent="0.25">
      <c r="C958" s="21"/>
    </row>
    <row r="959" spans="3:3" ht="15.75" customHeight="1" x14ac:dyDescent="0.25">
      <c r="C959" s="21"/>
    </row>
    <row r="960" spans="3:3" ht="15.75" customHeight="1" x14ac:dyDescent="0.25">
      <c r="C960" s="21"/>
    </row>
    <row r="961" spans="3:3" ht="15.75" customHeight="1" x14ac:dyDescent="0.25">
      <c r="C961" s="21"/>
    </row>
    <row r="962" spans="3:3" ht="15.75" customHeight="1" x14ac:dyDescent="0.25">
      <c r="C962" s="21"/>
    </row>
    <row r="963" spans="3:3" ht="15.75" customHeight="1" x14ac:dyDescent="0.25">
      <c r="C963" s="21"/>
    </row>
    <row r="964" spans="3:3" ht="15.75" customHeight="1" x14ac:dyDescent="0.25">
      <c r="C964" s="21"/>
    </row>
    <row r="965" spans="3:3" ht="15.75" customHeight="1" x14ac:dyDescent="0.25">
      <c r="C965" s="21"/>
    </row>
    <row r="966" spans="3:3" ht="15.75" customHeight="1" x14ac:dyDescent="0.25">
      <c r="C966" s="21"/>
    </row>
    <row r="967" spans="3:3" ht="15.75" customHeight="1" x14ac:dyDescent="0.25">
      <c r="C967" s="21"/>
    </row>
    <row r="968" spans="3:3" ht="15.75" customHeight="1" x14ac:dyDescent="0.25">
      <c r="C968" s="21"/>
    </row>
    <row r="969" spans="3:3" ht="15.75" customHeight="1" x14ac:dyDescent="0.25">
      <c r="C969" s="21"/>
    </row>
    <row r="970" spans="3:3" ht="15.75" customHeight="1" x14ac:dyDescent="0.25">
      <c r="C970" s="21"/>
    </row>
    <row r="971" spans="3:3" ht="15.75" customHeight="1" x14ac:dyDescent="0.25">
      <c r="C971" s="21"/>
    </row>
    <row r="972" spans="3:3" ht="15.75" customHeight="1" x14ac:dyDescent="0.25">
      <c r="C972" s="21"/>
    </row>
    <row r="973" spans="3:3" ht="15.75" customHeight="1" x14ac:dyDescent="0.25">
      <c r="C973" s="21"/>
    </row>
    <row r="974" spans="3:3" ht="15.75" customHeight="1" x14ac:dyDescent="0.25">
      <c r="C974" s="21"/>
    </row>
    <row r="975" spans="3:3" ht="15.75" customHeight="1" x14ac:dyDescent="0.25">
      <c r="C975" s="21"/>
    </row>
    <row r="976" spans="3:3" ht="15.75" customHeight="1" x14ac:dyDescent="0.25">
      <c r="C976" s="21"/>
    </row>
    <row r="977" spans="3:3" ht="15.75" customHeight="1" x14ac:dyDescent="0.25">
      <c r="C977" s="21"/>
    </row>
    <row r="978" spans="3:3" ht="15.75" customHeight="1" x14ac:dyDescent="0.25">
      <c r="C978" s="21"/>
    </row>
    <row r="979" spans="3:3" ht="15.75" customHeight="1" x14ac:dyDescent="0.25">
      <c r="C979" s="21"/>
    </row>
    <row r="980" spans="3:3" ht="15.75" customHeight="1" x14ac:dyDescent="0.25">
      <c r="C980" s="21"/>
    </row>
    <row r="981" spans="3:3" ht="15.75" customHeight="1" x14ac:dyDescent="0.25">
      <c r="C981" s="21"/>
    </row>
    <row r="982" spans="3:3" ht="15.75" customHeight="1" x14ac:dyDescent="0.25">
      <c r="C982" s="21"/>
    </row>
    <row r="983" spans="3:3" ht="15.75" customHeight="1" x14ac:dyDescent="0.25">
      <c r="C983" s="21"/>
    </row>
    <row r="984" spans="3:3" ht="15.75" customHeight="1" x14ac:dyDescent="0.25">
      <c r="C984" s="21"/>
    </row>
    <row r="985" spans="3:3" ht="15.75" customHeight="1" x14ac:dyDescent="0.25">
      <c r="C985" s="21"/>
    </row>
    <row r="986" spans="3:3" ht="15.75" customHeight="1" x14ac:dyDescent="0.25">
      <c r="C986" s="21"/>
    </row>
    <row r="987" spans="3:3" ht="15.75" customHeight="1" x14ac:dyDescent="0.25">
      <c r="C987" s="21"/>
    </row>
    <row r="988" spans="3:3" ht="15.75" customHeight="1" x14ac:dyDescent="0.25">
      <c r="C988" s="21"/>
    </row>
    <row r="989" spans="3:3" ht="15.75" customHeight="1" x14ac:dyDescent="0.25">
      <c r="C989" s="21"/>
    </row>
    <row r="990" spans="3:3" ht="15.75" customHeight="1" x14ac:dyDescent="0.25">
      <c r="C990" s="21"/>
    </row>
    <row r="991" spans="3:3" ht="15.75" customHeight="1" x14ac:dyDescent="0.25">
      <c r="C991" s="21"/>
    </row>
    <row r="992" spans="3:3" ht="15.75" customHeight="1" x14ac:dyDescent="0.25">
      <c r="C992" s="21"/>
    </row>
    <row r="993" spans="3:3" ht="15.75" customHeight="1" x14ac:dyDescent="0.25">
      <c r="C993" s="21"/>
    </row>
    <row r="994" spans="3:3" ht="15.75" customHeight="1" x14ac:dyDescent="0.25">
      <c r="C994" s="21"/>
    </row>
    <row r="995" spans="3:3" ht="15.75" customHeight="1" x14ac:dyDescent="0.25">
      <c r="C995" s="21"/>
    </row>
    <row r="996" spans="3:3" ht="15.75" customHeight="1" x14ac:dyDescent="0.25">
      <c r="C996" s="21"/>
    </row>
    <row r="997" spans="3:3" ht="15.75" customHeight="1" x14ac:dyDescent="0.25">
      <c r="C997" s="21"/>
    </row>
    <row r="998" spans="3:3" ht="15.75" customHeight="1" x14ac:dyDescent="0.25">
      <c r="C998" s="21"/>
    </row>
    <row r="999" spans="3:3" ht="15.75" customHeight="1" x14ac:dyDescent="0.25">
      <c r="C999" s="21"/>
    </row>
    <row r="1000" spans="3:3" ht="15.75" customHeight="1" x14ac:dyDescent="0.25">
      <c r="C1000" s="21"/>
    </row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00"/>
  <sheetViews>
    <sheetView zoomScale="85" zoomScaleNormal="85" workbookViewId="0">
      <selection activeCell="P2" sqref="P2"/>
    </sheetView>
  </sheetViews>
  <sheetFormatPr defaultColWidth="12.5703125" defaultRowHeight="15" customHeight="1" x14ac:dyDescent="0.25"/>
  <cols>
    <col min="1" max="1" width="4.140625" style="15" customWidth="1"/>
    <col min="2" max="2" width="63" style="15" customWidth="1"/>
    <col min="3" max="3" width="9.140625" style="15" customWidth="1"/>
    <col min="4" max="26" width="8.5703125" style="15" customWidth="1"/>
    <col min="27" max="16384" width="12.5703125" style="15"/>
  </cols>
  <sheetData>
    <row r="1" spans="1:17" ht="29.25" x14ac:dyDescent="0.25">
      <c r="A1" s="81" t="s">
        <v>92</v>
      </c>
      <c r="B1" s="82" t="s">
        <v>174</v>
      </c>
      <c r="C1" s="83" t="s">
        <v>73</v>
      </c>
      <c r="D1" s="29" t="s">
        <v>91</v>
      </c>
      <c r="E1" s="87" t="s">
        <v>175</v>
      </c>
      <c r="F1" s="87" t="s">
        <v>176</v>
      </c>
      <c r="G1" s="87" t="s">
        <v>177</v>
      </c>
      <c r="H1" s="87" t="s">
        <v>178</v>
      </c>
      <c r="I1" s="87" t="s">
        <v>179</v>
      </c>
      <c r="J1" s="33" t="s">
        <v>76</v>
      </c>
      <c r="K1" s="87" t="s">
        <v>175</v>
      </c>
      <c r="L1" s="87" t="s">
        <v>176</v>
      </c>
      <c r="M1" s="87" t="s">
        <v>177</v>
      </c>
      <c r="N1" s="87" t="s">
        <v>178</v>
      </c>
      <c r="O1" s="87" t="s">
        <v>179</v>
      </c>
      <c r="P1" s="33" t="s">
        <v>76</v>
      </c>
      <c r="Q1" s="32" t="s">
        <v>93</v>
      </c>
    </row>
    <row r="2" spans="1:17" ht="30" x14ac:dyDescent="0.25">
      <c r="A2" s="84">
        <v>1</v>
      </c>
      <c r="B2" s="85" t="s">
        <v>152</v>
      </c>
      <c r="C2" s="86" t="s">
        <v>42</v>
      </c>
      <c r="D2" s="30">
        <f>Ekspektasi!D2</f>
        <v>5.3818669048682446E-2</v>
      </c>
      <c r="E2" s="78">
        <f t="array" ref="E2:I22">TRANSPOSE('Apartemen di Alam Sutera'!E32:Y36)</f>
        <v>0</v>
      </c>
      <c r="F2" s="78">
        <v>0</v>
      </c>
      <c r="G2" s="78">
        <v>0</v>
      </c>
      <c r="H2" s="78">
        <v>0.41604095563139937</v>
      </c>
      <c r="I2" s="78">
        <v>0.39317406143344713</v>
      </c>
      <c r="J2" s="78">
        <f t="shared" ref="J2:J22" si="0">SUM(E2:I2)</f>
        <v>0.80921501706484644</v>
      </c>
      <c r="K2" s="35">
        <f t="shared" ref="K2:O17" si="1">E2/$J2</f>
        <v>0</v>
      </c>
      <c r="L2" s="35">
        <f t="shared" si="1"/>
        <v>0</v>
      </c>
      <c r="M2" s="35">
        <f t="shared" si="1"/>
        <v>0</v>
      </c>
      <c r="N2" s="35">
        <f t="shared" si="1"/>
        <v>0.51412905946857868</v>
      </c>
      <c r="O2" s="35">
        <f t="shared" si="1"/>
        <v>0.48587094053142138</v>
      </c>
      <c r="P2" s="35">
        <f t="shared" ref="P2:P22" si="2">O2+N2+M2+L2+K2</f>
        <v>1</v>
      </c>
      <c r="Q2" s="35">
        <f t="array" ref="Q2">MMULT(K2:O2,$C$24:$C$28)</f>
        <v>4.4858709405314219</v>
      </c>
    </row>
    <row r="3" spans="1:17" ht="60" x14ac:dyDescent="0.25">
      <c r="A3" s="84">
        <v>2</v>
      </c>
      <c r="B3" s="85" t="s">
        <v>153</v>
      </c>
      <c r="C3" s="86" t="s">
        <v>43</v>
      </c>
      <c r="D3" s="30">
        <f>Ekspektasi!D3</f>
        <v>5.716837874050916E-2</v>
      </c>
      <c r="E3" s="78">
        <v>0</v>
      </c>
      <c r="F3" s="78">
        <v>0</v>
      </c>
      <c r="G3" s="78">
        <v>0</v>
      </c>
      <c r="H3" s="78">
        <v>0.12764505119453926</v>
      </c>
      <c r="I3" s="78">
        <v>0.72935153583617762</v>
      </c>
      <c r="J3" s="78">
        <f t="shared" si="0"/>
        <v>0.85699658703071691</v>
      </c>
      <c r="K3" s="35">
        <f t="shared" si="1"/>
        <v>0</v>
      </c>
      <c r="L3" s="35">
        <f t="shared" si="1"/>
        <v>0</v>
      </c>
      <c r="M3" s="35">
        <f t="shared" si="1"/>
        <v>0</v>
      </c>
      <c r="N3" s="35">
        <f t="shared" si="1"/>
        <v>0.14894464356829945</v>
      </c>
      <c r="O3" s="35">
        <f t="shared" si="1"/>
        <v>0.85105535643170049</v>
      </c>
      <c r="P3" s="35">
        <f t="shared" si="2"/>
        <v>1</v>
      </c>
      <c r="Q3" s="35">
        <f t="array" ref="Q3">MMULT(K3:O3,$C$24:$C$28)</f>
        <v>4.8510553564317007</v>
      </c>
    </row>
    <row r="4" spans="1:17" ht="45" x14ac:dyDescent="0.25">
      <c r="A4" s="84">
        <v>3</v>
      </c>
      <c r="B4" s="85" t="s">
        <v>154</v>
      </c>
      <c r="C4" s="86" t="s">
        <v>44</v>
      </c>
      <c r="D4" s="30">
        <f>Ekspektasi!D4</f>
        <v>5.8731576596694958E-2</v>
      </c>
      <c r="E4" s="78">
        <v>0</v>
      </c>
      <c r="F4" s="78">
        <v>0</v>
      </c>
      <c r="G4" s="78">
        <v>0</v>
      </c>
      <c r="H4" s="78">
        <v>0.39317406143344713</v>
      </c>
      <c r="I4" s="78">
        <v>0.4883959044368601</v>
      </c>
      <c r="J4" s="78">
        <f t="shared" si="0"/>
        <v>0.88156996587030723</v>
      </c>
      <c r="K4" s="35">
        <f t="shared" si="1"/>
        <v>0</v>
      </c>
      <c r="L4" s="35">
        <f t="shared" si="1"/>
        <v>0</v>
      </c>
      <c r="M4" s="35">
        <f t="shared" si="1"/>
        <v>0</v>
      </c>
      <c r="N4" s="35">
        <f t="shared" si="1"/>
        <v>0.44599303135888502</v>
      </c>
      <c r="O4" s="35">
        <f t="shared" si="1"/>
        <v>0.55400696864111498</v>
      </c>
      <c r="P4" s="35">
        <f t="shared" si="2"/>
        <v>1</v>
      </c>
      <c r="Q4" s="35">
        <f t="array" ref="Q4">MMULT(K4:O4,$C$24:$C$28)</f>
        <v>4.5540069686411151</v>
      </c>
    </row>
    <row r="5" spans="1:17" ht="30" x14ac:dyDescent="0.25">
      <c r="A5" s="84">
        <v>4</v>
      </c>
      <c r="B5" s="85" t="s">
        <v>155</v>
      </c>
      <c r="C5" s="86" t="s">
        <v>45</v>
      </c>
      <c r="D5" s="30">
        <f>Ekspektasi!D5</f>
        <v>5.3818669048682446E-2</v>
      </c>
      <c r="E5" s="78">
        <v>0</v>
      </c>
      <c r="F5" s="78">
        <v>0</v>
      </c>
      <c r="G5" s="78">
        <v>0</v>
      </c>
      <c r="H5" s="78">
        <v>0.51433447098976115</v>
      </c>
      <c r="I5" s="78">
        <v>0.29385665529010241</v>
      </c>
      <c r="J5" s="78">
        <f t="shared" si="0"/>
        <v>0.80819112627986356</v>
      </c>
      <c r="K5" s="35">
        <f t="shared" si="1"/>
        <v>0</v>
      </c>
      <c r="L5" s="35">
        <f t="shared" si="1"/>
        <v>0</v>
      </c>
      <c r="M5" s="35">
        <f t="shared" si="1"/>
        <v>0</v>
      </c>
      <c r="N5" s="35">
        <f t="shared" si="1"/>
        <v>0.63640202702702708</v>
      </c>
      <c r="O5" s="35">
        <f t="shared" si="1"/>
        <v>0.36359797297297297</v>
      </c>
      <c r="P5" s="35">
        <f t="shared" si="2"/>
        <v>1</v>
      </c>
      <c r="Q5" s="35">
        <f t="array" ref="Q5">MMULT(K5:O5,$C$24:$C$28)</f>
        <v>4.3635979729729737</v>
      </c>
    </row>
    <row r="6" spans="1:17" ht="15.75" x14ac:dyDescent="0.25">
      <c r="A6" s="84">
        <v>5</v>
      </c>
      <c r="B6" s="85" t="s">
        <v>156</v>
      </c>
      <c r="C6" s="86" t="s">
        <v>46</v>
      </c>
      <c r="D6" s="30">
        <f>Ekspektasi!D6</f>
        <v>3.3497096918267084E-2</v>
      </c>
      <c r="E6" s="78">
        <v>0</v>
      </c>
      <c r="F6" s="78">
        <v>0</v>
      </c>
      <c r="G6" s="78">
        <v>7.3378839590443695E-2</v>
      </c>
      <c r="H6" s="78">
        <v>0</v>
      </c>
      <c r="I6" s="78">
        <v>0.42901023890784989</v>
      </c>
      <c r="J6" s="78">
        <f t="shared" si="0"/>
        <v>0.50238907849829362</v>
      </c>
      <c r="K6" s="35">
        <f t="shared" si="1"/>
        <v>0</v>
      </c>
      <c r="L6" s="35">
        <f t="shared" si="1"/>
        <v>0</v>
      </c>
      <c r="M6" s="35">
        <f t="shared" si="1"/>
        <v>0.14605978260869565</v>
      </c>
      <c r="N6" s="35">
        <f t="shared" si="1"/>
        <v>0</v>
      </c>
      <c r="O6" s="35">
        <f t="shared" si="1"/>
        <v>0.85394021739130432</v>
      </c>
      <c r="P6" s="35">
        <f t="shared" si="2"/>
        <v>1</v>
      </c>
      <c r="Q6" s="35">
        <f t="array" ref="Q6">MMULT(K6:O6,$C$24:$C$28)</f>
        <v>4.7078804347826084</v>
      </c>
    </row>
    <row r="7" spans="1:17" ht="30" x14ac:dyDescent="0.25">
      <c r="A7" s="84">
        <v>6</v>
      </c>
      <c r="B7" s="85" t="s">
        <v>157</v>
      </c>
      <c r="C7" s="86" t="s">
        <v>47</v>
      </c>
      <c r="D7" s="30">
        <f>Ekspektasi!D7</f>
        <v>3.5730236712818227E-2</v>
      </c>
      <c r="E7" s="78">
        <v>0</v>
      </c>
      <c r="F7" s="78">
        <v>0</v>
      </c>
      <c r="G7" s="78">
        <v>0</v>
      </c>
      <c r="H7" s="78">
        <v>0.22627986348122869</v>
      </c>
      <c r="I7" s="78">
        <v>0.31126279863481232</v>
      </c>
      <c r="J7" s="78">
        <f t="shared" si="0"/>
        <v>0.53754266211604107</v>
      </c>
      <c r="K7" s="35">
        <f t="shared" si="1"/>
        <v>0</v>
      </c>
      <c r="L7" s="35">
        <f t="shared" si="1"/>
        <v>0</v>
      </c>
      <c r="M7" s="35">
        <f t="shared" si="1"/>
        <v>0</v>
      </c>
      <c r="N7" s="35">
        <f t="shared" si="1"/>
        <v>0.42095238095238091</v>
      </c>
      <c r="O7" s="35">
        <f t="shared" si="1"/>
        <v>0.57904761904761903</v>
      </c>
      <c r="P7" s="35">
        <f t="shared" si="2"/>
        <v>1</v>
      </c>
      <c r="Q7" s="35">
        <f t="array" ref="Q7">MMULT(K7:O7,$C$24:$C$28)</f>
        <v>4.5790476190476186</v>
      </c>
    </row>
    <row r="8" spans="1:17" ht="30" x14ac:dyDescent="0.25">
      <c r="A8" s="84">
        <v>7</v>
      </c>
      <c r="B8" s="85" t="s">
        <v>158</v>
      </c>
      <c r="C8" s="86" t="s">
        <v>48</v>
      </c>
      <c r="D8" s="30">
        <f>Ekspektasi!D8</f>
        <v>3.7740062527914252E-2</v>
      </c>
      <c r="E8" s="78">
        <v>0</v>
      </c>
      <c r="F8" s="78">
        <v>0</v>
      </c>
      <c r="G8" s="78">
        <v>9.8634812286689438E-2</v>
      </c>
      <c r="H8" s="78">
        <v>0.27679180887372018</v>
      </c>
      <c r="I8" s="78">
        <v>0.1901023890784983</v>
      </c>
      <c r="J8" s="78">
        <f t="shared" si="0"/>
        <v>0.56552901023890789</v>
      </c>
      <c r="K8" s="35">
        <f t="shared" si="1"/>
        <v>0</v>
      </c>
      <c r="L8" s="35">
        <f t="shared" si="1"/>
        <v>0</v>
      </c>
      <c r="M8" s="35">
        <f t="shared" si="1"/>
        <v>0.17441158720579361</v>
      </c>
      <c r="N8" s="35">
        <f t="shared" si="1"/>
        <v>0.48943874471937238</v>
      </c>
      <c r="O8" s="35">
        <f t="shared" si="1"/>
        <v>0.33614966807483404</v>
      </c>
      <c r="P8" s="35">
        <f t="shared" si="2"/>
        <v>1</v>
      </c>
      <c r="Q8" s="35">
        <f t="array" ref="Q8">MMULT(K8:O8,$C$24:$C$28)</f>
        <v>4.161738080869041</v>
      </c>
    </row>
    <row r="9" spans="1:17" ht="15.75" x14ac:dyDescent="0.25">
      <c r="A9" s="84">
        <v>8</v>
      </c>
      <c r="B9" s="85" t="s">
        <v>159</v>
      </c>
      <c r="C9" s="86" t="s">
        <v>49</v>
      </c>
      <c r="D9" s="30">
        <f>Ekspektasi!D9</f>
        <v>3.7516748548459135E-2</v>
      </c>
      <c r="E9" s="78">
        <v>0</v>
      </c>
      <c r="F9" s="78">
        <v>0</v>
      </c>
      <c r="G9" s="78">
        <v>0</v>
      </c>
      <c r="H9" s="78">
        <v>0.19317406143344712</v>
      </c>
      <c r="I9" s="78">
        <v>0.37098976109215021</v>
      </c>
      <c r="J9" s="78">
        <f t="shared" si="0"/>
        <v>0.56416382252559738</v>
      </c>
      <c r="K9" s="35">
        <f t="shared" si="1"/>
        <v>0</v>
      </c>
      <c r="L9" s="35">
        <f t="shared" si="1"/>
        <v>0</v>
      </c>
      <c r="M9" s="35">
        <f t="shared" si="1"/>
        <v>0</v>
      </c>
      <c r="N9" s="35">
        <f t="shared" si="1"/>
        <v>0.34240774349667269</v>
      </c>
      <c r="O9" s="35">
        <f t="shared" si="1"/>
        <v>0.6575922565033272</v>
      </c>
      <c r="P9" s="35">
        <f t="shared" si="2"/>
        <v>0.99999999999999989</v>
      </c>
      <c r="Q9" s="35">
        <f t="array" ref="Q9">MMULT(K9:O9,$C$24:$C$28)</f>
        <v>4.6575922565033263</v>
      </c>
    </row>
    <row r="10" spans="1:17" ht="30" x14ac:dyDescent="0.25">
      <c r="A10" s="84">
        <v>9</v>
      </c>
      <c r="B10" s="85" t="s">
        <v>160</v>
      </c>
      <c r="C10" s="86" t="s">
        <v>50</v>
      </c>
      <c r="D10" s="30">
        <f>Ekspektasi!D10</f>
        <v>5.1808843233586428E-2</v>
      </c>
      <c r="E10" s="78">
        <v>0</v>
      </c>
      <c r="F10" s="78">
        <v>0</v>
      </c>
      <c r="G10" s="78">
        <v>0</v>
      </c>
      <c r="H10" s="78">
        <v>0.42969283276450515</v>
      </c>
      <c r="I10" s="78">
        <v>0.34880546075085328</v>
      </c>
      <c r="J10" s="78">
        <f t="shared" si="0"/>
        <v>0.77849829351535837</v>
      </c>
      <c r="K10" s="35">
        <f t="shared" si="1"/>
        <v>0</v>
      </c>
      <c r="L10" s="35">
        <f t="shared" si="1"/>
        <v>0</v>
      </c>
      <c r="M10" s="35">
        <f t="shared" si="1"/>
        <v>0</v>
      </c>
      <c r="N10" s="35">
        <f t="shared" si="1"/>
        <v>0.55195089872862779</v>
      </c>
      <c r="O10" s="35">
        <f t="shared" si="1"/>
        <v>0.44804910127137226</v>
      </c>
      <c r="P10" s="35">
        <f t="shared" si="2"/>
        <v>1</v>
      </c>
      <c r="Q10" s="35">
        <f t="array" ref="Q10">MMULT(K10:O10,$C$24:$C$28)</f>
        <v>4.4480491012713728</v>
      </c>
    </row>
    <row r="11" spans="1:17" ht="15.75" x14ac:dyDescent="0.25">
      <c r="A11" s="84">
        <v>10</v>
      </c>
      <c r="B11" s="85" t="s">
        <v>161</v>
      </c>
      <c r="C11" s="86" t="s">
        <v>51</v>
      </c>
      <c r="D11" s="30">
        <f>Ekspektasi!D11</f>
        <v>3.1263957123715949E-2</v>
      </c>
      <c r="E11" s="78">
        <v>0</v>
      </c>
      <c r="F11" s="78">
        <v>0</v>
      </c>
      <c r="G11" s="78">
        <v>0</v>
      </c>
      <c r="H11" s="78">
        <v>0.1566552901023891</v>
      </c>
      <c r="I11" s="78">
        <v>0.31126279863481232</v>
      </c>
      <c r="J11" s="78">
        <f t="shared" si="0"/>
        <v>0.46791808873720142</v>
      </c>
      <c r="K11" s="35">
        <f t="shared" si="1"/>
        <v>0</v>
      </c>
      <c r="L11" s="35">
        <f t="shared" si="1"/>
        <v>0</v>
      </c>
      <c r="M11" s="35">
        <f t="shared" si="1"/>
        <v>0</v>
      </c>
      <c r="N11" s="35">
        <f t="shared" si="1"/>
        <v>0.33479212253829321</v>
      </c>
      <c r="O11" s="35">
        <f t="shared" si="1"/>
        <v>0.66520787746170673</v>
      </c>
      <c r="P11" s="35">
        <f t="shared" si="2"/>
        <v>1</v>
      </c>
      <c r="Q11" s="35">
        <f t="array" ref="Q11">MMULT(K11:O11,$C$24:$C$28)</f>
        <v>4.6652078774617065</v>
      </c>
    </row>
    <row r="12" spans="1:17" ht="15.75" x14ac:dyDescent="0.25">
      <c r="A12" s="84">
        <v>11</v>
      </c>
      <c r="B12" s="85" t="s">
        <v>162</v>
      </c>
      <c r="C12" s="86" t="s">
        <v>52</v>
      </c>
      <c r="D12" s="30">
        <f>Ekspektasi!D12</f>
        <v>3.9303260384100043E-2</v>
      </c>
      <c r="E12" s="78">
        <v>0</v>
      </c>
      <c r="F12" s="78">
        <v>0</v>
      </c>
      <c r="G12" s="78">
        <v>0</v>
      </c>
      <c r="H12" s="78">
        <v>7.3378839590443695E-2</v>
      </c>
      <c r="I12" s="78">
        <v>0.51569965870307177</v>
      </c>
      <c r="J12" s="78">
        <f t="shared" si="0"/>
        <v>0.58907849829351544</v>
      </c>
      <c r="K12" s="35">
        <f t="shared" si="1"/>
        <v>0</v>
      </c>
      <c r="L12" s="35">
        <f t="shared" si="1"/>
        <v>0</v>
      </c>
      <c r="M12" s="35">
        <f t="shared" si="1"/>
        <v>0</v>
      </c>
      <c r="N12" s="35">
        <f t="shared" si="1"/>
        <v>0.12456546929316338</v>
      </c>
      <c r="O12" s="35">
        <f t="shared" si="1"/>
        <v>0.87543453070683663</v>
      </c>
      <c r="P12" s="35">
        <f t="shared" si="2"/>
        <v>1</v>
      </c>
      <c r="Q12" s="35">
        <f t="array" ref="Q12">MMULT(K12:O12,$C$24:$C$28)</f>
        <v>4.875434530706837</v>
      </c>
    </row>
    <row r="13" spans="1:17" ht="15.75" x14ac:dyDescent="0.25">
      <c r="A13" s="84">
        <v>12</v>
      </c>
      <c r="B13" s="85" t="s">
        <v>163</v>
      </c>
      <c r="C13" s="86" t="s">
        <v>53</v>
      </c>
      <c r="D13" s="30">
        <f>Ekspektasi!D13</f>
        <v>6.2081286288521671E-2</v>
      </c>
      <c r="E13" s="78">
        <v>0</v>
      </c>
      <c r="F13" s="78">
        <v>0</v>
      </c>
      <c r="G13" s="78">
        <v>0.10375426621160411</v>
      </c>
      <c r="H13" s="78">
        <v>0.22901023890784986</v>
      </c>
      <c r="I13" s="78">
        <v>0.59761092150170658</v>
      </c>
      <c r="J13" s="78">
        <f t="shared" si="0"/>
        <v>0.93037542662116057</v>
      </c>
      <c r="K13" s="35">
        <f t="shared" si="1"/>
        <v>0</v>
      </c>
      <c r="L13" s="35">
        <f t="shared" si="1"/>
        <v>0</v>
      </c>
      <c r="M13" s="35">
        <f t="shared" si="1"/>
        <v>0.111518708730741</v>
      </c>
      <c r="N13" s="35">
        <f t="shared" si="1"/>
        <v>0.24614820249449743</v>
      </c>
      <c r="O13" s="35">
        <f t="shared" si="1"/>
        <v>0.64233308877476158</v>
      </c>
      <c r="P13" s="35">
        <f t="shared" si="2"/>
        <v>1</v>
      </c>
      <c r="Q13" s="35">
        <f t="array" ref="Q13">MMULT(K13:O13,$C$24:$C$28)</f>
        <v>4.5308143800440206</v>
      </c>
    </row>
    <row r="14" spans="1:17" ht="15.75" x14ac:dyDescent="0.25">
      <c r="A14" s="84">
        <v>13</v>
      </c>
      <c r="B14" s="85" t="s">
        <v>164</v>
      </c>
      <c r="C14" s="86" t="s">
        <v>54</v>
      </c>
      <c r="D14" s="30">
        <f>Ekspektasi!D14</f>
        <v>6.2751228226887015E-2</v>
      </c>
      <c r="E14" s="78">
        <v>0</v>
      </c>
      <c r="F14" s="78">
        <v>0</v>
      </c>
      <c r="G14" s="78">
        <v>9.8976109215017077E-3</v>
      </c>
      <c r="H14" s="78">
        <v>0.38703071672354949</v>
      </c>
      <c r="I14" s="78">
        <v>0.54334470989761097</v>
      </c>
      <c r="J14" s="78">
        <f t="shared" si="0"/>
        <v>0.94027303754266223</v>
      </c>
      <c r="K14" s="35">
        <f t="shared" si="1"/>
        <v>0</v>
      </c>
      <c r="L14" s="35">
        <f t="shared" si="1"/>
        <v>0</v>
      </c>
      <c r="M14" s="35">
        <f t="shared" si="1"/>
        <v>1.0526315789473684E-2</v>
      </c>
      <c r="N14" s="35">
        <f t="shared" si="1"/>
        <v>0.41161524500907437</v>
      </c>
      <c r="O14" s="35">
        <f t="shared" si="1"/>
        <v>0.57785843920145186</v>
      </c>
      <c r="P14" s="35">
        <f t="shared" si="2"/>
        <v>1</v>
      </c>
      <c r="Q14" s="35">
        <f t="array" ref="Q14">MMULT(K14:O14,$C$24:$C$28)</f>
        <v>4.5673321234119779</v>
      </c>
    </row>
    <row r="15" spans="1:17" ht="45" x14ac:dyDescent="0.25">
      <c r="A15" s="84">
        <v>14</v>
      </c>
      <c r="B15" s="85" t="s">
        <v>165</v>
      </c>
      <c r="C15" s="86" t="s">
        <v>55</v>
      </c>
      <c r="D15" s="30">
        <f>Ekspektasi!D15</f>
        <v>5.716837874050916E-2</v>
      </c>
      <c r="E15" s="78">
        <v>0</v>
      </c>
      <c r="F15" s="78">
        <v>0</v>
      </c>
      <c r="G15" s="78">
        <v>0.23139931740614336</v>
      </c>
      <c r="H15" s="78">
        <v>0.26552901023890785</v>
      </c>
      <c r="I15" s="78">
        <v>0.36006825938566556</v>
      </c>
      <c r="J15" s="78">
        <f t="shared" si="0"/>
        <v>0.85699658703071679</v>
      </c>
      <c r="K15" s="35">
        <f t="shared" si="1"/>
        <v>0</v>
      </c>
      <c r="L15" s="35">
        <f t="shared" si="1"/>
        <v>0</v>
      </c>
      <c r="M15" s="35">
        <f t="shared" si="1"/>
        <v>0.27001194743130225</v>
      </c>
      <c r="N15" s="35">
        <f t="shared" si="1"/>
        <v>0.30983671843886895</v>
      </c>
      <c r="O15" s="35">
        <f t="shared" si="1"/>
        <v>0.42015133412982875</v>
      </c>
      <c r="P15" s="35">
        <f t="shared" si="2"/>
        <v>1</v>
      </c>
      <c r="Q15" s="35">
        <f t="array" ref="Q15">MMULT(K15:O15,$C$24:$C$28)</f>
        <v>4.1501393866985268</v>
      </c>
    </row>
    <row r="16" spans="1:17" ht="30" x14ac:dyDescent="0.25">
      <c r="A16" s="84">
        <v>15</v>
      </c>
      <c r="B16" s="85" t="s">
        <v>166</v>
      </c>
      <c r="C16" s="86" t="s">
        <v>56</v>
      </c>
      <c r="D16" s="30">
        <f>Ekspektasi!D16</f>
        <v>4.9799017418490403E-2</v>
      </c>
      <c r="E16" s="78">
        <v>0</v>
      </c>
      <c r="F16" s="78">
        <v>0</v>
      </c>
      <c r="G16" s="78">
        <v>0.10375426621160411</v>
      </c>
      <c r="H16" s="78">
        <v>0.12764505119453926</v>
      </c>
      <c r="I16" s="78">
        <v>0.51569965870307177</v>
      </c>
      <c r="J16" s="78">
        <f t="shared" si="0"/>
        <v>0.74709897610921516</v>
      </c>
      <c r="K16" s="35">
        <f t="shared" si="1"/>
        <v>0</v>
      </c>
      <c r="L16" s="35">
        <f t="shared" si="1"/>
        <v>0</v>
      </c>
      <c r="M16" s="35">
        <f t="shared" si="1"/>
        <v>0.13887619917770672</v>
      </c>
      <c r="N16" s="35">
        <f t="shared" si="1"/>
        <v>0.17085427135678388</v>
      </c>
      <c r="O16" s="35">
        <f t="shared" si="1"/>
        <v>0.69026952946550935</v>
      </c>
      <c r="P16" s="35">
        <f t="shared" si="2"/>
        <v>1</v>
      </c>
      <c r="Q16" s="35">
        <f t="array" ref="Q16">MMULT(K16:O16,$C$24:$C$28)</f>
        <v>4.5513933302878025</v>
      </c>
    </row>
    <row r="17" spans="1:17" ht="30" x14ac:dyDescent="0.25">
      <c r="A17" s="84">
        <v>16</v>
      </c>
      <c r="B17" s="85" t="s">
        <v>167</v>
      </c>
      <c r="C17" s="86" t="s">
        <v>57</v>
      </c>
      <c r="D17" s="30">
        <f>Ekspektasi!D17</f>
        <v>5.1585529254131311E-2</v>
      </c>
      <c r="E17" s="78">
        <v>0</v>
      </c>
      <c r="F17" s="78">
        <v>0</v>
      </c>
      <c r="G17" s="78">
        <v>0</v>
      </c>
      <c r="H17" s="78">
        <v>0.38703071672354949</v>
      </c>
      <c r="I17" s="78">
        <v>0.38668941979522187</v>
      </c>
      <c r="J17" s="78">
        <f t="shared" si="0"/>
        <v>0.77372013651877136</v>
      </c>
      <c r="K17" s="35">
        <f t="shared" si="1"/>
        <v>0</v>
      </c>
      <c r="L17" s="35">
        <f t="shared" si="1"/>
        <v>0</v>
      </c>
      <c r="M17" s="35">
        <f t="shared" si="1"/>
        <v>0</v>
      </c>
      <c r="N17" s="35">
        <f t="shared" si="1"/>
        <v>0.50022055580061753</v>
      </c>
      <c r="O17" s="35">
        <f t="shared" si="1"/>
        <v>0.49977944419938247</v>
      </c>
      <c r="P17" s="35">
        <f t="shared" si="2"/>
        <v>1</v>
      </c>
      <c r="Q17" s="35">
        <f t="array" ref="Q17">MMULT(K17:O17,$C$24:$C$28)</f>
        <v>4.4997794441993824</v>
      </c>
    </row>
    <row r="18" spans="1:17" ht="45" x14ac:dyDescent="0.25">
      <c r="A18" s="84">
        <v>17</v>
      </c>
      <c r="B18" s="85" t="s">
        <v>173</v>
      </c>
      <c r="C18" s="86" t="s">
        <v>58</v>
      </c>
      <c r="D18" s="30">
        <f>Ekspektasi!D18</f>
        <v>2.9254131308619924E-2</v>
      </c>
      <c r="E18" s="78">
        <v>0</v>
      </c>
      <c r="F18" s="78">
        <v>0</v>
      </c>
      <c r="G18" s="78">
        <v>0</v>
      </c>
      <c r="H18" s="78">
        <v>0.28327645051194539</v>
      </c>
      <c r="I18" s="78">
        <v>0.15563139931740616</v>
      </c>
      <c r="J18" s="78">
        <f t="shared" si="0"/>
        <v>0.43890784982935155</v>
      </c>
      <c r="K18" s="35">
        <f t="shared" ref="K18:O22" si="3">E18/$J18</f>
        <v>0</v>
      </c>
      <c r="L18" s="35">
        <f t="shared" si="3"/>
        <v>0</v>
      </c>
      <c r="M18" s="35">
        <f t="shared" si="3"/>
        <v>0</v>
      </c>
      <c r="N18" s="35">
        <f t="shared" si="3"/>
        <v>0.64541213063763603</v>
      </c>
      <c r="O18" s="35">
        <f t="shared" si="3"/>
        <v>0.35458786936236397</v>
      </c>
      <c r="P18" s="35">
        <f t="shared" si="2"/>
        <v>1</v>
      </c>
      <c r="Q18" s="35">
        <f t="array" ref="Q18">MMULT(K18:O18,$C$24:$C$28)</f>
        <v>4.3545878693623639</v>
      </c>
    </row>
    <row r="19" spans="1:17" ht="30" x14ac:dyDescent="0.25">
      <c r="A19" s="84">
        <v>18</v>
      </c>
      <c r="B19" s="85" t="s">
        <v>169</v>
      </c>
      <c r="C19" s="86" t="s">
        <v>59</v>
      </c>
      <c r="D19" s="30">
        <f>Ekspektasi!D19</f>
        <v>5.6498436802143816E-2</v>
      </c>
      <c r="E19" s="78">
        <v>0</v>
      </c>
      <c r="F19" s="78">
        <v>0</v>
      </c>
      <c r="G19" s="78">
        <v>0</v>
      </c>
      <c r="H19" s="78">
        <v>0.47781569965870307</v>
      </c>
      <c r="I19" s="78">
        <v>0.36928327645051195</v>
      </c>
      <c r="J19" s="78">
        <f t="shared" si="0"/>
        <v>0.84709897610921503</v>
      </c>
      <c r="K19" s="35">
        <f t="shared" si="3"/>
        <v>0</v>
      </c>
      <c r="L19" s="35">
        <f t="shared" si="3"/>
        <v>0</v>
      </c>
      <c r="M19" s="35">
        <f t="shared" si="3"/>
        <v>0</v>
      </c>
      <c r="N19" s="35">
        <f t="shared" si="3"/>
        <v>0.56406124093473009</v>
      </c>
      <c r="O19" s="35">
        <f t="shared" si="3"/>
        <v>0.43593875906526997</v>
      </c>
      <c r="P19" s="35">
        <f t="shared" si="2"/>
        <v>1</v>
      </c>
      <c r="Q19" s="35">
        <f t="array" ref="Q19">MMULT(K19:O19,$C$24:$C$28)</f>
        <v>4.4359387590652704</v>
      </c>
    </row>
    <row r="20" spans="1:17" ht="15.75" x14ac:dyDescent="0.25">
      <c r="A20" s="84">
        <v>19</v>
      </c>
      <c r="B20" s="85" t="s">
        <v>170</v>
      </c>
      <c r="C20" s="86" t="s">
        <v>60</v>
      </c>
      <c r="D20" s="30">
        <f>Ekspektasi!D20</f>
        <v>3.7293434569004025E-2</v>
      </c>
      <c r="E20" s="78">
        <v>0</v>
      </c>
      <c r="F20" s="78">
        <v>0</v>
      </c>
      <c r="G20" s="78">
        <v>0.12764505119453926</v>
      </c>
      <c r="H20" s="78">
        <v>0</v>
      </c>
      <c r="I20" s="78">
        <v>0.43242320819112634</v>
      </c>
      <c r="J20" s="78">
        <f t="shared" si="0"/>
        <v>0.56006825938566562</v>
      </c>
      <c r="K20" s="35">
        <f t="shared" si="3"/>
        <v>0</v>
      </c>
      <c r="L20" s="35">
        <f t="shared" si="3"/>
        <v>0</v>
      </c>
      <c r="M20" s="35">
        <f t="shared" si="3"/>
        <v>0.22790981109079828</v>
      </c>
      <c r="N20" s="35">
        <f t="shared" si="3"/>
        <v>0</v>
      </c>
      <c r="O20" s="35">
        <f t="shared" si="3"/>
        <v>0.77209018890920167</v>
      </c>
      <c r="P20" s="35">
        <f t="shared" si="2"/>
        <v>1</v>
      </c>
      <c r="Q20" s="35">
        <f t="array" ref="Q20">MMULT(K20:O20,$C$24:$C$28)</f>
        <v>4.5441803778184031</v>
      </c>
    </row>
    <row r="21" spans="1:17" ht="15.75" customHeight="1" x14ac:dyDescent="0.25">
      <c r="A21" s="84">
        <v>20</v>
      </c>
      <c r="B21" s="85" t="s">
        <v>171</v>
      </c>
      <c r="C21" s="86" t="s">
        <v>61</v>
      </c>
      <c r="D21" s="30">
        <f>Ekspektasi!D21</f>
        <v>5.1585529254131311E-2</v>
      </c>
      <c r="E21" s="78">
        <v>0</v>
      </c>
      <c r="F21" s="78">
        <v>0</v>
      </c>
      <c r="G21" s="78">
        <v>0</v>
      </c>
      <c r="H21" s="78">
        <v>0.36928327645051195</v>
      </c>
      <c r="I21" s="78">
        <v>0.40443686006825941</v>
      </c>
      <c r="J21" s="78">
        <f t="shared" si="0"/>
        <v>0.77372013651877136</v>
      </c>
      <c r="K21" s="35">
        <f t="shared" si="3"/>
        <v>0</v>
      </c>
      <c r="L21" s="35">
        <f t="shared" si="3"/>
        <v>0</v>
      </c>
      <c r="M21" s="35">
        <f t="shared" si="3"/>
        <v>0</v>
      </c>
      <c r="N21" s="35">
        <f t="shared" si="3"/>
        <v>0.47728275253639169</v>
      </c>
      <c r="O21" s="35">
        <f t="shared" si="3"/>
        <v>0.52271724746360826</v>
      </c>
      <c r="P21" s="35">
        <f t="shared" si="2"/>
        <v>1</v>
      </c>
      <c r="Q21" s="35">
        <f t="array" ref="Q21">MMULT(K21:O21,$C$24:$C$28)</f>
        <v>4.5227172474636079</v>
      </c>
    </row>
    <row r="22" spans="1:17" ht="15.75" customHeight="1" x14ac:dyDescent="0.25">
      <c r="A22" s="84">
        <v>21</v>
      </c>
      <c r="B22" s="85" t="s">
        <v>172</v>
      </c>
      <c r="C22" s="86" t="s">
        <v>62</v>
      </c>
      <c r="D22" s="30">
        <f>Ekspektasi!D22</f>
        <v>5.1585529254131311E-2</v>
      </c>
      <c r="E22" s="78">
        <v>0</v>
      </c>
      <c r="F22" s="78">
        <v>0</v>
      </c>
      <c r="G22" s="78">
        <v>0</v>
      </c>
      <c r="H22" s="78">
        <v>0.40443686006825941</v>
      </c>
      <c r="I22" s="78">
        <v>0.36928327645051195</v>
      </c>
      <c r="J22" s="78">
        <f t="shared" si="0"/>
        <v>0.77372013651877136</v>
      </c>
      <c r="K22" s="35">
        <f t="shared" si="3"/>
        <v>0</v>
      </c>
      <c r="L22" s="35">
        <f t="shared" si="3"/>
        <v>0</v>
      </c>
      <c r="M22" s="35">
        <f t="shared" si="3"/>
        <v>0</v>
      </c>
      <c r="N22" s="35">
        <f t="shared" si="3"/>
        <v>0.52271724746360826</v>
      </c>
      <c r="O22" s="35">
        <f t="shared" si="3"/>
        <v>0.47728275253639169</v>
      </c>
      <c r="P22" s="35">
        <f t="shared" si="2"/>
        <v>1</v>
      </c>
      <c r="Q22" s="35">
        <f t="array" ref="Q22">MMULT(K22:O22,$C$24:$C$28)</f>
        <v>4.4772827525363912</v>
      </c>
    </row>
    <row r="23" spans="1:17" ht="15.75" customHeight="1" x14ac:dyDescent="0.25">
      <c r="C23" s="21"/>
    </row>
    <row r="24" spans="1:17" ht="15.75" customHeight="1" x14ac:dyDescent="0.25">
      <c r="C24" s="21">
        <v>1</v>
      </c>
    </row>
    <row r="25" spans="1:17" ht="15.75" customHeight="1" x14ac:dyDescent="0.25">
      <c r="C25" s="21">
        <v>2</v>
      </c>
    </row>
    <row r="26" spans="1:17" ht="15.75" customHeight="1" x14ac:dyDescent="0.25">
      <c r="C26" s="21">
        <v>3</v>
      </c>
    </row>
    <row r="27" spans="1:17" ht="15.75" customHeight="1" x14ac:dyDescent="0.25">
      <c r="C27" s="21">
        <v>4</v>
      </c>
    </row>
    <row r="28" spans="1:17" ht="15.75" customHeight="1" x14ac:dyDescent="0.25">
      <c r="C28" s="21">
        <v>5</v>
      </c>
    </row>
    <row r="29" spans="1:17" ht="15.75" customHeight="1" x14ac:dyDescent="0.25">
      <c r="C29" s="21"/>
    </row>
    <row r="30" spans="1:17" ht="15.75" customHeight="1" x14ac:dyDescent="0.25">
      <c r="C30" s="21"/>
    </row>
    <row r="31" spans="1:17" ht="15.75" customHeight="1" x14ac:dyDescent="0.25">
      <c r="C31" s="21"/>
    </row>
    <row r="32" spans="1:17" ht="15.75" customHeight="1" x14ac:dyDescent="0.25">
      <c r="C32" s="21"/>
    </row>
    <row r="33" spans="3:3" ht="15.75" customHeight="1" x14ac:dyDescent="0.25">
      <c r="C33" s="21"/>
    </row>
    <row r="34" spans="3:3" ht="15.75" customHeight="1" x14ac:dyDescent="0.25">
      <c r="C34" s="21"/>
    </row>
    <row r="35" spans="3:3" ht="15.75" customHeight="1" x14ac:dyDescent="0.25">
      <c r="C35" s="21"/>
    </row>
    <row r="36" spans="3:3" ht="15.75" customHeight="1" x14ac:dyDescent="0.25">
      <c r="C36" s="21"/>
    </row>
    <row r="37" spans="3:3" ht="15.75" customHeight="1" x14ac:dyDescent="0.25">
      <c r="C37" s="21"/>
    </row>
    <row r="38" spans="3:3" ht="15.75" customHeight="1" x14ac:dyDescent="0.25">
      <c r="C38" s="21"/>
    </row>
    <row r="39" spans="3:3" ht="15.75" customHeight="1" x14ac:dyDescent="0.25">
      <c r="C39" s="21"/>
    </row>
    <row r="40" spans="3:3" ht="15.75" customHeight="1" x14ac:dyDescent="0.25">
      <c r="C40" s="21"/>
    </row>
    <row r="41" spans="3:3" ht="15.75" customHeight="1" x14ac:dyDescent="0.25">
      <c r="C41" s="21"/>
    </row>
    <row r="42" spans="3:3" ht="15.75" customHeight="1" x14ac:dyDescent="0.25">
      <c r="C42" s="21"/>
    </row>
    <row r="43" spans="3:3" ht="15.75" customHeight="1" x14ac:dyDescent="0.25">
      <c r="C43" s="21"/>
    </row>
    <row r="44" spans="3:3" ht="15.75" customHeight="1" x14ac:dyDescent="0.25">
      <c r="C44" s="21"/>
    </row>
    <row r="45" spans="3:3" ht="15.75" customHeight="1" x14ac:dyDescent="0.25">
      <c r="C45" s="21"/>
    </row>
    <row r="46" spans="3:3" ht="15.75" customHeight="1" x14ac:dyDescent="0.25">
      <c r="C46" s="21"/>
    </row>
    <row r="47" spans="3:3" ht="15.75" customHeight="1" x14ac:dyDescent="0.25">
      <c r="C47" s="21"/>
    </row>
    <row r="48" spans="3:3" ht="15.75" customHeight="1" x14ac:dyDescent="0.25">
      <c r="C48" s="21"/>
    </row>
    <row r="49" spans="3:3" ht="15.75" customHeight="1" x14ac:dyDescent="0.25">
      <c r="C49" s="21"/>
    </row>
    <row r="50" spans="3:3" ht="15.75" customHeight="1" x14ac:dyDescent="0.25">
      <c r="C50" s="21"/>
    </row>
    <row r="51" spans="3:3" ht="15.75" customHeight="1" x14ac:dyDescent="0.25">
      <c r="C51" s="21"/>
    </row>
    <row r="52" spans="3:3" ht="15.75" customHeight="1" x14ac:dyDescent="0.25">
      <c r="C52" s="21"/>
    </row>
    <row r="53" spans="3:3" ht="15.75" customHeight="1" x14ac:dyDescent="0.25">
      <c r="C53" s="21"/>
    </row>
    <row r="54" spans="3:3" ht="15.75" customHeight="1" x14ac:dyDescent="0.25">
      <c r="C54" s="21"/>
    </row>
    <row r="55" spans="3:3" ht="15.75" customHeight="1" x14ac:dyDescent="0.25">
      <c r="C55" s="21"/>
    </row>
    <row r="56" spans="3:3" ht="15.75" customHeight="1" x14ac:dyDescent="0.25">
      <c r="C56" s="21"/>
    </row>
    <row r="57" spans="3:3" ht="15.75" customHeight="1" x14ac:dyDescent="0.25">
      <c r="C57" s="21"/>
    </row>
    <row r="58" spans="3:3" ht="15.75" customHeight="1" x14ac:dyDescent="0.25">
      <c r="C58" s="21"/>
    </row>
    <row r="59" spans="3:3" ht="15.75" customHeight="1" x14ac:dyDescent="0.25">
      <c r="C59" s="21"/>
    </row>
    <row r="60" spans="3:3" ht="15.75" customHeight="1" x14ac:dyDescent="0.25">
      <c r="C60" s="21"/>
    </row>
    <row r="61" spans="3:3" ht="15.75" customHeight="1" x14ac:dyDescent="0.25">
      <c r="C61" s="21"/>
    </row>
    <row r="62" spans="3:3" ht="15.75" customHeight="1" x14ac:dyDescent="0.25">
      <c r="C62" s="21"/>
    </row>
    <row r="63" spans="3:3" ht="15.75" customHeight="1" x14ac:dyDescent="0.25">
      <c r="C63" s="21"/>
    </row>
    <row r="64" spans="3:3" ht="15.75" customHeight="1" x14ac:dyDescent="0.25">
      <c r="C64" s="21"/>
    </row>
    <row r="65" spans="3:3" ht="15.75" customHeight="1" x14ac:dyDescent="0.25">
      <c r="C65" s="21"/>
    </row>
    <row r="66" spans="3:3" ht="15.75" customHeight="1" x14ac:dyDescent="0.25">
      <c r="C66" s="21"/>
    </row>
    <row r="67" spans="3:3" ht="15.75" customHeight="1" x14ac:dyDescent="0.25">
      <c r="C67" s="21"/>
    </row>
    <row r="68" spans="3:3" ht="15.75" customHeight="1" x14ac:dyDescent="0.25">
      <c r="C68" s="21"/>
    </row>
    <row r="69" spans="3:3" ht="15.75" customHeight="1" x14ac:dyDescent="0.25">
      <c r="C69" s="21"/>
    </row>
    <row r="70" spans="3:3" ht="15.75" customHeight="1" x14ac:dyDescent="0.25">
      <c r="C70" s="21"/>
    </row>
    <row r="71" spans="3:3" ht="15.75" customHeight="1" x14ac:dyDescent="0.25">
      <c r="C71" s="21"/>
    </row>
    <row r="72" spans="3:3" ht="15.75" customHeight="1" x14ac:dyDescent="0.25">
      <c r="C72" s="21"/>
    </row>
    <row r="73" spans="3:3" ht="15.75" customHeight="1" x14ac:dyDescent="0.25">
      <c r="C73" s="21"/>
    </row>
    <row r="74" spans="3:3" ht="15.75" customHeight="1" x14ac:dyDescent="0.25">
      <c r="C74" s="21"/>
    </row>
    <row r="75" spans="3:3" ht="15.75" customHeight="1" x14ac:dyDescent="0.25">
      <c r="C75" s="21"/>
    </row>
    <row r="76" spans="3:3" ht="15.75" customHeight="1" x14ac:dyDescent="0.25">
      <c r="C76" s="21"/>
    </row>
    <row r="77" spans="3:3" ht="15.75" customHeight="1" x14ac:dyDescent="0.25">
      <c r="C77" s="21"/>
    </row>
    <row r="78" spans="3:3" ht="15.75" customHeight="1" x14ac:dyDescent="0.25">
      <c r="C78" s="21"/>
    </row>
    <row r="79" spans="3:3" ht="15.75" customHeight="1" x14ac:dyDescent="0.25">
      <c r="C79" s="21"/>
    </row>
    <row r="80" spans="3:3" ht="15.75" customHeight="1" x14ac:dyDescent="0.25">
      <c r="C80" s="21"/>
    </row>
    <row r="81" spans="3:3" ht="15.75" customHeight="1" x14ac:dyDescent="0.25">
      <c r="C81" s="21"/>
    </row>
    <row r="82" spans="3:3" ht="15.75" customHeight="1" x14ac:dyDescent="0.25">
      <c r="C82" s="21"/>
    </row>
    <row r="83" spans="3:3" ht="15.75" customHeight="1" x14ac:dyDescent="0.25">
      <c r="C83" s="21"/>
    </row>
    <row r="84" spans="3:3" ht="15.75" customHeight="1" x14ac:dyDescent="0.25">
      <c r="C84" s="21"/>
    </row>
    <row r="85" spans="3:3" ht="15.75" customHeight="1" x14ac:dyDescent="0.25">
      <c r="C85" s="21"/>
    </row>
    <row r="86" spans="3:3" ht="15.75" customHeight="1" x14ac:dyDescent="0.25">
      <c r="C86" s="21"/>
    </row>
    <row r="87" spans="3:3" ht="15.75" customHeight="1" x14ac:dyDescent="0.25">
      <c r="C87" s="21"/>
    </row>
    <row r="88" spans="3:3" ht="15.75" customHeight="1" x14ac:dyDescent="0.25">
      <c r="C88" s="21"/>
    </row>
    <row r="89" spans="3:3" ht="15.75" customHeight="1" x14ac:dyDescent="0.25">
      <c r="C89" s="21"/>
    </row>
    <row r="90" spans="3:3" ht="15.75" customHeight="1" x14ac:dyDescent="0.25">
      <c r="C90" s="21"/>
    </row>
    <row r="91" spans="3:3" ht="15.75" customHeight="1" x14ac:dyDescent="0.25">
      <c r="C91" s="21"/>
    </row>
    <row r="92" spans="3:3" ht="15.75" customHeight="1" x14ac:dyDescent="0.25">
      <c r="C92" s="21"/>
    </row>
    <row r="93" spans="3:3" ht="15.75" customHeight="1" x14ac:dyDescent="0.25">
      <c r="C93" s="21"/>
    </row>
    <row r="94" spans="3:3" ht="15.75" customHeight="1" x14ac:dyDescent="0.25">
      <c r="C94" s="21"/>
    </row>
    <row r="95" spans="3:3" ht="15.75" customHeight="1" x14ac:dyDescent="0.25">
      <c r="C95" s="21"/>
    </row>
    <row r="96" spans="3:3" ht="15.75" customHeight="1" x14ac:dyDescent="0.25">
      <c r="C96" s="21"/>
    </row>
    <row r="97" spans="3:3" ht="15.75" customHeight="1" x14ac:dyDescent="0.25">
      <c r="C97" s="21"/>
    </row>
    <row r="98" spans="3:3" ht="15.75" customHeight="1" x14ac:dyDescent="0.25">
      <c r="C98" s="21"/>
    </row>
    <row r="99" spans="3:3" ht="15.75" customHeight="1" x14ac:dyDescent="0.25">
      <c r="C99" s="21"/>
    </row>
    <row r="100" spans="3:3" ht="15.75" customHeight="1" x14ac:dyDescent="0.25">
      <c r="C100" s="21"/>
    </row>
    <row r="101" spans="3:3" ht="15.75" customHeight="1" x14ac:dyDescent="0.25">
      <c r="C101" s="21"/>
    </row>
    <row r="102" spans="3:3" ht="15.75" customHeight="1" x14ac:dyDescent="0.25">
      <c r="C102" s="21"/>
    </row>
    <row r="103" spans="3:3" ht="15.75" customHeight="1" x14ac:dyDescent="0.25">
      <c r="C103" s="21"/>
    </row>
    <row r="104" spans="3:3" ht="15.75" customHeight="1" x14ac:dyDescent="0.25">
      <c r="C104" s="21"/>
    </row>
    <row r="105" spans="3:3" ht="15.75" customHeight="1" x14ac:dyDescent="0.25">
      <c r="C105" s="21"/>
    </row>
    <row r="106" spans="3:3" ht="15.75" customHeight="1" x14ac:dyDescent="0.25">
      <c r="C106" s="21"/>
    </row>
    <row r="107" spans="3:3" ht="15.75" customHeight="1" x14ac:dyDescent="0.25">
      <c r="C107" s="21"/>
    </row>
    <row r="108" spans="3:3" ht="15.75" customHeight="1" x14ac:dyDescent="0.25">
      <c r="C108" s="21"/>
    </row>
    <row r="109" spans="3:3" ht="15.75" customHeight="1" x14ac:dyDescent="0.25">
      <c r="C109" s="21"/>
    </row>
    <row r="110" spans="3:3" ht="15.75" customHeight="1" x14ac:dyDescent="0.25">
      <c r="C110" s="21"/>
    </row>
    <row r="111" spans="3:3" ht="15.75" customHeight="1" x14ac:dyDescent="0.25">
      <c r="C111" s="21"/>
    </row>
    <row r="112" spans="3:3" ht="15.75" customHeight="1" x14ac:dyDescent="0.25">
      <c r="C112" s="21"/>
    </row>
    <row r="113" spans="3:3" ht="15.75" customHeight="1" x14ac:dyDescent="0.25">
      <c r="C113" s="21"/>
    </row>
    <row r="114" spans="3:3" ht="15.75" customHeight="1" x14ac:dyDescent="0.25">
      <c r="C114" s="21"/>
    </row>
    <row r="115" spans="3:3" ht="15.75" customHeight="1" x14ac:dyDescent="0.25">
      <c r="C115" s="21"/>
    </row>
    <row r="116" spans="3:3" ht="15.75" customHeight="1" x14ac:dyDescent="0.25">
      <c r="C116" s="21"/>
    </row>
    <row r="117" spans="3:3" ht="15.75" customHeight="1" x14ac:dyDescent="0.25">
      <c r="C117" s="21"/>
    </row>
    <row r="118" spans="3:3" ht="15.75" customHeight="1" x14ac:dyDescent="0.25">
      <c r="C118" s="21"/>
    </row>
    <row r="119" spans="3:3" ht="15.75" customHeight="1" x14ac:dyDescent="0.25">
      <c r="C119" s="21"/>
    </row>
    <row r="120" spans="3:3" ht="15.75" customHeight="1" x14ac:dyDescent="0.25">
      <c r="C120" s="21"/>
    </row>
    <row r="121" spans="3:3" ht="15.75" customHeight="1" x14ac:dyDescent="0.25">
      <c r="C121" s="21"/>
    </row>
    <row r="122" spans="3:3" ht="15.75" customHeight="1" x14ac:dyDescent="0.25">
      <c r="C122" s="21"/>
    </row>
    <row r="123" spans="3:3" ht="15.75" customHeight="1" x14ac:dyDescent="0.25">
      <c r="C123" s="21"/>
    </row>
    <row r="124" spans="3:3" ht="15.75" customHeight="1" x14ac:dyDescent="0.25">
      <c r="C124" s="21"/>
    </row>
    <row r="125" spans="3:3" ht="15.75" customHeight="1" x14ac:dyDescent="0.25">
      <c r="C125" s="21"/>
    </row>
    <row r="126" spans="3:3" ht="15.75" customHeight="1" x14ac:dyDescent="0.25">
      <c r="C126" s="21"/>
    </row>
    <row r="127" spans="3:3" ht="15.75" customHeight="1" x14ac:dyDescent="0.25">
      <c r="C127" s="21"/>
    </row>
    <row r="128" spans="3:3" ht="15.75" customHeight="1" x14ac:dyDescent="0.25">
      <c r="C128" s="21"/>
    </row>
    <row r="129" spans="3:3" ht="15.75" customHeight="1" x14ac:dyDescent="0.25">
      <c r="C129" s="21"/>
    </row>
    <row r="130" spans="3:3" ht="15.75" customHeight="1" x14ac:dyDescent="0.25">
      <c r="C130" s="21"/>
    </row>
    <row r="131" spans="3:3" ht="15.75" customHeight="1" x14ac:dyDescent="0.25">
      <c r="C131" s="21"/>
    </row>
    <row r="132" spans="3:3" ht="15.75" customHeight="1" x14ac:dyDescent="0.25">
      <c r="C132" s="21"/>
    </row>
    <row r="133" spans="3:3" ht="15.75" customHeight="1" x14ac:dyDescent="0.25">
      <c r="C133" s="21"/>
    </row>
    <row r="134" spans="3:3" ht="15.75" customHeight="1" x14ac:dyDescent="0.25">
      <c r="C134" s="21"/>
    </row>
    <row r="135" spans="3:3" ht="15.75" customHeight="1" x14ac:dyDescent="0.25">
      <c r="C135" s="21"/>
    </row>
    <row r="136" spans="3:3" ht="15.75" customHeight="1" x14ac:dyDescent="0.25">
      <c r="C136" s="21"/>
    </row>
    <row r="137" spans="3:3" ht="15.75" customHeight="1" x14ac:dyDescent="0.25">
      <c r="C137" s="21"/>
    </row>
    <row r="138" spans="3:3" ht="15.75" customHeight="1" x14ac:dyDescent="0.25">
      <c r="C138" s="21"/>
    </row>
    <row r="139" spans="3:3" ht="15.75" customHeight="1" x14ac:dyDescent="0.25">
      <c r="C139" s="21"/>
    </row>
    <row r="140" spans="3:3" ht="15.75" customHeight="1" x14ac:dyDescent="0.25">
      <c r="C140" s="21"/>
    </row>
    <row r="141" spans="3:3" ht="15.75" customHeight="1" x14ac:dyDescent="0.25">
      <c r="C141" s="21"/>
    </row>
    <row r="142" spans="3:3" ht="15.75" customHeight="1" x14ac:dyDescent="0.25">
      <c r="C142" s="21"/>
    </row>
    <row r="143" spans="3:3" ht="15.75" customHeight="1" x14ac:dyDescent="0.25">
      <c r="C143" s="21"/>
    </row>
    <row r="144" spans="3:3" ht="15.75" customHeight="1" x14ac:dyDescent="0.25">
      <c r="C144" s="21"/>
    </row>
    <row r="145" spans="3:3" ht="15.75" customHeight="1" x14ac:dyDescent="0.25">
      <c r="C145" s="21"/>
    </row>
    <row r="146" spans="3:3" ht="15.75" customHeight="1" x14ac:dyDescent="0.25">
      <c r="C146" s="21"/>
    </row>
    <row r="147" spans="3:3" ht="15.75" customHeight="1" x14ac:dyDescent="0.25">
      <c r="C147" s="21"/>
    </row>
    <row r="148" spans="3:3" ht="15.75" customHeight="1" x14ac:dyDescent="0.25">
      <c r="C148" s="21"/>
    </row>
    <row r="149" spans="3:3" ht="15.75" customHeight="1" x14ac:dyDescent="0.25">
      <c r="C149" s="21"/>
    </row>
    <row r="150" spans="3:3" ht="15.75" customHeight="1" x14ac:dyDescent="0.25">
      <c r="C150" s="21"/>
    </row>
    <row r="151" spans="3:3" ht="15.75" customHeight="1" x14ac:dyDescent="0.25">
      <c r="C151" s="21"/>
    </row>
    <row r="152" spans="3:3" ht="15.75" customHeight="1" x14ac:dyDescent="0.25">
      <c r="C152" s="21"/>
    </row>
    <row r="153" spans="3:3" ht="15.75" customHeight="1" x14ac:dyDescent="0.25">
      <c r="C153" s="21"/>
    </row>
    <row r="154" spans="3:3" ht="15.75" customHeight="1" x14ac:dyDescent="0.25">
      <c r="C154" s="21"/>
    </row>
    <row r="155" spans="3:3" ht="15.75" customHeight="1" x14ac:dyDescent="0.25">
      <c r="C155" s="21"/>
    </row>
    <row r="156" spans="3:3" ht="15.75" customHeight="1" x14ac:dyDescent="0.25">
      <c r="C156" s="21"/>
    </row>
    <row r="157" spans="3:3" ht="15.75" customHeight="1" x14ac:dyDescent="0.25">
      <c r="C157" s="21"/>
    </row>
    <row r="158" spans="3:3" ht="15.75" customHeight="1" x14ac:dyDescent="0.25">
      <c r="C158" s="21"/>
    </row>
    <row r="159" spans="3:3" ht="15.75" customHeight="1" x14ac:dyDescent="0.25">
      <c r="C159" s="21"/>
    </row>
    <row r="160" spans="3:3" ht="15.75" customHeight="1" x14ac:dyDescent="0.25">
      <c r="C160" s="21"/>
    </row>
    <row r="161" spans="3:3" ht="15.75" customHeight="1" x14ac:dyDescent="0.25">
      <c r="C161" s="21"/>
    </row>
    <row r="162" spans="3:3" ht="15.75" customHeight="1" x14ac:dyDescent="0.25">
      <c r="C162" s="21"/>
    </row>
    <row r="163" spans="3:3" ht="15.75" customHeight="1" x14ac:dyDescent="0.25">
      <c r="C163" s="21"/>
    </row>
    <row r="164" spans="3:3" ht="15.75" customHeight="1" x14ac:dyDescent="0.25">
      <c r="C164" s="21"/>
    </row>
    <row r="165" spans="3:3" ht="15.75" customHeight="1" x14ac:dyDescent="0.25">
      <c r="C165" s="21"/>
    </row>
    <row r="166" spans="3:3" ht="15.75" customHeight="1" x14ac:dyDescent="0.25">
      <c r="C166" s="21"/>
    </row>
    <row r="167" spans="3:3" ht="15.75" customHeight="1" x14ac:dyDescent="0.25">
      <c r="C167" s="21"/>
    </row>
    <row r="168" spans="3:3" ht="15.75" customHeight="1" x14ac:dyDescent="0.25">
      <c r="C168" s="21"/>
    </row>
    <row r="169" spans="3:3" ht="15.75" customHeight="1" x14ac:dyDescent="0.25">
      <c r="C169" s="21"/>
    </row>
    <row r="170" spans="3:3" ht="15.75" customHeight="1" x14ac:dyDescent="0.25">
      <c r="C170" s="21"/>
    </row>
    <row r="171" spans="3:3" ht="15.75" customHeight="1" x14ac:dyDescent="0.25">
      <c r="C171" s="21"/>
    </row>
    <row r="172" spans="3:3" ht="15.75" customHeight="1" x14ac:dyDescent="0.25">
      <c r="C172" s="21"/>
    </row>
    <row r="173" spans="3:3" ht="15.75" customHeight="1" x14ac:dyDescent="0.25">
      <c r="C173" s="21"/>
    </row>
    <row r="174" spans="3:3" ht="15.75" customHeight="1" x14ac:dyDescent="0.25">
      <c r="C174" s="21"/>
    </row>
    <row r="175" spans="3:3" ht="15.75" customHeight="1" x14ac:dyDescent="0.25">
      <c r="C175" s="21"/>
    </row>
    <row r="176" spans="3:3" ht="15.75" customHeight="1" x14ac:dyDescent="0.25">
      <c r="C176" s="21"/>
    </row>
    <row r="177" spans="3:3" ht="15.75" customHeight="1" x14ac:dyDescent="0.25">
      <c r="C177" s="21"/>
    </row>
    <row r="178" spans="3:3" ht="15.75" customHeight="1" x14ac:dyDescent="0.25">
      <c r="C178" s="21"/>
    </row>
    <row r="179" spans="3:3" ht="15.75" customHeight="1" x14ac:dyDescent="0.25">
      <c r="C179" s="21"/>
    </row>
    <row r="180" spans="3:3" ht="15.75" customHeight="1" x14ac:dyDescent="0.25">
      <c r="C180" s="21"/>
    </row>
    <row r="181" spans="3:3" ht="15.75" customHeight="1" x14ac:dyDescent="0.25">
      <c r="C181" s="21"/>
    </row>
    <row r="182" spans="3:3" ht="15.75" customHeight="1" x14ac:dyDescent="0.25">
      <c r="C182" s="21"/>
    </row>
    <row r="183" spans="3:3" ht="15.75" customHeight="1" x14ac:dyDescent="0.25">
      <c r="C183" s="21"/>
    </row>
    <row r="184" spans="3:3" ht="15.75" customHeight="1" x14ac:dyDescent="0.25">
      <c r="C184" s="21"/>
    </row>
    <row r="185" spans="3:3" ht="15.75" customHeight="1" x14ac:dyDescent="0.25">
      <c r="C185" s="21"/>
    </row>
    <row r="186" spans="3:3" ht="15.75" customHeight="1" x14ac:dyDescent="0.25">
      <c r="C186" s="21"/>
    </row>
    <row r="187" spans="3:3" ht="15.75" customHeight="1" x14ac:dyDescent="0.25">
      <c r="C187" s="21"/>
    </row>
    <row r="188" spans="3:3" ht="15.75" customHeight="1" x14ac:dyDescent="0.25">
      <c r="C188" s="21"/>
    </row>
    <row r="189" spans="3:3" ht="15.75" customHeight="1" x14ac:dyDescent="0.25">
      <c r="C189" s="21"/>
    </row>
    <row r="190" spans="3:3" ht="15.75" customHeight="1" x14ac:dyDescent="0.25">
      <c r="C190" s="21"/>
    </row>
    <row r="191" spans="3:3" ht="15.75" customHeight="1" x14ac:dyDescent="0.25">
      <c r="C191" s="21"/>
    </row>
    <row r="192" spans="3:3" ht="15.75" customHeight="1" x14ac:dyDescent="0.25">
      <c r="C192" s="21"/>
    </row>
    <row r="193" spans="3:3" ht="15.75" customHeight="1" x14ac:dyDescent="0.25">
      <c r="C193" s="21"/>
    </row>
    <row r="194" spans="3:3" ht="15.75" customHeight="1" x14ac:dyDescent="0.25">
      <c r="C194" s="21"/>
    </row>
    <row r="195" spans="3:3" ht="15.75" customHeight="1" x14ac:dyDescent="0.25">
      <c r="C195" s="21"/>
    </row>
    <row r="196" spans="3:3" ht="15.75" customHeight="1" x14ac:dyDescent="0.25">
      <c r="C196" s="21"/>
    </row>
    <row r="197" spans="3:3" ht="15.75" customHeight="1" x14ac:dyDescent="0.25">
      <c r="C197" s="21"/>
    </row>
    <row r="198" spans="3:3" ht="15.75" customHeight="1" x14ac:dyDescent="0.25">
      <c r="C198" s="21"/>
    </row>
    <row r="199" spans="3:3" ht="15.75" customHeight="1" x14ac:dyDescent="0.25">
      <c r="C199" s="21"/>
    </row>
    <row r="200" spans="3:3" ht="15.75" customHeight="1" x14ac:dyDescent="0.25">
      <c r="C200" s="21"/>
    </row>
    <row r="201" spans="3:3" ht="15.75" customHeight="1" x14ac:dyDescent="0.25">
      <c r="C201" s="21"/>
    </row>
    <row r="202" spans="3:3" ht="15.75" customHeight="1" x14ac:dyDescent="0.25">
      <c r="C202" s="21"/>
    </row>
    <row r="203" spans="3:3" ht="15.75" customHeight="1" x14ac:dyDescent="0.25">
      <c r="C203" s="21"/>
    </row>
    <row r="204" spans="3:3" ht="15.75" customHeight="1" x14ac:dyDescent="0.25">
      <c r="C204" s="21"/>
    </row>
    <row r="205" spans="3:3" ht="15.75" customHeight="1" x14ac:dyDescent="0.25">
      <c r="C205" s="21"/>
    </row>
    <row r="206" spans="3:3" ht="15.75" customHeight="1" x14ac:dyDescent="0.25">
      <c r="C206" s="21"/>
    </row>
    <row r="207" spans="3:3" ht="15.75" customHeight="1" x14ac:dyDescent="0.25">
      <c r="C207" s="21"/>
    </row>
    <row r="208" spans="3:3" ht="15.75" customHeight="1" x14ac:dyDescent="0.25">
      <c r="C208" s="21"/>
    </row>
    <row r="209" spans="3:3" ht="15.75" customHeight="1" x14ac:dyDescent="0.25">
      <c r="C209" s="21"/>
    </row>
    <row r="210" spans="3:3" ht="15.75" customHeight="1" x14ac:dyDescent="0.25">
      <c r="C210" s="21"/>
    </row>
    <row r="211" spans="3:3" ht="15.75" customHeight="1" x14ac:dyDescent="0.25">
      <c r="C211" s="21"/>
    </row>
    <row r="212" spans="3:3" ht="15.75" customHeight="1" x14ac:dyDescent="0.25">
      <c r="C212" s="21"/>
    </row>
    <row r="213" spans="3:3" ht="15.75" customHeight="1" x14ac:dyDescent="0.25">
      <c r="C213" s="21"/>
    </row>
    <row r="214" spans="3:3" ht="15.75" customHeight="1" x14ac:dyDescent="0.25">
      <c r="C214" s="21"/>
    </row>
    <row r="215" spans="3:3" ht="15.75" customHeight="1" x14ac:dyDescent="0.25">
      <c r="C215" s="21"/>
    </row>
    <row r="216" spans="3:3" ht="15.75" customHeight="1" x14ac:dyDescent="0.25">
      <c r="C216" s="21"/>
    </row>
    <row r="217" spans="3:3" ht="15.75" customHeight="1" x14ac:dyDescent="0.25">
      <c r="C217" s="21"/>
    </row>
    <row r="218" spans="3:3" ht="15.75" customHeight="1" x14ac:dyDescent="0.25">
      <c r="C218" s="21"/>
    </row>
    <row r="219" spans="3:3" ht="15.75" customHeight="1" x14ac:dyDescent="0.25">
      <c r="C219" s="21"/>
    </row>
    <row r="220" spans="3:3" ht="15.75" customHeight="1" x14ac:dyDescent="0.25">
      <c r="C220" s="21"/>
    </row>
    <row r="221" spans="3:3" ht="15.75" customHeight="1" x14ac:dyDescent="0.25">
      <c r="C221" s="21"/>
    </row>
    <row r="222" spans="3:3" ht="15.75" customHeight="1" x14ac:dyDescent="0.25">
      <c r="C222" s="21"/>
    </row>
    <row r="223" spans="3:3" ht="15.75" customHeight="1" x14ac:dyDescent="0.25">
      <c r="C223" s="21"/>
    </row>
    <row r="224" spans="3:3" ht="15.75" customHeight="1" x14ac:dyDescent="0.25">
      <c r="C224" s="21"/>
    </row>
    <row r="225" spans="3:3" ht="15.75" customHeight="1" x14ac:dyDescent="0.25">
      <c r="C225" s="21"/>
    </row>
    <row r="226" spans="3:3" ht="15.75" customHeight="1" x14ac:dyDescent="0.25">
      <c r="C226" s="21"/>
    </row>
    <row r="227" spans="3:3" ht="15.75" customHeight="1" x14ac:dyDescent="0.25">
      <c r="C227" s="21"/>
    </row>
    <row r="228" spans="3:3" ht="15.75" customHeight="1" x14ac:dyDescent="0.25">
      <c r="C228" s="21"/>
    </row>
    <row r="229" spans="3:3" ht="15.75" customHeight="1" x14ac:dyDescent="0.25">
      <c r="C229" s="21"/>
    </row>
    <row r="230" spans="3:3" ht="15.75" customHeight="1" x14ac:dyDescent="0.25">
      <c r="C230" s="21"/>
    </row>
    <row r="231" spans="3:3" ht="15.75" customHeight="1" x14ac:dyDescent="0.25">
      <c r="C231" s="21"/>
    </row>
    <row r="232" spans="3:3" ht="15.75" customHeight="1" x14ac:dyDescent="0.25">
      <c r="C232" s="21"/>
    </row>
    <row r="233" spans="3:3" ht="15.75" customHeight="1" x14ac:dyDescent="0.25">
      <c r="C233" s="21"/>
    </row>
    <row r="234" spans="3:3" ht="15.75" customHeight="1" x14ac:dyDescent="0.25">
      <c r="C234" s="21"/>
    </row>
    <row r="235" spans="3:3" ht="15.75" customHeight="1" x14ac:dyDescent="0.25">
      <c r="C235" s="21"/>
    </row>
    <row r="236" spans="3:3" ht="15.75" customHeight="1" x14ac:dyDescent="0.25">
      <c r="C236" s="21"/>
    </row>
    <row r="237" spans="3:3" ht="15.75" customHeight="1" x14ac:dyDescent="0.25">
      <c r="C237" s="21"/>
    </row>
    <row r="238" spans="3:3" ht="15.75" customHeight="1" x14ac:dyDescent="0.25">
      <c r="C238" s="21"/>
    </row>
    <row r="239" spans="3:3" ht="15.75" customHeight="1" x14ac:dyDescent="0.25">
      <c r="C239" s="21"/>
    </row>
    <row r="240" spans="3:3" ht="15.75" customHeight="1" x14ac:dyDescent="0.25">
      <c r="C240" s="21"/>
    </row>
    <row r="241" spans="3:3" ht="15.75" customHeight="1" x14ac:dyDescent="0.25">
      <c r="C241" s="21"/>
    </row>
    <row r="242" spans="3:3" ht="15.75" customHeight="1" x14ac:dyDescent="0.25">
      <c r="C242" s="21"/>
    </row>
    <row r="243" spans="3:3" ht="15.75" customHeight="1" x14ac:dyDescent="0.25">
      <c r="C243" s="21"/>
    </row>
    <row r="244" spans="3:3" ht="15.75" customHeight="1" x14ac:dyDescent="0.25">
      <c r="C244" s="21"/>
    </row>
    <row r="245" spans="3:3" ht="15.75" customHeight="1" x14ac:dyDescent="0.25">
      <c r="C245" s="21"/>
    </row>
    <row r="246" spans="3:3" ht="15.75" customHeight="1" x14ac:dyDescent="0.25">
      <c r="C246" s="21"/>
    </row>
    <row r="247" spans="3:3" ht="15.75" customHeight="1" x14ac:dyDescent="0.25">
      <c r="C247" s="21"/>
    </row>
    <row r="248" spans="3:3" ht="15.75" customHeight="1" x14ac:dyDescent="0.25">
      <c r="C248" s="21"/>
    </row>
    <row r="249" spans="3:3" ht="15.75" customHeight="1" x14ac:dyDescent="0.25">
      <c r="C249" s="21"/>
    </row>
    <row r="250" spans="3:3" ht="15.75" customHeight="1" x14ac:dyDescent="0.25">
      <c r="C250" s="21"/>
    </row>
    <row r="251" spans="3:3" ht="15.75" customHeight="1" x14ac:dyDescent="0.25">
      <c r="C251" s="21"/>
    </row>
    <row r="252" spans="3:3" ht="15.75" customHeight="1" x14ac:dyDescent="0.25">
      <c r="C252" s="21"/>
    </row>
    <row r="253" spans="3:3" ht="15.75" customHeight="1" x14ac:dyDescent="0.25">
      <c r="C253" s="21"/>
    </row>
    <row r="254" spans="3:3" ht="15.75" customHeight="1" x14ac:dyDescent="0.25">
      <c r="C254" s="21"/>
    </row>
    <row r="255" spans="3:3" ht="15.75" customHeight="1" x14ac:dyDescent="0.25">
      <c r="C255" s="21"/>
    </row>
    <row r="256" spans="3:3" ht="15.75" customHeight="1" x14ac:dyDescent="0.25">
      <c r="C256" s="21"/>
    </row>
    <row r="257" spans="3:3" ht="15.75" customHeight="1" x14ac:dyDescent="0.25">
      <c r="C257" s="21"/>
    </row>
    <row r="258" spans="3:3" ht="15.75" customHeight="1" x14ac:dyDescent="0.25">
      <c r="C258" s="21"/>
    </row>
    <row r="259" spans="3:3" ht="15.75" customHeight="1" x14ac:dyDescent="0.25">
      <c r="C259" s="21"/>
    </row>
    <row r="260" spans="3:3" ht="15.75" customHeight="1" x14ac:dyDescent="0.25">
      <c r="C260" s="21"/>
    </row>
    <row r="261" spans="3:3" ht="15.75" customHeight="1" x14ac:dyDescent="0.25">
      <c r="C261" s="21"/>
    </row>
    <row r="262" spans="3:3" ht="15.75" customHeight="1" x14ac:dyDescent="0.25">
      <c r="C262" s="21"/>
    </row>
    <row r="263" spans="3:3" ht="15.75" customHeight="1" x14ac:dyDescent="0.25">
      <c r="C263" s="21"/>
    </row>
    <row r="264" spans="3:3" ht="15.75" customHeight="1" x14ac:dyDescent="0.25">
      <c r="C264" s="21"/>
    </row>
    <row r="265" spans="3:3" ht="15.75" customHeight="1" x14ac:dyDescent="0.25">
      <c r="C265" s="21"/>
    </row>
    <row r="266" spans="3:3" ht="15.75" customHeight="1" x14ac:dyDescent="0.25">
      <c r="C266" s="21"/>
    </row>
    <row r="267" spans="3:3" ht="15.75" customHeight="1" x14ac:dyDescent="0.25">
      <c r="C267" s="21"/>
    </row>
    <row r="268" spans="3:3" ht="15.75" customHeight="1" x14ac:dyDescent="0.25">
      <c r="C268" s="21"/>
    </row>
    <row r="269" spans="3:3" ht="15.75" customHeight="1" x14ac:dyDescent="0.25">
      <c r="C269" s="21"/>
    </row>
    <row r="270" spans="3:3" ht="15.75" customHeight="1" x14ac:dyDescent="0.25">
      <c r="C270" s="21"/>
    </row>
    <row r="271" spans="3:3" ht="15.75" customHeight="1" x14ac:dyDescent="0.25">
      <c r="C271" s="21"/>
    </row>
    <row r="272" spans="3:3" ht="15.75" customHeight="1" x14ac:dyDescent="0.25">
      <c r="C272" s="21"/>
    </row>
    <row r="273" spans="3:3" ht="15.75" customHeight="1" x14ac:dyDescent="0.25">
      <c r="C273" s="21"/>
    </row>
    <row r="274" spans="3:3" ht="15.75" customHeight="1" x14ac:dyDescent="0.25">
      <c r="C274" s="21"/>
    </row>
    <row r="275" spans="3:3" ht="15.75" customHeight="1" x14ac:dyDescent="0.25">
      <c r="C275" s="21"/>
    </row>
    <row r="276" spans="3:3" ht="15.75" customHeight="1" x14ac:dyDescent="0.25">
      <c r="C276" s="21"/>
    </row>
    <row r="277" spans="3:3" ht="15.75" customHeight="1" x14ac:dyDescent="0.25">
      <c r="C277" s="21"/>
    </row>
    <row r="278" spans="3:3" ht="15.75" customHeight="1" x14ac:dyDescent="0.25">
      <c r="C278" s="21"/>
    </row>
    <row r="279" spans="3:3" ht="15.75" customHeight="1" x14ac:dyDescent="0.25">
      <c r="C279" s="21"/>
    </row>
    <row r="280" spans="3:3" ht="15.75" customHeight="1" x14ac:dyDescent="0.25">
      <c r="C280" s="21"/>
    </row>
    <row r="281" spans="3:3" ht="15.75" customHeight="1" x14ac:dyDescent="0.25">
      <c r="C281" s="21"/>
    </row>
    <row r="282" spans="3:3" ht="15.75" customHeight="1" x14ac:dyDescent="0.25">
      <c r="C282" s="21"/>
    </row>
    <row r="283" spans="3:3" ht="15.75" customHeight="1" x14ac:dyDescent="0.25">
      <c r="C283" s="21"/>
    </row>
    <row r="284" spans="3:3" ht="15.75" customHeight="1" x14ac:dyDescent="0.25">
      <c r="C284" s="21"/>
    </row>
    <row r="285" spans="3:3" ht="15.75" customHeight="1" x14ac:dyDescent="0.25">
      <c r="C285" s="21"/>
    </row>
    <row r="286" spans="3:3" ht="15.75" customHeight="1" x14ac:dyDescent="0.25">
      <c r="C286" s="21"/>
    </row>
    <row r="287" spans="3:3" ht="15.75" customHeight="1" x14ac:dyDescent="0.25">
      <c r="C287" s="21"/>
    </row>
    <row r="288" spans="3:3" ht="15.75" customHeight="1" x14ac:dyDescent="0.25">
      <c r="C288" s="21"/>
    </row>
    <row r="289" spans="3:3" ht="15.75" customHeight="1" x14ac:dyDescent="0.25">
      <c r="C289" s="21"/>
    </row>
    <row r="290" spans="3:3" ht="15.75" customHeight="1" x14ac:dyDescent="0.25">
      <c r="C290" s="21"/>
    </row>
    <row r="291" spans="3:3" ht="15.75" customHeight="1" x14ac:dyDescent="0.25">
      <c r="C291" s="21"/>
    </row>
    <row r="292" spans="3:3" ht="15.75" customHeight="1" x14ac:dyDescent="0.25">
      <c r="C292" s="21"/>
    </row>
    <row r="293" spans="3:3" ht="15.75" customHeight="1" x14ac:dyDescent="0.25">
      <c r="C293" s="21"/>
    </row>
    <row r="294" spans="3:3" ht="15.75" customHeight="1" x14ac:dyDescent="0.25">
      <c r="C294" s="21"/>
    </row>
    <row r="295" spans="3:3" ht="15.75" customHeight="1" x14ac:dyDescent="0.25">
      <c r="C295" s="21"/>
    </row>
    <row r="296" spans="3:3" ht="15.75" customHeight="1" x14ac:dyDescent="0.25">
      <c r="C296" s="21"/>
    </row>
    <row r="297" spans="3:3" ht="15.75" customHeight="1" x14ac:dyDescent="0.25">
      <c r="C297" s="21"/>
    </row>
    <row r="298" spans="3:3" ht="15.75" customHeight="1" x14ac:dyDescent="0.25">
      <c r="C298" s="21"/>
    </row>
    <row r="299" spans="3:3" ht="15.75" customHeight="1" x14ac:dyDescent="0.25">
      <c r="C299" s="21"/>
    </row>
    <row r="300" spans="3:3" ht="15.75" customHeight="1" x14ac:dyDescent="0.25">
      <c r="C300" s="21"/>
    </row>
    <row r="301" spans="3:3" ht="15.75" customHeight="1" x14ac:dyDescent="0.25">
      <c r="C301" s="21"/>
    </row>
    <row r="302" spans="3:3" ht="15.75" customHeight="1" x14ac:dyDescent="0.25">
      <c r="C302" s="21"/>
    </row>
    <row r="303" spans="3:3" ht="15.75" customHeight="1" x14ac:dyDescent="0.25">
      <c r="C303" s="21"/>
    </row>
    <row r="304" spans="3:3" ht="15.75" customHeight="1" x14ac:dyDescent="0.25">
      <c r="C304" s="21"/>
    </row>
    <row r="305" spans="3:3" ht="15.75" customHeight="1" x14ac:dyDescent="0.25">
      <c r="C305" s="21"/>
    </row>
    <row r="306" spans="3:3" ht="15.75" customHeight="1" x14ac:dyDescent="0.25">
      <c r="C306" s="21"/>
    </row>
    <row r="307" spans="3:3" ht="15.75" customHeight="1" x14ac:dyDescent="0.25">
      <c r="C307" s="21"/>
    </row>
    <row r="308" spans="3:3" ht="15.75" customHeight="1" x14ac:dyDescent="0.25">
      <c r="C308" s="21"/>
    </row>
    <row r="309" spans="3:3" ht="15.75" customHeight="1" x14ac:dyDescent="0.25">
      <c r="C309" s="21"/>
    </row>
    <row r="310" spans="3:3" ht="15.75" customHeight="1" x14ac:dyDescent="0.25">
      <c r="C310" s="21"/>
    </row>
    <row r="311" spans="3:3" ht="15.75" customHeight="1" x14ac:dyDescent="0.25">
      <c r="C311" s="21"/>
    </row>
    <row r="312" spans="3:3" ht="15.75" customHeight="1" x14ac:dyDescent="0.25">
      <c r="C312" s="21"/>
    </row>
    <row r="313" spans="3:3" ht="15.75" customHeight="1" x14ac:dyDescent="0.25">
      <c r="C313" s="21"/>
    </row>
    <row r="314" spans="3:3" ht="15.75" customHeight="1" x14ac:dyDescent="0.25">
      <c r="C314" s="21"/>
    </row>
    <row r="315" spans="3:3" ht="15.75" customHeight="1" x14ac:dyDescent="0.25">
      <c r="C315" s="21"/>
    </row>
    <row r="316" spans="3:3" ht="15.75" customHeight="1" x14ac:dyDescent="0.25">
      <c r="C316" s="21"/>
    </row>
    <row r="317" spans="3:3" ht="15.75" customHeight="1" x14ac:dyDescent="0.25">
      <c r="C317" s="21"/>
    </row>
    <row r="318" spans="3:3" ht="15.75" customHeight="1" x14ac:dyDescent="0.25">
      <c r="C318" s="21"/>
    </row>
    <row r="319" spans="3:3" ht="15.75" customHeight="1" x14ac:dyDescent="0.25">
      <c r="C319" s="21"/>
    </row>
    <row r="320" spans="3:3" ht="15.75" customHeight="1" x14ac:dyDescent="0.25">
      <c r="C320" s="21"/>
    </row>
    <row r="321" spans="3:3" ht="15.75" customHeight="1" x14ac:dyDescent="0.25">
      <c r="C321" s="21"/>
    </row>
    <row r="322" spans="3:3" ht="15.75" customHeight="1" x14ac:dyDescent="0.25">
      <c r="C322" s="21"/>
    </row>
    <row r="323" spans="3:3" ht="15.75" customHeight="1" x14ac:dyDescent="0.25">
      <c r="C323" s="21"/>
    </row>
    <row r="324" spans="3:3" ht="15.75" customHeight="1" x14ac:dyDescent="0.25">
      <c r="C324" s="21"/>
    </row>
    <row r="325" spans="3:3" ht="15.75" customHeight="1" x14ac:dyDescent="0.25">
      <c r="C325" s="21"/>
    </row>
    <row r="326" spans="3:3" ht="15.75" customHeight="1" x14ac:dyDescent="0.25">
      <c r="C326" s="21"/>
    </row>
    <row r="327" spans="3:3" ht="15.75" customHeight="1" x14ac:dyDescent="0.25">
      <c r="C327" s="21"/>
    </row>
    <row r="328" spans="3:3" ht="15.75" customHeight="1" x14ac:dyDescent="0.25">
      <c r="C328" s="21"/>
    </row>
    <row r="329" spans="3:3" ht="15.75" customHeight="1" x14ac:dyDescent="0.25">
      <c r="C329" s="21"/>
    </row>
    <row r="330" spans="3:3" ht="15.75" customHeight="1" x14ac:dyDescent="0.25">
      <c r="C330" s="21"/>
    </row>
    <row r="331" spans="3:3" ht="15.75" customHeight="1" x14ac:dyDescent="0.25">
      <c r="C331" s="21"/>
    </row>
    <row r="332" spans="3:3" ht="15.75" customHeight="1" x14ac:dyDescent="0.25">
      <c r="C332" s="21"/>
    </row>
    <row r="333" spans="3:3" ht="15.75" customHeight="1" x14ac:dyDescent="0.25">
      <c r="C333" s="21"/>
    </row>
    <row r="334" spans="3:3" ht="15.75" customHeight="1" x14ac:dyDescent="0.25">
      <c r="C334" s="21"/>
    </row>
    <row r="335" spans="3:3" ht="15.75" customHeight="1" x14ac:dyDescent="0.25">
      <c r="C335" s="21"/>
    </row>
    <row r="336" spans="3:3" ht="15.75" customHeight="1" x14ac:dyDescent="0.25">
      <c r="C336" s="21"/>
    </row>
    <row r="337" spans="3:3" ht="15.75" customHeight="1" x14ac:dyDescent="0.25">
      <c r="C337" s="21"/>
    </row>
    <row r="338" spans="3:3" ht="15.75" customHeight="1" x14ac:dyDescent="0.25">
      <c r="C338" s="21"/>
    </row>
    <row r="339" spans="3:3" ht="15.75" customHeight="1" x14ac:dyDescent="0.25">
      <c r="C339" s="21"/>
    </row>
    <row r="340" spans="3:3" ht="15.75" customHeight="1" x14ac:dyDescent="0.25">
      <c r="C340" s="21"/>
    </row>
    <row r="341" spans="3:3" ht="15.75" customHeight="1" x14ac:dyDescent="0.25">
      <c r="C341" s="21"/>
    </row>
    <row r="342" spans="3:3" ht="15.75" customHeight="1" x14ac:dyDescent="0.25">
      <c r="C342" s="21"/>
    </row>
    <row r="343" spans="3:3" ht="15.75" customHeight="1" x14ac:dyDescent="0.25">
      <c r="C343" s="21"/>
    </row>
    <row r="344" spans="3:3" ht="15.75" customHeight="1" x14ac:dyDescent="0.25">
      <c r="C344" s="21"/>
    </row>
    <row r="345" spans="3:3" ht="15.75" customHeight="1" x14ac:dyDescent="0.25">
      <c r="C345" s="21"/>
    </row>
    <row r="346" spans="3:3" ht="15.75" customHeight="1" x14ac:dyDescent="0.25">
      <c r="C346" s="21"/>
    </row>
    <row r="347" spans="3:3" ht="15.75" customHeight="1" x14ac:dyDescent="0.25">
      <c r="C347" s="21"/>
    </row>
    <row r="348" spans="3:3" ht="15.75" customHeight="1" x14ac:dyDescent="0.25">
      <c r="C348" s="21"/>
    </row>
    <row r="349" spans="3:3" ht="15.75" customHeight="1" x14ac:dyDescent="0.25">
      <c r="C349" s="21"/>
    </row>
    <row r="350" spans="3:3" ht="15.75" customHeight="1" x14ac:dyDescent="0.25">
      <c r="C350" s="21"/>
    </row>
    <row r="351" spans="3:3" ht="15.75" customHeight="1" x14ac:dyDescent="0.25">
      <c r="C351" s="21"/>
    </row>
    <row r="352" spans="3:3" ht="15.75" customHeight="1" x14ac:dyDescent="0.25">
      <c r="C352" s="21"/>
    </row>
    <row r="353" spans="3:3" ht="15.75" customHeight="1" x14ac:dyDescent="0.25">
      <c r="C353" s="21"/>
    </row>
    <row r="354" spans="3:3" ht="15.75" customHeight="1" x14ac:dyDescent="0.25">
      <c r="C354" s="21"/>
    </row>
    <row r="355" spans="3:3" ht="15.75" customHeight="1" x14ac:dyDescent="0.25">
      <c r="C355" s="21"/>
    </row>
    <row r="356" spans="3:3" ht="15.75" customHeight="1" x14ac:dyDescent="0.25">
      <c r="C356" s="21"/>
    </row>
    <row r="357" spans="3:3" ht="15.75" customHeight="1" x14ac:dyDescent="0.25">
      <c r="C357" s="21"/>
    </row>
    <row r="358" spans="3:3" ht="15.75" customHeight="1" x14ac:dyDescent="0.25">
      <c r="C358" s="21"/>
    </row>
    <row r="359" spans="3:3" ht="15.75" customHeight="1" x14ac:dyDescent="0.25">
      <c r="C359" s="21"/>
    </row>
    <row r="360" spans="3:3" ht="15.75" customHeight="1" x14ac:dyDescent="0.25">
      <c r="C360" s="21"/>
    </row>
    <row r="361" spans="3:3" ht="15.75" customHeight="1" x14ac:dyDescent="0.25">
      <c r="C361" s="21"/>
    </row>
    <row r="362" spans="3:3" ht="15.75" customHeight="1" x14ac:dyDescent="0.25">
      <c r="C362" s="21"/>
    </row>
    <row r="363" spans="3:3" ht="15.75" customHeight="1" x14ac:dyDescent="0.25">
      <c r="C363" s="21"/>
    </row>
    <row r="364" spans="3:3" ht="15.75" customHeight="1" x14ac:dyDescent="0.25">
      <c r="C364" s="21"/>
    </row>
    <row r="365" spans="3:3" ht="15.75" customHeight="1" x14ac:dyDescent="0.25">
      <c r="C365" s="21"/>
    </row>
    <row r="366" spans="3:3" ht="15.75" customHeight="1" x14ac:dyDescent="0.25">
      <c r="C366" s="21"/>
    </row>
    <row r="367" spans="3:3" ht="15.75" customHeight="1" x14ac:dyDescent="0.25">
      <c r="C367" s="21"/>
    </row>
    <row r="368" spans="3:3" ht="15.75" customHeight="1" x14ac:dyDescent="0.25">
      <c r="C368" s="21"/>
    </row>
    <row r="369" spans="3:3" ht="15.75" customHeight="1" x14ac:dyDescent="0.25">
      <c r="C369" s="21"/>
    </row>
    <row r="370" spans="3:3" ht="15.75" customHeight="1" x14ac:dyDescent="0.25">
      <c r="C370" s="21"/>
    </row>
    <row r="371" spans="3:3" ht="15.75" customHeight="1" x14ac:dyDescent="0.25">
      <c r="C371" s="21"/>
    </row>
    <row r="372" spans="3:3" ht="15.75" customHeight="1" x14ac:dyDescent="0.25">
      <c r="C372" s="21"/>
    </row>
    <row r="373" spans="3:3" ht="15.75" customHeight="1" x14ac:dyDescent="0.25">
      <c r="C373" s="21"/>
    </row>
    <row r="374" spans="3:3" ht="15.75" customHeight="1" x14ac:dyDescent="0.25">
      <c r="C374" s="21"/>
    </row>
    <row r="375" spans="3:3" ht="15.75" customHeight="1" x14ac:dyDescent="0.25">
      <c r="C375" s="21"/>
    </row>
    <row r="376" spans="3:3" ht="15.75" customHeight="1" x14ac:dyDescent="0.25">
      <c r="C376" s="21"/>
    </row>
    <row r="377" spans="3:3" ht="15.75" customHeight="1" x14ac:dyDescent="0.25">
      <c r="C377" s="21"/>
    </row>
    <row r="378" spans="3:3" ht="15.75" customHeight="1" x14ac:dyDescent="0.25">
      <c r="C378" s="21"/>
    </row>
    <row r="379" spans="3:3" ht="15.75" customHeight="1" x14ac:dyDescent="0.25">
      <c r="C379" s="21"/>
    </row>
    <row r="380" spans="3:3" ht="15.75" customHeight="1" x14ac:dyDescent="0.25">
      <c r="C380" s="21"/>
    </row>
    <row r="381" spans="3:3" ht="15.75" customHeight="1" x14ac:dyDescent="0.25">
      <c r="C381" s="21"/>
    </row>
    <row r="382" spans="3:3" ht="15.75" customHeight="1" x14ac:dyDescent="0.25">
      <c r="C382" s="21"/>
    </row>
    <row r="383" spans="3:3" ht="15.75" customHeight="1" x14ac:dyDescent="0.25">
      <c r="C383" s="21"/>
    </row>
    <row r="384" spans="3:3" ht="15.75" customHeight="1" x14ac:dyDescent="0.25">
      <c r="C384" s="21"/>
    </row>
    <row r="385" spans="3:3" ht="15.75" customHeight="1" x14ac:dyDescent="0.25">
      <c r="C385" s="21"/>
    </row>
    <row r="386" spans="3:3" ht="15.75" customHeight="1" x14ac:dyDescent="0.25">
      <c r="C386" s="21"/>
    </row>
    <row r="387" spans="3:3" ht="15.75" customHeight="1" x14ac:dyDescent="0.25">
      <c r="C387" s="21"/>
    </row>
    <row r="388" spans="3:3" ht="15.75" customHeight="1" x14ac:dyDescent="0.25">
      <c r="C388" s="21"/>
    </row>
    <row r="389" spans="3:3" ht="15.75" customHeight="1" x14ac:dyDescent="0.25">
      <c r="C389" s="21"/>
    </row>
    <row r="390" spans="3:3" ht="15.75" customHeight="1" x14ac:dyDescent="0.25">
      <c r="C390" s="21"/>
    </row>
    <row r="391" spans="3:3" ht="15.75" customHeight="1" x14ac:dyDescent="0.25">
      <c r="C391" s="21"/>
    </row>
    <row r="392" spans="3:3" ht="15.75" customHeight="1" x14ac:dyDescent="0.25">
      <c r="C392" s="21"/>
    </row>
    <row r="393" spans="3:3" ht="15.75" customHeight="1" x14ac:dyDescent="0.25">
      <c r="C393" s="21"/>
    </row>
    <row r="394" spans="3:3" ht="15.75" customHeight="1" x14ac:dyDescent="0.25">
      <c r="C394" s="21"/>
    </row>
    <row r="395" spans="3:3" ht="15.75" customHeight="1" x14ac:dyDescent="0.25">
      <c r="C395" s="21"/>
    </row>
    <row r="396" spans="3:3" ht="15.75" customHeight="1" x14ac:dyDescent="0.25">
      <c r="C396" s="21"/>
    </row>
    <row r="397" spans="3:3" ht="15.75" customHeight="1" x14ac:dyDescent="0.25">
      <c r="C397" s="21"/>
    </row>
    <row r="398" spans="3:3" ht="15.75" customHeight="1" x14ac:dyDescent="0.25">
      <c r="C398" s="21"/>
    </row>
    <row r="399" spans="3:3" ht="15.75" customHeight="1" x14ac:dyDescent="0.25">
      <c r="C399" s="21"/>
    </row>
    <row r="400" spans="3:3" ht="15.75" customHeight="1" x14ac:dyDescent="0.25">
      <c r="C400" s="21"/>
    </row>
    <row r="401" spans="3:3" ht="15.75" customHeight="1" x14ac:dyDescent="0.25">
      <c r="C401" s="21"/>
    </row>
    <row r="402" spans="3:3" ht="15.75" customHeight="1" x14ac:dyDescent="0.25">
      <c r="C402" s="21"/>
    </row>
    <row r="403" spans="3:3" ht="15.75" customHeight="1" x14ac:dyDescent="0.25">
      <c r="C403" s="21"/>
    </row>
    <row r="404" spans="3:3" ht="15.75" customHeight="1" x14ac:dyDescent="0.25">
      <c r="C404" s="21"/>
    </row>
    <row r="405" spans="3:3" ht="15.75" customHeight="1" x14ac:dyDescent="0.25">
      <c r="C405" s="21"/>
    </row>
    <row r="406" spans="3:3" ht="15.75" customHeight="1" x14ac:dyDescent="0.25">
      <c r="C406" s="21"/>
    </row>
    <row r="407" spans="3:3" ht="15.75" customHeight="1" x14ac:dyDescent="0.25">
      <c r="C407" s="21"/>
    </row>
    <row r="408" spans="3:3" ht="15.75" customHeight="1" x14ac:dyDescent="0.25">
      <c r="C408" s="21"/>
    </row>
    <row r="409" spans="3:3" ht="15.75" customHeight="1" x14ac:dyDescent="0.25">
      <c r="C409" s="21"/>
    </row>
    <row r="410" spans="3:3" ht="15.75" customHeight="1" x14ac:dyDescent="0.25">
      <c r="C410" s="21"/>
    </row>
    <row r="411" spans="3:3" ht="15.75" customHeight="1" x14ac:dyDescent="0.25">
      <c r="C411" s="21"/>
    </row>
    <row r="412" spans="3:3" ht="15.75" customHeight="1" x14ac:dyDescent="0.25">
      <c r="C412" s="21"/>
    </row>
    <row r="413" spans="3:3" ht="15.75" customHeight="1" x14ac:dyDescent="0.25">
      <c r="C413" s="21"/>
    </row>
    <row r="414" spans="3:3" ht="15.75" customHeight="1" x14ac:dyDescent="0.25">
      <c r="C414" s="21"/>
    </row>
    <row r="415" spans="3:3" ht="15.75" customHeight="1" x14ac:dyDescent="0.25">
      <c r="C415" s="21"/>
    </row>
    <row r="416" spans="3:3" ht="15.75" customHeight="1" x14ac:dyDescent="0.25">
      <c r="C416" s="21"/>
    </row>
    <row r="417" spans="3:3" ht="15.75" customHeight="1" x14ac:dyDescent="0.25">
      <c r="C417" s="21"/>
    </row>
    <row r="418" spans="3:3" ht="15.75" customHeight="1" x14ac:dyDescent="0.25">
      <c r="C418" s="21"/>
    </row>
    <row r="419" spans="3:3" ht="15.75" customHeight="1" x14ac:dyDescent="0.25">
      <c r="C419" s="21"/>
    </row>
    <row r="420" spans="3:3" ht="15.75" customHeight="1" x14ac:dyDescent="0.25">
      <c r="C420" s="21"/>
    </row>
    <row r="421" spans="3:3" ht="15.75" customHeight="1" x14ac:dyDescent="0.25">
      <c r="C421" s="21"/>
    </row>
    <row r="422" spans="3:3" ht="15.75" customHeight="1" x14ac:dyDescent="0.25">
      <c r="C422" s="21"/>
    </row>
    <row r="423" spans="3:3" ht="15.75" customHeight="1" x14ac:dyDescent="0.25">
      <c r="C423" s="21"/>
    </row>
    <row r="424" spans="3:3" ht="15.75" customHeight="1" x14ac:dyDescent="0.25">
      <c r="C424" s="21"/>
    </row>
    <row r="425" spans="3:3" ht="15.75" customHeight="1" x14ac:dyDescent="0.25">
      <c r="C425" s="21"/>
    </row>
    <row r="426" spans="3:3" ht="15.75" customHeight="1" x14ac:dyDescent="0.25">
      <c r="C426" s="21"/>
    </row>
    <row r="427" spans="3:3" ht="15.75" customHeight="1" x14ac:dyDescent="0.25">
      <c r="C427" s="21"/>
    </row>
    <row r="428" spans="3:3" ht="15.75" customHeight="1" x14ac:dyDescent="0.25">
      <c r="C428" s="21"/>
    </row>
    <row r="429" spans="3:3" ht="15.75" customHeight="1" x14ac:dyDescent="0.25">
      <c r="C429" s="21"/>
    </row>
    <row r="430" spans="3:3" ht="15.75" customHeight="1" x14ac:dyDescent="0.25">
      <c r="C430" s="21"/>
    </row>
    <row r="431" spans="3:3" ht="15.75" customHeight="1" x14ac:dyDescent="0.25">
      <c r="C431" s="21"/>
    </row>
    <row r="432" spans="3:3" ht="15.75" customHeight="1" x14ac:dyDescent="0.25">
      <c r="C432" s="21"/>
    </row>
    <row r="433" spans="3:3" ht="15.75" customHeight="1" x14ac:dyDescent="0.25">
      <c r="C433" s="21"/>
    </row>
    <row r="434" spans="3:3" ht="15.75" customHeight="1" x14ac:dyDescent="0.25">
      <c r="C434" s="21"/>
    </row>
    <row r="435" spans="3:3" ht="15.75" customHeight="1" x14ac:dyDescent="0.25">
      <c r="C435" s="21"/>
    </row>
    <row r="436" spans="3:3" ht="15.75" customHeight="1" x14ac:dyDescent="0.25">
      <c r="C436" s="21"/>
    </row>
    <row r="437" spans="3:3" ht="15.75" customHeight="1" x14ac:dyDescent="0.25">
      <c r="C437" s="21"/>
    </row>
    <row r="438" spans="3:3" ht="15.75" customHeight="1" x14ac:dyDescent="0.25">
      <c r="C438" s="21"/>
    </row>
    <row r="439" spans="3:3" ht="15.75" customHeight="1" x14ac:dyDescent="0.25">
      <c r="C439" s="21"/>
    </row>
    <row r="440" spans="3:3" ht="15.75" customHeight="1" x14ac:dyDescent="0.25">
      <c r="C440" s="21"/>
    </row>
    <row r="441" spans="3:3" ht="15.75" customHeight="1" x14ac:dyDescent="0.25">
      <c r="C441" s="21"/>
    </row>
    <row r="442" spans="3:3" ht="15.75" customHeight="1" x14ac:dyDescent="0.25">
      <c r="C442" s="21"/>
    </row>
    <row r="443" spans="3:3" ht="15.75" customHeight="1" x14ac:dyDescent="0.25">
      <c r="C443" s="21"/>
    </row>
    <row r="444" spans="3:3" ht="15.75" customHeight="1" x14ac:dyDescent="0.25">
      <c r="C444" s="21"/>
    </row>
    <row r="445" spans="3:3" ht="15.75" customHeight="1" x14ac:dyDescent="0.25">
      <c r="C445" s="21"/>
    </row>
    <row r="446" spans="3:3" ht="15.75" customHeight="1" x14ac:dyDescent="0.25">
      <c r="C446" s="21"/>
    </row>
    <row r="447" spans="3:3" ht="15.75" customHeight="1" x14ac:dyDescent="0.25">
      <c r="C447" s="21"/>
    </row>
    <row r="448" spans="3:3" ht="15.75" customHeight="1" x14ac:dyDescent="0.25">
      <c r="C448" s="21"/>
    </row>
    <row r="449" spans="3:3" ht="15.75" customHeight="1" x14ac:dyDescent="0.25">
      <c r="C449" s="21"/>
    </row>
    <row r="450" spans="3:3" ht="15.75" customHeight="1" x14ac:dyDescent="0.25">
      <c r="C450" s="21"/>
    </row>
    <row r="451" spans="3:3" ht="15.75" customHeight="1" x14ac:dyDescent="0.25">
      <c r="C451" s="21"/>
    </row>
    <row r="452" spans="3:3" ht="15.75" customHeight="1" x14ac:dyDescent="0.25">
      <c r="C452" s="21"/>
    </row>
    <row r="453" spans="3:3" ht="15.75" customHeight="1" x14ac:dyDescent="0.25">
      <c r="C453" s="21"/>
    </row>
    <row r="454" spans="3:3" ht="15.75" customHeight="1" x14ac:dyDescent="0.25">
      <c r="C454" s="21"/>
    </row>
    <row r="455" spans="3:3" ht="15.75" customHeight="1" x14ac:dyDescent="0.25">
      <c r="C455" s="21"/>
    </row>
    <row r="456" spans="3:3" ht="15.75" customHeight="1" x14ac:dyDescent="0.25">
      <c r="C456" s="21"/>
    </row>
    <row r="457" spans="3:3" ht="15.75" customHeight="1" x14ac:dyDescent="0.25">
      <c r="C457" s="21"/>
    </row>
    <row r="458" spans="3:3" ht="15.75" customHeight="1" x14ac:dyDescent="0.25">
      <c r="C458" s="21"/>
    </row>
    <row r="459" spans="3:3" ht="15.75" customHeight="1" x14ac:dyDescent="0.25">
      <c r="C459" s="21"/>
    </row>
    <row r="460" spans="3:3" ht="15.75" customHeight="1" x14ac:dyDescent="0.25">
      <c r="C460" s="21"/>
    </row>
    <row r="461" spans="3:3" ht="15.75" customHeight="1" x14ac:dyDescent="0.25">
      <c r="C461" s="21"/>
    </row>
    <row r="462" spans="3:3" ht="15.75" customHeight="1" x14ac:dyDescent="0.25">
      <c r="C462" s="21"/>
    </row>
    <row r="463" spans="3:3" ht="15.75" customHeight="1" x14ac:dyDescent="0.25">
      <c r="C463" s="21"/>
    </row>
    <row r="464" spans="3:3" ht="15.75" customHeight="1" x14ac:dyDescent="0.25">
      <c r="C464" s="21"/>
    </row>
    <row r="465" spans="3:3" ht="15.75" customHeight="1" x14ac:dyDescent="0.25">
      <c r="C465" s="21"/>
    </row>
    <row r="466" spans="3:3" ht="15.75" customHeight="1" x14ac:dyDescent="0.25">
      <c r="C466" s="21"/>
    </row>
    <row r="467" spans="3:3" ht="15.75" customHeight="1" x14ac:dyDescent="0.25">
      <c r="C467" s="21"/>
    </row>
    <row r="468" spans="3:3" ht="15.75" customHeight="1" x14ac:dyDescent="0.25">
      <c r="C468" s="21"/>
    </row>
    <row r="469" spans="3:3" ht="15.75" customHeight="1" x14ac:dyDescent="0.25">
      <c r="C469" s="21"/>
    </row>
    <row r="470" spans="3:3" ht="15.75" customHeight="1" x14ac:dyDescent="0.25">
      <c r="C470" s="21"/>
    </row>
    <row r="471" spans="3:3" ht="15.75" customHeight="1" x14ac:dyDescent="0.25">
      <c r="C471" s="21"/>
    </row>
    <row r="472" spans="3:3" ht="15.75" customHeight="1" x14ac:dyDescent="0.25">
      <c r="C472" s="21"/>
    </row>
    <row r="473" spans="3:3" ht="15.75" customHeight="1" x14ac:dyDescent="0.25">
      <c r="C473" s="21"/>
    </row>
    <row r="474" spans="3:3" ht="15.75" customHeight="1" x14ac:dyDescent="0.25">
      <c r="C474" s="21"/>
    </row>
    <row r="475" spans="3:3" ht="15.75" customHeight="1" x14ac:dyDescent="0.25">
      <c r="C475" s="21"/>
    </row>
    <row r="476" spans="3:3" ht="15.75" customHeight="1" x14ac:dyDescent="0.25">
      <c r="C476" s="21"/>
    </row>
    <row r="477" spans="3:3" ht="15.75" customHeight="1" x14ac:dyDescent="0.25">
      <c r="C477" s="21"/>
    </row>
    <row r="478" spans="3:3" ht="15.75" customHeight="1" x14ac:dyDescent="0.25">
      <c r="C478" s="21"/>
    </row>
    <row r="479" spans="3:3" ht="15.75" customHeight="1" x14ac:dyDescent="0.25">
      <c r="C479" s="21"/>
    </row>
    <row r="480" spans="3:3" ht="15.75" customHeight="1" x14ac:dyDescent="0.25">
      <c r="C480" s="21"/>
    </row>
    <row r="481" spans="3:3" ht="15.75" customHeight="1" x14ac:dyDescent="0.25">
      <c r="C481" s="21"/>
    </row>
    <row r="482" spans="3:3" ht="15.75" customHeight="1" x14ac:dyDescent="0.25">
      <c r="C482" s="21"/>
    </row>
    <row r="483" spans="3:3" ht="15.75" customHeight="1" x14ac:dyDescent="0.25">
      <c r="C483" s="21"/>
    </row>
    <row r="484" spans="3:3" ht="15.75" customHeight="1" x14ac:dyDescent="0.25">
      <c r="C484" s="21"/>
    </row>
    <row r="485" spans="3:3" ht="15.75" customHeight="1" x14ac:dyDescent="0.25">
      <c r="C485" s="21"/>
    </row>
    <row r="486" spans="3:3" ht="15.75" customHeight="1" x14ac:dyDescent="0.25">
      <c r="C486" s="21"/>
    </row>
    <row r="487" spans="3:3" ht="15.75" customHeight="1" x14ac:dyDescent="0.25">
      <c r="C487" s="21"/>
    </row>
    <row r="488" spans="3:3" ht="15.75" customHeight="1" x14ac:dyDescent="0.25">
      <c r="C488" s="21"/>
    </row>
    <row r="489" spans="3:3" ht="15.75" customHeight="1" x14ac:dyDescent="0.25">
      <c r="C489" s="21"/>
    </row>
    <row r="490" spans="3:3" ht="15.75" customHeight="1" x14ac:dyDescent="0.25">
      <c r="C490" s="21"/>
    </row>
    <row r="491" spans="3:3" ht="15.75" customHeight="1" x14ac:dyDescent="0.25">
      <c r="C491" s="21"/>
    </row>
    <row r="492" spans="3:3" ht="15.75" customHeight="1" x14ac:dyDescent="0.25">
      <c r="C492" s="21"/>
    </row>
    <row r="493" spans="3:3" ht="15.75" customHeight="1" x14ac:dyDescent="0.25">
      <c r="C493" s="21"/>
    </row>
    <row r="494" spans="3:3" ht="15.75" customHeight="1" x14ac:dyDescent="0.25">
      <c r="C494" s="21"/>
    </row>
    <row r="495" spans="3:3" ht="15.75" customHeight="1" x14ac:dyDescent="0.25">
      <c r="C495" s="21"/>
    </row>
    <row r="496" spans="3:3" ht="15.75" customHeight="1" x14ac:dyDescent="0.25">
      <c r="C496" s="21"/>
    </row>
    <row r="497" spans="3:3" ht="15.75" customHeight="1" x14ac:dyDescent="0.25">
      <c r="C497" s="21"/>
    </row>
    <row r="498" spans="3:3" ht="15.75" customHeight="1" x14ac:dyDescent="0.25">
      <c r="C498" s="21"/>
    </row>
    <row r="499" spans="3:3" ht="15.75" customHeight="1" x14ac:dyDescent="0.25">
      <c r="C499" s="21"/>
    </row>
    <row r="500" spans="3:3" ht="15.75" customHeight="1" x14ac:dyDescent="0.25">
      <c r="C500" s="21"/>
    </row>
    <row r="501" spans="3:3" ht="15.75" customHeight="1" x14ac:dyDescent="0.25">
      <c r="C501" s="21"/>
    </row>
    <row r="502" spans="3:3" ht="15.75" customHeight="1" x14ac:dyDescent="0.25">
      <c r="C502" s="21"/>
    </row>
    <row r="503" spans="3:3" ht="15.75" customHeight="1" x14ac:dyDescent="0.25">
      <c r="C503" s="21"/>
    </row>
    <row r="504" spans="3:3" ht="15.75" customHeight="1" x14ac:dyDescent="0.25">
      <c r="C504" s="21"/>
    </row>
    <row r="505" spans="3:3" ht="15.75" customHeight="1" x14ac:dyDescent="0.25">
      <c r="C505" s="21"/>
    </row>
    <row r="506" spans="3:3" ht="15.75" customHeight="1" x14ac:dyDescent="0.25">
      <c r="C506" s="21"/>
    </row>
    <row r="507" spans="3:3" ht="15.75" customHeight="1" x14ac:dyDescent="0.25">
      <c r="C507" s="21"/>
    </row>
    <row r="508" spans="3:3" ht="15.75" customHeight="1" x14ac:dyDescent="0.25">
      <c r="C508" s="21"/>
    </row>
    <row r="509" spans="3:3" ht="15.75" customHeight="1" x14ac:dyDescent="0.25">
      <c r="C509" s="21"/>
    </row>
    <row r="510" spans="3:3" ht="15.75" customHeight="1" x14ac:dyDescent="0.25">
      <c r="C510" s="21"/>
    </row>
    <row r="511" spans="3:3" ht="15.75" customHeight="1" x14ac:dyDescent="0.25">
      <c r="C511" s="21"/>
    </row>
    <row r="512" spans="3:3" ht="15.75" customHeight="1" x14ac:dyDescent="0.25">
      <c r="C512" s="21"/>
    </row>
    <row r="513" spans="3:3" ht="15.75" customHeight="1" x14ac:dyDescent="0.25">
      <c r="C513" s="21"/>
    </row>
    <row r="514" spans="3:3" ht="15.75" customHeight="1" x14ac:dyDescent="0.25">
      <c r="C514" s="21"/>
    </row>
    <row r="515" spans="3:3" ht="15.75" customHeight="1" x14ac:dyDescent="0.25">
      <c r="C515" s="21"/>
    </row>
    <row r="516" spans="3:3" ht="15.75" customHeight="1" x14ac:dyDescent="0.25">
      <c r="C516" s="21"/>
    </row>
    <row r="517" spans="3:3" ht="15.75" customHeight="1" x14ac:dyDescent="0.25">
      <c r="C517" s="21"/>
    </row>
    <row r="518" spans="3:3" ht="15.75" customHeight="1" x14ac:dyDescent="0.25">
      <c r="C518" s="21"/>
    </row>
    <row r="519" spans="3:3" ht="15.75" customHeight="1" x14ac:dyDescent="0.25">
      <c r="C519" s="21"/>
    </row>
    <row r="520" spans="3:3" ht="15.75" customHeight="1" x14ac:dyDescent="0.25">
      <c r="C520" s="21"/>
    </row>
    <row r="521" spans="3:3" ht="15.75" customHeight="1" x14ac:dyDescent="0.25">
      <c r="C521" s="21"/>
    </row>
    <row r="522" spans="3:3" ht="15.75" customHeight="1" x14ac:dyDescent="0.25">
      <c r="C522" s="21"/>
    </row>
    <row r="523" spans="3:3" ht="15.75" customHeight="1" x14ac:dyDescent="0.25">
      <c r="C523" s="21"/>
    </row>
    <row r="524" spans="3:3" ht="15.75" customHeight="1" x14ac:dyDescent="0.25">
      <c r="C524" s="21"/>
    </row>
    <row r="525" spans="3:3" ht="15.75" customHeight="1" x14ac:dyDescent="0.25">
      <c r="C525" s="21"/>
    </row>
    <row r="526" spans="3:3" ht="15.75" customHeight="1" x14ac:dyDescent="0.25">
      <c r="C526" s="21"/>
    </row>
    <row r="527" spans="3:3" ht="15.75" customHeight="1" x14ac:dyDescent="0.25">
      <c r="C527" s="21"/>
    </row>
    <row r="528" spans="3:3" ht="15.75" customHeight="1" x14ac:dyDescent="0.25">
      <c r="C528" s="21"/>
    </row>
    <row r="529" spans="3:3" ht="15.75" customHeight="1" x14ac:dyDescent="0.25">
      <c r="C529" s="21"/>
    </row>
    <row r="530" spans="3:3" ht="15.75" customHeight="1" x14ac:dyDescent="0.25">
      <c r="C530" s="21"/>
    </row>
    <row r="531" spans="3:3" ht="15.75" customHeight="1" x14ac:dyDescent="0.25">
      <c r="C531" s="21"/>
    </row>
    <row r="532" spans="3:3" ht="15.75" customHeight="1" x14ac:dyDescent="0.25">
      <c r="C532" s="21"/>
    </row>
    <row r="533" spans="3:3" ht="15.75" customHeight="1" x14ac:dyDescent="0.25">
      <c r="C533" s="21"/>
    </row>
    <row r="534" spans="3:3" ht="15.75" customHeight="1" x14ac:dyDescent="0.25">
      <c r="C534" s="21"/>
    </row>
    <row r="535" spans="3:3" ht="15.75" customHeight="1" x14ac:dyDescent="0.25">
      <c r="C535" s="21"/>
    </row>
    <row r="536" spans="3:3" ht="15.75" customHeight="1" x14ac:dyDescent="0.25">
      <c r="C536" s="21"/>
    </row>
    <row r="537" spans="3:3" ht="15.75" customHeight="1" x14ac:dyDescent="0.25">
      <c r="C537" s="21"/>
    </row>
    <row r="538" spans="3:3" ht="15.75" customHeight="1" x14ac:dyDescent="0.25">
      <c r="C538" s="21"/>
    </row>
    <row r="539" spans="3:3" ht="15.75" customHeight="1" x14ac:dyDescent="0.25">
      <c r="C539" s="21"/>
    </row>
    <row r="540" spans="3:3" ht="15.75" customHeight="1" x14ac:dyDescent="0.25">
      <c r="C540" s="21"/>
    </row>
    <row r="541" spans="3:3" ht="15.75" customHeight="1" x14ac:dyDescent="0.25">
      <c r="C541" s="21"/>
    </row>
    <row r="542" spans="3:3" ht="15.75" customHeight="1" x14ac:dyDescent="0.25">
      <c r="C542" s="21"/>
    </row>
    <row r="543" spans="3:3" ht="15.75" customHeight="1" x14ac:dyDescent="0.25">
      <c r="C543" s="21"/>
    </row>
    <row r="544" spans="3:3" ht="15.75" customHeight="1" x14ac:dyDescent="0.25">
      <c r="C544" s="21"/>
    </row>
    <row r="545" spans="3:3" ht="15.75" customHeight="1" x14ac:dyDescent="0.25">
      <c r="C545" s="21"/>
    </row>
    <row r="546" spans="3:3" ht="15.75" customHeight="1" x14ac:dyDescent="0.25">
      <c r="C546" s="21"/>
    </row>
    <row r="547" spans="3:3" ht="15.75" customHeight="1" x14ac:dyDescent="0.25">
      <c r="C547" s="21"/>
    </row>
    <row r="548" spans="3:3" ht="15.75" customHeight="1" x14ac:dyDescent="0.25">
      <c r="C548" s="21"/>
    </row>
    <row r="549" spans="3:3" ht="15.75" customHeight="1" x14ac:dyDescent="0.25">
      <c r="C549" s="21"/>
    </row>
    <row r="550" spans="3:3" ht="15.75" customHeight="1" x14ac:dyDescent="0.25">
      <c r="C550" s="21"/>
    </row>
    <row r="551" spans="3:3" ht="15.75" customHeight="1" x14ac:dyDescent="0.25">
      <c r="C551" s="21"/>
    </row>
    <row r="552" spans="3:3" ht="15.75" customHeight="1" x14ac:dyDescent="0.25">
      <c r="C552" s="21"/>
    </row>
    <row r="553" spans="3:3" ht="15.75" customHeight="1" x14ac:dyDescent="0.25">
      <c r="C553" s="21"/>
    </row>
    <row r="554" spans="3:3" ht="15.75" customHeight="1" x14ac:dyDescent="0.25">
      <c r="C554" s="21"/>
    </row>
    <row r="555" spans="3:3" ht="15.75" customHeight="1" x14ac:dyDescent="0.25">
      <c r="C555" s="21"/>
    </row>
    <row r="556" spans="3:3" ht="15.75" customHeight="1" x14ac:dyDescent="0.25">
      <c r="C556" s="21"/>
    </row>
    <row r="557" spans="3:3" ht="15.75" customHeight="1" x14ac:dyDescent="0.25">
      <c r="C557" s="21"/>
    </row>
    <row r="558" spans="3:3" ht="15.75" customHeight="1" x14ac:dyDescent="0.25">
      <c r="C558" s="21"/>
    </row>
    <row r="559" spans="3:3" ht="15.75" customHeight="1" x14ac:dyDescent="0.25">
      <c r="C559" s="21"/>
    </row>
    <row r="560" spans="3:3" ht="15.75" customHeight="1" x14ac:dyDescent="0.25">
      <c r="C560" s="21"/>
    </row>
    <row r="561" spans="3:3" ht="15.75" customHeight="1" x14ac:dyDescent="0.25">
      <c r="C561" s="21"/>
    </row>
    <row r="562" spans="3:3" ht="15.75" customHeight="1" x14ac:dyDescent="0.25">
      <c r="C562" s="21"/>
    </row>
    <row r="563" spans="3:3" ht="15.75" customHeight="1" x14ac:dyDescent="0.25">
      <c r="C563" s="21"/>
    </row>
    <row r="564" spans="3:3" ht="15.75" customHeight="1" x14ac:dyDescent="0.25">
      <c r="C564" s="21"/>
    </row>
    <row r="565" spans="3:3" ht="15.75" customHeight="1" x14ac:dyDescent="0.25">
      <c r="C565" s="21"/>
    </row>
    <row r="566" spans="3:3" ht="15.75" customHeight="1" x14ac:dyDescent="0.25">
      <c r="C566" s="21"/>
    </row>
    <row r="567" spans="3:3" ht="15.75" customHeight="1" x14ac:dyDescent="0.25">
      <c r="C567" s="21"/>
    </row>
    <row r="568" spans="3:3" ht="15.75" customHeight="1" x14ac:dyDescent="0.25">
      <c r="C568" s="21"/>
    </row>
    <row r="569" spans="3:3" ht="15.75" customHeight="1" x14ac:dyDescent="0.25">
      <c r="C569" s="21"/>
    </row>
    <row r="570" spans="3:3" ht="15.75" customHeight="1" x14ac:dyDescent="0.25">
      <c r="C570" s="21"/>
    </row>
    <row r="571" spans="3:3" ht="15.75" customHeight="1" x14ac:dyDescent="0.25">
      <c r="C571" s="21"/>
    </row>
    <row r="572" spans="3:3" ht="15.75" customHeight="1" x14ac:dyDescent="0.25">
      <c r="C572" s="21"/>
    </row>
    <row r="573" spans="3:3" ht="15.75" customHeight="1" x14ac:dyDescent="0.25">
      <c r="C573" s="21"/>
    </row>
    <row r="574" spans="3:3" ht="15.75" customHeight="1" x14ac:dyDescent="0.25">
      <c r="C574" s="21"/>
    </row>
    <row r="575" spans="3:3" ht="15.75" customHeight="1" x14ac:dyDescent="0.25">
      <c r="C575" s="21"/>
    </row>
    <row r="576" spans="3:3" ht="15.75" customHeight="1" x14ac:dyDescent="0.25">
      <c r="C576" s="21"/>
    </row>
    <row r="577" spans="3:3" ht="15.75" customHeight="1" x14ac:dyDescent="0.25">
      <c r="C577" s="21"/>
    </row>
    <row r="578" spans="3:3" ht="15.75" customHeight="1" x14ac:dyDescent="0.25">
      <c r="C578" s="21"/>
    </row>
    <row r="579" spans="3:3" ht="15.75" customHeight="1" x14ac:dyDescent="0.25">
      <c r="C579" s="21"/>
    </row>
    <row r="580" spans="3:3" ht="15.75" customHeight="1" x14ac:dyDescent="0.25">
      <c r="C580" s="21"/>
    </row>
    <row r="581" spans="3:3" ht="15.75" customHeight="1" x14ac:dyDescent="0.25">
      <c r="C581" s="21"/>
    </row>
    <row r="582" spans="3:3" ht="15.75" customHeight="1" x14ac:dyDescent="0.25">
      <c r="C582" s="21"/>
    </row>
    <row r="583" spans="3:3" ht="15.75" customHeight="1" x14ac:dyDescent="0.25">
      <c r="C583" s="21"/>
    </row>
    <row r="584" spans="3:3" ht="15.75" customHeight="1" x14ac:dyDescent="0.25">
      <c r="C584" s="21"/>
    </row>
    <row r="585" spans="3:3" ht="15.75" customHeight="1" x14ac:dyDescent="0.25">
      <c r="C585" s="21"/>
    </row>
    <row r="586" spans="3:3" ht="15.75" customHeight="1" x14ac:dyDescent="0.25">
      <c r="C586" s="21"/>
    </row>
    <row r="587" spans="3:3" ht="15.75" customHeight="1" x14ac:dyDescent="0.25">
      <c r="C587" s="21"/>
    </row>
    <row r="588" spans="3:3" ht="15.75" customHeight="1" x14ac:dyDescent="0.25">
      <c r="C588" s="21"/>
    </row>
    <row r="589" spans="3:3" ht="15.75" customHeight="1" x14ac:dyDescent="0.25">
      <c r="C589" s="21"/>
    </row>
    <row r="590" spans="3:3" ht="15.75" customHeight="1" x14ac:dyDescent="0.25">
      <c r="C590" s="21"/>
    </row>
    <row r="591" spans="3:3" ht="15.75" customHeight="1" x14ac:dyDescent="0.25">
      <c r="C591" s="21"/>
    </row>
    <row r="592" spans="3:3" ht="15.75" customHeight="1" x14ac:dyDescent="0.25">
      <c r="C592" s="21"/>
    </row>
    <row r="593" spans="3:3" ht="15.75" customHeight="1" x14ac:dyDescent="0.25">
      <c r="C593" s="21"/>
    </row>
    <row r="594" spans="3:3" ht="15.75" customHeight="1" x14ac:dyDescent="0.25">
      <c r="C594" s="21"/>
    </row>
    <row r="595" spans="3:3" ht="15.75" customHeight="1" x14ac:dyDescent="0.25">
      <c r="C595" s="21"/>
    </row>
    <row r="596" spans="3:3" ht="15.75" customHeight="1" x14ac:dyDescent="0.25">
      <c r="C596" s="21"/>
    </row>
    <row r="597" spans="3:3" ht="15.75" customHeight="1" x14ac:dyDescent="0.25">
      <c r="C597" s="21"/>
    </row>
    <row r="598" spans="3:3" ht="15.75" customHeight="1" x14ac:dyDescent="0.25">
      <c r="C598" s="21"/>
    </row>
    <row r="599" spans="3:3" ht="15.75" customHeight="1" x14ac:dyDescent="0.25">
      <c r="C599" s="21"/>
    </row>
    <row r="600" spans="3:3" ht="15.75" customHeight="1" x14ac:dyDescent="0.25">
      <c r="C600" s="21"/>
    </row>
    <row r="601" spans="3:3" ht="15.75" customHeight="1" x14ac:dyDescent="0.25">
      <c r="C601" s="21"/>
    </row>
    <row r="602" spans="3:3" ht="15.75" customHeight="1" x14ac:dyDescent="0.25">
      <c r="C602" s="21"/>
    </row>
    <row r="603" spans="3:3" ht="15.75" customHeight="1" x14ac:dyDescent="0.25">
      <c r="C603" s="21"/>
    </row>
    <row r="604" spans="3:3" ht="15.75" customHeight="1" x14ac:dyDescent="0.25">
      <c r="C604" s="21"/>
    </row>
    <row r="605" spans="3:3" ht="15.75" customHeight="1" x14ac:dyDescent="0.25">
      <c r="C605" s="21"/>
    </row>
    <row r="606" spans="3:3" ht="15.75" customHeight="1" x14ac:dyDescent="0.25">
      <c r="C606" s="21"/>
    </row>
    <row r="607" spans="3:3" ht="15.75" customHeight="1" x14ac:dyDescent="0.25">
      <c r="C607" s="21"/>
    </row>
    <row r="608" spans="3:3" ht="15.75" customHeight="1" x14ac:dyDescent="0.25">
      <c r="C608" s="21"/>
    </row>
    <row r="609" spans="3:3" ht="15.75" customHeight="1" x14ac:dyDescent="0.25">
      <c r="C609" s="21"/>
    </row>
    <row r="610" spans="3:3" ht="15.75" customHeight="1" x14ac:dyDescent="0.25">
      <c r="C610" s="21"/>
    </row>
    <row r="611" spans="3:3" ht="15.75" customHeight="1" x14ac:dyDescent="0.25">
      <c r="C611" s="21"/>
    </row>
    <row r="612" spans="3:3" ht="15.75" customHeight="1" x14ac:dyDescent="0.25">
      <c r="C612" s="21"/>
    </row>
    <row r="613" spans="3:3" ht="15.75" customHeight="1" x14ac:dyDescent="0.25">
      <c r="C613" s="21"/>
    </row>
    <row r="614" spans="3:3" ht="15.75" customHeight="1" x14ac:dyDescent="0.25">
      <c r="C614" s="21"/>
    </row>
    <row r="615" spans="3:3" ht="15.75" customHeight="1" x14ac:dyDescent="0.25">
      <c r="C615" s="21"/>
    </row>
    <row r="616" spans="3:3" ht="15.75" customHeight="1" x14ac:dyDescent="0.25">
      <c r="C616" s="21"/>
    </row>
    <row r="617" spans="3:3" ht="15.75" customHeight="1" x14ac:dyDescent="0.25">
      <c r="C617" s="21"/>
    </row>
    <row r="618" spans="3:3" ht="15.75" customHeight="1" x14ac:dyDescent="0.25">
      <c r="C618" s="21"/>
    </row>
    <row r="619" spans="3:3" ht="15.75" customHeight="1" x14ac:dyDescent="0.25">
      <c r="C619" s="21"/>
    </row>
    <row r="620" spans="3:3" ht="15.75" customHeight="1" x14ac:dyDescent="0.25">
      <c r="C620" s="21"/>
    </row>
    <row r="621" spans="3:3" ht="15.75" customHeight="1" x14ac:dyDescent="0.25">
      <c r="C621" s="21"/>
    </row>
    <row r="622" spans="3:3" ht="15.75" customHeight="1" x14ac:dyDescent="0.25">
      <c r="C622" s="21"/>
    </row>
    <row r="623" spans="3:3" ht="15.75" customHeight="1" x14ac:dyDescent="0.25">
      <c r="C623" s="21"/>
    </row>
    <row r="624" spans="3:3" ht="15.75" customHeight="1" x14ac:dyDescent="0.25">
      <c r="C624" s="21"/>
    </row>
    <row r="625" spans="3:3" ht="15.75" customHeight="1" x14ac:dyDescent="0.25">
      <c r="C625" s="21"/>
    </row>
    <row r="626" spans="3:3" ht="15.75" customHeight="1" x14ac:dyDescent="0.25">
      <c r="C626" s="21"/>
    </row>
    <row r="627" spans="3:3" ht="15.75" customHeight="1" x14ac:dyDescent="0.25">
      <c r="C627" s="21"/>
    </row>
    <row r="628" spans="3:3" ht="15.75" customHeight="1" x14ac:dyDescent="0.25">
      <c r="C628" s="21"/>
    </row>
    <row r="629" spans="3:3" ht="15.75" customHeight="1" x14ac:dyDescent="0.25">
      <c r="C629" s="21"/>
    </row>
    <row r="630" spans="3:3" ht="15.75" customHeight="1" x14ac:dyDescent="0.25">
      <c r="C630" s="21"/>
    </row>
    <row r="631" spans="3:3" ht="15.75" customHeight="1" x14ac:dyDescent="0.25">
      <c r="C631" s="21"/>
    </row>
    <row r="632" spans="3:3" ht="15.75" customHeight="1" x14ac:dyDescent="0.25">
      <c r="C632" s="21"/>
    </row>
    <row r="633" spans="3:3" ht="15.75" customHeight="1" x14ac:dyDescent="0.25">
      <c r="C633" s="21"/>
    </row>
    <row r="634" spans="3:3" ht="15.75" customHeight="1" x14ac:dyDescent="0.25">
      <c r="C634" s="21"/>
    </row>
    <row r="635" spans="3:3" ht="15.75" customHeight="1" x14ac:dyDescent="0.25">
      <c r="C635" s="21"/>
    </row>
    <row r="636" spans="3:3" ht="15.75" customHeight="1" x14ac:dyDescent="0.25">
      <c r="C636" s="21"/>
    </row>
    <row r="637" spans="3:3" ht="15.75" customHeight="1" x14ac:dyDescent="0.25">
      <c r="C637" s="21"/>
    </row>
    <row r="638" spans="3:3" ht="15.75" customHeight="1" x14ac:dyDescent="0.25">
      <c r="C638" s="21"/>
    </row>
    <row r="639" spans="3:3" ht="15.75" customHeight="1" x14ac:dyDescent="0.25">
      <c r="C639" s="21"/>
    </row>
    <row r="640" spans="3:3" ht="15.75" customHeight="1" x14ac:dyDescent="0.25">
      <c r="C640" s="21"/>
    </row>
    <row r="641" spans="3:3" ht="15.75" customHeight="1" x14ac:dyDescent="0.25">
      <c r="C641" s="21"/>
    </row>
    <row r="642" spans="3:3" ht="15.75" customHeight="1" x14ac:dyDescent="0.25">
      <c r="C642" s="21"/>
    </row>
    <row r="643" spans="3:3" ht="15.75" customHeight="1" x14ac:dyDescent="0.25">
      <c r="C643" s="21"/>
    </row>
    <row r="644" spans="3:3" ht="15.75" customHeight="1" x14ac:dyDescent="0.25">
      <c r="C644" s="21"/>
    </row>
    <row r="645" spans="3:3" ht="15.75" customHeight="1" x14ac:dyDescent="0.25">
      <c r="C645" s="21"/>
    </row>
    <row r="646" spans="3:3" ht="15.75" customHeight="1" x14ac:dyDescent="0.25">
      <c r="C646" s="21"/>
    </row>
    <row r="647" spans="3:3" ht="15.75" customHeight="1" x14ac:dyDescent="0.25">
      <c r="C647" s="21"/>
    </row>
    <row r="648" spans="3:3" ht="15.75" customHeight="1" x14ac:dyDescent="0.25">
      <c r="C648" s="21"/>
    </row>
    <row r="649" spans="3:3" ht="15.75" customHeight="1" x14ac:dyDescent="0.25">
      <c r="C649" s="21"/>
    </row>
    <row r="650" spans="3:3" ht="15.75" customHeight="1" x14ac:dyDescent="0.25">
      <c r="C650" s="21"/>
    </row>
    <row r="651" spans="3:3" ht="15.75" customHeight="1" x14ac:dyDescent="0.25">
      <c r="C651" s="21"/>
    </row>
    <row r="652" spans="3:3" ht="15.75" customHeight="1" x14ac:dyDescent="0.25">
      <c r="C652" s="21"/>
    </row>
    <row r="653" spans="3:3" ht="15.75" customHeight="1" x14ac:dyDescent="0.25">
      <c r="C653" s="21"/>
    </row>
    <row r="654" spans="3:3" ht="15.75" customHeight="1" x14ac:dyDescent="0.25">
      <c r="C654" s="21"/>
    </row>
    <row r="655" spans="3:3" ht="15.75" customHeight="1" x14ac:dyDescent="0.25">
      <c r="C655" s="21"/>
    </row>
    <row r="656" spans="3:3" ht="15.75" customHeight="1" x14ac:dyDescent="0.25">
      <c r="C656" s="21"/>
    </row>
    <row r="657" spans="3:3" ht="15.75" customHeight="1" x14ac:dyDescent="0.25">
      <c r="C657" s="21"/>
    </row>
    <row r="658" spans="3:3" ht="15.75" customHeight="1" x14ac:dyDescent="0.25">
      <c r="C658" s="21"/>
    </row>
    <row r="659" spans="3:3" ht="15.75" customHeight="1" x14ac:dyDescent="0.25">
      <c r="C659" s="21"/>
    </row>
    <row r="660" spans="3:3" ht="15.75" customHeight="1" x14ac:dyDescent="0.25">
      <c r="C660" s="21"/>
    </row>
    <row r="661" spans="3:3" ht="15.75" customHeight="1" x14ac:dyDescent="0.25">
      <c r="C661" s="21"/>
    </row>
    <row r="662" spans="3:3" ht="15.75" customHeight="1" x14ac:dyDescent="0.25">
      <c r="C662" s="21"/>
    </row>
    <row r="663" spans="3:3" ht="15.75" customHeight="1" x14ac:dyDescent="0.25">
      <c r="C663" s="21"/>
    </row>
    <row r="664" spans="3:3" ht="15.75" customHeight="1" x14ac:dyDescent="0.25">
      <c r="C664" s="21"/>
    </row>
    <row r="665" spans="3:3" ht="15.75" customHeight="1" x14ac:dyDescent="0.25">
      <c r="C665" s="21"/>
    </row>
    <row r="666" spans="3:3" ht="15.75" customHeight="1" x14ac:dyDescent="0.25">
      <c r="C666" s="21"/>
    </row>
    <row r="667" spans="3:3" ht="15.75" customHeight="1" x14ac:dyDescent="0.25">
      <c r="C667" s="21"/>
    </row>
    <row r="668" spans="3:3" ht="15.75" customHeight="1" x14ac:dyDescent="0.25">
      <c r="C668" s="21"/>
    </row>
    <row r="669" spans="3:3" ht="15.75" customHeight="1" x14ac:dyDescent="0.25">
      <c r="C669" s="21"/>
    </row>
    <row r="670" spans="3:3" ht="15.75" customHeight="1" x14ac:dyDescent="0.25">
      <c r="C670" s="21"/>
    </row>
    <row r="671" spans="3:3" ht="15.75" customHeight="1" x14ac:dyDescent="0.25">
      <c r="C671" s="21"/>
    </row>
    <row r="672" spans="3:3" ht="15.75" customHeight="1" x14ac:dyDescent="0.25">
      <c r="C672" s="21"/>
    </row>
    <row r="673" spans="3:3" ht="15.75" customHeight="1" x14ac:dyDescent="0.25">
      <c r="C673" s="21"/>
    </row>
    <row r="674" spans="3:3" ht="15.75" customHeight="1" x14ac:dyDescent="0.25">
      <c r="C674" s="21"/>
    </row>
    <row r="675" spans="3:3" ht="15.75" customHeight="1" x14ac:dyDescent="0.25">
      <c r="C675" s="21"/>
    </row>
    <row r="676" spans="3:3" ht="15.75" customHeight="1" x14ac:dyDescent="0.25">
      <c r="C676" s="21"/>
    </row>
    <row r="677" spans="3:3" ht="15.75" customHeight="1" x14ac:dyDescent="0.25">
      <c r="C677" s="21"/>
    </row>
    <row r="678" spans="3:3" ht="15.75" customHeight="1" x14ac:dyDescent="0.25">
      <c r="C678" s="21"/>
    </row>
    <row r="679" spans="3:3" ht="15.75" customHeight="1" x14ac:dyDescent="0.25">
      <c r="C679" s="21"/>
    </row>
    <row r="680" spans="3:3" ht="15.75" customHeight="1" x14ac:dyDescent="0.25">
      <c r="C680" s="21"/>
    </row>
    <row r="681" spans="3:3" ht="15.75" customHeight="1" x14ac:dyDescent="0.25">
      <c r="C681" s="21"/>
    </row>
    <row r="682" spans="3:3" ht="15.75" customHeight="1" x14ac:dyDescent="0.25">
      <c r="C682" s="21"/>
    </row>
    <row r="683" spans="3:3" ht="15.75" customHeight="1" x14ac:dyDescent="0.25">
      <c r="C683" s="21"/>
    </row>
    <row r="684" spans="3:3" ht="15.75" customHeight="1" x14ac:dyDescent="0.25">
      <c r="C684" s="21"/>
    </row>
    <row r="685" spans="3:3" ht="15.75" customHeight="1" x14ac:dyDescent="0.25">
      <c r="C685" s="21"/>
    </row>
    <row r="686" spans="3:3" ht="15.75" customHeight="1" x14ac:dyDescent="0.25">
      <c r="C686" s="21"/>
    </row>
    <row r="687" spans="3:3" ht="15.75" customHeight="1" x14ac:dyDescent="0.25">
      <c r="C687" s="21"/>
    </row>
    <row r="688" spans="3:3" ht="15.75" customHeight="1" x14ac:dyDescent="0.25">
      <c r="C688" s="21"/>
    </row>
    <row r="689" spans="3:3" ht="15.75" customHeight="1" x14ac:dyDescent="0.25">
      <c r="C689" s="21"/>
    </row>
    <row r="690" spans="3:3" ht="15.75" customHeight="1" x14ac:dyDescent="0.25">
      <c r="C690" s="21"/>
    </row>
    <row r="691" spans="3:3" ht="15.75" customHeight="1" x14ac:dyDescent="0.25">
      <c r="C691" s="21"/>
    </row>
    <row r="692" spans="3:3" ht="15.75" customHeight="1" x14ac:dyDescent="0.25">
      <c r="C692" s="21"/>
    </row>
    <row r="693" spans="3:3" ht="15.75" customHeight="1" x14ac:dyDescent="0.25">
      <c r="C693" s="21"/>
    </row>
    <row r="694" spans="3:3" ht="15.75" customHeight="1" x14ac:dyDescent="0.25">
      <c r="C694" s="21"/>
    </row>
    <row r="695" spans="3:3" ht="15.75" customHeight="1" x14ac:dyDescent="0.25">
      <c r="C695" s="21"/>
    </row>
    <row r="696" spans="3:3" ht="15.75" customHeight="1" x14ac:dyDescent="0.25">
      <c r="C696" s="21"/>
    </row>
    <row r="697" spans="3:3" ht="15.75" customHeight="1" x14ac:dyDescent="0.25">
      <c r="C697" s="21"/>
    </row>
    <row r="698" spans="3:3" ht="15.75" customHeight="1" x14ac:dyDescent="0.25">
      <c r="C698" s="21"/>
    </row>
    <row r="699" spans="3:3" ht="15.75" customHeight="1" x14ac:dyDescent="0.25">
      <c r="C699" s="21"/>
    </row>
    <row r="700" spans="3:3" ht="15.75" customHeight="1" x14ac:dyDescent="0.25">
      <c r="C700" s="21"/>
    </row>
    <row r="701" spans="3:3" ht="15.75" customHeight="1" x14ac:dyDescent="0.25">
      <c r="C701" s="21"/>
    </row>
    <row r="702" spans="3:3" ht="15.75" customHeight="1" x14ac:dyDescent="0.25">
      <c r="C702" s="21"/>
    </row>
    <row r="703" spans="3:3" ht="15.75" customHeight="1" x14ac:dyDescent="0.25">
      <c r="C703" s="21"/>
    </row>
    <row r="704" spans="3:3" ht="15.75" customHeight="1" x14ac:dyDescent="0.25">
      <c r="C704" s="21"/>
    </row>
    <row r="705" spans="3:3" ht="15.75" customHeight="1" x14ac:dyDescent="0.25">
      <c r="C705" s="21"/>
    </row>
    <row r="706" spans="3:3" ht="15.75" customHeight="1" x14ac:dyDescent="0.25">
      <c r="C706" s="21"/>
    </row>
    <row r="707" spans="3:3" ht="15.75" customHeight="1" x14ac:dyDescent="0.25">
      <c r="C707" s="21"/>
    </row>
    <row r="708" spans="3:3" ht="15.75" customHeight="1" x14ac:dyDescent="0.25">
      <c r="C708" s="21"/>
    </row>
    <row r="709" spans="3:3" ht="15.75" customHeight="1" x14ac:dyDescent="0.25">
      <c r="C709" s="21"/>
    </row>
    <row r="710" spans="3:3" ht="15.75" customHeight="1" x14ac:dyDescent="0.25">
      <c r="C710" s="21"/>
    </row>
    <row r="711" spans="3:3" ht="15.75" customHeight="1" x14ac:dyDescent="0.25">
      <c r="C711" s="21"/>
    </row>
    <row r="712" spans="3:3" ht="15.75" customHeight="1" x14ac:dyDescent="0.25">
      <c r="C712" s="21"/>
    </row>
    <row r="713" spans="3:3" ht="15.75" customHeight="1" x14ac:dyDescent="0.25">
      <c r="C713" s="21"/>
    </row>
    <row r="714" spans="3:3" ht="15.75" customHeight="1" x14ac:dyDescent="0.25">
      <c r="C714" s="21"/>
    </row>
    <row r="715" spans="3:3" ht="15.75" customHeight="1" x14ac:dyDescent="0.25">
      <c r="C715" s="21"/>
    </row>
    <row r="716" spans="3:3" ht="15.75" customHeight="1" x14ac:dyDescent="0.25">
      <c r="C716" s="21"/>
    </row>
    <row r="717" spans="3:3" ht="15.75" customHeight="1" x14ac:dyDescent="0.25">
      <c r="C717" s="21"/>
    </row>
    <row r="718" spans="3:3" ht="15.75" customHeight="1" x14ac:dyDescent="0.25">
      <c r="C718" s="21"/>
    </row>
    <row r="719" spans="3:3" ht="15.75" customHeight="1" x14ac:dyDescent="0.25">
      <c r="C719" s="21"/>
    </row>
    <row r="720" spans="3:3" ht="15.75" customHeight="1" x14ac:dyDescent="0.25">
      <c r="C720" s="21"/>
    </row>
    <row r="721" spans="3:3" ht="15.75" customHeight="1" x14ac:dyDescent="0.25">
      <c r="C721" s="21"/>
    </row>
    <row r="722" spans="3:3" ht="15.75" customHeight="1" x14ac:dyDescent="0.25">
      <c r="C722" s="21"/>
    </row>
    <row r="723" spans="3:3" ht="15.75" customHeight="1" x14ac:dyDescent="0.25">
      <c r="C723" s="21"/>
    </row>
    <row r="724" spans="3:3" ht="15.75" customHeight="1" x14ac:dyDescent="0.25">
      <c r="C724" s="21"/>
    </row>
    <row r="725" spans="3:3" ht="15.75" customHeight="1" x14ac:dyDescent="0.25">
      <c r="C725" s="21"/>
    </row>
    <row r="726" spans="3:3" ht="15.75" customHeight="1" x14ac:dyDescent="0.25">
      <c r="C726" s="21"/>
    </row>
    <row r="727" spans="3:3" ht="15.75" customHeight="1" x14ac:dyDescent="0.25">
      <c r="C727" s="21"/>
    </row>
    <row r="728" spans="3:3" ht="15.75" customHeight="1" x14ac:dyDescent="0.25">
      <c r="C728" s="21"/>
    </row>
    <row r="729" spans="3:3" ht="15.75" customHeight="1" x14ac:dyDescent="0.25">
      <c r="C729" s="21"/>
    </row>
    <row r="730" spans="3:3" ht="15.75" customHeight="1" x14ac:dyDescent="0.25">
      <c r="C730" s="21"/>
    </row>
    <row r="731" spans="3:3" ht="15.75" customHeight="1" x14ac:dyDescent="0.25">
      <c r="C731" s="21"/>
    </row>
    <row r="732" spans="3:3" ht="15.75" customHeight="1" x14ac:dyDescent="0.25">
      <c r="C732" s="21"/>
    </row>
    <row r="733" spans="3:3" ht="15.75" customHeight="1" x14ac:dyDescent="0.25">
      <c r="C733" s="21"/>
    </row>
    <row r="734" spans="3:3" ht="15.75" customHeight="1" x14ac:dyDescent="0.25">
      <c r="C734" s="21"/>
    </row>
    <row r="735" spans="3:3" ht="15.75" customHeight="1" x14ac:dyDescent="0.25">
      <c r="C735" s="21"/>
    </row>
    <row r="736" spans="3:3" ht="15.75" customHeight="1" x14ac:dyDescent="0.25">
      <c r="C736" s="21"/>
    </row>
    <row r="737" spans="3:3" ht="15.75" customHeight="1" x14ac:dyDescent="0.25">
      <c r="C737" s="21"/>
    </row>
    <row r="738" spans="3:3" ht="15.75" customHeight="1" x14ac:dyDescent="0.25">
      <c r="C738" s="21"/>
    </row>
    <row r="739" spans="3:3" ht="15.75" customHeight="1" x14ac:dyDescent="0.25">
      <c r="C739" s="21"/>
    </row>
    <row r="740" spans="3:3" ht="15.75" customHeight="1" x14ac:dyDescent="0.25">
      <c r="C740" s="21"/>
    </row>
    <row r="741" spans="3:3" ht="15.75" customHeight="1" x14ac:dyDescent="0.25">
      <c r="C741" s="21"/>
    </row>
    <row r="742" spans="3:3" ht="15.75" customHeight="1" x14ac:dyDescent="0.25">
      <c r="C742" s="21"/>
    </row>
    <row r="743" spans="3:3" ht="15.75" customHeight="1" x14ac:dyDescent="0.25">
      <c r="C743" s="21"/>
    </row>
    <row r="744" spans="3:3" ht="15.75" customHeight="1" x14ac:dyDescent="0.25">
      <c r="C744" s="21"/>
    </row>
    <row r="745" spans="3:3" ht="15.75" customHeight="1" x14ac:dyDescent="0.25">
      <c r="C745" s="21"/>
    </row>
    <row r="746" spans="3:3" ht="15.75" customHeight="1" x14ac:dyDescent="0.25">
      <c r="C746" s="21"/>
    </row>
    <row r="747" spans="3:3" ht="15.75" customHeight="1" x14ac:dyDescent="0.25">
      <c r="C747" s="21"/>
    </row>
    <row r="748" spans="3:3" ht="15.75" customHeight="1" x14ac:dyDescent="0.25">
      <c r="C748" s="21"/>
    </row>
    <row r="749" spans="3:3" ht="15.75" customHeight="1" x14ac:dyDescent="0.25">
      <c r="C749" s="21"/>
    </row>
    <row r="750" spans="3:3" ht="15.75" customHeight="1" x14ac:dyDescent="0.25">
      <c r="C750" s="21"/>
    </row>
    <row r="751" spans="3:3" ht="15.75" customHeight="1" x14ac:dyDescent="0.25">
      <c r="C751" s="21"/>
    </row>
    <row r="752" spans="3:3" ht="15.75" customHeight="1" x14ac:dyDescent="0.25">
      <c r="C752" s="21"/>
    </row>
    <row r="753" spans="3:3" ht="15.75" customHeight="1" x14ac:dyDescent="0.25">
      <c r="C753" s="21"/>
    </row>
    <row r="754" spans="3:3" ht="15.75" customHeight="1" x14ac:dyDescent="0.25">
      <c r="C754" s="21"/>
    </row>
    <row r="755" spans="3:3" ht="15.75" customHeight="1" x14ac:dyDescent="0.25">
      <c r="C755" s="21"/>
    </row>
    <row r="756" spans="3:3" ht="15.75" customHeight="1" x14ac:dyDescent="0.25">
      <c r="C756" s="21"/>
    </row>
    <row r="757" spans="3:3" ht="15.75" customHeight="1" x14ac:dyDescent="0.25">
      <c r="C757" s="21"/>
    </row>
    <row r="758" spans="3:3" ht="15.75" customHeight="1" x14ac:dyDescent="0.25">
      <c r="C758" s="21"/>
    </row>
    <row r="759" spans="3:3" ht="15.75" customHeight="1" x14ac:dyDescent="0.25">
      <c r="C759" s="21"/>
    </row>
    <row r="760" spans="3:3" ht="15.75" customHeight="1" x14ac:dyDescent="0.25">
      <c r="C760" s="21"/>
    </row>
    <row r="761" spans="3:3" ht="15.75" customHeight="1" x14ac:dyDescent="0.25">
      <c r="C761" s="21"/>
    </row>
    <row r="762" spans="3:3" ht="15.75" customHeight="1" x14ac:dyDescent="0.25">
      <c r="C762" s="21"/>
    </row>
    <row r="763" spans="3:3" ht="15.75" customHeight="1" x14ac:dyDescent="0.25">
      <c r="C763" s="21"/>
    </row>
    <row r="764" spans="3:3" ht="15.75" customHeight="1" x14ac:dyDescent="0.25">
      <c r="C764" s="21"/>
    </row>
    <row r="765" spans="3:3" ht="15.75" customHeight="1" x14ac:dyDescent="0.25">
      <c r="C765" s="21"/>
    </row>
    <row r="766" spans="3:3" ht="15.75" customHeight="1" x14ac:dyDescent="0.25">
      <c r="C766" s="21"/>
    </row>
    <row r="767" spans="3:3" ht="15.75" customHeight="1" x14ac:dyDescent="0.25">
      <c r="C767" s="21"/>
    </row>
    <row r="768" spans="3:3" ht="15.75" customHeight="1" x14ac:dyDescent="0.25">
      <c r="C768" s="21"/>
    </row>
    <row r="769" spans="3:3" ht="15.75" customHeight="1" x14ac:dyDescent="0.25">
      <c r="C769" s="21"/>
    </row>
    <row r="770" spans="3:3" ht="15.75" customHeight="1" x14ac:dyDescent="0.25">
      <c r="C770" s="21"/>
    </row>
    <row r="771" spans="3:3" ht="15.75" customHeight="1" x14ac:dyDescent="0.25">
      <c r="C771" s="21"/>
    </row>
    <row r="772" spans="3:3" ht="15.75" customHeight="1" x14ac:dyDescent="0.25">
      <c r="C772" s="21"/>
    </row>
    <row r="773" spans="3:3" ht="15.75" customHeight="1" x14ac:dyDescent="0.25">
      <c r="C773" s="21"/>
    </row>
    <row r="774" spans="3:3" ht="15.75" customHeight="1" x14ac:dyDescent="0.25">
      <c r="C774" s="21"/>
    </row>
    <row r="775" spans="3:3" ht="15.75" customHeight="1" x14ac:dyDescent="0.25">
      <c r="C775" s="21"/>
    </row>
    <row r="776" spans="3:3" ht="15.75" customHeight="1" x14ac:dyDescent="0.25">
      <c r="C776" s="21"/>
    </row>
    <row r="777" spans="3:3" ht="15.75" customHeight="1" x14ac:dyDescent="0.25">
      <c r="C777" s="21"/>
    </row>
    <row r="778" spans="3:3" ht="15.75" customHeight="1" x14ac:dyDescent="0.25">
      <c r="C778" s="21"/>
    </row>
    <row r="779" spans="3:3" ht="15.75" customHeight="1" x14ac:dyDescent="0.25">
      <c r="C779" s="21"/>
    </row>
    <row r="780" spans="3:3" ht="15.75" customHeight="1" x14ac:dyDescent="0.25">
      <c r="C780" s="21"/>
    </row>
    <row r="781" spans="3:3" ht="15.75" customHeight="1" x14ac:dyDescent="0.25">
      <c r="C781" s="21"/>
    </row>
    <row r="782" spans="3:3" ht="15.75" customHeight="1" x14ac:dyDescent="0.25">
      <c r="C782" s="21"/>
    </row>
    <row r="783" spans="3:3" ht="15.75" customHeight="1" x14ac:dyDescent="0.25">
      <c r="C783" s="21"/>
    </row>
    <row r="784" spans="3:3" ht="15.75" customHeight="1" x14ac:dyDescent="0.25">
      <c r="C784" s="21"/>
    </row>
    <row r="785" spans="3:3" ht="15.75" customHeight="1" x14ac:dyDescent="0.25">
      <c r="C785" s="21"/>
    </row>
    <row r="786" spans="3:3" ht="15.75" customHeight="1" x14ac:dyDescent="0.25">
      <c r="C786" s="21"/>
    </row>
    <row r="787" spans="3:3" ht="15.75" customHeight="1" x14ac:dyDescent="0.25">
      <c r="C787" s="21"/>
    </row>
    <row r="788" spans="3:3" ht="15.75" customHeight="1" x14ac:dyDescent="0.25">
      <c r="C788" s="21"/>
    </row>
    <row r="789" spans="3:3" ht="15.75" customHeight="1" x14ac:dyDescent="0.25">
      <c r="C789" s="21"/>
    </row>
    <row r="790" spans="3:3" ht="15.75" customHeight="1" x14ac:dyDescent="0.25">
      <c r="C790" s="21"/>
    </row>
    <row r="791" spans="3:3" ht="15.75" customHeight="1" x14ac:dyDescent="0.25">
      <c r="C791" s="21"/>
    </row>
    <row r="792" spans="3:3" ht="15.75" customHeight="1" x14ac:dyDescent="0.25">
      <c r="C792" s="21"/>
    </row>
    <row r="793" spans="3:3" ht="15.75" customHeight="1" x14ac:dyDescent="0.25">
      <c r="C793" s="21"/>
    </row>
    <row r="794" spans="3:3" ht="15.75" customHeight="1" x14ac:dyDescent="0.25">
      <c r="C794" s="21"/>
    </row>
    <row r="795" spans="3:3" ht="15.75" customHeight="1" x14ac:dyDescent="0.25">
      <c r="C795" s="21"/>
    </row>
    <row r="796" spans="3:3" ht="15.75" customHeight="1" x14ac:dyDescent="0.25">
      <c r="C796" s="21"/>
    </row>
    <row r="797" spans="3:3" ht="15.75" customHeight="1" x14ac:dyDescent="0.25">
      <c r="C797" s="21"/>
    </row>
    <row r="798" spans="3:3" ht="15.75" customHeight="1" x14ac:dyDescent="0.25">
      <c r="C798" s="21"/>
    </row>
    <row r="799" spans="3:3" ht="15.75" customHeight="1" x14ac:dyDescent="0.25">
      <c r="C799" s="21"/>
    </row>
    <row r="800" spans="3:3" ht="15.75" customHeight="1" x14ac:dyDescent="0.25">
      <c r="C800" s="21"/>
    </row>
    <row r="801" spans="3:3" ht="15.75" customHeight="1" x14ac:dyDescent="0.25">
      <c r="C801" s="21"/>
    </row>
    <row r="802" spans="3:3" ht="15.75" customHeight="1" x14ac:dyDescent="0.25">
      <c r="C802" s="21"/>
    </row>
    <row r="803" spans="3:3" ht="15.75" customHeight="1" x14ac:dyDescent="0.25">
      <c r="C803" s="21"/>
    </row>
    <row r="804" spans="3:3" ht="15.75" customHeight="1" x14ac:dyDescent="0.25">
      <c r="C804" s="21"/>
    </row>
    <row r="805" spans="3:3" ht="15.75" customHeight="1" x14ac:dyDescent="0.25">
      <c r="C805" s="21"/>
    </row>
    <row r="806" spans="3:3" ht="15.75" customHeight="1" x14ac:dyDescent="0.25">
      <c r="C806" s="21"/>
    </row>
    <row r="807" spans="3:3" ht="15.75" customHeight="1" x14ac:dyDescent="0.25">
      <c r="C807" s="21"/>
    </row>
    <row r="808" spans="3:3" ht="15.75" customHeight="1" x14ac:dyDescent="0.25">
      <c r="C808" s="21"/>
    </row>
    <row r="809" spans="3:3" ht="15.75" customHeight="1" x14ac:dyDescent="0.25">
      <c r="C809" s="21"/>
    </row>
    <row r="810" spans="3:3" ht="15.75" customHeight="1" x14ac:dyDescent="0.25">
      <c r="C810" s="21"/>
    </row>
    <row r="811" spans="3:3" ht="15.75" customHeight="1" x14ac:dyDescent="0.25">
      <c r="C811" s="21"/>
    </row>
    <row r="812" spans="3:3" ht="15.75" customHeight="1" x14ac:dyDescent="0.25">
      <c r="C812" s="21"/>
    </row>
    <row r="813" spans="3:3" ht="15.75" customHeight="1" x14ac:dyDescent="0.25">
      <c r="C813" s="21"/>
    </row>
    <row r="814" spans="3:3" ht="15.75" customHeight="1" x14ac:dyDescent="0.25">
      <c r="C814" s="21"/>
    </row>
    <row r="815" spans="3:3" ht="15.75" customHeight="1" x14ac:dyDescent="0.25">
      <c r="C815" s="21"/>
    </row>
    <row r="816" spans="3:3" ht="15.75" customHeight="1" x14ac:dyDescent="0.25">
      <c r="C816" s="21"/>
    </row>
    <row r="817" spans="3:3" ht="15.75" customHeight="1" x14ac:dyDescent="0.25">
      <c r="C817" s="21"/>
    </row>
    <row r="818" spans="3:3" ht="15.75" customHeight="1" x14ac:dyDescent="0.25">
      <c r="C818" s="21"/>
    </row>
    <row r="819" spans="3:3" ht="15.75" customHeight="1" x14ac:dyDescent="0.25">
      <c r="C819" s="21"/>
    </row>
    <row r="820" spans="3:3" ht="15.75" customHeight="1" x14ac:dyDescent="0.25">
      <c r="C820" s="21"/>
    </row>
    <row r="821" spans="3:3" ht="15.75" customHeight="1" x14ac:dyDescent="0.25">
      <c r="C821" s="21"/>
    </row>
    <row r="822" spans="3:3" ht="15.75" customHeight="1" x14ac:dyDescent="0.25">
      <c r="C822" s="21"/>
    </row>
    <row r="823" spans="3:3" ht="15.75" customHeight="1" x14ac:dyDescent="0.25">
      <c r="C823" s="21"/>
    </row>
    <row r="824" spans="3:3" ht="15.75" customHeight="1" x14ac:dyDescent="0.25">
      <c r="C824" s="21"/>
    </row>
    <row r="825" spans="3:3" ht="15.75" customHeight="1" x14ac:dyDescent="0.25">
      <c r="C825" s="21"/>
    </row>
    <row r="826" spans="3:3" ht="15.75" customHeight="1" x14ac:dyDescent="0.25">
      <c r="C826" s="21"/>
    </row>
    <row r="827" spans="3:3" ht="15.75" customHeight="1" x14ac:dyDescent="0.25">
      <c r="C827" s="21"/>
    </row>
    <row r="828" spans="3:3" ht="15.75" customHeight="1" x14ac:dyDescent="0.25">
      <c r="C828" s="21"/>
    </row>
    <row r="829" spans="3:3" ht="15.75" customHeight="1" x14ac:dyDescent="0.25">
      <c r="C829" s="21"/>
    </row>
    <row r="830" spans="3:3" ht="15.75" customHeight="1" x14ac:dyDescent="0.25">
      <c r="C830" s="21"/>
    </row>
    <row r="831" spans="3:3" ht="15.75" customHeight="1" x14ac:dyDescent="0.25">
      <c r="C831" s="21"/>
    </row>
    <row r="832" spans="3:3" ht="15.75" customHeight="1" x14ac:dyDescent="0.25">
      <c r="C832" s="21"/>
    </row>
    <row r="833" spans="3:3" ht="15.75" customHeight="1" x14ac:dyDescent="0.25">
      <c r="C833" s="21"/>
    </row>
    <row r="834" spans="3:3" ht="15.75" customHeight="1" x14ac:dyDescent="0.25">
      <c r="C834" s="21"/>
    </row>
    <row r="835" spans="3:3" ht="15.75" customHeight="1" x14ac:dyDescent="0.25">
      <c r="C835" s="21"/>
    </row>
    <row r="836" spans="3:3" ht="15.75" customHeight="1" x14ac:dyDescent="0.25">
      <c r="C836" s="21"/>
    </row>
    <row r="837" spans="3:3" ht="15.75" customHeight="1" x14ac:dyDescent="0.25">
      <c r="C837" s="21"/>
    </row>
    <row r="838" spans="3:3" ht="15.75" customHeight="1" x14ac:dyDescent="0.25">
      <c r="C838" s="21"/>
    </row>
    <row r="839" spans="3:3" ht="15.75" customHeight="1" x14ac:dyDescent="0.25">
      <c r="C839" s="21"/>
    </row>
    <row r="840" spans="3:3" ht="15.75" customHeight="1" x14ac:dyDescent="0.25">
      <c r="C840" s="21"/>
    </row>
    <row r="841" spans="3:3" ht="15.75" customHeight="1" x14ac:dyDescent="0.25">
      <c r="C841" s="21"/>
    </row>
    <row r="842" spans="3:3" ht="15.75" customHeight="1" x14ac:dyDescent="0.25">
      <c r="C842" s="21"/>
    </row>
    <row r="843" spans="3:3" ht="15.75" customHeight="1" x14ac:dyDescent="0.25">
      <c r="C843" s="21"/>
    </row>
    <row r="844" spans="3:3" ht="15.75" customHeight="1" x14ac:dyDescent="0.25">
      <c r="C844" s="21"/>
    </row>
    <row r="845" spans="3:3" ht="15.75" customHeight="1" x14ac:dyDescent="0.25">
      <c r="C845" s="21"/>
    </row>
    <row r="846" spans="3:3" ht="15.75" customHeight="1" x14ac:dyDescent="0.25">
      <c r="C846" s="21"/>
    </row>
    <row r="847" spans="3:3" ht="15.75" customHeight="1" x14ac:dyDescent="0.25">
      <c r="C847" s="21"/>
    </row>
    <row r="848" spans="3:3" ht="15.75" customHeight="1" x14ac:dyDescent="0.25">
      <c r="C848" s="21"/>
    </row>
    <row r="849" spans="3:3" ht="15.75" customHeight="1" x14ac:dyDescent="0.25">
      <c r="C849" s="21"/>
    </row>
    <row r="850" spans="3:3" ht="15.75" customHeight="1" x14ac:dyDescent="0.25">
      <c r="C850" s="21"/>
    </row>
    <row r="851" spans="3:3" ht="15.75" customHeight="1" x14ac:dyDescent="0.25">
      <c r="C851" s="21"/>
    </row>
    <row r="852" spans="3:3" ht="15.75" customHeight="1" x14ac:dyDescent="0.25">
      <c r="C852" s="21"/>
    </row>
    <row r="853" spans="3:3" ht="15.75" customHeight="1" x14ac:dyDescent="0.25">
      <c r="C853" s="21"/>
    </row>
    <row r="854" spans="3:3" ht="15.75" customHeight="1" x14ac:dyDescent="0.25">
      <c r="C854" s="21"/>
    </row>
    <row r="855" spans="3:3" ht="15.75" customHeight="1" x14ac:dyDescent="0.25">
      <c r="C855" s="21"/>
    </row>
    <row r="856" spans="3:3" ht="15.75" customHeight="1" x14ac:dyDescent="0.25">
      <c r="C856" s="21"/>
    </row>
    <row r="857" spans="3:3" ht="15.75" customHeight="1" x14ac:dyDescent="0.25">
      <c r="C857" s="21"/>
    </row>
    <row r="858" spans="3:3" ht="15.75" customHeight="1" x14ac:dyDescent="0.25">
      <c r="C858" s="21"/>
    </row>
    <row r="859" spans="3:3" ht="15.75" customHeight="1" x14ac:dyDescent="0.25">
      <c r="C859" s="21"/>
    </row>
    <row r="860" spans="3:3" ht="15.75" customHeight="1" x14ac:dyDescent="0.25">
      <c r="C860" s="21"/>
    </row>
    <row r="861" spans="3:3" ht="15.75" customHeight="1" x14ac:dyDescent="0.25">
      <c r="C861" s="21"/>
    </row>
    <row r="862" spans="3:3" ht="15.75" customHeight="1" x14ac:dyDescent="0.25">
      <c r="C862" s="21"/>
    </row>
    <row r="863" spans="3:3" ht="15.75" customHeight="1" x14ac:dyDescent="0.25">
      <c r="C863" s="21"/>
    </row>
    <row r="864" spans="3:3" ht="15.75" customHeight="1" x14ac:dyDescent="0.25">
      <c r="C864" s="21"/>
    </row>
    <row r="865" spans="3:3" ht="15.75" customHeight="1" x14ac:dyDescent="0.25">
      <c r="C865" s="21"/>
    </row>
    <row r="866" spans="3:3" ht="15.75" customHeight="1" x14ac:dyDescent="0.25">
      <c r="C866" s="21"/>
    </row>
    <row r="867" spans="3:3" ht="15.75" customHeight="1" x14ac:dyDescent="0.25">
      <c r="C867" s="21"/>
    </row>
    <row r="868" spans="3:3" ht="15.75" customHeight="1" x14ac:dyDescent="0.25">
      <c r="C868" s="21"/>
    </row>
    <row r="869" spans="3:3" ht="15.75" customHeight="1" x14ac:dyDescent="0.25">
      <c r="C869" s="21"/>
    </row>
    <row r="870" spans="3:3" ht="15.75" customHeight="1" x14ac:dyDescent="0.25">
      <c r="C870" s="21"/>
    </row>
    <row r="871" spans="3:3" ht="15.75" customHeight="1" x14ac:dyDescent="0.25">
      <c r="C871" s="21"/>
    </row>
    <row r="872" spans="3:3" ht="15.75" customHeight="1" x14ac:dyDescent="0.25">
      <c r="C872" s="21"/>
    </row>
    <row r="873" spans="3:3" ht="15.75" customHeight="1" x14ac:dyDescent="0.25">
      <c r="C873" s="21"/>
    </row>
    <row r="874" spans="3:3" ht="15.75" customHeight="1" x14ac:dyDescent="0.25">
      <c r="C874" s="21"/>
    </row>
    <row r="875" spans="3:3" ht="15.75" customHeight="1" x14ac:dyDescent="0.25">
      <c r="C875" s="21"/>
    </row>
    <row r="876" spans="3:3" ht="15.75" customHeight="1" x14ac:dyDescent="0.25">
      <c r="C876" s="21"/>
    </row>
    <row r="877" spans="3:3" ht="15.75" customHeight="1" x14ac:dyDescent="0.25">
      <c r="C877" s="21"/>
    </row>
    <row r="878" spans="3:3" ht="15.75" customHeight="1" x14ac:dyDescent="0.25">
      <c r="C878" s="21"/>
    </row>
    <row r="879" spans="3:3" ht="15.75" customHeight="1" x14ac:dyDescent="0.25">
      <c r="C879" s="21"/>
    </row>
    <row r="880" spans="3:3" ht="15.75" customHeight="1" x14ac:dyDescent="0.25">
      <c r="C880" s="21"/>
    </row>
    <row r="881" spans="3:3" ht="15.75" customHeight="1" x14ac:dyDescent="0.25">
      <c r="C881" s="21"/>
    </row>
    <row r="882" spans="3:3" ht="15.75" customHeight="1" x14ac:dyDescent="0.25">
      <c r="C882" s="21"/>
    </row>
    <row r="883" spans="3:3" ht="15.75" customHeight="1" x14ac:dyDescent="0.25">
      <c r="C883" s="21"/>
    </row>
    <row r="884" spans="3:3" ht="15.75" customHeight="1" x14ac:dyDescent="0.25">
      <c r="C884" s="21"/>
    </row>
    <row r="885" spans="3:3" ht="15.75" customHeight="1" x14ac:dyDescent="0.25">
      <c r="C885" s="21"/>
    </row>
    <row r="886" spans="3:3" ht="15.75" customHeight="1" x14ac:dyDescent="0.25">
      <c r="C886" s="21"/>
    </row>
    <row r="887" spans="3:3" ht="15.75" customHeight="1" x14ac:dyDescent="0.25">
      <c r="C887" s="21"/>
    </row>
    <row r="888" spans="3:3" ht="15.75" customHeight="1" x14ac:dyDescent="0.25">
      <c r="C888" s="21"/>
    </row>
    <row r="889" spans="3:3" ht="15.75" customHeight="1" x14ac:dyDescent="0.25">
      <c r="C889" s="21"/>
    </row>
    <row r="890" spans="3:3" ht="15.75" customHeight="1" x14ac:dyDescent="0.25">
      <c r="C890" s="21"/>
    </row>
    <row r="891" spans="3:3" ht="15.75" customHeight="1" x14ac:dyDescent="0.25">
      <c r="C891" s="21"/>
    </row>
    <row r="892" spans="3:3" ht="15.75" customHeight="1" x14ac:dyDescent="0.25">
      <c r="C892" s="21"/>
    </row>
    <row r="893" spans="3:3" ht="15.75" customHeight="1" x14ac:dyDescent="0.25">
      <c r="C893" s="21"/>
    </row>
    <row r="894" spans="3:3" ht="15.75" customHeight="1" x14ac:dyDescent="0.25">
      <c r="C894" s="21"/>
    </row>
    <row r="895" spans="3:3" ht="15.75" customHeight="1" x14ac:dyDescent="0.25">
      <c r="C895" s="21"/>
    </row>
    <row r="896" spans="3:3" ht="15.75" customHeight="1" x14ac:dyDescent="0.25">
      <c r="C896" s="21"/>
    </row>
    <row r="897" spans="3:3" ht="15.75" customHeight="1" x14ac:dyDescent="0.25">
      <c r="C897" s="21"/>
    </row>
    <row r="898" spans="3:3" ht="15.75" customHeight="1" x14ac:dyDescent="0.25">
      <c r="C898" s="21"/>
    </row>
    <row r="899" spans="3:3" ht="15.75" customHeight="1" x14ac:dyDescent="0.25">
      <c r="C899" s="21"/>
    </row>
    <row r="900" spans="3:3" ht="15.75" customHeight="1" x14ac:dyDescent="0.25">
      <c r="C900" s="21"/>
    </row>
    <row r="901" spans="3:3" ht="15.75" customHeight="1" x14ac:dyDescent="0.25">
      <c r="C901" s="21"/>
    </row>
    <row r="902" spans="3:3" ht="15.75" customHeight="1" x14ac:dyDescent="0.25">
      <c r="C902" s="21"/>
    </row>
    <row r="903" spans="3:3" ht="15.75" customHeight="1" x14ac:dyDescent="0.25">
      <c r="C903" s="21"/>
    </row>
    <row r="904" spans="3:3" ht="15.75" customHeight="1" x14ac:dyDescent="0.25">
      <c r="C904" s="21"/>
    </row>
    <row r="905" spans="3:3" ht="15.75" customHeight="1" x14ac:dyDescent="0.25">
      <c r="C905" s="21"/>
    </row>
    <row r="906" spans="3:3" ht="15.75" customHeight="1" x14ac:dyDescent="0.25">
      <c r="C906" s="21"/>
    </row>
    <row r="907" spans="3:3" ht="15.75" customHeight="1" x14ac:dyDescent="0.25">
      <c r="C907" s="21"/>
    </row>
    <row r="908" spans="3:3" ht="15.75" customHeight="1" x14ac:dyDescent="0.25">
      <c r="C908" s="21"/>
    </row>
    <row r="909" spans="3:3" ht="15.75" customHeight="1" x14ac:dyDescent="0.25">
      <c r="C909" s="21"/>
    </row>
    <row r="910" spans="3:3" ht="15.75" customHeight="1" x14ac:dyDescent="0.25">
      <c r="C910" s="21"/>
    </row>
    <row r="911" spans="3:3" ht="15.75" customHeight="1" x14ac:dyDescent="0.25">
      <c r="C911" s="21"/>
    </row>
    <row r="912" spans="3:3" ht="15.75" customHeight="1" x14ac:dyDescent="0.25">
      <c r="C912" s="21"/>
    </row>
    <row r="913" spans="3:3" ht="15.75" customHeight="1" x14ac:dyDescent="0.25">
      <c r="C913" s="21"/>
    </row>
    <row r="914" spans="3:3" ht="15.75" customHeight="1" x14ac:dyDescent="0.25">
      <c r="C914" s="21"/>
    </row>
    <row r="915" spans="3:3" ht="15.75" customHeight="1" x14ac:dyDescent="0.25">
      <c r="C915" s="21"/>
    </row>
    <row r="916" spans="3:3" ht="15.75" customHeight="1" x14ac:dyDescent="0.25">
      <c r="C916" s="21"/>
    </row>
    <row r="917" spans="3:3" ht="15.75" customHeight="1" x14ac:dyDescent="0.25">
      <c r="C917" s="21"/>
    </row>
    <row r="918" spans="3:3" ht="15.75" customHeight="1" x14ac:dyDescent="0.25">
      <c r="C918" s="21"/>
    </row>
    <row r="919" spans="3:3" ht="15.75" customHeight="1" x14ac:dyDescent="0.25">
      <c r="C919" s="21"/>
    </row>
    <row r="920" spans="3:3" ht="15.75" customHeight="1" x14ac:dyDescent="0.25">
      <c r="C920" s="21"/>
    </row>
    <row r="921" spans="3:3" ht="15.75" customHeight="1" x14ac:dyDescent="0.25">
      <c r="C921" s="21"/>
    </row>
    <row r="922" spans="3:3" ht="15.75" customHeight="1" x14ac:dyDescent="0.25">
      <c r="C922" s="21"/>
    </row>
    <row r="923" spans="3:3" ht="15.75" customHeight="1" x14ac:dyDescent="0.25">
      <c r="C923" s="21"/>
    </row>
    <row r="924" spans="3:3" ht="15.75" customHeight="1" x14ac:dyDescent="0.25">
      <c r="C924" s="21"/>
    </row>
    <row r="925" spans="3:3" ht="15.75" customHeight="1" x14ac:dyDescent="0.25">
      <c r="C925" s="21"/>
    </row>
    <row r="926" spans="3:3" ht="15.75" customHeight="1" x14ac:dyDescent="0.25">
      <c r="C926" s="21"/>
    </row>
    <row r="927" spans="3:3" ht="15.75" customHeight="1" x14ac:dyDescent="0.25">
      <c r="C927" s="21"/>
    </row>
    <row r="928" spans="3:3" ht="15.75" customHeight="1" x14ac:dyDescent="0.25">
      <c r="C928" s="21"/>
    </row>
    <row r="929" spans="3:3" ht="15.75" customHeight="1" x14ac:dyDescent="0.25">
      <c r="C929" s="21"/>
    </row>
    <row r="930" spans="3:3" ht="15.75" customHeight="1" x14ac:dyDescent="0.25">
      <c r="C930" s="21"/>
    </row>
    <row r="931" spans="3:3" ht="15.75" customHeight="1" x14ac:dyDescent="0.25">
      <c r="C931" s="21"/>
    </row>
    <row r="932" spans="3:3" ht="15.75" customHeight="1" x14ac:dyDescent="0.25">
      <c r="C932" s="21"/>
    </row>
    <row r="933" spans="3:3" ht="15.75" customHeight="1" x14ac:dyDescent="0.25">
      <c r="C933" s="21"/>
    </row>
    <row r="934" spans="3:3" ht="15.75" customHeight="1" x14ac:dyDescent="0.25">
      <c r="C934" s="21"/>
    </row>
    <row r="935" spans="3:3" ht="15.75" customHeight="1" x14ac:dyDescent="0.25">
      <c r="C935" s="21"/>
    </row>
    <row r="936" spans="3:3" ht="15.75" customHeight="1" x14ac:dyDescent="0.25">
      <c r="C936" s="21"/>
    </row>
    <row r="937" spans="3:3" ht="15.75" customHeight="1" x14ac:dyDescent="0.25">
      <c r="C937" s="21"/>
    </row>
    <row r="938" spans="3:3" ht="15.75" customHeight="1" x14ac:dyDescent="0.25">
      <c r="C938" s="21"/>
    </row>
    <row r="939" spans="3:3" ht="15.75" customHeight="1" x14ac:dyDescent="0.25">
      <c r="C939" s="21"/>
    </row>
    <row r="940" spans="3:3" ht="15.75" customHeight="1" x14ac:dyDescent="0.25">
      <c r="C940" s="21"/>
    </row>
    <row r="941" spans="3:3" ht="15.75" customHeight="1" x14ac:dyDescent="0.25">
      <c r="C941" s="21"/>
    </row>
    <row r="942" spans="3:3" ht="15.75" customHeight="1" x14ac:dyDescent="0.25">
      <c r="C942" s="21"/>
    </row>
    <row r="943" spans="3:3" ht="15.75" customHeight="1" x14ac:dyDescent="0.25">
      <c r="C943" s="21"/>
    </row>
    <row r="944" spans="3:3" ht="15.75" customHeight="1" x14ac:dyDescent="0.25">
      <c r="C944" s="21"/>
    </row>
    <row r="945" spans="3:3" ht="15.75" customHeight="1" x14ac:dyDescent="0.25">
      <c r="C945" s="21"/>
    </row>
    <row r="946" spans="3:3" ht="15.75" customHeight="1" x14ac:dyDescent="0.25">
      <c r="C946" s="21"/>
    </row>
    <row r="947" spans="3:3" ht="15.75" customHeight="1" x14ac:dyDescent="0.25">
      <c r="C947" s="21"/>
    </row>
    <row r="948" spans="3:3" ht="15.75" customHeight="1" x14ac:dyDescent="0.25">
      <c r="C948" s="21"/>
    </row>
    <row r="949" spans="3:3" ht="15.75" customHeight="1" x14ac:dyDescent="0.25">
      <c r="C949" s="21"/>
    </row>
    <row r="950" spans="3:3" ht="15.75" customHeight="1" x14ac:dyDescent="0.25">
      <c r="C950" s="21"/>
    </row>
    <row r="951" spans="3:3" ht="15.75" customHeight="1" x14ac:dyDescent="0.25">
      <c r="C951" s="21"/>
    </row>
    <row r="952" spans="3:3" ht="15.75" customHeight="1" x14ac:dyDescent="0.25">
      <c r="C952" s="21"/>
    </row>
    <row r="953" spans="3:3" ht="15.75" customHeight="1" x14ac:dyDescent="0.25">
      <c r="C953" s="21"/>
    </row>
    <row r="954" spans="3:3" ht="15.75" customHeight="1" x14ac:dyDescent="0.25">
      <c r="C954" s="21"/>
    </row>
    <row r="955" spans="3:3" ht="15.75" customHeight="1" x14ac:dyDescent="0.25">
      <c r="C955" s="21"/>
    </row>
    <row r="956" spans="3:3" ht="15.75" customHeight="1" x14ac:dyDescent="0.25">
      <c r="C956" s="21"/>
    </row>
    <row r="957" spans="3:3" ht="15.75" customHeight="1" x14ac:dyDescent="0.25">
      <c r="C957" s="21"/>
    </row>
    <row r="958" spans="3:3" ht="15.75" customHeight="1" x14ac:dyDescent="0.25">
      <c r="C958" s="21"/>
    </row>
    <row r="959" spans="3:3" ht="15.75" customHeight="1" x14ac:dyDescent="0.25">
      <c r="C959" s="21"/>
    </row>
    <row r="960" spans="3:3" ht="15.75" customHeight="1" x14ac:dyDescent="0.25">
      <c r="C960" s="21"/>
    </row>
    <row r="961" spans="3:3" ht="15.75" customHeight="1" x14ac:dyDescent="0.25">
      <c r="C961" s="21"/>
    </row>
    <row r="962" spans="3:3" ht="15.75" customHeight="1" x14ac:dyDescent="0.25">
      <c r="C962" s="21"/>
    </row>
    <row r="963" spans="3:3" ht="15.75" customHeight="1" x14ac:dyDescent="0.25">
      <c r="C963" s="21"/>
    </row>
    <row r="964" spans="3:3" ht="15.75" customHeight="1" x14ac:dyDescent="0.25">
      <c r="C964" s="21"/>
    </row>
    <row r="965" spans="3:3" ht="15.75" customHeight="1" x14ac:dyDescent="0.25">
      <c r="C965" s="21"/>
    </row>
    <row r="966" spans="3:3" ht="15.75" customHeight="1" x14ac:dyDescent="0.25">
      <c r="C966" s="21"/>
    </row>
    <row r="967" spans="3:3" ht="15.75" customHeight="1" x14ac:dyDescent="0.25">
      <c r="C967" s="21"/>
    </row>
    <row r="968" spans="3:3" ht="15.75" customHeight="1" x14ac:dyDescent="0.25">
      <c r="C968" s="21"/>
    </row>
    <row r="969" spans="3:3" ht="15.75" customHeight="1" x14ac:dyDescent="0.25">
      <c r="C969" s="21"/>
    </row>
    <row r="970" spans="3:3" ht="15.75" customHeight="1" x14ac:dyDescent="0.25">
      <c r="C970" s="21"/>
    </row>
    <row r="971" spans="3:3" ht="15.75" customHeight="1" x14ac:dyDescent="0.25">
      <c r="C971" s="21"/>
    </row>
    <row r="972" spans="3:3" ht="15.75" customHeight="1" x14ac:dyDescent="0.25">
      <c r="C972" s="21"/>
    </row>
    <row r="973" spans="3:3" ht="15.75" customHeight="1" x14ac:dyDescent="0.25">
      <c r="C973" s="21"/>
    </row>
    <row r="974" spans="3:3" ht="15.75" customHeight="1" x14ac:dyDescent="0.25">
      <c r="C974" s="21"/>
    </row>
    <row r="975" spans="3:3" ht="15.75" customHeight="1" x14ac:dyDescent="0.25">
      <c r="C975" s="21"/>
    </row>
    <row r="976" spans="3:3" ht="15.75" customHeight="1" x14ac:dyDescent="0.25">
      <c r="C976" s="21"/>
    </row>
    <row r="977" spans="3:3" ht="15.75" customHeight="1" x14ac:dyDescent="0.25">
      <c r="C977" s="21"/>
    </row>
    <row r="978" spans="3:3" ht="15.75" customHeight="1" x14ac:dyDescent="0.25">
      <c r="C978" s="21"/>
    </row>
    <row r="979" spans="3:3" ht="15.75" customHeight="1" x14ac:dyDescent="0.25">
      <c r="C979" s="21"/>
    </row>
    <row r="980" spans="3:3" ht="15.75" customHeight="1" x14ac:dyDescent="0.25">
      <c r="C980" s="21"/>
    </row>
    <row r="981" spans="3:3" ht="15.75" customHeight="1" x14ac:dyDescent="0.25">
      <c r="C981" s="21"/>
    </row>
    <row r="982" spans="3:3" ht="15.75" customHeight="1" x14ac:dyDescent="0.25">
      <c r="C982" s="21"/>
    </row>
    <row r="983" spans="3:3" ht="15.75" customHeight="1" x14ac:dyDescent="0.25">
      <c r="C983" s="21"/>
    </row>
    <row r="984" spans="3:3" ht="15.75" customHeight="1" x14ac:dyDescent="0.25">
      <c r="C984" s="21"/>
    </row>
    <row r="985" spans="3:3" ht="15.75" customHeight="1" x14ac:dyDescent="0.25">
      <c r="C985" s="21"/>
    </row>
    <row r="986" spans="3:3" ht="15.75" customHeight="1" x14ac:dyDescent="0.25">
      <c r="C986" s="21"/>
    </row>
    <row r="987" spans="3:3" ht="15.75" customHeight="1" x14ac:dyDescent="0.25">
      <c r="C987" s="21"/>
    </row>
    <row r="988" spans="3:3" ht="15.75" customHeight="1" x14ac:dyDescent="0.25">
      <c r="C988" s="21"/>
    </row>
    <row r="989" spans="3:3" ht="15.75" customHeight="1" x14ac:dyDescent="0.25">
      <c r="C989" s="21"/>
    </row>
    <row r="990" spans="3:3" ht="15.75" customHeight="1" x14ac:dyDescent="0.25">
      <c r="C990" s="21"/>
    </row>
    <row r="991" spans="3:3" ht="15.75" customHeight="1" x14ac:dyDescent="0.25">
      <c r="C991" s="21"/>
    </row>
    <row r="992" spans="3:3" ht="15.75" customHeight="1" x14ac:dyDescent="0.25">
      <c r="C992" s="21"/>
    </row>
    <row r="993" spans="3:3" ht="15.75" customHeight="1" x14ac:dyDescent="0.25">
      <c r="C993" s="21"/>
    </row>
    <row r="994" spans="3:3" ht="15.75" customHeight="1" x14ac:dyDescent="0.25">
      <c r="C994" s="21"/>
    </row>
    <row r="995" spans="3:3" ht="15.75" customHeight="1" x14ac:dyDescent="0.25">
      <c r="C995" s="21"/>
    </row>
    <row r="996" spans="3:3" ht="15.75" customHeight="1" x14ac:dyDescent="0.25">
      <c r="C996" s="21"/>
    </row>
    <row r="997" spans="3:3" ht="15.75" customHeight="1" x14ac:dyDescent="0.25">
      <c r="C997" s="21"/>
    </row>
    <row r="998" spans="3:3" ht="15.75" customHeight="1" x14ac:dyDescent="0.25">
      <c r="C998" s="21"/>
    </row>
    <row r="999" spans="3:3" ht="15.75" customHeight="1" x14ac:dyDescent="0.25">
      <c r="C999" s="21"/>
    </row>
    <row r="1000" spans="3:3" ht="15.75" customHeight="1" x14ac:dyDescent="0.25">
      <c r="C1000" s="21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4"/>
  <sheetViews>
    <sheetView zoomScale="70" zoomScaleNormal="70" workbookViewId="0">
      <selection activeCell="G3" sqref="G3"/>
    </sheetView>
  </sheetViews>
  <sheetFormatPr defaultRowHeight="15" x14ac:dyDescent="0.25"/>
  <cols>
    <col min="2" max="3" width="9.5703125" bestFit="1" customWidth="1"/>
    <col min="4" max="4" width="10.28515625" bestFit="1" customWidth="1"/>
    <col min="5" max="5" width="9.5703125" bestFit="1" customWidth="1"/>
    <col min="6" max="6" width="10.28515625" bestFit="1" customWidth="1"/>
    <col min="8" max="8" width="88.85546875" customWidth="1"/>
  </cols>
  <sheetData>
    <row r="1" spans="1:8" x14ac:dyDescent="0.25">
      <c r="A1" t="s">
        <v>120</v>
      </c>
      <c r="B1" t="s">
        <v>182</v>
      </c>
      <c r="C1" t="s">
        <v>183</v>
      </c>
      <c r="D1" t="s">
        <v>184</v>
      </c>
      <c r="E1" t="s">
        <v>121</v>
      </c>
      <c r="F1" t="s">
        <v>122</v>
      </c>
      <c r="G1" t="s">
        <v>108</v>
      </c>
    </row>
    <row r="2" spans="1:8" s="69" customFormat="1" x14ac:dyDescent="0.25">
      <c r="A2" s="69" t="s">
        <v>46</v>
      </c>
      <c r="B2" s="68">
        <v>4.3980978260869561</v>
      </c>
      <c r="C2" s="68">
        <v>4.7078804347826084</v>
      </c>
      <c r="D2" s="68">
        <v>-0.30978260869565233</v>
      </c>
      <c r="E2" s="68">
        <v>3.3497096918267084E-2</v>
      </c>
      <c r="F2" s="68">
        <v>-1.0376818067071874E-2</v>
      </c>
      <c r="G2" s="69">
        <v>1</v>
      </c>
    </row>
    <row r="3" spans="1:8" x14ac:dyDescent="0.25">
      <c r="A3" t="s">
        <v>47</v>
      </c>
      <c r="B3" s="68">
        <v>4.3365079365079362</v>
      </c>
      <c r="C3" s="68">
        <v>4.5790476190476186</v>
      </c>
      <c r="D3" s="68">
        <v>-0.24253968253968239</v>
      </c>
      <c r="E3" s="68">
        <v>3.5730236712818227E-2</v>
      </c>
      <c r="F3" s="68">
        <v>-8.6660002693946369E-3</v>
      </c>
      <c r="G3" s="69">
        <v>2</v>
      </c>
    </row>
    <row r="4" spans="1:8" x14ac:dyDescent="0.25">
      <c r="A4" t="s">
        <v>43</v>
      </c>
      <c r="B4" s="68">
        <v>4.722819593787337</v>
      </c>
      <c r="C4" s="68">
        <v>4.8510553564317007</v>
      </c>
      <c r="D4" s="68">
        <v>-0.12823576264436376</v>
      </c>
      <c r="E4" s="68">
        <v>5.716837874050916E-2</v>
      </c>
      <c r="F4" s="68">
        <v>-7.331030646931024E-3</v>
      </c>
      <c r="G4" s="69">
        <v>3</v>
      </c>
    </row>
    <row r="5" spans="1:8" x14ac:dyDescent="0.25">
      <c r="A5" t="s">
        <v>61</v>
      </c>
      <c r="B5" s="68">
        <v>4.3806793118659026</v>
      </c>
      <c r="C5" s="68">
        <v>4.5227172474636079</v>
      </c>
      <c r="D5" s="68">
        <v>-0.14203793559770528</v>
      </c>
      <c r="E5" s="68">
        <v>5.1585529254131311E-2</v>
      </c>
      <c r="F5" s="68">
        <v>-7.3271020819718445E-3</v>
      </c>
      <c r="G5" s="69">
        <v>4</v>
      </c>
    </row>
    <row r="6" spans="1:8" x14ac:dyDescent="0.25">
      <c r="A6" t="s">
        <v>50</v>
      </c>
      <c r="B6" s="68">
        <v>4.3213502849627359</v>
      </c>
      <c r="C6" s="68">
        <v>4.4480491012713728</v>
      </c>
      <c r="D6" s="68">
        <v>-0.12669881630863689</v>
      </c>
      <c r="E6" s="68">
        <v>5.1808843233586428E-2</v>
      </c>
      <c r="F6" s="68">
        <v>-6.5641191120151317E-3</v>
      </c>
      <c r="G6" s="69">
        <v>5</v>
      </c>
    </row>
    <row r="7" spans="1:8" x14ac:dyDescent="0.25">
      <c r="A7" t="s">
        <v>51</v>
      </c>
      <c r="B7" s="68">
        <v>4.5083880379285191</v>
      </c>
      <c r="C7" s="68">
        <v>4.6652078774617065</v>
      </c>
      <c r="D7" s="68">
        <v>-0.15681983953318746</v>
      </c>
      <c r="E7" s="68">
        <v>3.1263957123715949E-2</v>
      </c>
      <c r="F7" s="68">
        <v>-4.9028087393135876E-3</v>
      </c>
      <c r="G7" s="69">
        <v>6</v>
      </c>
    </row>
    <row r="8" spans="1:8" x14ac:dyDescent="0.25">
      <c r="A8" t="s">
        <v>52</v>
      </c>
      <c r="B8" s="68">
        <v>4.750869061413673</v>
      </c>
      <c r="C8" s="68">
        <v>4.875434530706837</v>
      </c>
      <c r="D8" s="68">
        <v>-0.12456546929316392</v>
      </c>
      <c r="E8" s="68">
        <v>3.9303260384100043E-2</v>
      </c>
      <c r="F8" s="68">
        <v>-4.8958290744968401E-3</v>
      </c>
      <c r="G8" s="69">
        <v>7</v>
      </c>
    </row>
    <row r="9" spans="1:8" x14ac:dyDescent="0.25">
      <c r="A9" t="s">
        <v>56</v>
      </c>
      <c r="B9" s="68">
        <v>4.481955230698949</v>
      </c>
      <c r="C9" s="68">
        <v>4.5513933302878025</v>
      </c>
      <c r="D9" s="68">
        <v>-6.9438099588853497E-2</v>
      </c>
      <c r="E9" s="68">
        <v>4.9799017418490403E-2</v>
      </c>
      <c r="F9" s="68">
        <v>-3.4579491309321866E-3</v>
      </c>
      <c r="G9" s="69">
        <v>8</v>
      </c>
    </row>
    <row r="10" spans="1:8" x14ac:dyDescent="0.25">
      <c r="A10" t="s">
        <v>59</v>
      </c>
      <c r="B10" s="68">
        <v>4.3807413376309432</v>
      </c>
      <c r="C10" s="68">
        <v>4.4359387590652704</v>
      </c>
      <c r="D10" s="68">
        <v>-5.5197421434327154E-2</v>
      </c>
      <c r="E10" s="68">
        <v>5.6498436802143816E-2</v>
      </c>
      <c r="F10" s="68">
        <v>-3.1185680265486313E-3</v>
      </c>
      <c r="G10" s="69">
        <v>9</v>
      </c>
    </row>
    <row r="11" spans="1:8" x14ac:dyDescent="0.25">
      <c r="A11" t="s">
        <v>49</v>
      </c>
      <c r="B11" s="68">
        <v>4.5765275257108282</v>
      </c>
      <c r="C11" s="68">
        <v>4.6575922565033263</v>
      </c>
      <c r="D11" s="68">
        <v>-8.1064730792498096E-2</v>
      </c>
      <c r="E11" s="68">
        <v>3.7516748548459135E-2</v>
      </c>
      <c r="F11" s="68">
        <v>-3.0412851212906836E-3</v>
      </c>
      <c r="G11" s="69">
        <v>10</v>
      </c>
    </row>
    <row r="14" spans="1:8" ht="15.75" thickBot="1" x14ac:dyDescent="0.3">
      <c r="A14" t="s">
        <v>120</v>
      </c>
      <c r="B14" t="s">
        <v>182</v>
      </c>
      <c r="C14" t="s">
        <v>183</v>
      </c>
      <c r="D14" t="s">
        <v>184</v>
      </c>
      <c r="E14" t="s">
        <v>121</v>
      </c>
      <c r="F14" t="s">
        <v>122</v>
      </c>
      <c r="G14" t="s">
        <v>108</v>
      </c>
    </row>
    <row r="15" spans="1:8" ht="16.5" thickBot="1" x14ac:dyDescent="0.3">
      <c r="A15" t="s">
        <v>53</v>
      </c>
      <c r="B15" s="68">
        <v>4.8096111518708735</v>
      </c>
      <c r="C15" s="68">
        <v>4.5308143800440206</v>
      </c>
      <c r="D15" s="68">
        <v>0.27879677182685292</v>
      </c>
      <c r="E15" s="68">
        <v>6.2081286288521671E-2</v>
      </c>
      <c r="F15" s="68">
        <v>1.730806220809851E-2</v>
      </c>
      <c r="G15">
        <v>1</v>
      </c>
      <c r="H15" s="72" t="s">
        <v>163</v>
      </c>
    </row>
    <row r="16" spans="1:8" ht="32.25" thickBot="1" x14ac:dyDescent="0.3">
      <c r="A16" t="s">
        <v>42</v>
      </c>
      <c r="B16" s="68">
        <v>4.7811050189793338</v>
      </c>
      <c r="C16" s="68">
        <v>4.4858709405314219</v>
      </c>
      <c r="D16" s="68">
        <v>0.29523407844791194</v>
      </c>
      <c r="E16" s="68">
        <v>5.3818669048682446E-2</v>
      </c>
      <c r="F16" s="68">
        <v>1.5889105159880925E-2</v>
      </c>
      <c r="G16">
        <v>2</v>
      </c>
      <c r="H16" s="72" t="s">
        <v>152</v>
      </c>
    </row>
    <row r="17" spans="1:8" ht="16.5" thickBot="1" x14ac:dyDescent="0.3">
      <c r="A17" t="s">
        <v>45</v>
      </c>
      <c r="B17" s="68">
        <v>4.6494932432432439</v>
      </c>
      <c r="C17" s="68">
        <v>4.3635979729729737</v>
      </c>
      <c r="D17" s="68">
        <v>0.28589527027027017</v>
      </c>
      <c r="E17" s="68">
        <v>5.3818669048682446E-2</v>
      </c>
      <c r="F17" s="68">
        <v>1.5386502933259293E-2</v>
      </c>
      <c r="G17">
        <v>3</v>
      </c>
      <c r="H17" s="73" t="s">
        <v>155</v>
      </c>
    </row>
    <row r="18" spans="1:8" ht="16.5" thickBot="1" x14ac:dyDescent="0.3">
      <c r="A18" t="s">
        <v>54</v>
      </c>
      <c r="B18" s="68">
        <v>4.7368421052631575</v>
      </c>
      <c r="C18" s="68">
        <v>4.5673321234119779</v>
      </c>
      <c r="D18" s="68">
        <v>0.1695099818511796</v>
      </c>
      <c r="E18" s="68">
        <v>6.2751228226887015E-2</v>
      </c>
      <c r="F18" s="68">
        <v>1.0636959557878847E-2</v>
      </c>
      <c r="G18">
        <v>4</v>
      </c>
      <c r="H18" s="72" t="s">
        <v>164</v>
      </c>
    </row>
    <row r="19" spans="1:8" ht="32.25" thickBot="1" x14ac:dyDescent="0.3">
      <c r="A19" t="s">
        <v>58</v>
      </c>
      <c r="B19" s="68">
        <v>4.7091757387247277</v>
      </c>
      <c r="C19" s="68">
        <v>4.3545878693623639</v>
      </c>
      <c r="D19" s="68">
        <v>0.35458786936236386</v>
      </c>
      <c r="E19" s="68">
        <v>2.9254131308619924E-2</v>
      </c>
      <c r="F19" s="68">
        <v>1.0373160090770359E-2</v>
      </c>
      <c r="G19">
        <v>5</v>
      </c>
      <c r="H19" s="72" t="s">
        <v>168</v>
      </c>
    </row>
    <row r="20" spans="1:8" ht="16.5" thickBot="1" x14ac:dyDescent="0.3">
      <c r="A20" t="s">
        <v>60</v>
      </c>
      <c r="B20" s="68">
        <v>4.7720901889092016</v>
      </c>
      <c r="C20" s="68">
        <v>4.5441803778184031</v>
      </c>
      <c r="D20" s="68">
        <v>0.22790981109079844</v>
      </c>
      <c r="E20" s="68">
        <v>3.7293434569004025E-2</v>
      </c>
      <c r="F20" s="68">
        <v>8.4995396275487599E-3</v>
      </c>
      <c r="G20">
        <v>6</v>
      </c>
      <c r="H20" s="72" t="s">
        <v>170</v>
      </c>
    </row>
    <row r="21" spans="1:8" ht="16.5" thickBot="1" x14ac:dyDescent="0.3">
      <c r="A21" t="s">
        <v>48</v>
      </c>
      <c r="B21" s="68">
        <v>4.375980687990344</v>
      </c>
      <c r="C21" s="68">
        <v>4.161738080869041</v>
      </c>
      <c r="D21" s="68">
        <v>0.21424260712130305</v>
      </c>
      <c r="E21" s="68">
        <v>3.7740062527914252E-2</v>
      </c>
      <c r="F21" s="68">
        <v>8.0855293889013444E-3</v>
      </c>
      <c r="G21">
        <v>7</v>
      </c>
      <c r="H21" s="72" t="s">
        <v>158</v>
      </c>
    </row>
    <row r="22" spans="1:8" ht="32.25" thickBot="1" x14ac:dyDescent="0.3">
      <c r="A22" t="s">
        <v>55</v>
      </c>
      <c r="B22" s="68">
        <v>4.2712066905615291</v>
      </c>
      <c r="C22" s="68">
        <v>4.1501393866985268</v>
      </c>
      <c r="D22" s="68">
        <v>0.12106730386300235</v>
      </c>
      <c r="E22" s="68">
        <v>5.716837874050916E-2</v>
      </c>
      <c r="F22" s="68">
        <v>6.9212214803324257E-3</v>
      </c>
      <c r="G22">
        <v>8</v>
      </c>
      <c r="H22" s="72" t="s">
        <v>165</v>
      </c>
    </row>
    <row r="23" spans="1:8" ht="16.5" thickBot="1" x14ac:dyDescent="0.3">
      <c r="A23" t="s">
        <v>62</v>
      </c>
      <c r="B23" s="68">
        <v>4.5509483899426559</v>
      </c>
      <c r="C23" s="68">
        <v>4.4772827525363912</v>
      </c>
      <c r="D23" s="68">
        <v>7.366563740626475E-2</v>
      </c>
      <c r="E23" s="68">
        <v>5.1585529254131311E-2</v>
      </c>
      <c r="F23" s="68">
        <v>3.8000808934451E-3</v>
      </c>
      <c r="G23">
        <v>9</v>
      </c>
      <c r="H23" s="72" t="s">
        <v>172</v>
      </c>
    </row>
    <row r="24" spans="1:8" ht="16.5" thickBot="1" x14ac:dyDescent="0.3">
      <c r="A24" t="s">
        <v>57</v>
      </c>
      <c r="B24" s="68">
        <v>4.5588883987648874</v>
      </c>
      <c r="C24" s="68">
        <v>4.4997794441993824</v>
      </c>
      <c r="D24" s="68">
        <v>5.9108954565505023E-2</v>
      </c>
      <c r="E24" s="68">
        <v>5.1585529254131311E-2</v>
      </c>
      <c r="F24" s="68">
        <v>3.0491667049199777E-3</v>
      </c>
      <c r="G24">
        <v>10</v>
      </c>
      <c r="H24" s="72" t="s">
        <v>167</v>
      </c>
    </row>
  </sheetData>
  <sortState xmlns:xlrd2="http://schemas.microsoft.com/office/spreadsheetml/2017/richdata2" ref="A15:G24">
    <sortCondition descending="1" ref="F15:F2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1001"/>
  <sheetViews>
    <sheetView topLeftCell="A40" zoomScale="70" zoomScaleNormal="70" workbookViewId="0">
      <selection activeCell="D66" sqref="D66"/>
    </sheetView>
  </sheetViews>
  <sheetFormatPr defaultColWidth="12.5703125" defaultRowHeight="15" customHeight="1" x14ac:dyDescent="0.25"/>
  <cols>
    <col min="1" max="4" width="8.5703125" style="15" customWidth="1"/>
    <col min="5" max="5" width="10.7109375" style="15" customWidth="1"/>
    <col min="6" max="6" width="8.5703125" style="15" customWidth="1"/>
    <col min="7" max="7" width="4.28515625" style="15" customWidth="1"/>
    <col min="8" max="8" width="11.5703125" style="15" customWidth="1"/>
    <col min="9" max="9" width="10.140625" style="15" customWidth="1"/>
    <col min="10" max="10" width="8.5703125" style="15" customWidth="1"/>
    <col min="11" max="11" width="11.85546875" style="15" customWidth="1"/>
    <col min="12" max="17" width="8.5703125" style="15" customWidth="1"/>
    <col min="18" max="18" width="10.42578125" style="15" customWidth="1"/>
    <col min="19" max="25" width="8.5703125" style="15" customWidth="1"/>
    <col min="26" max="26" width="10" style="15" customWidth="1"/>
    <col min="27" max="27" width="8.5703125" style="15" customWidth="1"/>
    <col min="28" max="28" width="9.42578125" style="15" customWidth="1"/>
    <col min="29" max="30" width="8.5703125" style="15" customWidth="1"/>
    <col min="31" max="16384" width="12.5703125" style="15"/>
  </cols>
  <sheetData>
    <row r="1" spans="1:30" ht="15.75" x14ac:dyDescent="0.25">
      <c r="A1" s="36">
        <v>1</v>
      </c>
      <c r="B1" s="36" t="s">
        <v>94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</row>
    <row r="2" spans="1:30" ht="15.75" x14ac:dyDescent="0.25">
      <c r="A2" s="36">
        <v>2</v>
      </c>
      <c r="B2" s="37" t="s">
        <v>2</v>
      </c>
      <c r="C2" s="37" t="s">
        <v>3</v>
      </c>
      <c r="D2" s="37" t="s">
        <v>4</v>
      </c>
      <c r="E2" s="37" t="s">
        <v>5</v>
      </c>
      <c r="F2" s="37" t="s">
        <v>6</v>
      </c>
      <c r="G2" s="37" t="s">
        <v>7</v>
      </c>
      <c r="H2" s="37" t="s">
        <v>8</v>
      </c>
      <c r="I2" s="37" t="s">
        <v>9</v>
      </c>
      <c r="J2" s="37" t="s">
        <v>10</v>
      </c>
      <c r="K2" s="37" t="s">
        <v>11</v>
      </c>
      <c r="L2" s="37" t="s">
        <v>12</v>
      </c>
      <c r="M2" s="37" t="s">
        <v>13</v>
      </c>
      <c r="N2" s="37" t="s">
        <v>14</v>
      </c>
      <c r="O2" s="37" t="s">
        <v>15</v>
      </c>
      <c r="P2" s="37" t="s">
        <v>16</v>
      </c>
      <c r="Q2" s="37" t="s">
        <v>17</v>
      </c>
      <c r="R2" s="37" t="s">
        <v>18</v>
      </c>
      <c r="S2" s="37" t="s">
        <v>19</v>
      </c>
      <c r="T2" s="37" t="s">
        <v>20</v>
      </c>
      <c r="U2" s="37" t="s">
        <v>21</v>
      </c>
      <c r="V2" s="37" t="s">
        <v>22</v>
      </c>
      <c r="W2" s="36"/>
      <c r="X2" s="36"/>
      <c r="Y2" s="36"/>
      <c r="Z2" s="36"/>
      <c r="AA2" s="36"/>
      <c r="AB2" s="36"/>
      <c r="AC2" s="36"/>
      <c r="AD2" s="36"/>
    </row>
    <row r="3" spans="1:30" ht="15.75" x14ac:dyDescent="0.25">
      <c r="A3" s="36">
        <v>3</v>
      </c>
      <c r="B3" s="36">
        <f t="array" ref="B3:V3">TRANSPOSE('BOBOT SNA'!C2:C22)</f>
        <v>5.3818669048682446E-2</v>
      </c>
      <c r="C3" s="36">
        <v>5.716837874050916E-2</v>
      </c>
      <c r="D3" s="36">
        <v>5.8731576596694958E-2</v>
      </c>
      <c r="E3" s="36">
        <v>5.3818669048682446E-2</v>
      </c>
      <c r="F3" s="36">
        <v>3.3497096918267084E-2</v>
      </c>
      <c r="G3" s="36">
        <v>3.5730236712818227E-2</v>
      </c>
      <c r="H3" s="36">
        <v>3.7740062527914252E-2</v>
      </c>
      <c r="I3" s="36">
        <v>3.7516748548459135E-2</v>
      </c>
      <c r="J3" s="36">
        <v>5.1808843233586428E-2</v>
      </c>
      <c r="K3" s="36">
        <v>3.1263957123715949E-2</v>
      </c>
      <c r="L3" s="36">
        <v>3.9303260384100043E-2</v>
      </c>
      <c r="M3" s="36">
        <v>6.2081286288521671E-2</v>
      </c>
      <c r="N3" s="36">
        <v>6.2751228226887015E-2</v>
      </c>
      <c r="O3" s="36">
        <v>5.716837874050916E-2</v>
      </c>
      <c r="P3" s="36">
        <v>4.9799017418490403E-2</v>
      </c>
      <c r="Q3" s="36">
        <v>5.1585529254131311E-2</v>
      </c>
      <c r="R3" s="36">
        <v>2.9254131308619924E-2</v>
      </c>
      <c r="S3" s="36">
        <v>5.6498436802143816E-2</v>
      </c>
      <c r="T3" s="36">
        <v>3.7293434569004025E-2</v>
      </c>
      <c r="U3" s="36">
        <v>5.1585529254131311E-2</v>
      </c>
      <c r="V3" s="36">
        <v>5.1585529254131311E-2</v>
      </c>
      <c r="W3" s="36"/>
      <c r="X3" s="36"/>
      <c r="Y3" s="36"/>
      <c r="Z3" s="36"/>
      <c r="AA3" s="36"/>
      <c r="AB3" s="36"/>
      <c r="AC3" s="36"/>
      <c r="AD3" s="36"/>
    </row>
    <row r="4" spans="1:30" ht="15.75" x14ac:dyDescent="0.25">
      <c r="A4" s="36">
        <v>4</v>
      </c>
      <c r="B4" s="38" t="s">
        <v>95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</row>
    <row r="5" spans="1:30" ht="15.75" x14ac:dyDescent="0.25">
      <c r="A5" s="36">
        <v>5</v>
      </c>
      <c r="B5" s="39" t="s">
        <v>85</v>
      </c>
      <c r="C5" s="39" t="s">
        <v>86</v>
      </c>
      <c r="D5" s="39" t="s">
        <v>87</v>
      </c>
      <c r="E5" s="39" t="s">
        <v>88</v>
      </c>
      <c r="F5" s="39" t="s">
        <v>89</v>
      </c>
      <c r="G5" s="36"/>
      <c r="H5" s="36" t="s">
        <v>96</v>
      </c>
      <c r="I5" s="62">
        <f t="array" ref="I5">MMULT(B6:F6,A1:A5)</f>
        <v>4.5580305945811981</v>
      </c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</row>
    <row r="6" spans="1:30" ht="15.75" x14ac:dyDescent="0.25">
      <c r="A6" s="36"/>
      <c r="B6" s="39">
        <f t="array" ref="B6:F6">MMULT(B3:V3,Ekspektasi!K2:O22)</f>
        <v>0</v>
      </c>
      <c r="C6" s="39">
        <v>0</v>
      </c>
      <c r="D6" s="60">
        <v>5.9086076903573953E-2</v>
      </c>
      <c r="E6" s="60">
        <v>0.32379725161165412</v>
      </c>
      <c r="F6" s="60">
        <v>0.61711667148477189</v>
      </c>
      <c r="G6" s="36"/>
      <c r="H6" s="36"/>
      <c r="I6" s="61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</row>
    <row r="7" spans="1:30" ht="15.75" x14ac:dyDescent="0.25">
      <c r="A7" s="36"/>
      <c r="B7" s="38" t="s">
        <v>97</v>
      </c>
      <c r="C7" s="36"/>
      <c r="D7" s="61"/>
      <c r="E7" s="61"/>
      <c r="F7" s="61"/>
      <c r="G7" s="36"/>
      <c r="H7" s="36"/>
      <c r="I7" s="61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</row>
    <row r="8" spans="1:30" ht="15.75" x14ac:dyDescent="0.25">
      <c r="A8" s="36"/>
      <c r="B8" s="39" t="s">
        <v>98</v>
      </c>
      <c r="C8" s="39" t="s">
        <v>99</v>
      </c>
      <c r="D8" s="60" t="s">
        <v>87</v>
      </c>
      <c r="E8" s="60" t="s">
        <v>100</v>
      </c>
      <c r="F8" s="60" t="s">
        <v>101</v>
      </c>
      <c r="G8" s="36"/>
      <c r="H8" s="36" t="s">
        <v>96</v>
      </c>
      <c r="I8" s="63">
        <f t="array" ref="I8">MMULT(B9:F9,A1:A5)</f>
        <v>4.5177627768061281</v>
      </c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</row>
    <row r="9" spans="1:30" ht="15.75" x14ac:dyDescent="0.25">
      <c r="A9" s="36"/>
      <c r="B9" s="39">
        <f t="array" ref="B9:F9">MMULT(B3:V3,Realita!K2:O22)</f>
        <v>0</v>
      </c>
      <c r="C9" s="39">
        <v>0</v>
      </c>
      <c r="D9" s="60">
        <v>4.9910230193005112E-2</v>
      </c>
      <c r="E9" s="60">
        <v>0.38241676280786085</v>
      </c>
      <c r="F9" s="60">
        <v>0.56767300699913403</v>
      </c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</row>
    <row r="10" spans="1:30" ht="15.75" x14ac:dyDescent="0.25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</row>
    <row r="11" spans="1:30" ht="15.75" x14ac:dyDescent="0.25">
      <c r="A11" s="36"/>
      <c r="B11" s="41" t="s">
        <v>102</v>
      </c>
      <c r="C11" s="42" t="s">
        <v>182</v>
      </c>
      <c r="D11" s="41"/>
      <c r="E11" s="41" t="s">
        <v>102</v>
      </c>
      <c r="F11" s="42" t="s">
        <v>183</v>
      </c>
      <c r="G11" s="41"/>
      <c r="H11" s="42" t="s">
        <v>185</v>
      </c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</row>
    <row r="12" spans="1:30" ht="15.75" x14ac:dyDescent="0.25">
      <c r="A12" s="36"/>
      <c r="B12" s="41">
        <v>0</v>
      </c>
      <c r="C12" s="42">
        <v>0</v>
      </c>
      <c r="D12" s="41"/>
      <c r="E12" s="41">
        <v>0</v>
      </c>
      <c r="F12" s="42">
        <v>0</v>
      </c>
      <c r="G12" s="41"/>
      <c r="H12" s="42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</row>
    <row r="13" spans="1:30" ht="15.75" x14ac:dyDescent="0.25">
      <c r="A13" s="36"/>
      <c r="B13" s="41">
        <v>1.3</v>
      </c>
      <c r="C13" s="43">
        <f>I5</f>
        <v>4.5580305945811981</v>
      </c>
      <c r="D13" s="41"/>
      <c r="E13" s="41">
        <v>1.3</v>
      </c>
      <c r="F13" s="42">
        <f>I8</f>
        <v>4.5177627768061281</v>
      </c>
      <c r="G13" s="41"/>
      <c r="H13" s="44">
        <f>C13-F13</f>
        <v>4.0267817775069936E-2</v>
      </c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</row>
    <row r="14" spans="1:30" ht="15.75" x14ac:dyDescent="0.25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</row>
    <row r="15" spans="1:30" ht="15.75" x14ac:dyDescent="0.25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</row>
    <row r="16" spans="1:30" ht="15.75" x14ac:dyDescent="0.25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</row>
    <row r="17" spans="1:30" ht="15.75" x14ac:dyDescent="0.25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</row>
    <row r="18" spans="1:30" ht="15.75" x14ac:dyDescent="0.25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</row>
    <row r="19" spans="1:30" ht="15.75" x14ac:dyDescent="0.25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</row>
    <row r="20" spans="1:30" ht="15.75" x14ac:dyDescent="0.25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</row>
    <row r="21" spans="1:30" ht="15.75" customHeight="1" x14ac:dyDescent="0.25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</row>
    <row r="22" spans="1:30" ht="15.75" customHeight="1" x14ac:dyDescent="0.25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</row>
    <row r="23" spans="1:30" ht="15.75" customHeight="1" x14ac:dyDescent="0.25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</row>
    <row r="24" spans="1:30" ht="15.75" customHeight="1" x14ac:dyDescent="0.25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</row>
    <row r="25" spans="1:30" ht="15.75" customHeight="1" x14ac:dyDescent="0.25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</row>
    <row r="26" spans="1:30" ht="15.75" customHeight="1" x14ac:dyDescent="0.25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</row>
    <row r="27" spans="1:30" ht="15.75" customHeight="1" x14ac:dyDescent="0.25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</row>
    <row r="28" spans="1:30" ht="15.75" customHeight="1" x14ac:dyDescent="0.25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</row>
    <row r="29" spans="1:30" ht="15.75" customHeight="1" x14ac:dyDescent="0.25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</row>
    <row r="30" spans="1:30" ht="15.75" customHeight="1" x14ac:dyDescent="0.25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</row>
    <row r="31" spans="1:30" ht="15.75" customHeight="1" x14ac:dyDescent="0.25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</row>
    <row r="32" spans="1:30" ht="15.75" customHeight="1" x14ac:dyDescent="0.25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</row>
    <row r="33" spans="1:30" ht="15.75" customHeight="1" x14ac:dyDescent="0.25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</row>
    <row r="34" spans="1:30" ht="15.75" customHeight="1" x14ac:dyDescent="0.25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</row>
    <row r="35" spans="1:30" ht="15.75" customHeight="1" x14ac:dyDescent="0.25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</row>
    <row r="36" spans="1:30" ht="15.75" customHeight="1" x14ac:dyDescent="0.25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</row>
    <row r="37" spans="1:30" ht="15.75" customHeight="1" x14ac:dyDescent="0.25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</row>
    <row r="38" spans="1:30" ht="15.75" customHeight="1" x14ac:dyDescent="0.25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</row>
    <row r="39" spans="1:30" ht="15.75" customHeight="1" x14ac:dyDescent="0.25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</row>
    <row r="40" spans="1:30" ht="15.75" customHeight="1" x14ac:dyDescent="0.25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</row>
    <row r="41" spans="1:30" ht="15.75" customHeight="1" x14ac:dyDescent="0.25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</row>
    <row r="42" spans="1:30" ht="15.75" customHeight="1" x14ac:dyDescent="0.25">
      <c r="A42" s="36"/>
      <c r="B42" s="113" t="s">
        <v>103</v>
      </c>
      <c r="C42" s="114"/>
      <c r="D42" s="114"/>
      <c r="E42" s="114"/>
      <c r="F42" s="45"/>
      <c r="G42" s="36"/>
      <c r="H42" s="46" t="s">
        <v>104</v>
      </c>
      <c r="I42" s="47"/>
      <c r="J42" s="47"/>
      <c r="K42" s="47"/>
      <c r="L42" s="36"/>
      <c r="M42" s="36"/>
      <c r="N42" s="36"/>
      <c r="O42" s="115" t="s">
        <v>105</v>
      </c>
      <c r="P42" s="115"/>
      <c r="Q42" s="115"/>
      <c r="R42" s="115"/>
      <c r="S42" s="115"/>
      <c r="T42" s="115"/>
      <c r="U42" s="115"/>
      <c r="V42" s="48"/>
      <c r="W42" s="116" t="s">
        <v>106</v>
      </c>
      <c r="X42" s="116"/>
      <c r="Y42" s="116"/>
      <c r="Z42" s="116"/>
      <c r="AA42" s="116"/>
      <c r="AB42" s="116"/>
      <c r="AC42" s="116"/>
      <c r="AD42" s="36"/>
    </row>
    <row r="43" spans="1:30" ht="30.75" customHeight="1" x14ac:dyDescent="0.25">
      <c r="A43" s="36"/>
      <c r="B43" s="49" t="s">
        <v>73</v>
      </c>
      <c r="C43" s="49" t="s">
        <v>182</v>
      </c>
      <c r="D43" s="49" t="s">
        <v>183</v>
      </c>
      <c r="E43" s="49" t="s">
        <v>184</v>
      </c>
      <c r="F43" s="49" t="s">
        <v>91</v>
      </c>
      <c r="G43" s="36"/>
      <c r="H43" s="49" t="s">
        <v>120</v>
      </c>
      <c r="I43" s="49" t="s">
        <v>182</v>
      </c>
      <c r="J43" s="49" t="s">
        <v>183</v>
      </c>
      <c r="K43" s="66" t="s">
        <v>121</v>
      </c>
      <c r="L43" s="50"/>
      <c r="M43" s="36"/>
      <c r="N43" s="36"/>
      <c r="O43" s="39" t="s">
        <v>73</v>
      </c>
      <c r="P43" s="49" t="s">
        <v>182</v>
      </c>
      <c r="Q43" s="49" t="s">
        <v>183</v>
      </c>
      <c r="R43" s="49" t="s">
        <v>184</v>
      </c>
      <c r="S43" s="39" t="s">
        <v>91</v>
      </c>
      <c r="T43" s="51" t="s">
        <v>107</v>
      </c>
      <c r="U43" s="52" t="s">
        <v>108</v>
      </c>
      <c r="W43" s="39" t="s">
        <v>73</v>
      </c>
      <c r="X43" s="49" t="s">
        <v>182</v>
      </c>
      <c r="Y43" s="49" t="s">
        <v>183</v>
      </c>
      <c r="Z43" s="49" t="s">
        <v>184</v>
      </c>
      <c r="AA43" s="39" t="s">
        <v>91</v>
      </c>
      <c r="AB43" s="51" t="s">
        <v>107</v>
      </c>
      <c r="AC43" s="52" t="s">
        <v>108</v>
      </c>
      <c r="AD43" s="53"/>
    </row>
    <row r="44" spans="1:30" ht="15.75" customHeight="1" x14ac:dyDescent="0.25">
      <c r="A44" s="36"/>
      <c r="B44" s="37" t="s">
        <v>42</v>
      </c>
      <c r="C44" s="64">
        <f>Ekspektasi!Q2</f>
        <v>4.7811050189793338</v>
      </c>
      <c r="D44" s="64">
        <f>Realita!Q2</f>
        <v>4.4858709405314219</v>
      </c>
      <c r="E44" s="64">
        <f t="shared" ref="E44:E64" si="0">C44-D44</f>
        <v>0.29523407844791194</v>
      </c>
      <c r="F44" s="64">
        <f>'BOBOT SNA'!C2</f>
        <v>5.3818669048682446E-2</v>
      </c>
      <c r="G44" s="36"/>
      <c r="H44" s="49" t="str">
        <f t="shared" ref="H44:J44" si="1">B46</f>
        <v>C3</v>
      </c>
      <c r="I44" s="65">
        <f t="shared" si="1"/>
        <v>4.5540069686411151</v>
      </c>
      <c r="J44" s="65">
        <f t="shared" si="1"/>
        <v>4.5540069686411151</v>
      </c>
      <c r="K44" s="67">
        <f>F46</f>
        <v>5.8731576596694958E-2</v>
      </c>
      <c r="L44" s="54"/>
      <c r="M44" s="36"/>
      <c r="N44" s="36">
        <f t="shared" ref="N44:N53" si="2">R44*S44</f>
        <v>1.5889105159880925E-2</v>
      </c>
      <c r="O44" s="39" t="str">
        <f t="shared" ref="O44:S44" si="3">B44</f>
        <v>C1</v>
      </c>
      <c r="P44" s="55">
        <f t="shared" si="3"/>
        <v>4.7811050189793338</v>
      </c>
      <c r="Q44" s="55">
        <f t="shared" si="3"/>
        <v>4.4858709405314219</v>
      </c>
      <c r="R44" s="55">
        <f t="shared" si="3"/>
        <v>0.29523407844791194</v>
      </c>
      <c r="S44" s="55">
        <f t="shared" si="3"/>
        <v>5.3818669048682446E-2</v>
      </c>
      <c r="T44" s="55">
        <f t="shared" ref="T44:T53" si="4">S44*R44</f>
        <v>1.5889105159880925E-2</v>
      </c>
      <c r="U44" s="52">
        <v>2</v>
      </c>
      <c r="V44" s="53"/>
      <c r="W44" s="39" t="str">
        <f t="shared" ref="W44:AA44" si="5">B45</f>
        <v>C2</v>
      </c>
      <c r="X44" s="39">
        <f t="shared" si="5"/>
        <v>4.722819593787337</v>
      </c>
      <c r="Y44" s="39">
        <f t="shared" si="5"/>
        <v>4.8510553564317007</v>
      </c>
      <c r="Z44" s="39">
        <f t="shared" si="5"/>
        <v>-0.12823576264436376</v>
      </c>
      <c r="AA44" s="39">
        <f t="shared" si="5"/>
        <v>5.716837874050916E-2</v>
      </c>
      <c r="AB44" s="40">
        <f t="shared" ref="AB44:AB52" si="6">AA44*Z44</f>
        <v>-7.331030646931024E-3</v>
      </c>
      <c r="AC44" s="52">
        <v>3</v>
      </c>
      <c r="AD44" s="53"/>
    </row>
    <row r="45" spans="1:30" ht="15.75" customHeight="1" x14ac:dyDescent="0.25">
      <c r="A45" s="36"/>
      <c r="B45" s="37" t="s">
        <v>43</v>
      </c>
      <c r="C45" s="64">
        <f>Ekspektasi!Q3</f>
        <v>4.722819593787337</v>
      </c>
      <c r="D45" s="64">
        <f>Realita!Q3</f>
        <v>4.8510553564317007</v>
      </c>
      <c r="E45" s="64">
        <f t="shared" si="0"/>
        <v>-0.12823576264436376</v>
      </c>
      <c r="F45" s="64">
        <f>'BOBOT SNA'!C3</f>
        <v>5.716837874050916E-2</v>
      </c>
      <c r="G45" s="36"/>
      <c r="H45" s="56"/>
      <c r="I45" s="36"/>
      <c r="J45" s="36"/>
      <c r="K45" s="36"/>
      <c r="L45" s="54"/>
      <c r="M45" s="36"/>
      <c r="N45" s="36">
        <f t="shared" si="2"/>
        <v>1.5386502933259293E-2</v>
      </c>
      <c r="O45" s="39" t="str">
        <f t="shared" ref="O45:S45" si="7">B47</f>
        <v>C4</v>
      </c>
      <c r="P45" s="55">
        <f t="shared" si="7"/>
        <v>4.6494932432432439</v>
      </c>
      <c r="Q45" s="55">
        <f t="shared" si="7"/>
        <v>4.3635979729729737</v>
      </c>
      <c r="R45" s="55">
        <f t="shared" si="7"/>
        <v>0.28589527027027017</v>
      </c>
      <c r="S45" s="55">
        <f t="shared" si="7"/>
        <v>5.3818669048682446E-2</v>
      </c>
      <c r="T45" s="55">
        <f t="shared" si="4"/>
        <v>1.5386502933259293E-2</v>
      </c>
      <c r="U45" s="52">
        <v>3</v>
      </c>
      <c r="V45" s="53"/>
      <c r="W45" s="39" t="str">
        <f>B48</f>
        <v>C5</v>
      </c>
      <c r="X45" s="39">
        <f t="shared" ref="X45:AA45" si="8">C48</f>
        <v>4.3980978260869561</v>
      </c>
      <c r="Y45" s="39">
        <f t="shared" si="8"/>
        <v>4.7078804347826084</v>
      </c>
      <c r="Z45" s="39">
        <f t="shared" si="8"/>
        <v>-0.30978260869565233</v>
      </c>
      <c r="AA45" s="39">
        <f t="shared" si="8"/>
        <v>3.3497096918267084E-2</v>
      </c>
      <c r="AB45" s="40">
        <f t="shared" si="6"/>
        <v>-1.0376818067071874E-2</v>
      </c>
      <c r="AC45" s="52">
        <v>1</v>
      </c>
      <c r="AD45" s="53"/>
    </row>
    <row r="46" spans="1:30" ht="15.75" customHeight="1" x14ac:dyDescent="0.25">
      <c r="A46" s="36"/>
      <c r="B46" s="37" t="s">
        <v>44</v>
      </c>
      <c r="C46" s="64">
        <f>Ekspektasi!Q4</f>
        <v>4.5540069686411151</v>
      </c>
      <c r="D46" s="64">
        <f>Realita!Q4</f>
        <v>4.5540069686411151</v>
      </c>
      <c r="E46" s="64">
        <f t="shared" si="0"/>
        <v>0</v>
      </c>
      <c r="F46" s="64">
        <f>'BOBOT SNA'!C4</f>
        <v>5.8731576596694958E-2</v>
      </c>
      <c r="G46" s="36"/>
      <c r="H46" s="57"/>
      <c r="I46" s="57"/>
      <c r="J46" s="57"/>
      <c r="K46" s="34"/>
      <c r="L46" s="36"/>
      <c r="M46" s="36"/>
      <c r="N46" s="36">
        <f t="shared" si="2"/>
        <v>8.0855293889013444E-3</v>
      </c>
      <c r="O46" s="39" t="str">
        <f t="shared" ref="O46:S46" si="9">B50</f>
        <v>C7</v>
      </c>
      <c r="P46" s="55">
        <f t="shared" si="9"/>
        <v>4.375980687990344</v>
      </c>
      <c r="Q46" s="55">
        <f t="shared" si="9"/>
        <v>4.161738080869041</v>
      </c>
      <c r="R46" s="55">
        <f t="shared" si="9"/>
        <v>0.21424260712130305</v>
      </c>
      <c r="S46" s="55">
        <f t="shared" si="9"/>
        <v>3.7740062527914252E-2</v>
      </c>
      <c r="T46" s="55">
        <f t="shared" si="4"/>
        <v>8.0855293889013444E-3</v>
      </c>
      <c r="U46" s="52">
        <v>7</v>
      </c>
      <c r="V46" s="53"/>
      <c r="W46" s="39" t="str">
        <f t="shared" ref="W46:AA49" si="10">B51</f>
        <v>C8</v>
      </c>
      <c r="X46" s="39">
        <f t="shared" si="10"/>
        <v>4.5765275257108282</v>
      </c>
      <c r="Y46" s="39">
        <f t="shared" si="10"/>
        <v>4.6575922565033263</v>
      </c>
      <c r="Z46" s="39">
        <f t="shared" si="10"/>
        <v>-8.1064730792498096E-2</v>
      </c>
      <c r="AA46" s="39">
        <f t="shared" si="10"/>
        <v>3.7516748548459135E-2</v>
      </c>
      <c r="AB46" s="40">
        <f t="shared" si="6"/>
        <v>-3.0412851212906836E-3</v>
      </c>
      <c r="AC46" s="52">
        <v>10</v>
      </c>
      <c r="AD46" s="53"/>
    </row>
    <row r="47" spans="1:30" ht="15.75" customHeight="1" x14ac:dyDescent="0.25">
      <c r="A47" s="36"/>
      <c r="B47" s="37" t="s">
        <v>45</v>
      </c>
      <c r="C47" s="64">
        <f>Ekspektasi!Q5</f>
        <v>4.6494932432432439</v>
      </c>
      <c r="D47" s="64">
        <f>Realita!Q5</f>
        <v>4.3635979729729737</v>
      </c>
      <c r="E47" s="64">
        <f t="shared" si="0"/>
        <v>0.28589527027027017</v>
      </c>
      <c r="F47" s="64">
        <f>'BOBOT SNA'!C5</f>
        <v>5.3818669048682446E-2</v>
      </c>
      <c r="G47" s="36"/>
      <c r="H47" s="39"/>
      <c r="I47" s="57"/>
      <c r="J47" s="57"/>
      <c r="K47" s="34"/>
      <c r="L47" s="39"/>
      <c r="M47" s="57"/>
      <c r="N47" s="36">
        <f t="shared" si="2"/>
        <v>1.730806220809851E-2</v>
      </c>
      <c r="O47" s="39" t="str">
        <f t="shared" ref="O47:S49" si="11">B55</f>
        <v>C12</v>
      </c>
      <c r="P47" s="55">
        <f t="shared" si="11"/>
        <v>4.8096111518708735</v>
      </c>
      <c r="Q47" s="55">
        <f t="shared" si="11"/>
        <v>4.5308143800440206</v>
      </c>
      <c r="R47" s="55">
        <f t="shared" si="11"/>
        <v>0.27879677182685292</v>
      </c>
      <c r="S47" s="55">
        <f t="shared" si="11"/>
        <v>6.2081286288521671E-2</v>
      </c>
      <c r="T47" s="55">
        <f t="shared" si="4"/>
        <v>1.730806220809851E-2</v>
      </c>
      <c r="U47" s="52">
        <v>1</v>
      </c>
      <c r="V47" s="53"/>
      <c r="W47" s="39" t="str">
        <f t="shared" si="10"/>
        <v>C9</v>
      </c>
      <c r="X47" s="39">
        <f t="shared" si="10"/>
        <v>4.3213502849627359</v>
      </c>
      <c r="Y47" s="39">
        <f t="shared" si="10"/>
        <v>4.4480491012713728</v>
      </c>
      <c r="Z47" s="39">
        <f t="shared" si="10"/>
        <v>-0.12669881630863689</v>
      </c>
      <c r="AA47" s="39">
        <f t="shared" si="10"/>
        <v>5.1808843233586428E-2</v>
      </c>
      <c r="AB47" s="40">
        <f t="shared" si="6"/>
        <v>-6.5641191120151317E-3</v>
      </c>
      <c r="AC47" s="52">
        <v>5</v>
      </c>
      <c r="AD47" s="53"/>
    </row>
    <row r="48" spans="1:30" ht="15.75" customHeight="1" x14ac:dyDescent="0.25">
      <c r="A48" s="36"/>
      <c r="B48" s="37" t="s">
        <v>46</v>
      </c>
      <c r="C48" s="64">
        <f>Ekspektasi!Q6</f>
        <v>4.3980978260869561</v>
      </c>
      <c r="D48" s="64">
        <f>Realita!Q6</f>
        <v>4.7078804347826084</v>
      </c>
      <c r="E48" s="64">
        <f t="shared" si="0"/>
        <v>-0.30978260869565233</v>
      </c>
      <c r="F48" s="64">
        <f>'BOBOT SNA'!C6</f>
        <v>3.3497096918267084E-2</v>
      </c>
      <c r="G48" s="36"/>
      <c r="H48" s="39"/>
      <c r="I48" s="57"/>
      <c r="J48" s="57"/>
      <c r="K48" s="34"/>
      <c r="L48" s="40"/>
      <c r="M48" s="57"/>
      <c r="N48" s="36">
        <f t="shared" si="2"/>
        <v>1.0636959557878847E-2</v>
      </c>
      <c r="O48" s="39" t="str">
        <f t="shared" si="11"/>
        <v>C13</v>
      </c>
      <c r="P48" s="55">
        <f t="shared" si="11"/>
        <v>4.7368421052631575</v>
      </c>
      <c r="Q48" s="55">
        <f t="shared" si="11"/>
        <v>4.5673321234119779</v>
      </c>
      <c r="R48" s="55">
        <f t="shared" si="11"/>
        <v>0.1695099818511796</v>
      </c>
      <c r="S48" s="55">
        <f t="shared" si="11"/>
        <v>6.2751228226887015E-2</v>
      </c>
      <c r="T48" s="55">
        <f t="shared" si="4"/>
        <v>1.0636959557878847E-2</v>
      </c>
      <c r="U48" s="52">
        <v>4</v>
      </c>
      <c r="V48" s="53"/>
      <c r="W48" s="39" t="str">
        <f t="shared" si="10"/>
        <v>C10</v>
      </c>
      <c r="X48" s="39">
        <f t="shared" si="10"/>
        <v>4.5083880379285191</v>
      </c>
      <c r="Y48" s="39">
        <f t="shared" si="10"/>
        <v>4.6652078774617065</v>
      </c>
      <c r="Z48" s="39">
        <f t="shared" si="10"/>
        <v>-0.15681983953318746</v>
      </c>
      <c r="AA48" s="39">
        <f t="shared" si="10"/>
        <v>3.1263957123715949E-2</v>
      </c>
      <c r="AB48" s="40">
        <f t="shared" si="6"/>
        <v>-4.9028087393135876E-3</v>
      </c>
      <c r="AC48" s="52">
        <v>6</v>
      </c>
      <c r="AD48" s="53"/>
    </row>
    <row r="49" spans="1:30" ht="15.75" customHeight="1" x14ac:dyDescent="0.25">
      <c r="A49" s="36"/>
      <c r="B49" s="37" t="s">
        <v>47</v>
      </c>
      <c r="C49" s="64">
        <f>Ekspektasi!Q7</f>
        <v>4.3365079365079362</v>
      </c>
      <c r="D49" s="64">
        <f>Realita!Q7</f>
        <v>4.5790476190476186</v>
      </c>
      <c r="E49" s="64">
        <f t="shared" si="0"/>
        <v>-0.24253968253968239</v>
      </c>
      <c r="F49" s="64">
        <f>'BOBOT SNA'!C7</f>
        <v>3.5730236712818227E-2</v>
      </c>
      <c r="G49" s="36"/>
      <c r="H49" s="39"/>
      <c r="I49" s="57"/>
      <c r="J49" s="57"/>
      <c r="K49" s="34"/>
      <c r="L49" s="40"/>
      <c r="M49" s="57"/>
      <c r="N49" s="36">
        <f t="shared" si="2"/>
        <v>6.9212214803324257E-3</v>
      </c>
      <c r="O49" s="39" t="str">
        <f t="shared" si="11"/>
        <v>C14</v>
      </c>
      <c r="P49" s="55">
        <f t="shared" si="11"/>
        <v>4.2712066905615291</v>
      </c>
      <c r="Q49" s="55">
        <f t="shared" si="11"/>
        <v>4.1501393866985268</v>
      </c>
      <c r="R49" s="55">
        <f t="shared" si="11"/>
        <v>0.12106730386300235</v>
      </c>
      <c r="S49" s="55">
        <f t="shared" si="11"/>
        <v>5.716837874050916E-2</v>
      </c>
      <c r="T49" s="55">
        <f t="shared" si="4"/>
        <v>6.9212214803324257E-3</v>
      </c>
      <c r="U49" s="52">
        <v>8</v>
      </c>
      <c r="V49" s="53"/>
      <c r="W49" s="39" t="str">
        <f t="shared" si="10"/>
        <v>C11</v>
      </c>
      <c r="X49" s="39">
        <f t="shared" si="10"/>
        <v>4.750869061413673</v>
      </c>
      <c r="Y49" s="39">
        <f t="shared" si="10"/>
        <v>4.875434530706837</v>
      </c>
      <c r="Z49" s="39">
        <f t="shared" si="10"/>
        <v>-0.12456546929316392</v>
      </c>
      <c r="AA49" s="39">
        <f t="shared" si="10"/>
        <v>3.9303260384100043E-2</v>
      </c>
      <c r="AB49" s="40">
        <f t="shared" si="6"/>
        <v>-4.8958290744968401E-3</v>
      </c>
      <c r="AC49" s="52">
        <v>7</v>
      </c>
      <c r="AD49" s="53"/>
    </row>
    <row r="50" spans="1:30" ht="15.75" customHeight="1" x14ac:dyDescent="0.25">
      <c r="A50" s="36"/>
      <c r="B50" s="37" t="s">
        <v>48</v>
      </c>
      <c r="C50" s="64">
        <f>Ekspektasi!Q8</f>
        <v>4.375980687990344</v>
      </c>
      <c r="D50" s="64">
        <f>Realita!Q8</f>
        <v>4.161738080869041</v>
      </c>
      <c r="E50" s="64">
        <f t="shared" si="0"/>
        <v>0.21424260712130305</v>
      </c>
      <c r="F50" s="64">
        <f>'BOBOT SNA'!C8</f>
        <v>3.7740062527914252E-2</v>
      </c>
      <c r="G50" s="36"/>
      <c r="H50" s="39"/>
      <c r="I50" s="57"/>
      <c r="J50" s="57"/>
      <c r="K50" s="34"/>
      <c r="L50" s="40"/>
      <c r="M50" s="57"/>
      <c r="N50" s="36">
        <f t="shared" si="2"/>
        <v>3.0491667049199777E-3</v>
      </c>
      <c r="O50" s="39" t="str">
        <f t="shared" ref="O50:S51" si="12">B59</f>
        <v>C16</v>
      </c>
      <c r="P50" s="55">
        <f t="shared" si="12"/>
        <v>4.5588883987648874</v>
      </c>
      <c r="Q50" s="55">
        <f t="shared" si="12"/>
        <v>4.4997794441993824</v>
      </c>
      <c r="R50" s="55">
        <f t="shared" si="12"/>
        <v>5.9108954565505023E-2</v>
      </c>
      <c r="S50" s="55">
        <f t="shared" si="12"/>
        <v>5.1585529254131311E-2</v>
      </c>
      <c r="T50" s="55">
        <f t="shared" si="4"/>
        <v>3.0491667049199777E-3</v>
      </c>
      <c r="U50" s="52">
        <v>10</v>
      </c>
      <c r="V50" s="53"/>
      <c r="W50" s="39" t="str">
        <f t="shared" ref="W50:AA50" si="13">B58</f>
        <v>C15</v>
      </c>
      <c r="X50" s="39">
        <f t="shared" si="13"/>
        <v>4.481955230698949</v>
      </c>
      <c r="Y50" s="39">
        <f t="shared" si="13"/>
        <v>4.5513933302878025</v>
      </c>
      <c r="Z50" s="39">
        <f t="shared" si="13"/>
        <v>-6.9438099588853497E-2</v>
      </c>
      <c r="AA50" s="39">
        <f t="shared" si="13"/>
        <v>4.9799017418490403E-2</v>
      </c>
      <c r="AB50" s="40">
        <f t="shared" si="6"/>
        <v>-3.4579491309321866E-3</v>
      </c>
      <c r="AC50" s="52">
        <v>8</v>
      </c>
      <c r="AD50" s="53"/>
    </row>
    <row r="51" spans="1:30" ht="15.75" customHeight="1" x14ac:dyDescent="0.25">
      <c r="A51" s="36"/>
      <c r="B51" s="37" t="s">
        <v>49</v>
      </c>
      <c r="C51" s="64">
        <f>Ekspektasi!Q9</f>
        <v>4.5765275257108282</v>
      </c>
      <c r="D51" s="64">
        <f>Realita!Q9</f>
        <v>4.6575922565033263</v>
      </c>
      <c r="E51" s="64">
        <f t="shared" si="0"/>
        <v>-8.1064730792498096E-2</v>
      </c>
      <c r="F51" s="64">
        <f>'BOBOT SNA'!C9</f>
        <v>3.7516748548459135E-2</v>
      </c>
      <c r="G51" s="36"/>
      <c r="H51" s="39"/>
      <c r="I51" s="57"/>
      <c r="J51" s="57"/>
      <c r="K51" s="34"/>
      <c r="L51" s="40"/>
      <c r="M51" s="57"/>
      <c r="N51" s="36">
        <f t="shared" si="2"/>
        <v>1.0373160090770359E-2</v>
      </c>
      <c r="O51" s="39" t="str">
        <f t="shared" si="12"/>
        <v>C17</v>
      </c>
      <c r="P51" s="55">
        <f t="shared" si="12"/>
        <v>4.7091757387247277</v>
      </c>
      <c r="Q51" s="55">
        <f t="shared" si="12"/>
        <v>4.3545878693623639</v>
      </c>
      <c r="R51" s="55">
        <f t="shared" si="12"/>
        <v>0.35458786936236386</v>
      </c>
      <c r="S51" s="55">
        <f t="shared" si="12"/>
        <v>2.9254131308619924E-2</v>
      </c>
      <c r="T51" s="55">
        <f t="shared" si="4"/>
        <v>1.0373160090770359E-2</v>
      </c>
      <c r="U51" s="52">
        <v>5</v>
      </c>
      <c r="V51" s="53"/>
      <c r="W51" s="39" t="str">
        <f t="shared" ref="W51:AA51" si="14">B61</f>
        <v>C18</v>
      </c>
      <c r="X51" s="39">
        <f t="shared" si="14"/>
        <v>4.3807413376309432</v>
      </c>
      <c r="Y51" s="39">
        <f t="shared" si="14"/>
        <v>4.4359387590652704</v>
      </c>
      <c r="Z51" s="39">
        <f t="shared" si="14"/>
        <v>-5.5197421434327154E-2</v>
      </c>
      <c r="AA51" s="39">
        <f t="shared" si="14"/>
        <v>5.6498436802143816E-2</v>
      </c>
      <c r="AB51" s="40">
        <f t="shared" si="6"/>
        <v>-3.1185680265486313E-3</v>
      </c>
      <c r="AC51" s="52">
        <v>9</v>
      </c>
      <c r="AD51" s="53"/>
    </row>
    <row r="52" spans="1:30" ht="15.75" customHeight="1" x14ac:dyDescent="0.25">
      <c r="A52" s="36"/>
      <c r="B52" s="37" t="s">
        <v>50</v>
      </c>
      <c r="C52" s="64">
        <f>Ekspektasi!Q10</f>
        <v>4.3213502849627359</v>
      </c>
      <c r="D52" s="64">
        <f>Realita!Q10</f>
        <v>4.4480491012713728</v>
      </c>
      <c r="E52" s="64">
        <f t="shared" si="0"/>
        <v>-0.12669881630863689</v>
      </c>
      <c r="F52" s="64">
        <f>'BOBOT SNA'!C10</f>
        <v>5.1808843233586428E-2</v>
      </c>
      <c r="G52" s="36"/>
      <c r="H52" s="39"/>
      <c r="I52" s="57"/>
      <c r="J52" s="57"/>
      <c r="K52" s="34"/>
      <c r="L52" s="40"/>
      <c r="M52" s="57"/>
      <c r="N52" s="36">
        <f t="shared" si="2"/>
        <v>8.4995396275487599E-3</v>
      </c>
      <c r="O52" s="39" t="str">
        <f t="shared" ref="O52:S52" si="15">B62</f>
        <v>C19</v>
      </c>
      <c r="P52" s="55">
        <f t="shared" si="15"/>
        <v>4.7720901889092016</v>
      </c>
      <c r="Q52" s="55">
        <f t="shared" si="15"/>
        <v>4.5441803778184031</v>
      </c>
      <c r="R52" s="55">
        <f t="shared" si="15"/>
        <v>0.22790981109079844</v>
      </c>
      <c r="S52" s="55">
        <f t="shared" si="15"/>
        <v>3.7293434569004025E-2</v>
      </c>
      <c r="T52" s="55">
        <f t="shared" si="4"/>
        <v>8.4995396275487599E-3</v>
      </c>
      <c r="U52" s="52">
        <v>6</v>
      </c>
      <c r="V52" s="53"/>
      <c r="W52" s="39" t="str">
        <f t="shared" ref="W52:AA52" si="16">B63</f>
        <v>C20</v>
      </c>
      <c r="X52" s="39">
        <f t="shared" si="16"/>
        <v>4.3806793118659026</v>
      </c>
      <c r="Y52" s="39">
        <f t="shared" si="16"/>
        <v>4.5227172474636079</v>
      </c>
      <c r="Z52" s="39">
        <f t="shared" si="16"/>
        <v>-0.14203793559770528</v>
      </c>
      <c r="AA52" s="39">
        <f t="shared" si="16"/>
        <v>5.1585529254131311E-2</v>
      </c>
      <c r="AB52" s="40">
        <f t="shared" si="6"/>
        <v>-7.3271020819718445E-3</v>
      </c>
      <c r="AC52" s="52">
        <v>4</v>
      </c>
      <c r="AD52" s="53"/>
    </row>
    <row r="53" spans="1:30" ht="15.75" customHeight="1" x14ac:dyDescent="0.25">
      <c r="A53" s="36"/>
      <c r="B53" s="37" t="s">
        <v>51</v>
      </c>
      <c r="C53" s="64">
        <f>Ekspektasi!Q11</f>
        <v>4.5083880379285191</v>
      </c>
      <c r="D53" s="64">
        <f>Realita!Q11</f>
        <v>4.6652078774617065</v>
      </c>
      <c r="E53" s="64">
        <f t="shared" si="0"/>
        <v>-0.15681983953318746</v>
      </c>
      <c r="F53" s="64">
        <f>'BOBOT SNA'!C11</f>
        <v>3.1263957123715949E-2</v>
      </c>
      <c r="G53" s="36"/>
      <c r="H53" s="39"/>
      <c r="I53" s="57"/>
      <c r="J53" s="57"/>
      <c r="K53" s="34"/>
      <c r="L53" s="40"/>
      <c r="M53" s="57"/>
      <c r="N53" s="36">
        <f t="shared" si="2"/>
        <v>3.8000808934451E-3</v>
      </c>
      <c r="O53" s="39" t="str">
        <f t="shared" ref="O53:S53" si="17">B64</f>
        <v>C21</v>
      </c>
      <c r="P53" s="55">
        <f t="shared" si="17"/>
        <v>4.5509483899426559</v>
      </c>
      <c r="Q53" s="55">
        <f t="shared" si="17"/>
        <v>4.4772827525363912</v>
      </c>
      <c r="R53" s="55">
        <f t="shared" si="17"/>
        <v>7.366563740626475E-2</v>
      </c>
      <c r="S53" s="55">
        <f t="shared" si="17"/>
        <v>5.1585529254131311E-2</v>
      </c>
      <c r="T53" s="55">
        <f t="shared" si="4"/>
        <v>3.8000808934451E-3</v>
      </c>
      <c r="U53" s="52">
        <v>9</v>
      </c>
      <c r="V53" s="53"/>
      <c r="W53" s="39" t="str">
        <f>B49</f>
        <v>C6</v>
      </c>
      <c r="X53" s="55">
        <f>C49</f>
        <v>4.3365079365079362</v>
      </c>
      <c r="Y53" s="55">
        <f>D49</f>
        <v>4.5790476190476186</v>
      </c>
      <c r="Z53" s="55">
        <f>E49</f>
        <v>-0.24253968253968239</v>
      </c>
      <c r="AA53" s="55">
        <f>F49</f>
        <v>3.5730236712818227E-2</v>
      </c>
      <c r="AB53" s="55">
        <f>AA53*Z53</f>
        <v>-8.6660002693946369E-3</v>
      </c>
      <c r="AC53" s="52">
        <v>2</v>
      </c>
      <c r="AD53" s="53"/>
    </row>
    <row r="54" spans="1:30" ht="15.75" customHeight="1" x14ac:dyDescent="0.25">
      <c r="A54" s="36"/>
      <c r="B54" s="37" t="s">
        <v>52</v>
      </c>
      <c r="C54" s="64">
        <f>Ekspektasi!Q12</f>
        <v>4.750869061413673</v>
      </c>
      <c r="D54" s="64">
        <f>Realita!Q12</f>
        <v>4.875434530706837</v>
      </c>
      <c r="E54" s="64">
        <f t="shared" si="0"/>
        <v>-0.12456546929316392</v>
      </c>
      <c r="F54" s="64">
        <f>'BOBOT SNA'!C12</f>
        <v>3.9303260384100043E-2</v>
      </c>
      <c r="G54" s="36"/>
      <c r="H54" s="39"/>
      <c r="I54" s="57"/>
      <c r="J54" s="57"/>
      <c r="K54" s="34"/>
      <c r="L54" s="40"/>
      <c r="M54" s="57"/>
      <c r="N54" s="36"/>
      <c r="O54" s="36"/>
      <c r="P54" s="36"/>
      <c r="Q54" s="36"/>
      <c r="R54" s="36"/>
      <c r="S54" s="36"/>
      <c r="T54" s="36"/>
      <c r="U54" s="36"/>
      <c r="V54" s="53"/>
      <c r="W54" s="53"/>
      <c r="X54" s="53"/>
      <c r="Y54" s="53"/>
      <c r="Z54" s="53"/>
      <c r="AA54" s="53"/>
      <c r="AB54" s="53"/>
      <c r="AC54" s="53"/>
      <c r="AD54" s="53"/>
    </row>
    <row r="55" spans="1:30" ht="15.75" customHeight="1" x14ac:dyDescent="0.25">
      <c r="A55" s="36"/>
      <c r="B55" s="37" t="s">
        <v>53</v>
      </c>
      <c r="C55" s="64">
        <f>Ekspektasi!Q13</f>
        <v>4.8096111518708735</v>
      </c>
      <c r="D55" s="64">
        <f>Realita!Q13</f>
        <v>4.5308143800440206</v>
      </c>
      <c r="E55" s="64">
        <f t="shared" si="0"/>
        <v>0.27879677182685292</v>
      </c>
      <c r="F55" s="64">
        <f>'BOBOT SNA'!C13</f>
        <v>6.2081286288521671E-2</v>
      </c>
      <c r="G55" s="36"/>
      <c r="H55" s="39"/>
      <c r="I55" s="57"/>
      <c r="J55" s="57"/>
      <c r="K55" s="34"/>
      <c r="L55" s="40"/>
      <c r="M55" s="57"/>
      <c r="N55" s="36"/>
      <c r="O55" s="36"/>
      <c r="P55" s="36"/>
      <c r="Q55" s="36"/>
      <c r="R55" s="36"/>
      <c r="S55" s="36"/>
      <c r="T55" s="36"/>
      <c r="U55" s="36"/>
      <c r="V55" s="36"/>
      <c r="W55" s="53"/>
      <c r="X55" s="53"/>
      <c r="Y55" s="53"/>
      <c r="Z55" s="53"/>
      <c r="AA55" s="53"/>
      <c r="AB55" s="53"/>
      <c r="AC55" s="53"/>
      <c r="AD55" s="36"/>
    </row>
    <row r="56" spans="1:30" ht="15.75" customHeight="1" x14ac:dyDescent="0.25">
      <c r="A56" s="36"/>
      <c r="B56" s="37" t="s">
        <v>54</v>
      </c>
      <c r="C56" s="64">
        <f>Ekspektasi!Q14</f>
        <v>4.7368421052631575</v>
      </c>
      <c r="D56" s="64">
        <f>Realita!Q14</f>
        <v>4.5673321234119779</v>
      </c>
      <c r="E56" s="64">
        <f t="shared" si="0"/>
        <v>0.1695099818511796</v>
      </c>
      <c r="F56" s="64">
        <f>'BOBOT SNA'!C14</f>
        <v>6.2751228226887015E-2</v>
      </c>
      <c r="G56" s="36"/>
      <c r="H56" s="39"/>
      <c r="I56" s="57"/>
      <c r="J56" s="57"/>
      <c r="K56" s="34"/>
      <c r="L56" s="40"/>
      <c r="M56" s="57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</row>
    <row r="57" spans="1:30" ht="15.75" customHeight="1" x14ac:dyDescent="0.25">
      <c r="A57" s="36"/>
      <c r="B57" s="37" t="s">
        <v>55</v>
      </c>
      <c r="C57" s="64">
        <f>Ekspektasi!Q15</f>
        <v>4.2712066905615291</v>
      </c>
      <c r="D57" s="64">
        <f>Realita!Q15</f>
        <v>4.1501393866985268</v>
      </c>
      <c r="E57" s="64">
        <f t="shared" si="0"/>
        <v>0.12106730386300235</v>
      </c>
      <c r="F57" s="64">
        <f>'BOBOT SNA'!C15</f>
        <v>5.716837874050916E-2</v>
      </c>
      <c r="G57" s="36"/>
      <c r="H57" s="39"/>
      <c r="I57" s="57"/>
      <c r="J57" s="57"/>
      <c r="K57" s="34"/>
      <c r="L57" s="40"/>
      <c r="M57" s="57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</row>
    <row r="58" spans="1:30" ht="15.75" customHeight="1" x14ac:dyDescent="0.25">
      <c r="A58" s="36"/>
      <c r="B58" s="37" t="s">
        <v>56</v>
      </c>
      <c r="C58" s="64">
        <f>Ekspektasi!Q16</f>
        <v>4.481955230698949</v>
      </c>
      <c r="D58" s="64">
        <f>Realita!Q16</f>
        <v>4.5513933302878025</v>
      </c>
      <c r="E58" s="64">
        <f t="shared" si="0"/>
        <v>-6.9438099588853497E-2</v>
      </c>
      <c r="F58" s="64">
        <f>'BOBOT SNA'!C16</f>
        <v>4.9799017418490403E-2</v>
      </c>
      <c r="G58" s="36"/>
      <c r="H58" s="36"/>
      <c r="I58" s="36"/>
      <c r="J58" s="36"/>
      <c r="K58" s="36"/>
      <c r="L58" s="40"/>
      <c r="M58" s="57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</row>
    <row r="59" spans="1:30" ht="15.75" customHeight="1" x14ac:dyDescent="0.25">
      <c r="A59" s="36"/>
      <c r="B59" s="37" t="s">
        <v>57</v>
      </c>
      <c r="C59" s="64">
        <f>Ekspektasi!Q17</f>
        <v>4.5588883987648874</v>
      </c>
      <c r="D59" s="64">
        <f>Realita!Q17</f>
        <v>4.4997794441993824</v>
      </c>
      <c r="E59" s="64">
        <f t="shared" si="0"/>
        <v>5.9108954565505023E-2</v>
      </c>
      <c r="F59" s="64">
        <f>'BOBOT SNA'!C17</f>
        <v>5.1585529254131311E-2</v>
      </c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</row>
    <row r="60" spans="1:30" ht="15.75" customHeight="1" x14ac:dyDescent="0.25">
      <c r="A60" s="36"/>
      <c r="B60" s="37" t="s">
        <v>58</v>
      </c>
      <c r="C60" s="64">
        <f>Ekspektasi!Q18</f>
        <v>4.7091757387247277</v>
      </c>
      <c r="D60" s="64">
        <f>Realita!Q18</f>
        <v>4.3545878693623639</v>
      </c>
      <c r="E60" s="64">
        <f t="shared" si="0"/>
        <v>0.35458786936236386</v>
      </c>
      <c r="F60" s="64">
        <f>'BOBOT SNA'!C18</f>
        <v>2.9254131308619924E-2</v>
      </c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</row>
    <row r="61" spans="1:30" ht="15.75" customHeight="1" x14ac:dyDescent="0.25">
      <c r="A61" s="36"/>
      <c r="B61" s="37" t="s">
        <v>59</v>
      </c>
      <c r="C61" s="64">
        <f>Ekspektasi!Q19</f>
        <v>4.3807413376309432</v>
      </c>
      <c r="D61" s="64">
        <f>Realita!Q19</f>
        <v>4.4359387590652704</v>
      </c>
      <c r="E61" s="64">
        <f t="shared" si="0"/>
        <v>-5.5197421434327154E-2</v>
      </c>
      <c r="F61" s="64">
        <f>'BOBOT SNA'!C19</f>
        <v>5.6498436802143816E-2</v>
      </c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</row>
    <row r="62" spans="1:30" ht="15.75" customHeight="1" x14ac:dyDescent="0.25">
      <c r="A62" s="36"/>
      <c r="B62" s="37" t="s">
        <v>60</v>
      </c>
      <c r="C62" s="64">
        <f>Ekspektasi!Q20</f>
        <v>4.7720901889092016</v>
      </c>
      <c r="D62" s="64">
        <f>Realita!Q20</f>
        <v>4.5441803778184031</v>
      </c>
      <c r="E62" s="64">
        <f t="shared" si="0"/>
        <v>0.22790981109079844</v>
      </c>
      <c r="F62" s="64">
        <f>'BOBOT SNA'!C20</f>
        <v>3.7293434569004025E-2</v>
      </c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</row>
    <row r="63" spans="1:30" ht="15.75" customHeight="1" x14ac:dyDescent="0.25">
      <c r="A63" s="36"/>
      <c r="B63" s="37" t="s">
        <v>61</v>
      </c>
      <c r="C63" s="64">
        <f>Ekspektasi!Q21</f>
        <v>4.3806793118659026</v>
      </c>
      <c r="D63" s="64">
        <f>Realita!Q21</f>
        <v>4.5227172474636079</v>
      </c>
      <c r="E63" s="64">
        <f t="shared" si="0"/>
        <v>-0.14203793559770528</v>
      </c>
      <c r="F63" s="64">
        <f>'BOBOT SNA'!C21</f>
        <v>5.1585529254131311E-2</v>
      </c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</row>
    <row r="64" spans="1:30" ht="15.75" customHeight="1" x14ac:dyDescent="0.25">
      <c r="A64" s="36"/>
      <c r="B64" s="37" t="s">
        <v>62</v>
      </c>
      <c r="C64" s="64">
        <f>Ekspektasi!Q22</f>
        <v>4.5509483899426559</v>
      </c>
      <c r="D64" s="64">
        <f>Realita!Q22</f>
        <v>4.4772827525363912</v>
      </c>
      <c r="E64" s="64">
        <f t="shared" si="0"/>
        <v>7.366563740626475E-2</v>
      </c>
      <c r="F64" s="64">
        <f>'BOBOT SNA'!C22</f>
        <v>5.1585529254131311E-2</v>
      </c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</row>
    <row r="65" spans="1:30" ht="15.75" customHeight="1" x14ac:dyDescent="0.25">
      <c r="A65" s="36"/>
      <c r="B65" s="36">
        <v>21</v>
      </c>
      <c r="C65" s="70">
        <f>SUM(C44:C64)</f>
        <v>95.627284729484856</v>
      </c>
      <c r="D65" s="70">
        <f>SUM(D44:D64)</f>
        <v>94.983646810107459</v>
      </c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</row>
    <row r="66" spans="1:30" ht="15.75" customHeight="1" x14ac:dyDescent="0.25">
      <c r="A66" s="36"/>
      <c r="B66" s="36"/>
      <c r="C66" s="71">
        <f>C65/B65</f>
        <v>4.5536802252135642</v>
      </c>
      <c r="D66" s="71">
        <f>D65/B65</f>
        <v>4.5230308004813073</v>
      </c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</row>
    <row r="67" spans="1:30" ht="15.75" customHeight="1" x14ac:dyDescent="0.25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</row>
    <row r="68" spans="1:30" ht="15.75" customHeight="1" x14ac:dyDescent="0.25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</row>
    <row r="69" spans="1:30" ht="15.75" customHeight="1" x14ac:dyDescent="0.25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</row>
    <row r="70" spans="1:30" ht="15.75" customHeight="1" x14ac:dyDescent="0.25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</row>
    <row r="71" spans="1:30" ht="15.75" customHeight="1" x14ac:dyDescent="0.25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</row>
    <row r="72" spans="1:30" ht="15.75" customHeight="1" x14ac:dyDescent="0.25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</row>
    <row r="73" spans="1:30" ht="15.75" customHeight="1" x14ac:dyDescent="0.25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</row>
    <row r="74" spans="1:30" ht="15.75" customHeight="1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</row>
    <row r="75" spans="1:30" ht="15.75" customHeight="1" x14ac:dyDescent="0.2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</row>
    <row r="76" spans="1:30" ht="15.75" customHeight="1" x14ac:dyDescent="0.25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</row>
    <row r="77" spans="1:30" ht="15.75" customHeight="1" x14ac:dyDescent="0.25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</row>
    <row r="78" spans="1:30" ht="15.75" customHeight="1" x14ac:dyDescent="0.25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</row>
    <row r="79" spans="1:30" ht="15.75" customHeight="1" x14ac:dyDescent="0.25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</row>
    <row r="80" spans="1:30" ht="15.75" customHeight="1" x14ac:dyDescent="0.25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</row>
    <row r="81" spans="1:30" ht="15.75" customHeight="1" x14ac:dyDescent="0.25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</row>
    <row r="82" spans="1:30" ht="15.75" customHeight="1" x14ac:dyDescent="0.25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</row>
    <row r="83" spans="1:30" ht="15.75" customHeight="1" x14ac:dyDescent="0.25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</row>
    <row r="84" spans="1:30" ht="15.75" customHeight="1" x14ac:dyDescent="0.25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</row>
    <row r="85" spans="1:30" ht="15.75" customHeight="1" x14ac:dyDescent="0.2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</row>
    <row r="86" spans="1:30" ht="15.75" customHeight="1" x14ac:dyDescent="0.25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</row>
    <row r="87" spans="1:30" ht="15.75" customHeight="1" x14ac:dyDescent="0.25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</row>
    <row r="88" spans="1:30" ht="15.75" customHeight="1" x14ac:dyDescent="0.25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</row>
    <row r="89" spans="1:30" ht="15.75" customHeight="1" x14ac:dyDescent="0.25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</row>
    <row r="90" spans="1:30" ht="15.75" customHeight="1" x14ac:dyDescent="0.25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</row>
    <row r="91" spans="1:30" ht="15.75" customHeight="1" x14ac:dyDescent="0.25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</row>
    <row r="92" spans="1:30" ht="15.75" customHeight="1" x14ac:dyDescent="0.25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</row>
    <row r="93" spans="1:30" ht="15.75" customHeight="1" x14ac:dyDescent="0.25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</row>
    <row r="94" spans="1:30" ht="15.75" customHeight="1" x14ac:dyDescent="0.25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</row>
    <row r="95" spans="1:30" ht="15.75" customHeight="1" x14ac:dyDescent="0.2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</row>
    <row r="96" spans="1:30" ht="15.75" customHeight="1" x14ac:dyDescent="0.25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</row>
    <row r="97" spans="1:30" ht="15.75" customHeight="1" x14ac:dyDescent="0.25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</row>
    <row r="98" spans="1:30" ht="15.75" customHeight="1" x14ac:dyDescent="0.25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</row>
    <row r="99" spans="1:30" ht="15.75" customHeight="1" x14ac:dyDescent="0.25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</row>
    <row r="100" spans="1:30" ht="15.75" customHeight="1" x14ac:dyDescent="0.25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</row>
    <row r="101" spans="1:30" ht="15.75" customHeight="1" x14ac:dyDescent="0.25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</row>
    <row r="102" spans="1:30" ht="15.75" customHeight="1" x14ac:dyDescent="0.25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</row>
    <row r="103" spans="1:30" ht="15.75" customHeight="1" x14ac:dyDescent="0.25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</row>
    <row r="104" spans="1:30" ht="15.75" customHeight="1" x14ac:dyDescent="0.25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</row>
    <row r="105" spans="1:30" ht="15.75" customHeight="1" x14ac:dyDescent="0.25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</row>
    <row r="106" spans="1:30" ht="15.75" customHeight="1" x14ac:dyDescent="0.25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</row>
    <row r="107" spans="1:30" ht="15.75" customHeight="1" x14ac:dyDescent="0.25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</row>
    <row r="108" spans="1:30" ht="15.75" customHeight="1" x14ac:dyDescent="0.25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</row>
    <row r="109" spans="1:30" ht="15.75" customHeight="1" x14ac:dyDescent="0.25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</row>
    <row r="110" spans="1:30" ht="15.75" customHeight="1" x14ac:dyDescent="0.25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</row>
    <row r="111" spans="1:30" ht="15.75" customHeight="1" x14ac:dyDescent="0.25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</row>
    <row r="112" spans="1:30" ht="15.75" customHeight="1" x14ac:dyDescent="0.25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</row>
    <row r="113" spans="1:30" ht="15.75" customHeight="1" x14ac:dyDescent="0.25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</row>
    <row r="114" spans="1:30" ht="15.75" customHeight="1" x14ac:dyDescent="0.25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</row>
    <row r="115" spans="1:30" ht="15.75" customHeight="1" x14ac:dyDescent="0.2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</row>
    <row r="116" spans="1:30" ht="15.75" customHeight="1" x14ac:dyDescent="0.25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</row>
    <row r="117" spans="1:30" ht="15.75" customHeight="1" x14ac:dyDescent="0.25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</row>
    <row r="118" spans="1:30" ht="15.75" customHeight="1" x14ac:dyDescent="0.25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</row>
    <row r="119" spans="1:30" ht="15.75" customHeight="1" x14ac:dyDescent="0.25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</row>
    <row r="120" spans="1:30" ht="15.75" customHeight="1" x14ac:dyDescent="0.25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</row>
    <row r="121" spans="1:30" ht="15.75" customHeight="1" x14ac:dyDescent="0.25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</row>
    <row r="122" spans="1:30" ht="15.75" customHeight="1" x14ac:dyDescent="0.25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</row>
    <row r="123" spans="1:30" ht="15.75" customHeight="1" x14ac:dyDescent="0.25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</row>
    <row r="124" spans="1:30" ht="15.75" customHeight="1" x14ac:dyDescent="0.25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</row>
    <row r="125" spans="1:30" ht="15.75" customHeight="1" x14ac:dyDescent="0.2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</row>
    <row r="126" spans="1:30" ht="15.75" customHeight="1" x14ac:dyDescent="0.25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</row>
    <row r="127" spans="1:30" ht="15.75" customHeight="1" x14ac:dyDescent="0.25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</row>
    <row r="128" spans="1:30" ht="15.75" customHeight="1" x14ac:dyDescent="0.25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</row>
    <row r="129" spans="1:30" ht="15.75" customHeight="1" x14ac:dyDescent="0.25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</row>
    <row r="130" spans="1:30" ht="15.75" customHeight="1" x14ac:dyDescent="0.25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</row>
    <row r="131" spans="1:30" ht="15.75" customHeight="1" x14ac:dyDescent="0.25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</row>
    <row r="132" spans="1:30" ht="15.75" customHeight="1" x14ac:dyDescent="0.25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</row>
    <row r="133" spans="1:30" ht="15.75" customHeight="1" x14ac:dyDescent="0.25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</row>
    <row r="134" spans="1:30" ht="15.75" customHeight="1" x14ac:dyDescent="0.25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</row>
    <row r="135" spans="1:30" ht="15.75" customHeight="1" x14ac:dyDescent="0.25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</row>
    <row r="136" spans="1:30" ht="15.75" customHeight="1" x14ac:dyDescent="0.25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</row>
    <row r="137" spans="1:30" ht="15.75" customHeight="1" x14ac:dyDescent="0.25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</row>
    <row r="138" spans="1:30" ht="15.75" customHeight="1" x14ac:dyDescent="0.25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</row>
    <row r="139" spans="1:30" ht="15.75" customHeight="1" x14ac:dyDescent="0.25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</row>
    <row r="140" spans="1:30" ht="15.75" customHeight="1" x14ac:dyDescent="0.25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</row>
    <row r="141" spans="1:30" ht="15.75" customHeight="1" x14ac:dyDescent="0.25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</row>
    <row r="142" spans="1:30" ht="15.75" customHeight="1" x14ac:dyDescent="0.25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</row>
    <row r="143" spans="1:30" ht="15.75" customHeight="1" x14ac:dyDescent="0.25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</row>
    <row r="144" spans="1:30" ht="15.75" customHeight="1" x14ac:dyDescent="0.25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</row>
    <row r="145" spans="1:30" ht="15.75" customHeight="1" x14ac:dyDescent="0.25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</row>
    <row r="146" spans="1:30" ht="15.75" customHeight="1" x14ac:dyDescent="0.25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</row>
    <row r="147" spans="1:30" ht="15.75" customHeight="1" x14ac:dyDescent="0.25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</row>
    <row r="148" spans="1:30" ht="15.75" customHeight="1" x14ac:dyDescent="0.25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</row>
    <row r="149" spans="1:30" ht="15.75" customHeight="1" x14ac:dyDescent="0.25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</row>
    <row r="150" spans="1:30" ht="15.75" customHeight="1" x14ac:dyDescent="0.25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</row>
    <row r="151" spans="1:30" ht="15.75" customHeight="1" x14ac:dyDescent="0.25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</row>
    <row r="152" spans="1:30" ht="15.75" customHeight="1" x14ac:dyDescent="0.25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</row>
    <row r="153" spans="1:30" ht="15.75" customHeight="1" x14ac:dyDescent="0.25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</row>
    <row r="154" spans="1:30" ht="15.75" customHeight="1" x14ac:dyDescent="0.25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</row>
    <row r="155" spans="1:30" ht="15.75" customHeight="1" x14ac:dyDescent="0.2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</row>
    <row r="156" spans="1:30" ht="15.75" customHeight="1" x14ac:dyDescent="0.25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</row>
    <row r="157" spans="1:30" ht="15.75" customHeight="1" x14ac:dyDescent="0.25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</row>
    <row r="158" spans="1:30" ht="15.75" customHeight="1" x14ac:dyDescent="0.25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</row>
    <row r="159" spans="1:30" ht="15.75" customHeight="1" x14ac:dyDescent="0.25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</row>
    <row r="160" spans="1:30" ht="15.75" customHeight="1" x14ac:dyDescent="0.25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</row>
    <row r="161" spans="1:30" ht="15.75" customHeight="1" x14ac:dyDescent="0.25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</row>
    <row r="162" spans="1:30" ht="15.75" customHeight="1" x14ac:dyDescent="0.25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</row>
    <row r="163" spans="1:30" ht="15.75" customHeight="1" x14ac:dyDescent="0.25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</row>
    <row r="164" spans="1:30" ht="15.75" customHeight="1" x14ac:dyDescent="0.25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</row>
    <row r="165" spans="1:30" ht="15.75" customHeight="1" x14ac:dyDescent="0.25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</row>
    <row r="166" spans="1:30" ht="15.75" customHeight="1" x14ac:dyDescent="0.25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</row>
    <row r="167" spans="1:30" ht="15.75" customHeight="1" x14ac:dyDescent="0.25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</row>
    <row r="168" spans="1:30" ht="15.75" customHeight="1" x14ac:dyDescent="0.25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</row>
    <row r="169" spans="1:30" ht="15.75" customHeight="1" x14ac:dyDescent="0.25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</row>
    <row r="170" spans="1:30" ht="15.75" customHeight="1" x14ac:dyDescent="0.25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</row>
    <row r="171" spans="1:30" ht="15.75" customHeight="1" x14ac:dyDescent="0.25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</row>
    <row r="172" spans="1:30" ht="15.75" customHeight="1" x14ac:dyDescent="0.25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</row>
    <row r="173" spans="1:30" ht="15.75" customHeight="1" x14ac:dyDescent="0.25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</row>
    <row r="174" spans="1:30" ht="15.75" customHeight="1" x14ac:dyDescent="0.25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</row>
    <row r="175" spans="1:30" ht="15.75" customHeight="1" x14ac:dyDescent="0.25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</row>
    <row r="176" spans="1:30" ht="15.75" customHeight="1" x14ac:dyDescent="0.25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</row>
    <row r="177" spans="1:30" ht="15.75" customHeight="1" x14ac:dyDescent="0.25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</row>
    <row r="178" spans="1:30" ht="15.75" customHeight="1" x14ac:dyDescent="0.25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</row>
    <row r="179" spans="1:30" ht="15.75" customHeight="1" x14ac:dyDescent="0.25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</row>
    <row r="180" spans="1:30" ht="15.75" customHeight="1" x14ac:dyDescent="0.25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</row>
    <row r="181" spans="1:30" ht="15.75" customHeight="1" x14ac:dyDescent="0.25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</row>
    <row r="182" spans="1:30" ht="15.75" customHeight="1" x14ac:dyDescent="0.25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</row>
    <row r="183" spans="1:30" ht="15.75" customHeight="1" x14ac:dyDescent="0.25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</row>
    <row r="184" spans="1:30" ht="15.75" customHeight="1" x14ac:dyDescent="0.25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</row>
    <row r="185" spans="1:30" ht="15.75" customHeight="1" x14ac:dyDescent="0.25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</row>
    <row r="186" spans="1:30" ht="15.75" customHeight="1" x14ac:dyDescent="0.25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</row>
    <row r="187" spans="1:30" ht="15.75" customHeight="1" x14ac:dyDescent="0.25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</row>
    <row r="188" spans="1:30" ht="15.75" customHeight="1" x14ac:dyDescent="0.25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</row>
    <row r="189" spans="1:30" ht="15.75" customHeight="1" x14ac:dyDescent="0.25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</row>
    <row r="190" spans="1:30" ht="15.75" customHeight="1" x14ac:dyDescent="0.25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</row>
    <row r="191" spans="1:30" ht="15.75" customHeight="1" x14ac:dyDescent="0.25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</row>
    <row r="192" spans="1:30" ht="15.75" customHeight="1" x14ac:dyDescent="0.25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</row>
    <row r="193" spans="1:30" ht="15.75" customHeight="1" x14ac:dyDescent="0.25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</row>
    <row r="194" spans="1:30" ht="15.75" customHeight="1" x14ac:dyDescent="0.25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</row>
    <row r="195" spans="1:30" ht="15.75" customHeight="1" x14ac:dyDescent="0.2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</row>
    <row r="196" spans="1:30" ht="15.75" customHeight="1" x14ac:dyDescent="0.25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</row>
    <row r="197" spans="1:30" ht="15.75" customHeight="1" x14ac:dyDescent="0.25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</row>
    <row r="198" spans="1:30" ht="15.75" customHeight="1" x14ac:dyDescent="0.25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</row>
    <row r="199" spans="1:30" ht="15.75" customHeight="1" x14ac:dyDescent="0.25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</row>
    <row r="200" spans="1:30" ht="15.75" customHeight="1" x14ac:dyDescent="0.25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</row>
    <row r="201" spans="1:30" ht="15.75" customHeight="1" x14ac:dyDescent="0.25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</row>
    <row r="202" spans="1:30" ht="15.75" customHeight="1" x14ac:dyDescent="0.25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</row>
    <row r="203" spans="1:30" ht="15.75" customHeight="1" x14ac:dyDescent="0.25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</row>
    <row r="204" spans="1:30" ht="15.75" customHeight="1" x14ac:dyDescent="0.25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</row>
    <row r="205" spans="1:30" ht="15.75" customHeight="1" x14ac:dyDescent="0.25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</row>
    <row r="206" spans="1:30" ht="15.75" customHeight="1" x14ac:dyDescent="0.25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</row>
    <row r="207" spans="1:30" ht="15.75" customHeight="1" x14ac:dyDescent="0.25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</row>
    <row r="208" spans="1:30" ht="15.75" customHeight="1" x14ac:dyDescent="0.25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</row>
    <row r="209" spans="1:30" ht="15.75" customHeight="1" x14ac:dyDescent="0.25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</row>
    <row r="210" spans="1:30" ht="15.75" customHeight="1" x14ac:dyDescent="0.25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</row>
    <row r="211" spans="1:30" ht="15.75" customHeight="1" x14ac:dyDescent="0.25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</row>
    <row r="212" spans="1:30" ht="15.75" customHeight="1" x14ac:dyDescent="0.25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</row>
    <row r="213" spans="1:30" ht="15.75" customHeight="1" x14ac:dyDescent="0.25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</row>
    <row r="214" spans="1:30" ht="15.75" customHeight="1" x14ac:dyDescent="0.25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</row>
    <row r="215" spans="1:30" ht="15.75" customHeight="1" x14ac:dyDescent="0.25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</row>
    <row r="216" spans="1:30" ht="15.75" customHeight="1" x14ac:dyDescent="0.25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</row>
    <row r="217" spans="1:30" ht="15.75" customHeight="1" x14ac:dyDescent="0.25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</row>
    <row r="218" spans="1:30" ht="15.75" customHeight="1" x14ac:dyDescent="0.25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</row>
    <row r="219" spans="1:30" ht="15.75" customHeight="1" x14ac:dyDescent="0.25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</row>
    <row r="220" spans="1:30" ht="15.75" customHeight="1" x14ac:dyDescent="0.25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</row>
    <row r="221" spans="1:30" ht="15.75" customHeight="1" x14ac:dyDescent="0.25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</row>
    <row r="222" spans="1:30" ht="15.75" customHeight="1" x14ac:dyDescent="0.25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</row>
    <row r="223" spans="1:30" ht="15.75" customHeight="1" x14ac:dyDescent="0.25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</row>
    <row r="224" spans="1:30" ht="15.75" customHeight="1" x14ac:dyDescent="0.25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</row>
    <row r="225" spans="1:30" ht="15.75" customHeight="1" x14ac:dyDescent="0.25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</row>
    <row r="226" spans="1:30" ht="15.75" customHeight="1" x14ac:dyDescent="0.25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</row>
    <row r="227" spans="1:30" ht="15.75" customHeight="1" x14ac:dyDescent="0.25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</row>
    <row r="228" spans="1:30" ht="15.75" customHeight="1" x14ac:dyDescent="0.25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</row>
    <row r="229" spans="1:30" ht="15.75" customHeight="1" x14ac:dyDescent="0.25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</row>
    <row r="230" spans="1:30" ht="15.75" customHeight="1" x14ac:dyDescent="0.25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</row>
    <row r="231" spans="1:30" ht="15.75" customHeight="1" x14ac:dyDescent="0.25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</row>
    <row r="232" spans="1:30" ht="15.75" customHeight="1" x14ac:dyDescent="0.25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</row>
    <row r="233" spans="1:30" ht="15.75" customHeight="1" x14ac:dyDescent="0.25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</row>
    <row r="234" spans="1:30" ht="15.75" customHeight="1" x14ac:dyDescent="0.25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</row>
    <row r="235" spans="1:30" ht="15.75" customHeight="1" x14ac:dyDescent="0.2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</row>
    <row r="236" spans="1:30" ht="15.75" customHeight="1" x14ac:dyDescent="0.25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</row>
    <row r="237" spans="1:30" ht="15.75" customHeight="1" x14ac:dyDescent="0.25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</row>
    <row r="238" spans="1:30" ht="15.75" customHeight="1" x14ac:dyDescent="0.25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</row>
    <row r="239" spans="1:30" ht="15.75" customHeight="1" x14ac:dyDescent="0.25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</row>
    <row r="240" spans="1:30" ht="15.75" customHeight="1" x14ac:dyDescent="0.25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</row>
    <row r="241" spans="1:30" ht="15.75" customHeight="1" x14ac:dyDescent="0.25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</row>
    <row r="242" spans="1:30" ht="15.75" customHeight="1" x14ac:dyDescent="0.25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</row>
    <row r="243" spans="1:30" ht="15.75" customHeight="1" x14ac:dyDescent="0.25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</row>
    <row r="244" spans="1:30" ht="15.75" customHeight="1" x14ac:dyDescent="0.25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</row>
    <row r="245" spans="1:30" ht="15.75" customHeight="1" x14ac:dyDescent="0.2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</row>
    <row r="246" spans="1:30" ht="15.75" customHeight="1" x14ac:dyDescent="0.25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</row>
    <row r="247" spans="1:30" ht="15.75" customHeight="1" x14ac:dyDescent="0.25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</row>
    <row r="248" spans="1:30" ht="15.75" customHeight="1" x14ac:dyDescent="0.25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</row>
    <row r="249" spans="1:30" ht="15.75" customHeight="1" x14ac:dyDescent="0.25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</row>
    <row r="250" spans="1:30" ht="15.75" customHeight="1" x14ac:dyDescent="0.25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</row>
    <row r="251" spans="1:30" ht="15.75" customHeight="1" x14ac:dyDescent="0.25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</row>
    <row r="252" spans="1:30" ht="15.75" customHeight="1" x14ac:dyDescent="0.25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</row>
    <row r="253" spans="1:30" ht="15.75" customHeight="1" x14ac:dyDescent="0.25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</row>
    <row r="254" spans="1:30" ht="15.75" customHeight="1" x14ac:dyDescent="0.25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</row>
    <row r="255" spans="1:30" ht="15.75" customHeight="1" x14ac:dyDescent="0.2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</row>
    <row r="256" spans="1:30" ht="15.75" customHeight="1" x14ac:dyDescent="0.25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</row>
    <row r="257" spans="1:30" ht="15.75" customHeight="1" x14ac:dyDescent="0.25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</row>
    <row r="258" spans="1:30" ht="15.75" customHeight="1" x14ac:dyDescent="0.25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</row>
    <row r="259" spans="1:30" ht="15.75" customHeight="1" x14ac:dyDescent="0.25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</row>
    <row r="260" spans="1:30" ht="15.75" customHeight="1" x14ac:dyDescent="0.25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</row>
    <row r="261" spans="1:30" ht="15.75" customHeight="1" x14ac:dyDescent="0.25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</row>
    <row r="262" spans="1:30" ht="15.75" customHeight="1" x14ac:dyDescent="0.25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</row>
    <row r="263" spans="1:30" ht="15.75" customHeight="1" x14ac:dyDescent="0.25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</row>
    <row r="264" spans="1:30" ht="15.75" customHeight="1" x14ac:dyDescent="0.25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</row>
    <row r="265" spans="1:30" ht="15.75" customHeight="1" x14ac:dyDescent="0.2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</row>
    <row r="266" spans="1:30" ht="15.75" customHeight="1" x14ac:dyDescent="0.25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</row>
    <row r="267" spans="1:30" ht="15.75" customHeight="1" x14ac:dyDescent="0.25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</row>
    <row r="268" spans="1:30" ht="15.75" customHeight="1" x14ac:dyDescent="0.25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</row>
    <row r="269" spans="1:30" ht="15.75" customHeight="1" x14ac:dyDescent="0.25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</row>
    <row r="270" spans="1:30" ht="15.75" customHeight="1" x14ac:dyDescent="0.25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</row>
    <row r="271" spans="1:30" ht="15.75" customHeight="1" x14ac:dyDescent="0.25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</row>
    <row r="272" spans="1:30" ht="15.75" customHeight="1" x14ac:dyDescent="0.25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</row>
    <row r="273" spans="1:30" ht="15.75" customHeight="1" x14ac:dyDescent="0.25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</row>
    <row r="274" spans="1:30" ht="15.75" customHeight="1" x14ac:dyDescent="0.25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</row>
    <row r="275" spans="1:30" ht="15.75" customHeight="1" x14ac:dyDescent="0.2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</row>
    <row r="276" spans="1:30" ht="15.75" customHeight="1" x14ac:dyDescent="0.25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</row>
    <row r="277" spans="1:30" ht="15.75" customHeight="1" x14ac:dyDescent="0.25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</row>
    <row r="278" spans="1:30" ht="15.75" customHeight="1" x14ac:dyDescent="0.25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</row>
    <row r="279" spans="1:30" ht="15.75" customHeight="1" x14ac:dyDescent="0.25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</row>
    <row r="280" spans="1:30" ht="15.75" customHeight="1" x14ac:dyDescent="0.25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</row>
    <row r="281" spans="1:30" ht="15.75" customHeight="1" x14ac:dyDescent="0.25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</row>
    <row r="282" spans="1:30" ht="15.75" customHeight="1" x14ac:dyDescent="0.25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</row>
    <row r="283" spans="1:30" ht="15.75" customHeight="1" x14ac:dyDescent="0.25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</row>
    <row r="284" spans="1:30" ht="15.75" customHeight="1" x14ac:dyDescent="0.25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</row>
    <row r="285" spans="1:30" ht="15.75" customHeight="1" x14ac:dyDescent="0.2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</row>
    <row r="286" spans="1:30" ht="15.75" customHeight="1" x14ac:dyDescent="0.25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</row>
    <row r="287" spans="1:30" ht="15.75" customHeight="1" x14ac:dyDescent="0.25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</row>
    <row r="288" spans="1:30" ht="15.75" customHeight="1" x14ac:dyDescent="0.25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</row>
    <row r="289" spans="1:30" ht="15.75" customHeight="1" x14ac:dyDescent="0.25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</row>
    <row r="290" spans="1:30" ht="15.75" customHeight="1" x14ac:dyDescent="0.25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</row>
    <row r="291" spans="1:30" ht="15.75" customHeight="1" x14ac:dyDescent="0.25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</row>
    <row r="292" spans="1:30" ht="15.75" customHeight="1" x14ac:dyDescent="0.25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</row>
    <row r="293" spans="1:30" ht="15.75" customHeight="1" x14ac:dyDescent="0.25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</row>
    <row r="294" spans="1:30" ht="15.75" customHeight="1" x14ac:dyDescent="0.25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</row>
    <row r="295" spans="1:30" ht="15.75" customHeight="1" x14ac:dyDescent="0.2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</row>
    <row r="296" spans="1:30" ht="15.75" customHeight="1" x14ac:dyDescent="0.25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</row>
    <row r="297" spans="1:30" ht="15.75" customHeight="1" x14ac:dyDescent="0.25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</row>
    <row r="298" spans="1:30" ht="15.75" customHeight="1" x14ac:dyDescent="0.25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</row>
    <row r="299" spans="1:30" ht="15.75" customHeight="1" x14ac:dyDescent="0.25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</row>
    <row r="300" spans="1:30" ht="15.75" customHeight="1" x14ac:dyDescent="0.25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</row>
    <row r="301" spans="1:30" ht="15.75" customHeight="1" x14ac:dyDescent="0.25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</row>
    <row r="302" spans="1:30" ht="15.75" customHeight="1" x14ac:dyDescent="0.25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</row>
    <row r="303" spans="1:30" ht="15.75" customHeight="1" x14ac:dyDescent="0.25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</row>
    <row r="304" spans="1:30" ht="15.75" customHeight="1" x14ac:dyDescent="0.25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</row>
    <row r="305" spans="1:30" ht="15.75" customHeight="1" x14ac:dyDescent="0.2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</row>
    <row r="306" spans="1:30" ht="15.75" customHeight="1" x14ac:dyDescent="0.25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</row>
    <row r="307" spans="1:30" ht="15.75" customHeight="1" x14ac:dyDescent="0.25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</row>
    <row r="308" spans="1:30" ht="15.75" customHeight="1" x14ac:dyDescent="0.25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</row>
    <row r="309" spans="1:30" ht="15.75" customHeight="1" x14ac:dyDescent="0.25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</row>
    <row r="310" spans="1:30" ht="15.75" customHeight="1" x14ac:dyDescent="0.25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</row>
    <row r="311" spans="1:30" ht="15.75" customHeight="1" x14ac:dyDescent="0.25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</row>
    <row r="312" spans="1:30" ht="15.75" customHeight="1" x14ac:dyDescent="0.25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</row>
    <row r="313" spans="1:30" ht="15.75" customHeight="1" x14ac:dyDescent="0.25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</row>
    <row r="314" spans="1:30" ht="15.75" customHeight="1" x14ac:dyDescent="0.25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</row>
    <row r="315" spans="1:30" ht="15.75" customHeight="1" x14ac:dyDescent="0.2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</row>
    <row r="316" spans="1:30" ht="15.75" customHeight="1" x14ac:dyDescent="0.25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</row>
    <row r="317" spans="1:30" ht="15.75" customHeight="1" x14ac:dyDescent="0.25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</row>
    <row r="318" spans="1:30" ht="15.75" customHeight="1" x14ac:dyDescent="0.25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</row>
    <row r="319" spans="1:30" ht="15.75" customHeight="1" x14ac:dyDescent="0.25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</row>
    <row r="320" spans="1:30" ht="15.75" customHeight="1" x14ac:dyDescent="0.25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</row>
    <row r="321" spans="1:30" ht="15.75" customHeight="1" x14ac:dyDescent="0.25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</row>
    <row r="322" spans="1:30" ht="15.75" customHeight="1" x14ac:dyDescent="0.25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</row>
    <row r="323" spans="1:30" ht="15.75" customHeight="1" x14ac:dyDescent="0.25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</row>
    <row r="324" spans="1:30" ht="15.75" customHeight="1" x14ac:dyDescent="0.25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</row>
    <row r="325" spans="1:30" ht="15.75" customHeight="1" x14ac:dyDescent="0.2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</row>
    <row r="326" spans="1:30" ht="15.75" customHeight="1" x14ac:dyDescent="0.25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</row>
    <row r="327" spans="1:30" ht="15.75" customHeight="1" x14ac:dyDescent="0.25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</row>
    <row r="328" spans="1:30" ht="15.75" customHeight="1" x14ac:dyDescent="0.25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</row>
    <row r="329" spans="1:30" ht="15.75" customHeight="1" x14ac:dyDescent="0.25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</row>
    <row r="330" spans="1:30" ht="15.75" customHeight="1" x14ac:dyDescent="0.25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</row>
    <row r="331" spans="1:30" ht="15.75" customHeight="1" x14ac:dyDescent="0.25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</row>
    <row r="332" spans="1:30" ht="15.75" customHeight="1" x14ac:dyDescent="0.25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</row>
    <row r="333" spans="1:30" ht="15.75" customHeight="1" x14ac:dyDescent="0.25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</row>
    <row r="334" spans="1:30" ht="15.75" customHeight="1" x14ac:dyDescent="0.25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</row>
    <row r="335" spans="1:30" ht="15.75" customHeight="1" x14ac:dyDescent="0.2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</row>
    <row r="336" spans="1:30" ht="15.75" customHeight="1" x14ac:dyDescent="0.25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</row>
    <row r="337" spans="1:30" ht="15.75" customHeight="1" x14ac:dyDescent="0.25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</row>
    <row r="338" spans="1:30" ht="15.75" customHeight="1" x14ac:dyDescent="0.25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</row>
    <row r="339" spans="1:30" ht="15.75" customHeight="1" x14ac:dyDescent="0.25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</row>
    <row r="340" spans="1:30" ht="15.75" customHeight="1" x14ac:dyDescent="0.25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</row>
    <row r="341" spans="1:30" ht="15.75" customHeight="1" x14ac:dyDescent="0.25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</row>
    <row r="342" spans="1:30" ht="15.75" customHeight="1" x14ac:dyDescent="0.25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</row>
    <row r="343" spans="1:30" ht="15.75" customHeight="1" x14ac:dyDescent="0.25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</row>
    <row r="344" spans="1:30" ht="15.75" customHeight="1" x14ac:dyDescent="0.25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</row>
    <row r="345" spans="1:30" ht="15.75" customHeight="1" x14ac:dyDescent="0.2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</row>
    <row r="346" spans="1:30" ht="15.75" customHeight="1" x14ac:dyDescent="0.25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</row>
    <row r="347" spans="1:30" ht="15.75" customHeight="1" x14ac:dyDescent="0.25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</row>
    <row r="348" spans="1:30" ht="15.75" customHeight="1" x14ac:dyDescent="0.25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</row>
    <row r="349" spans="1:30" ht="15.75" customHeight="1" x14ac:dyDescent="0.25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</row>
    <row r="350" spans="1:30" ht="15.75" customHeight="1" x14ac:dyDescent="0.25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</row>
    <row r="351" spans="1:30" ht="15.75" customHeight="1" x14ac:dyDescent="0.25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</row>
    <row r="352" spans="1:30" ht="15.75" customHeight="1" x14ac:dyDescent="0.25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</row>
    <row r="353" spans="1:30" ht="15.75" customHeight="1" x14ac:dyDescent="0.25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</row>
    <row r="354" spans="1:30" ht="15.75" customHeight="1" x14ac:dyDescent="0.25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</row>
    <row r="355" spans="1:30" ht="15.75" customHeight="1" x14ac:dyDescent="0.2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</row>
    <row r="356" spans="1:30" ht="15.75" customHeight="1" x14ac:dyDescent="0.25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</row>
    <row r="357" spans="1:30" ht="15.75" customHeight="1" x14ac:dyDescent="0.25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</row>
    <row r="358" spans="1:30" ht="15.75" customHeight="1" x14ac:dyDescent="0.25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</row>
    <row r="359" spans="1:30" ht="15.75" customHeight="1" x14ac:dyDescent="0.25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</row>
    <row r="360" spans="1:30" ht="15.75" customHeight="1" x14ac:dyDescent="0.25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</row>
    <row r="361" spans="1:30" ht="15.75" customHeight="1" x14ac:dyDescent="0.25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</row>
    <row r="362" spans="1:30" ht="15.75" customHeight="1" x14ac:dyDescent="0.25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</row>
    <row r="363" spans="1:30" ht="15.75" customHeight="1" x14ac:dyDescent="0.25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</row>
    <row r="364" spans="1:30" ht="15.75" customHeight="1" x14ac:dyDescent="0.25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</row>
    <row r="365" spans="1:30" ht="15.75" customHeight="1" x14ac:dyDescent="0.2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</row>
    <row r="366" spans="1:30" ht="15.75" customHeight="1" x14ac:dyDescent="0.25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</row>
    <row r="367" spans="1:30" ht="15.75" customHeight="1" x14ac:dyDescent="0.25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</row>
    <row r="368" spans="1:30" ht="15.75" customHeight="1" x14ac:dyDescent="0.25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</row>
    <row r="369" spans="1:30" ht="15.75" customHeight="1" x14ac:dyDescent="0.25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</row>
    <row r="370" spans="1:30" ht="15.75" customHeight="1" x14ac:dyDescent="0.25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</row>
    <row r="371" spans="1:30" ht="15.75" customHeight="1" x14ac:dyDescent="0.25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</row>
    <row r="372" spans="1:30" ht="15.75" customHeight="1" x14ac:dyDescent="0.25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</row>
    <row r="373" spans="1:30" ht="15.75" customHeight="1" x14ac:dyDescent="0.25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</row>
    <row r="374" spans="1:30" ht="15.75" customHeight="1" x14ac:dyDescent="0.25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</row>
    <row r="375" spans="1:30" ht="15.75" customHeight="1" x14ac:dyDescent="0.2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</row>
    <row r="376" spans="1:30" ht="15.75" customHeight="1" x14ac:dyDescent="0.25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</row>
    <row r="377" spans="1:30" ht="15.75" customHeight="1" x14ac:dyDescent="0.25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</row>
    <row r="378" spans="1:30" ht="15.75" customHeight="1" x14ac:dyDescent="0.25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</row>
    <row r="379" spans="1:30" ht="15.75" customHeight="1" x14ac:dyDescent="0.25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</row>
    <row r="380" spans="1:30" ht="15.75" customHeight="1" x14ac:dyDescent="0.25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</row>
    <row r="381" spans="1:30" ht="15.75" customHeight="1" x14ac:dyDescent="0.25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</row>
    <row r="382" spans="1:30" ht="15.75" customHeight="1" x14ac:dyDescent="0.25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</row>
    <row r="383" spans="1:30" ht="15.75" customHeight="1" x14ac:dyDescent="0.25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</row>
    <row r="384" spans="1:30" ht="15.75" customHeight="1" x14ac:dyDescent="0.25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</row>
    <row r="385" spans="1:30" ht="15.75" customHeight="1" x14ac:dyDescent="0.2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</row>
    <row r="386" spans="1:30" ht="15.75" customHeight="1" x14ac:dyDescent="0.25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</row>
    <row r="387" spans="1:30" ht="15.75" customHeight="1" x14ac:dyDescent="0.25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</row>
    <row r="388" spans="1:30" ht="15.75" customHeight="1" x14ac:dyDescent="0.25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</row>
    <row r="389" spans="1:30" ht="15.75" customHeight="1" x14ac:dyDescent="0.25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</row>
    <row r="390" spans="1:30" ht="15.75" customHeight="1" x14ac:dyDescent="0.25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</row>
    <row r="391" spans="1:30" ht="15.75" customHeight="1" x14ac:dyDescent="0.25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</row>
    <row r="392" spans="1:30" ht="15.75" customHeight="1" x14ac:dyDescent="0.25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</row>
    <row r="393" spans="1:30" ht="15.75" customHeight="1" x14ac:dyDescent="0.25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</row>
    <row r="394" spans="1:30" ht="15.75" customHeight="1" x14ac:dyDescent="0.25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</row>
    <row r="395" spans="1:30" ht="15.75" customHeight="1" x14ac:dyDescent="0.25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</row>
    <row r="396" spans="1:30" ht="15.75" customHeight="1" x14ac:dyDescent="0.25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</row>
    <row r="397" spans="1:30" ht="15.75" customHeight="1" x14ac:dyDescent="0.25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</row>
    <row r="398" spans="1:30" ht="15.75" customHeight="1" x14ac:dyDescent="0.25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</row>
    <row r="399" spans="1:30" ht="15.75" customHeight="1" x14ac:dyDescent="0.25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</row>
    <row r="400" spans="1:30" ht="15.75" customHeight="1" x14ac:dyDescent="0.25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</row>
    <row r="401" spans="1:30" ht="15.75" customHeight="1" x14ac:dyDescent="0.25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</row>
    <row r="402" spans="1:30" ht="15.75" customHeight="1" x14ac:dyDescent="0.25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</row>
    <row r="403" spans="1:30" ht="15.75" customHeight="1" x14ac:dyDescent="0.25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</row>
    <row r="404" spans="1:30" ht="15.75" customHeight="1" x14ac:dyDescent="0.25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</row>
    <row r="405" spans="1:30" ht="15.75" customHeight="1" x14ac:dyDescent="0.25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</row>
    <row r="406" spans="1:30" ht="15.75" customHeight="1" x14ac:dyDescent="0.25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</row>
    <row r="407" spans="1:30" ht="15.75" customHeight="1" x14ac:dyDescent="0.25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</row>
    <row r="408" spans="1:30" ht="15.75" customHeight="1" x14ac:dyDescent="0.25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</row>
    <row r="409" spans="1:30" ht="15.75" customHeight="1" x14ac:dyDescent="0.25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</row>
    <row r="410" spans="1:30" ht="15.75" customHeight="1" x14ac:dyDescent="0.25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</row>
    <row r="411" spans="1:30" ht="15.75" customHeight="1" x14ac:dyDescent="0.25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</row>
    <row r="412" spans="1:30" ht="15.75" customHeight="1" x14ac:dyDescent="0.25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</row>
    <row r="413" spans="1:30" ht="15.75" customHeight="1" x14ac:dyDescent="0.25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</row>
    <row r="414" spans="1:30" ht="15.75" customHeight="1" x14ac:dyDescent="0.25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</row>
    <row r="415" spans="1:30" ht="15.75" customHeight="1" x14ac:dyDescent="0.2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</row>
    <row r="416" spans="1:30" ht="15.75" customHeight="1" x14ac:dyDescent="0.25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</row>
    <row r="417" spans="1:30" ht="15.75" customHeight="1" x14ac:dyDescent="0.25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</row>
    <row r="418" spans="1:30" ht="15.75" customHeight="1" x14ac:dyDescent="0.25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</row>
    <row r="419" spans="1:30" ht="15.75" customHeight="1" x14ac:dyDescent="0.25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</row>
    <row r="420" spans="1:30" ht="15.75" customHeight="1" x14ac:dyDescent="0.25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</row>
    <row r="421" spans="1:30" ht="15.75" customHeight="1" x14ac:dyDescent="0.25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</row>
    <row r="422" spans="1:30" ht="15.75" customHeight="1" x14ac:dyDescent="0.25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</row>
    <row r="423" spans="1:30" ht="15.75" customHeight="1" x14ac:dyDescent="0.25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</row>
    <row r="424" spans="1:30" ht="15.75" customHeight="1" x14ac:dyDescent="0.25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</row>
    <row r="425" spans="1:30" ht="15.75" customHeight="1" x14ac:dyDescent="0.2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</row>
    <row r="426" spans="1:30" ht="15.75" customHeight="1" x14ac:dyDescent="0.25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</row>
    <row r="427" spans="1:30" ht="15.75" customHeight="1" x14ac:dyDescent="0.25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</row>
    <row r="428" spans="1:30" ht="15.75" customHeight="1" x14ac:dyDescent="0.25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</row>
    <row r="429" spans="1:30" ht="15.75" customHeight="1" x14ac:dyDescent="0.25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</row>
    <row r="430" spans="1:30" ht="15.75" customHeight="1" x14ac:dyDescent="0.25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</row>
    <row r="431" spans="1:30" ht="15.75" customHeight="1" x14ac:dyDescent="0.25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</row>
    <row r="432" spans="1:30" ht="15.75" customHeight="1" x14ac:dyDescent="0.25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</row>
    <row r="433" spans="1:30" ht="15.75" customHeight="1" x14ac:dyDescent="0.25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</row>
    <row r="434" spans="1:30" ht="15.75" customHeight="1" x14ac:dyDescent="0.25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</row>
    <row r="435" spans="1:30" ht="15.75" customHeight="1" x14ac:dyDescent="0.2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</row>
    <row r="436" spans="1:30" ht="15.75" customHeight="1" x14ac:dyDescent="0.25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</row>
    <row r="437" spans="1:30" ht="15.75" customHeight="1" x14ac:dyDescent="0.25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</row>
    <row r="438" spans="1:30" ht="15.75" customHeight="1" x14ac:dyDescent="0.25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</row>
    <row r="439" spans="1:30" ht="15.75" customHeight="1" x14ac:dyDescent="0.25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</row>
    <row r="440" spans="1:30" ht="15.75" customHeight="1" x14ac:dyDescent="0.25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</row>
    <row r="441" spans="1:30" ht="15.75" customHeight="1" x14ac:dyDescent="0.25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</row>
    <row r="442" spans="1:30" ht="15.75" customHeight="1" x14ac:dyDescent="0.25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</row>
    <row r="443" spans="1:30" ht="15.75" customHeight="1" x14ac:dyDescent="0.25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</row>
    <row r="444" spans="1:30" ht="15.75" customHeight="1" x14ac:dyDescent="0.25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</row>
    <row r="445" spans="1:30" ht="15.75" customHeight="1" x14ac:dyDescent="0.25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</row>
    <row r="446" spans="1:30" ht="15.75" customHeight="1" x14ac:dyDescent="0.25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</row>
    <row r="447" spans="1:30" ht="15.75" customHeight="1" x14ac:dyDescent="0.25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</row>
    <row r="448" spans="1:30" ht="15.75" customHeight="1" x14ac:dyDescent="0.25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</row>
    <row r="449" spans="1:30" ht="15.75" customHeight="1" x14ac:dyDescent="0.25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</row>
    <row r="450" spans="1:30" ht="15.75" customHeight="1" x14ac:dyDescent="0.25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</row>
    <row r="451" spans="1:30" ht="15.75" customHeight="1" x14ac:dyDescent="0.25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</row>
    <row r="452" spans="1:30" ht="15.75" customHeight="1" x14ac:dyDescent="0.25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</row>
    <row r="453" spans="1:30" ht="15.75" customHeight="1" x14ac:dyDescent="0.25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</row>
    <row r="454" spans="1:30" ht="15.75" customHeight="1" x14ac:dyDescent="0.25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</row>
    <row r="455" spans="1:30" ht="15.75" customHeight="1" x14ac:dyDescent="0.2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</row>
    <row r="456" spans="1:30" ht="15.75" customHeight="1" x14ac:dyDescent="0.25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</row>
    <row r="457" spans="1:30" ht="15.75" customHeight="1" x14ac:dyDescent="0.25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</row>
    <row r="458" spans="1:30" ht="15.75" customHeight="1" x14ac:dyDescent="0.25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</row>
    <row r="459" spans="1:30" ht="15.75" customHeight="1" x14ac:dyDescent="0.25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</row>
    <row r="460" spans="1:30" ht="15.75" customHeight="1" x14ac:dyDescent="0.25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</row>
    <row r="461" spans="1:30" ht="15.75" customHeight="1" x14ac:dyDescent="0.25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</row>
    <row r="462" spans="1:30" ht="15.75" customHeight="1" x14ac:dyDescent="0.25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</row>
    <row r="463" spans="1:30" ht="15.75" customHeight="1" x14ac:dyDescent="0.25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</row>
    <row r="464" spans="1:30" ht="15.75" customHeight="1" x14ac:dyDescent="0.25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</row>
    <row r="465" spans="1:30" ht="15.75" customHeight="1" x14ac:dyDescent="0.25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</row>
    <row r="466" spans="1:30" ht="15.75" customHeight="1" x14ac:dyDescent="0.25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</row>
    <row r="467" spans="1:30" ht="15.75" customHeight="1" x14ac:dyDescent="0.25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</row>
    <row r="468" spans="1:30" ht="15.75" customHeight="1" x14ac:dyDescent="0.25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</row>
    <row r="469" spans="1:30" ht="15.75" customHeight="1" x14ac:dyDescent="0.25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</row>
    <row r="470" spans="1:30" ht="15.75" customHeight="1" x14ac:dyDescent="0.25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</row>
    <row r="471" spans="1:30" ht="15.75" customHeight="1" x14ac:dyDescent="0.25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</row>
    <row r="472" spans="1:30" ht="15.75" customHeight="1" x14ac:dyDescent="0.25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</row>
    <row r="473" spans="1:30" ht="15.75" customHeight="1" x14ac:dyDescent="0.25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</row>
    <row r="474" spans="1:30" ht="15.75" customHeight="1" x14ac:dyDescent="0.25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</row>
    <row r="475" spans="1:30" ht="15.75" customHeight="1" x14ac:dyDescent="0.25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</row>
    <row r="476" spans="1:30" ht="15.75" customHeight="1" x14ac:dyDescent="0.25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</row>
    <row r="477" spans="1:30" ht="15.75" customHeight="1" x14ac:dyDescent="0.25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</row>
    <row r="478" spans="1:30" ht="15.75" customHeight="1" x14ac:dyDescent="0.25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</row>
    <row r="479" spans="1:30" ht="15.75" customHeight="1" x14ac:dyDescent="0.25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</row>
    <row r="480" spans="1:30" ht="15.75" customHeight="1" x14ac:dyDescent="0.25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</row>
    <row r="481" spans="1:30" ht="15.75" customHeight="1" x14ac:dyDescent="0.25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</row>
    <row r="482" spans="1:30" ht="15.75" customHeight="1" x14ac:dyDescent="0.25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</row>
    <row r="483" spans="1:30" ht="15.75" customHeight="1" x14ac:dyDescent="0.25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</row>
    <row r="484" spans="1:30" ht="15.75" customHeight="1" x14ac:dyDescent="0.25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</row>
    <row r="485" spans="1:30" ht="15.75" customHeight="1" x14ac:dyDescent="0.25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</row>
    <row r="486" spans="1:30" ht="15.75" customHeight="1" x14ac:dyDescent="0.25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</row>
    <row r="487" spans="1:30" ht="15.75" customHeight="1" x14ac:dyDescent="0.25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</row>
    <row r="488" spans="1:30" ht="15.75" customHeight="1" x14ac:dyDescent="0.25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</row>
    <row r="489" spans="1:30" ht="15.75" customHeight="1" x14ac:dyDescent="0.25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</row>
    <row r="490" spans="1:30" ht="15.75" customHeight="1" x14ac:dyDescent="0.25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</row>
    <row r="491" spans="1:30" ht="15.75" customHeight="1" x14ac:dyDescent="0.25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</row>
    <row r="492" spans="1:30" ht="15.75" customHeight="1" x14ac:dyDescent="0.25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</row>
    <row r="493" spans="1:30" ht="15.75" customHeight="1" x14ac:dyDescent="0.25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</row>
    <row r="494" spans="1:30" ht="15.75" customHeight="1" x14ac:dyDescent="0.25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</row>
    <row r="495" spans="1:30" ht="15.75" customHeight="1" x14ac:dyDescent="0.25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</row>
    <row r="496" spans="1:30" ht="15.75" customHeight="1" x14ac:dyDescent="0.25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</row>
    <row r="497" spans="1:30" ht="15.75" customHeight="1" x14ac:dyDescent="0.25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</row>
    <row r="498" spans="1:30" ht="15.75" customHeight="1" x14ac:dyDescent="0.25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</row>
    <row r="499" spans="1:30" ht="15.75" customHeight="1" x14ac:dyDescent="0.25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</row>
    <row r="500" spans="1:30" ht="15.75" customHeight="1" x14ac:dyDescent="0.25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</row>
    <row r="501" spans="1:30" ht="15.75" customHeight="1" x14ac:dyDescent="0.25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</row>
    <row r="502" spans="1:30" ht="15.75" customHeight="1" x14ac:dyDescent="0.25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</row>
    <row r="503" spans="1:30" ht="15.75" customHeight="1" x14ac:dyDescent="0.25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</row>
    <row r="504" spans="1:30" ht="15.75" customHeight="1" x14ac:dyDescent="0.25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</row>
    <row r="505" spans="1:30" ht="15.75" customHeight="1" x14ac:dyDescent="0.25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</row>
    <row r="506" spans="1:30" ht="15.75" customHeight="1" x14ac:dyDescent="0.25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</row>
    <row r="507" spans="1:30" ht="15.75" customHeight="1" x14ac:dyDescent="0.25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</row>
    <row r="508" spans="1:30" ht="15.75" customHeight="1" x14ac:dyDescent="0.25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</row>
    <row r="509" spans="1:30" ht="15.75" customHeight="1" x14ac:dyDescent="0.25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</row>
    <row r="510" spans="1:30" ht="15.75" customHeight="1" x14ac:dyDescent="0.25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</row>
    <row r="511" spans="1:30" ht="15.75" customHeight="1" x14ac:dyDescent="0.25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</row>
    <row r="512" spans="1:30" ht="15.75" customHeight="1" x14ac:dyDescent="0.25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</row>
    <row r="513" spans="1:30" ht="15.75" customHeight="1" x14ac:dyDescent="0.25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</row>
    <row r="514" spans="1:30" ht="15.75" customHeight="1" x14ac:dyDescent="0.25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</row>
    <row r="515" spans="1:30" ht="15.75" customHeight="1" x14ac:dyDescent="0.25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</row>
    <row r="516" spans="1:30" ht="15.75" customHeight="1" x14ac:dyDescent="0.25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</row>
    <row r="517" spans="1:30" ht="15.75" customHeight="1" x14ac:dyDescent="0.25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</row>
    <row r="518" spans="1:30" ht="15.75" customHeight="1" x14ac:dyDescent="0.25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</row>
    <row r="519" spans="1:30" ht="15.75" customHeight="1" x14ac:dyDescent="0.25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</row>
    <row r="520" spans="1:30" ht="15.75" customHeight="1" x14ac:dyDescent="0.25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</row>
    <row r="521" spans="1:30" ht="15.75" customHeight="1" x14ac:dyDescent="0.25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</row>
    <row r="522" spans="1:30" ht="15.75" customHeight="1" x14ac:dyDescent="0.25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</row>
    <row r="523" spans="1:30" ht="15.75" customHeight="1" x14ac:dyDescent="0.25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</row>
    <row r="524" spans="1:30" ht="15.75" customHeight="1" x14ac:dyDescent="0.25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</row>
    <row r="525" spans="1:30" ht="15.75" customHeight="1" x14ac:dyDescent="0.25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</row>
    <row r="526" spans="1:30" ht="15.75" customHeight="1" x14ac:dyDescent="0.25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</row>
    <row r="527" spans="1:30" ht="15.75" customHeight="1" x14ac:dyDescent="0.25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</row>
    <row r="528" spans="1:30" ht="15.75" customHeight="1" x14ac:dyDescent="0.25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</row>
    <row r="529" spans="1:30" ht="15.75" customHeight="1" x14ac:dyDescent="0.25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</row>
    <row r="530" spans="1:30" ht="15.75" customHeight="1" x14ac:dyDescent="0.25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</row>
    <row r="531" spans="1:30" ht="15.75" customHeight="1" x14ac:dyDescent="0.25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</row>
    <row r="532" spans="1:30" ht="15.75" customHeight="1" x14ac:dyDescent="0.25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</row>
    <row r="533" spans="1:30" ht="15.75" customHeight="1" x14ac:dyDescent="0.25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</row>
    <row r="534" spans="1:30" ht="15.75" customHeight="1" x14ac:dyDescent="0.25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</row>
    <row r="535" spans="1:30" ht="15.75" customHeight="1" x14ac:dyDescent="0.25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</row>
    <row r="536" spans="1:30" ht="15.75" customHeight="1" x14ac:dyDescent="0.25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</row>
    <row r="537" spans="1:30" ht="15.75" customHeight="1" x14ac:dyDescent="0.25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</row>
    <row r="538" spans="1:30" ht="15.75" customHeight="1" x14ac:dyDescent="0.25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</row>
    <row r="539" spans="1:30" ht="15.75" customHeight="1" x14ac:dyDescent="0.25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</row>
    <row r="540" spans="1:30" ht="15.75" customHeight="1" x14ac:dyDescent="0.25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</row>
    <row r="541" spans="1:30" ht="15.75" customHeight="1" x14ac:dyDescent="0.25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</row>
    <row r="542" spans="1:30" ht="15.75" customHeight="1" x14ac:dyDescent="0.25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</row>
    <row r="543" spans="1:30" ht="15.75" customHeight="1" x14ac:dyDescent="0.25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</row>
    <row r="544" spans="1:30" ht="15.75" customHeight="1" x14ac:dyDescent="0.25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</row>
    <row r="545" spans="1:30" ht="15.75" customHeight="1" x14ac:dyDescent="0.25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</row>
    <row r="546" spans="1:30" ht="15.75" customHeight="1" x14ac:dyDescent="0.25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</row>
    <row r="547" spans="1:30" ht="15.75" customHeight="1" x14ac:dyDescent="0.25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</row>
    <row r="548" spans="1:30" ht="15.75" customHeight="1" x14ac:dyDescent="0.25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</row>
    <row r="549" spans="1:30" ht="15.75" customHeight="1" x14ac:dyDescent="0.25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</row>
    <row r="550" spans="1:30" ht="15.75" customHeight="1" x14ac:dyDescent="0.25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</row>
    <row r="551" spans="1:30" ht="15.75" customHeight="1" x14ac:dyDescent="0.25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</row>
    <row r="552" spans="1:30" ht="15.75" customHeight="1" x14ac:dyDescent="0.25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</row>
    <row r="553" spans="1:30" ht="15.75" customHeight="1" x14ac:dyDescent="0.25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</row>
    <row r="554" spans="1:30" ht="15.75" customHeight="1" x14ac:dyDescent="0.25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</row>
    <row r="555" spans="1:30" ht="15.75" customHeight="1" x14ac:dyDescent="0.25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</row>
    <row r="556" spans="1:30" ht="15.75" customHeight="1" x14ac:dyDescent="0.25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</row>
    <row r="557" spans="1:30" ht="15.75" customHeight="1" x14ac:dyDescent="0.25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</row>
    <row r="558" spans="1:30" ht="15.75" customHeight="1" x14ac:dyDescent="0.25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</row>
    <row r="559" spans="1:30" ht="15.75" customHeight="1" x14ac:dyDescent="0.25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</row>
    <row r="560" spans="1:30" ht="15.75" customHeight="1" x14ac:dyDescent="0.25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</row>
    <row r="561" spans="1:30" ht="15.75" customHeight="1" x14ac:dyDescent="0.25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</row>
    <row r="562" spans="1:30" ht="15.75" customHeight="1" x14ac:dyDescent="0.25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</row>
    <row r="563" spans="1:30" ht="15.75" customHeight="1" x14ac:dyDescent="0.25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</row>
    <row r="564" spans="1:30" ht="15.75" customHeight="1" x14ac:dyDescent="0.25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</row>
    <row r="565" spans="1:30" ht="15.75" customHeight="1" x14ac:dyDescent="0.2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</row>
    <row r="566" spans="1:30" ht="15.75" customHeight="1" x14ac:dyDescent="0.25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</row>
    <row r="567" spans="1:30" ht="15.75" customHeight="1" x14ac:dyDescent="0.25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</row>
    <row r="568" spans="1:30" ht="15.75" customHeight="1" x14ac:dyDescent="0.25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</row>
    <row r="569" spans="1:30" ht="15.75" customHeight="1" x14ac:dyDescent="0.25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</row>
    <row r="570" spans="1:30" ht="15.75" customHeight="1" x14ac:dyDescent="0.25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</row>
    <row r="571" spans="1:30" ht="15.75" customHeight="1" x14ac:dyDescent="0.25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</row>
    <row r="572" spans="1:30" ht="15.75" customHeight="1" x14ac:dyDescent="0.25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</row>
    <row r="573" spans="1:30" ht="15.75" customHeight="1" x14ac:dyDescent="0.25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</row>
    <row r="574" spans="1:30" ht="15.75" customHeight="1" x14ac:dyDescent="0.25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</row>
    <row r="575" spans="1:30" ht="15.75" customHeight="1" x14ac:dyDescent="0.2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</row>
    <row r="576" spans="1:30" ht="15.75" customHeight="1" x14ac:dyDescent="0.25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</row>
    <row r="577" spans="1:30" ht="15.75" customHeight="1" x14ac:dyDescent="0.25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</row>
    <row r="578" spans="1:30" ht="15.75" customHeight="1" x14ac:dyDescent="0.25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</row>
    <row r="579" spans="1:30" ht="15.75" customHeight="1" x14ac:dyDescent="0.25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</row>
    <row r="580" spans="1:30" ht="15.75" customHeight="1" x14ac:dyDescent="0.25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</row>
    <row r="581" spans="1:30" ht="15.75" customHeight="1" x14ac:dyDescent="0.25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</row>
    <row r="582" spans="1:30" ht="15.75" customHeight="1" x14ac:dyDescent="0.25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</row>
    <row r="583" spans="1:30" ht="15.75" customHeight="1" x14ac:dyDescent="0.25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</row>
    <row r="584" spans="1:30" ht="15.75" customHeight="1" x14ac:dyDescent="0.25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</row>
    <row r="585" spans="1:30" ht="15.75" customHeight="1" x14ac:dyDescent="0.2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</row>
    <row r="586" spans="1:30" ht="15.75" customHeight="1" x14ac:dyDescent="0.25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</row>
    <row r="587" spans="1:30" ht="15.75" customHeight="1" x14ac:dyDescent="0.25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</row>
    <row r="588" spans="1:30" ht="15.75" customHeight="1" x14ac:dyDescent="0.25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</row>
    <row r="589" spans="1:30" ht="15.75" customHeight="1" x14ac:dyDescent="0.25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</row>
    <row r="590" spans="1:30" ht="15.75" customHeight="1" x14ac:dyDescent="0.25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</row>
    <row r="591" spans="1:30" ht="15.75" customHeight="1" x14ac:dyDescent="0.25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</row>
    <row r="592" spans="1:30" ht="15.75" customHeight="1" x14ac:dyDescent="0.25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</row>
    <row r="593" spans="1:30" ht="15.75" customHeight="1" x14ac:dyDescent="0.25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</row>
    <row r="594" spans="1:30" ht="15.75" customHeight="1" x14ac:dyDescent="0.25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</row>
    <row r="595" spans="1:30" ht="15.75" customHeight="1" x14ac:dyDescent="0.2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</row>
    <row r="596" spans="1:30" ht="15.75" customHeight="1" x14ac:dyDescent="0.25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</row>
    <row r="597" spans="1:30" ht="15.75" customHeight="1" x14ac:dyDescent="0.25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</row>
    <row r="598" spans="1:30" ht="15.75" customHeight="1" x14ac:dyDescent="0.25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</row>
    <row r="599" spans="1:30" ht="15.75" customHeight="1" x14ac:dyDescent="0.25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</row>
    <row r="600" spans="1:30" ht="15.75" customHeight="1" x14ac:dyDescent="0.25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</row>
    <row r="601" spans="1:30" ht="15.75" customHeight="1" x14ac:dyDescent="0.25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</row>
    <row r="602" spans="1:30" ht="15.75" customHeight="1" x14ac:dyDescent="0.25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</row>
    <row r="603" spans="1:30" ht="15.75" customHeight="1" x14ac:dyDescent="0.25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</row>
    <row r="604" spans="1:30" ht="15.75" customHeight="1" x14ac:dyDescent="0.25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</row>
    <row r="605" spans="1:30" ht="15.75" customHeight="1" x14ac:dyDescent="0.2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</row>
    <row r="606" spans="1:30" ht="15.75" customHeight="1" x14ac:dyDescent="0.25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</row>
    <row r="607" spans="1:30" ht="15.75" customHeight="1" x14ac:dyDescent="0.25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</row>
    <row r="608" spans="1:30" ht="15.75" customHeight="1" x14ac:dyDescent="0.25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</row>
    <row r="609" spans="1:30" ht="15.75" customHeight="1" x14ac:dyDescent="0.25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</row>
    <row r="610" spans="1:30" ht="15.75" customHeight="1" x14ac:dyDescent="0.25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</row>
    <row r="611" spans="1:30" ht="15.75" customHeight="1" x14ac:dyDescent="0.25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</row>
    <row r="612" spans="1:30" ht="15.75" customHeight="1" x14ac:dyDescent="0.25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</row>
    <row r="613" spans="1:30" ht="15.75" customHeight="1" x14ac:dyDescent="0.25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</row>
    <row r="614" spans="1:30" ht="15.75" customHeight="1" x14ac:dyDescent="0.25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</row>
    <row r="615" spans="1:30" ht="15.75" customHeight="1" x14ac:dyDescent="0.2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</row>
    <row r="616" spans="1:30" ht="15.75" customHeight="1" x14ac:dyDescent="0.25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</row>
    <row r="617" spans="1:30" ht="15.75" customHeight="1" x14ac:dyDescent="0.25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</row>
    <row r="618" spans="1:30" ht="15.75" customHeight="1" x14ac:dyDescent="0.25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</row>
    <row r="619" spans="1:30" ht="15.75" customHeight="1" x14ac:dyDescent="0.25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</row>
    <row r="620" spans="1:30" ht="15.75" customHeight="1" x14ac:dyDescent="0.25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</row>
    <row r="621" spans="1:30" ht="15.75" customHeight="1" x14ac:dyDescent="0.25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</row>
    <row r="622" spans="1:30" ht="15.75" customHeight="1" x14ac:dyDescent="0.25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</row>
    <row r="623" spans="1:30" ht="15.75" customHeight="1" x14ac:dyDescent="0.25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</row>
    <row r="624" spans="1:30" ht="15.75" customHeight="1" x14ac:dyDescent="0.25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</row>
    <row r="625" spans="1:30" ht="15.75" customHeight="1" x14ac:dyDescent="0.2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</row>
    <row r="626" spans="1:30" ht="15.75" customHeight="1" x14ac:dyDescent="0.25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</row>
    <row r="627" spans="1:30" ht="15.75" customHeight="1" x14ac:dyDescent="0.25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</row>
    <row r="628" spans="1:30" ht="15.75" customHeight="1" x14ac:dyDescent="0.25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</row>
    <row r="629" spans="1:30" ht="15.75" customHeight="1" x14ac:dyDescent="0.25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</row>
    <row r="630" spans="1:30" ht="15.75" customHeight="1" x14ac:dyDescent="0.25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</row>
    <row r="631" spans="1:30" ht="15.75" customHeight="1" x14ac:dyDescent="0.25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</row>
    <row r="632" spans="1:30" ht="15.75" customHeight="1" x14ac:dyDescent="0.25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</row>
    <row r="633" spans="1:30" ht="15.75" customHeight="1" x14ac:dyDescent="0.25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</row>
    <row r="634" spans="1:30" ht="15.75" customHeight="1" x14ac:dyDescent="0.25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</row>
    <row r="635" spans="1:30" ht="15.75" customHeight="1" x14ac:dyDescent="0.2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</row>
    <row r="636" spans="1:30" ht="15.75" customHeight="1" x14ac:dyDescent="0.25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</row>
    <row r="637" spans="1:30" ht="15.75" customHeight="1" x14ac:dyDescent="0.25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</row>
    <row r="638" spans="1:30" ht="15.75" customHeight="1" x14ac:dyDescent="0.25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</row>
    <row r="639" spans="1:30" ht="15.75" customHeight="1" x14ac:dyDescent="0.25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</row>
    <row r="640" spans="1:30" ht="15.75" customHeight="1" x14ac:dyDescent="0.25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</row>
    <row r="641" spans="1:30" ht="15.75" customHeight="1" x14ac:dyDescent="0.25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</row>
    <row r="642" spans="1:30" ht="15.75" customHeight="1" x14ac:dyDescent="0.25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</row>
    <row r="643" spans="1:30" ht="15.75" customHeight="1" x14ac:dyDescent="0.25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</row>
    <row r="644" spans="1:30" ht="15.75" customHeight="1" x14ac:dyDescent="0.25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</row>
    <row r="645" spans="1:30" ht="15.75" customHeight="1" x14ac:dyDescent="0.2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</row>
    <row r="646" spans="1:30" ht="15.75" customHeight="1" x14ac:dyDescent="0.25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</row>
    <row r="647" spans="1:30" ht="15.75" customHeight="1" x14ac:dyDescent="0.25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</row>
    <row r="648" spans="1:30" ht="15.75" customHeight="1" x14ac:dyDescent="0.25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</row>
    <row r="649" spans="1:30" ht="15.75" customHeight="1" x14ac:dyDescent="0.25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</row>
    <row r="650" spans="1:30" ht="15.75" customHeight="1" x14ac:dyDescent="0.25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</row>
    <row r="651" spans="1:30" ht="15.75" customHeight="1" x14ac:dyDescent="0.25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</row>
    <row r="652" spans="1:30" ht="15.75" customHeight="1" x14ac:dyDescent="0.25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</row>
    <row r="653" spans="1:30" ht="15.75" customHeight="1" x14ac:dyDescent="0.25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</row>
    <row r="654" spans="1:30" ht="15.75" customHeight="1" x14ac:dyDescent="0.25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</row>
    <row r="655" spans="1:30" ht="15.75" customHeight="1" x14ac:dyDescent="0.2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</row>
    <row r="656" spans="1:30" ht="15.75" customHeight="1" x14ac:dyDescent="0.25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</row>
    <row r="657" spans="1:30" ht="15.75" customHeight="1" x14ac:dyDescent="0.25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</row>
    <row r="658" spans="1:30" ht="15.75" customHeight="1" x14ac:dyDescent="0.25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</row>
    <row r="659" spans="1:30" ht="15.75" customHeight="1" x14ac:dyDescent="0.25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</row>
    <row r="660" spans="1:30" ht="15.75" customHeight="1" x14ac:dyDescent="0.25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</row>
    <row r="661" spans="1:30" ht="15.75" customHeight="1" x14ac:dyDescent="0.25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</row>
    <row r="662" spans="1:30" ht="15.75" customHeight="1" x14ac:dyDescent="0.25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</row>
    <row r="663" spans="1:30" ht="15.75" customHeight="1" x14ac:dyDescent="0.25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</row>
    <row r="664" spans="1:30" ht="15.75" customHeight="1" x14ac:dyDescent="0.25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</row>
    <row r="665" spans="1:30" ht="15.75" customHeight="1" x14ac:dyDescent="0.2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</row>
    <row r="666" spans="1:30" ht="15.75" customHeight="1" x14ac:dyDescent="0.25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</row>
    <row r="667" spans="1:30" ht="15.75" customHeight="1" x14ac:dyDescent="0.25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</row>
    <row r="668" spans="1:30" ht="15.75" customHeight="1" x14ac:dyDescent="0.25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</row>
    <row r="669" spans="1:30" ht="15.75" customHeight="1" x14ac:dyDescent="0.25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</row>
    <row r="670" spans="1:30" ht="15.75" customHeight="1" x14ac:dyDescent="0.25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</row>
    <row r="671" spans="1:30" ht="15.75" customHeight="1" x14ac:dyDescent="0.25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</row>
    <row r="672" spans="1:30" ht="15.75" customHeight="1" x14ac:dyDescent="0.25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</row>
    <row r="673" spans="1:30" ht="15.75" customHeight="1" x14ac:dyDescent="0.25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</row>
    <row r="674" spans="1:30" ht="15.75" customHeight="1" x14ac:dyDescent="0.25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</row>
    <row r="675" spans="1:30" ht="15.75" customHeight="1" x14ac:dyDescent="0.2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</row>
    <row r="676" spans="1:30" ht="15.75" customHeight="1" x14ac:dyDescent="0.25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</row>
    <row r="677" spans="1:30" ht="15.75" customHeight="1" x14ac:dyDescent="0.25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</row>
    <row r="678" spans="1:30" ht="15.75" customHeight="1" x14ac:dyDescent="0.25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</row>
    <row r="679" spans="1:30" ht="15.75" customHeight="1" x14ac:dyDescent="0.25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</row>
    <row r="680" spans="1:30" ht="15.75" customHeight="1" x14ac:dyDescent="0.25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</row>
    <row r="681" spans="1:30" ht="15.75" customHeight="1" x14ac:dyDescent="0.25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</row>
    <row r="682" spans="1:30" ht="15.75" customHeight="1" x14ac:dyDescent="0.25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</row>
    <row r="683" spans="1:30" ht="15.75" customHeight="1" x14ac:dyDescent="0.25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</row>
    <row r="684" spans="1:30" ht="15.75" customHeight="1" x14ac:dyDescent="0.25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</row>
    <row r="685" spans="1:30" ht="15.75" customHeight="1" x14ac:dyDescent="0.2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</row>
    <row r="686" spans="1:30" ht="15.75" customHeight="1" x14ac:dyDescent="0.25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</row>
    <row r="687" spans="1:30" ht="15.75" customHeight="1" x14ac:dyDescent="0.25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</row>
    <row r="688" spans="1:30" ht="15.75" customHeight="1" x14ac:dyDescent="0.25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</row>
    <row r="689" spans="1:30" ht="15.75" customHeight="1" x14ac:dyDescent="0.25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</row>
    <row r="690" spans="1:30" ht="15.75" customHeight="1" x14ac:dyDescent="0.25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</row>
    <row r="691" spans="1:30" ht="15.75" customHeight="1" x14ac:dyDescent="0.25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</row>
    <row r="692" spans="1:30" ht="15.75" customHeight="1" x14ac:dyDescent="0.25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</row>
    <row r="693" spans="1:30" ht="15.75" customHeight="1" x14ac:dyDescent="0.25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</row>
    <row r="694" spans="1:30" ht="15.75" customHeight="1" x14ac:dyDescent="0.25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</row>
    <row r="695" spans="1:30" ht="15.75" customHeight="1" x14ac:dyDescent="0.2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</row>
    <row r="696" spans="1:30" ht="15.75" customHeight="1" x14ac:dyDescent="0.25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</row>
    <row r="697" spans="1:30" ht="15.75" customHeight="1" x14ac:dyDescent="0.25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</row>
    <row r="698" spans="1:30" ht="15.75" customHeight="1" x14ac:dyDescent="0.25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</row>
    <row r="699" spans="1:30" ht="15.75" customHeight="1" x14ac:dyDescent="0.25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</row>
    <row r="700" spans="1:30" ht="15.75" customHeight="1" x14ac:dyDescent="0.25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</row>
    <row r="701" spans="1:30" ht="15.75" customHeight="1" x14ac:dyDescent="0.25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</row>
    <row r="702" spans="1:30" ht="15.75" customHeight="1" x14ac:dyDescent="0.25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</row>
    <row r="703" spans="1:30" ht="15.75" customHeight="1" x14ac:dyDescent="0.25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</row>
    <row r="704" spans="1:30" ht="15.75" customHeight="1" x14ac:dyDescent="0.25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</row>
    <row r="705" spans="1:30" ht="15.75" customHeight="1" x14ac:dyDescent="0.2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</row>
    <row r="706" spans="1:30" ht="15.75" customHeight="1" x14ac:dyDescent="0.25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</row>
    <row r="707" spans="1:30" ht="15.75" customHeight="1" x14ac:dyDescent="0.25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</row>
    <row r="708" spans="1:30" ht="15.75" customHeight="1" x14ac:dyDescent="0.25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</row>
    <row r="709" spans="1:30" ht="15.75" customHeight="1" x14ac:dyDescent="0.25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</row>
    <row r="710" spans="1:30" ht="15.75" customHeight="1" x14ac:dyDescent="0.25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</row>
    <row r="711" spans="1:30" ht="15.75" customHeight="1" x14ac:dyDescent="0.25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</row>
    <row r="712" spans="1:30" ht="15.75" customHeight="1" x14ac:dyDescent="0.25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</row>
    <row r="713" spans="1:30" ht="15.75" customHeight="1" x14ac:dyDescent="0.25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</row>
    <row r="714" spans="1:30" ht="15.75" customHeight="1" x14ac:dyDescent="0.25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</row>
    <row r="715" spans="1:30" ht="15.75" customHeight="1" x14ac:dyDescent="0.2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</row>
    <row r="716" spans="1:30" ht="15.75" customHeight="1" x14ac:dyDescent="0.25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</row>
    <row r="717" spans="1:30" ht="15.75" customHeight="1" x14ac:dyDescent="0.25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</row>
    <row r="718" spans="1:30" ht="15.75" customHeight="1" x14ac:dyDescent="0.25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</row>
    <row r="719" spans="1:30" ht="15.75" customHeight="1" x14ac:dyDescent="0.25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</row>
    <row r="720" spans="1:30" ht="15.75" customHeight="1" x14ac:dyDescent="0.25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</row>
    <row r="721" spans="1:30" ht="15.75" customHeight="1" x14ac:dyDescent="0.25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</row>
    <row r="722" spans="1:30" ht="15.75" customHeight="1" x14ac:dyDescent="0.25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</row>
    <row r="723" spans="1:30" ht="15.75" customHeight="1" x14ac:dyDescent="0.25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</row>
    <row r="724" spans="1:30" ht="15.75" customHeight="1" x14ac:dyDescent="0.25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</row>
    <row r="725" spans="1:30" ht="15.75" customHeight="1" x14ac:dyDescent="0.2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</row>
    <row r="726" spans="1:30" ht="15.75" customHeight="1" x14ac:dyDescent="0.25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</row>
    <row r="727" spans="1:30" ht="15.75" customHeight="1" x14ac:dyDescent="0.25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</row>
    <row r="728" spans="1:30" ht="15.75" customHeight="1" x14ac:dyDescent="0.25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</row>
    <row r="729" spans="1:30" ht="15.75" customHeight="1" x14ac:dyDescent="0.25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</row>
    <row r="730" spans="1:30" ht="15.75" customHeight="1" x14ac:dyDescent="0.25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</row>
    <row r="731" spans="1:30" ht="15.75" customHeight="1" x14ac:dyDescent="0.25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</row>
    <row r="732" spans="1:30" ht="15.75" customHeight="1" x14ac:dyDescent="0.25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</row>
    <row r="733" spans="1:30" ht="15.75" customHeight="1" x14ac:dyDescent="0.25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</row>
    <row r="734" spans="1:30" ht="15.75" customHeight="1" x14ac:dyDescent="0.25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</row>
    <row r="735" spans="1:30" ht="15.75" customHeight="1" x14ac:dyDescent="0.2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</row>
    <row r="736" spans="1:30" ht="15.75" customHeight="1" x14ac:dyDescent="0.25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</row>
    <row r="737" spans="1:30" ht="15.75" customHeight="1" x14ac:dyDescent="0.25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</row>
    <row r="738" spans="1:30" ht="15.75" customHeight="1" x14ac:dyDescent="0.25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</row>
    <row r="739" spans="1:30" ht="15.75" customHeight="1" x14ac:dyDescent="0.25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</row>
    <row r="740" spans="1:30" ht="15.75" customHeight="1" x14ac:dyDescent="0.25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</row>
    <row r="741" spans="1:30" ht="15.75" customHeight="1" x14ac:dyDescent="0.25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</row>
    <row r="742" spans="1:30" ht="15.75" customHeight="1" x14ac:dyDescent="0.25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</row>
    <row r="743" spans="1:30" ht="15.75" customHeight="1" x14ac:dyDescent="0.25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</row>
    <row r="744" spans="1:30" ht="15.75" customHeight="1" x14ac:dyDescent="0.25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</row>
    <row r="745" spans="1:30" ht="15.75" customHeight="1" x14ac:dyDescent="0.2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</row>
    <row r="746" spans="1:30" ht="15.75" customHeight="1" x14ac:dyDescent="0.25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</row>
    <row r="747" spans="1:30" ht="15.75" customHeight="1" x14ac:dyDescent="0.25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</row>
    <row r="748" spans="1:30" ht="15.75" customHeight="1" x14ac:dyDescent="0.25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</row>
    <row r="749" spans="1:30" ht="15.75" customHeight="1" x14ac:dyDescent="0.25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</row>
    <row r="750" spans="1:30" ht="15.75" customHeight="1" x14ac:dyDescent="0.25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</row>
    <row r="751" spans="1:30" ht="15.75" customHeight="1" x14ac:dyDescent="0.25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</row>
    <row r="752" spans="1:30" ht="15.75" customHeight="1" x14ac:dyDescent="0.25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</row>
    <row r="753" spans="1:30" ht="15.75" customHeight="1" x14ac:dyDescent="0.25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</row>
    <row r="754" spans="1:30" ht="15.75" customHeight="1" x14ac:dyDescent="0.25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</row>
    <row r="755" spans="1:30" ht="15.75" customHeight="1" x14ac:dyDescent="0.2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</row>
    <row r="756" spans="1:30" ht="15.75" customHeight="1" x14ac:dyDescent="0.25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</row>
    <row r="757" spans="1:30" ht="15.75" customHeight="1" x14ac:dyDescent="0.25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</row>
    <row r="758" spans="1:30" ht="15.75" customHeight="1" x14ac:dyDescent="0.25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</row>
    <row r="759" spans="1:30" ht="15.75" customHeight="1" x14ac:dyDescent="0.25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</row>
    <row r="760" spans="1:30" ht="15.75" customHeight="1" x14ac:dyDescent="0.25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</row>
    <row r="761" spans="1:30" ht="15.75" customHeight="1" x14ac:dyDescent="0.25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</row>
    <row r="762" spans="1:30" ht="15.75" customHeight="1" x14ac:dyDescent="0.25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</row>
    <row r="763" spans="1:30" ht="15.75" customHeight="1" x14ac:dyDescent="0.25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</row>
    <row r="764" spans="1:30" ht="15.75" customHeight="1" x14ac:dyDescent="0.25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</row>
    <row r="765" spans="1:30" ht="15.75" customHeight="1" x14ac:dyDescent="0.2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</row>
    <row r="766" spans="1:30" ht="15.75" customHeight="1" x14ac:dyDescent="0.25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</row>
    <row r="767" spans="1:30" ht="15.75" customHeight="1" x14ac:dyDescent="0.25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</row>
    <row r="768" spans="1:30" ht="15.75" customHeight="1" x14ac:dyDescent="0.25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</row>
    <row r="769" spans="1:30" ht="15.75" customHeight="1" x14ac:dyDescent="0.25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</row>
    <row r="770" spans="1:30" ht="15.75" customHeight="1" x14ac:dyDescent="0.25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</row>
    <row r="771" spans="1:30" ht="15.75" customHeight="1" x14ac:dyDescent="0.25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</row>
    <row r="772" spans="1:30" ht="15.75" customHeight="1" x14ac:dyDescent="0.25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</row>
    <row r="773" spans="1:30" ht="15.75" customHeight="1" x14ac:dyDescent="0.25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</row>
    <row r="774" spans="1:30" ht="15.75" customHeight="1" x14ac:dyDescent="0.25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</row>
    <row r="775" spans="1:30" ht="15.75" customHeight="1" x14ac:dyDescent="0.2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</row>
    <row r="776" spans="1:30" ht="15.75" customHeight="1" x14ac:dyDescent="0.25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</row>
    <row r="777" spans="1:30" ht="15.75" customHeight="1" x14ac:dyDescent="0.25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</row>
    <row r="778" spans="1:30" ht="15.75" customHeight="1" x14ac:dyDescent="0.25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</row>
    <row r="779" spans="1:30" ht="15.75" customHeight="1" x14ac:dyDescent="0.25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</row>
    <row r="780" spans="1:30" ht="15.75" customHeight="1" x14ac:dyDescent="0.25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</row>
    <row r="781" spans="1:30" ht="15.75" customHeight="1" x14ac:dyDescent="0.25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</row>
    <row r="782" spans="1:30" ht="15.75" customHeight="1" x14ac:dyDescent="0.25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</row>
    <row r="783" spans="1:30" ht="15.75" customHeight="1" x14ac:dyDescent="0.25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</row>
    <row r="784" spans="1:30" ht="15.75" customHeight="1" x14ac:dyDescent="0.25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</row>
    <row r="785" spans="1:30" ht="15.75" customHeight="1" x14ac:dyDescent="0.2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</row>
    <row r="786" spans="1:30" ht="15.75" customHeight="1" x14ac:dyDescent="0.25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</row>
    <row r="787" spans="1:30" ht="15.75" customHeight="1" x14ac:dyDescent="0.25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</row>
    <row r="788" spans="1:30" ht="15.75" customHeight="1" x14ac:dyDescent="0.25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</row>
    <row r="789" spans="1:30" ht="15.75" customHeight="1" x14ac:dyDescent="0.25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</row>
    <row r="790" spans="1:30" ht="15.75" customHeight="1" x14ac:dyDescent="0.25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</row>
    <row r="791" spans="1:30" ht="15.75" customHeight="1" x14ac:dyDescent="0.25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</row>
    <row r="792" spans="1:30" ht="15.75" customHeight="1" x14ac:dyDescent="0.25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</row>
    <row r="793" spans="1:30" ht="15.75" customHeight="1" x14ac:dyDescent="0.25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</row>
    <row r="794" spans="1:30" ht="15.75" customHeight="1" x14ac:dyDescent="0.25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</row>
    <row r="795" spans="1:30" ht="15.75" customHeight="1" x14ac:dyDescent="0.2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</row>
    <row r="796" spans="1:30" ht="15.75" customHeight="1" x14ac:dyDescent="0.25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</row>
    <row r="797" spans="1:30" ht="15.75" customHeight="1" x14ac:dyDescent="0.25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</row>
    <row r="798" spans="1:30" ht="15.75" customHeight="1" x14ac:dyDescent="0.25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</row>
    <row r="799" spans="1:30" ht="15.75" customHeight="1" x14ac:dyDescent="0.25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</row>
    <row r="800" spans="1:30" ht="15.75" customHeight="1" x14ac:dyDescent="0.25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</row>
    <row r="801" spans="1:30" ht="15.75" customHeight="1" x14ac:dyDescent="0.25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</row>
    <row r="802" spans="1:30" ht="15.75" customHeight="1" x14ac:dyDescent="0.25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</row>
    <row r="803" spans="1:30" ht="15.75" customHeight="1" x14ac:dyDescent="0.25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</row>
    <row r="804" spans="1:30" ht="15.75" customHeight="1" x14ac:dyDescent="0.25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</row>
    <row r="805" spans="1:30" ht="15.75" customHeight="1" x14ac:dyDescent="0.2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</row>
    <row r="806" spans="1:30" ht="15.75" customHeight="1" x14ac:dyDescent="0.25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</row>
    <row r="807" spans="1:30" ht="15.75" customHeight="1" x14ac:dyDescent="0.25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</row>
    <row r="808" spans="1:30" ht="15.75" customHeight="1" x14ac:dyDescent="0.25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</row>
    <row r="809" spans="1:30" ht="15.75" customHeight="1" x14ac:dyDescent="0.25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</row>
    <row r="810" spans="1:30" ht="15.75" customHeight="1" x14ac:dyDescent="0.25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</row>
    <row r="811" spans="1:30" ht="15.75" customHeight="1" x14ac:dyDescent="0.25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</row>
    <row r="812" spans="1:30" ht="15.75" customHeight="1" x14ac:dyDescent="0.25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</row>
    <row r="813" spans="1:30" ht="15.75" customHeight="1" x14ac:dyDescent="0.25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</row>
    <row r="814" spans="1:30" ht="15.75" customHeight="1" x14ac:dyDescent="0.25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</row>
    <row r="815" spans="1:30" ht="15.75" customHeight="1" x14ac:dyDescent="0.2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</row>
    <row r="816" spans="1:30" ht="15.75" customHeight="1" x14ac:dyDescent="0.25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</row>
    <row r="817" spans="1:30" ht="15.75" customHeight="1" x14ac:dyDescent="0.25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</row>
    <row r="818" spans="1:30" ht="15.75" customHeight="1" x14ac:dyDescent="0.25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</row>
    <row r="819" spans="1:30" ht="15.75" customHeight="1" x14ac:dyDescent="0.25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</row>
    <row r="820" spans="1:30" ht="15.75" customHeight="1" x14ac:dyDescent="0.25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</row>
    <row r="821" spans="1:30" ht="15.75" customHeight="1" x14ac:dyDescent="0.25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</row>
    <row r="822" spans="1:30" ht="15.75" customHeight="1" x14ac:dyDescent="0.25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</row>
    <row r="823" spans="1:30" ht="15.75" customHeight="1" x14ac:dyDescent="0.25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</row>
    <row r="824" spans="1:30" ht="15.75" customHeight="1" x14ac:dyDescent="0.25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</row>
    <row r="825" spans="1:30" ht="15.75" customHeight="1" x14ac:dyDescent="0.2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</row>
    <row r="826" spans="1:30" ht="15.75" customHeight="1" x14ac:dyDescent="0.25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</row>
    <row r="827" spans="1:30" ht="15.75" customHeight="1" x14ac:dyDescent="0.25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</row>
    <row r="828" spans="1:30" ht="15.75" customHeight="1" x14ac:dyDescent="0.25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</row>
    <row r="829" spans="1:30" ht="15.75" customHeight="1" x14ac:dyDescent="0.25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</row>
    <row r="830" spans="1:30" ht="15.75" customHeight="1" x14ac:dyDescent="0.25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</row>
    <row r="831" spans="1:30" ht="15.75" customHeight="1" x14ac:dyDescent="0.25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</row>
    <row r="832" spans="1:30" ht="15.75" customHeight="1" x14ac:dyDescent="0.25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</row>
    <row r="833" spans="1:30" ht="15.75" customHeight="1" x14ac:dyDescent="0.25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</row>
    <row r="834" spans="1:30" ht="15.75" customHeight="1" x14ac:dyDescent="0.25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</row>
    <row r="835" spans="1:30" ht="15.75" customHeight="1" x14ac:dyDescent="0.2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</row>
    <row r="836" spans="1:30" ht="15.75" customHeight="1" x14ac:dyDescent="0.25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</row>
    <row r="837" spans="1:30" ht="15.75" customHeight="1" x14ac:dyDescent="0.25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</row>
    <row r="838" spans="1:30" ht="15.75" customHeight="1" x14ac:dyDescent="0.25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</row>
    <row r="839" spans="1:30" ht="15.75" customHeight="1" x14ac:dyDescent="0.25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</row>
    <row r="840" spans="1:30" ht="15.75" customHeight="1" x14ac:dyDescent="0.25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</row>
    <row r="841" spans="1:30" ht="15.75" customHeight="1" x14ac:dyDescent="0.25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</row>
    <row r="842" spans="1:30" ht="15.75" customHeight="1" x14ac:dyDescent="0.25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</row>
    <row r="843" spans="1:30" ht="15.75" customHeight="1" x14ac:dyDescent="0.25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</row>
    <row r="844" spans="1:30" ht="15.75" customHeight="1" x14ac:dyDescent="0.25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</row>
    <row r="845" spans="1:30" ht="15.75" customHeight="1" x14ac:dyDescent="0.2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</row>
    <row r="846" spans="1:30" ht="15.75" customHeight="1" x14ac:dyDescent="0.25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</row>
    <row r="847" spans="1:30" ht="15.75" customHeight="1" x14ac:dyDescent="0.25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</row>
    <row r="848" spans="1:30" ht="15.75" customHeight="1" x14ac:dyDescent="0.25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</row>
    <row r="849" spans="1:30" ht="15.75" customHeight="1" x14ac:dyDescent="0.25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</row>
    <row r="850" spans="1:30" ht="15.75" customHeight="1" x14ac:dyDescent="0.25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</row>
    <row r="851" spans="1:30" ht="15.75" customHeight="1" x14ac:dyDescent="0.25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</row>
    <row r="852" spans="1:30" ht="15.75" customHeight="1" x14ac:dyDescent="0.25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</row>
    <row r="853" spans="1:30" ht="15.75" customHeight="1" x14ac:dyDescent="0.25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</row>
    <row r="854" spans="1:30" ht="15.75" customHeight="1" x14ac:dyDescent="0.25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</row>
    <row r="855" spans="1:30" ht="15.75" customHeight="1" x14ac:dyDescent="0.2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</row>
    <row r="856" spans="1:30" ht="15.75" customHeight="1" x14ac:dyDescent="0.25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</row>
    <row r="857" spans="1:30" ht="15.75" customHeight="1" x14ac:dyDescent="0.25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</row>
    <row r="858" spans="1:30" ht="15.75" customHeight="1" x14ac:dyDescent="0.25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</row>
    <row r="859" spans="1:30" ht="15.75" customHeight="1" x14ac:dyDescent="0.25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</row>
    <row r="860" spans="1:30" ht="15.75" customHeight="1" x14ac:dyDescent="0.25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</row>
    <row r="861" spans="1:30" ht="15.75" customHeight="1" x14ac:dyDescent="0.25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</row>
    <row r="862" spans="1:30" ht="15.75" customHeight="1" x14ac:dyDescent="0.25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</row>
    <row r="863" spans="1:30" ht="15.75" customHeight="1" x14ac:dyDescent="0.25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</row>
    <row r="864" spans="1:30" ht="15.75" customHeight="1" x14ac:dyDescent="0.25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</row>
    <row r="865" spans="1:30" ht="15.75" customHeight="1" x14ac:dyDescent="0.2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</row>
    <row r="866" spans="1:30" ht="15.75" customHeight="1" x14ac:dyDescent="0.25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</row>
    <row r="867" spans="1:30" ht="15.75" customHeight="1" x14ac:dyDescent="0.25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</row>
    <row r="868" spans="1:30" ht="15.75" customHeight="1" x14ac:dyDescent="0.25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</row>
    <row r="869" spans="1:30" ht="15.75" customHeight="1" x14ac:dyDescent="0.25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</row>
    <row r="870" spans="1:30" ht="15.75" customHeight="1" x14ac:dyDescent="0.25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</row>
    <row r="871" spans="1:30" ht="15.75" customHeight="1" x14ac:dyDescent="0.25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</row>
    <row r="872" spans="1:30" ht="15.75" customHeight="1" x14ac:dyDescent="0.25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</row>
    <row r="873" spans="1:30" ht="15.75" customHeight="1" x14ac:dyDescent="0.25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</row>
    <row r="874" spans="1:30" ht="15.75" customHeight="1" x14ac:dyDescent="0.25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</row>
    <row r="875" spans="1:30" ht="15.75" customHeight="1" x14ac:dyDescent="0.2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</row>
    <row r="876" spans="1:30" ht="15.75" customHeight="1" x14ac:dyDescent="0.25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</row>
    <row r="877" spans="1:30" ht="15.75" customHeight="1" x14ac:dyDescent="0.25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</row>
    <row r="878" spans="1:30" ht="15.75" customHeight="1" x14ac:dyDescent="0.25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</row>
    <row r="879" spans="1:30" ht="15.75" customHeight="1" x14ac:dyDescent="0.25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</row>
    <row r="880" spans="1:30" ht="15.75" customHeight="1" x14ac:dyDescent="0.25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</row>
    <row r="881" spans="1:30" ht="15.75" customHeight="1" x14ac:dyDescent="0.25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</row>
    <row r="882" spans="1:30" ht="15.75" customHeight="1" x14ac:dyDescent="0.25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</row>
    <row r="883" spans="1:30" ht="15.75" customHeight="1" x14ac:dyDescent="0.25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</row>
    <row r="884" spans="1:30" ht="15.75" customHeight="1" x14ac:dyDescent="0.25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</row>
    <row r="885" spans="1:30" ht="15.75" customHeight="1" x14ac:dyDescent="0.2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</row>
    <row r="886" spans="1:30" ht="15.75" customHeight="1" x14ac:dyDescent="0.25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</row>
    <row r="887" spans="1:30" ht="15.75" customHeight="1" x14ac:dyDescent="0.25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</row>
    <row r="888" spans="1:30" ht="15.75" customHeight="1" x14ac:dyDescent="0.25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</row>
    <row r="889" spans="1:30" ht="15.75" customHeight="1" x14ac:dyDescent="0.25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</row>
    <row r="890" spans="1:30" ht="15.75" customHeight="1" x14ac:dyDescent="0.25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</row>
    <row r="891" spans="1:30" ht="15.75" customHeight="1" x14ac:dyDescent="0.25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</row>
    <row r="892" spans="1:30" ht="15.75" customHeight="1" x14ac:dyDescent="0.25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</row>
    <row r="893" spans="1:30" ht="15.75" customHeight="1" x14ac:dyDescent="0.25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</row>
    <row r="894" spans="1:30" ht="15.75" customHeight="1" x14ac:dyDescent="0.25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</row>
    <row r="895" spans="1:30" ht="15.75" customHeight="1" x14ac:dyDescent="0.2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</row>
    <row r="896" spans="1:30" ht="15.75" customHeight="1" x14ac:dyDescent="0.25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</row>
    <row r="897" spans="1:30" ht="15.75" customHeight="1" x14ac:dyDescent="0.25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</row>
    <row r="898" spans="1:30" ht="15.75" customHeight="1" x14ac:dyDescent="0.25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</row>
    <row r="899" spans="1:30" ht="15.75" customHeight="1" x14ac:dyDescent="0.25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</row>
    <row r="900" spans="1:30" ht="15.75" customHeight="1" x14ac:dyDescent="0.25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</row>
    <row r="901" spans="1:30" ht="15.75" customHeight="1" x14ac:dyDescent="0.25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</row>
    <row r="902" spans="1:30" ht="15.75" customHeight="1" x14ac:dyDescent="0.25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</row>
    <row r="903" spans="1:30" ht="15.75" customHeight="1" x14ac:dyDescent="0.25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</row>
    <row r="904" spans="1:30" ht="15.75" customHeight="1" x14ac:dyDescent="0.25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</row>
    <row r="905" spans="1:30" ht="15.75" customHeight="1" x14ac:dyDescent="0.2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</row>
    <row r="906" spans="1:30" ht="15.75" customHeight="1" x14ac:dyDescent="0.25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</row>
    <row r="907" spans="1:30" ht="15.75" customHeight="1" x14ac:dyDescent="0.25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</row>
    <row r="908" spans="1:30" ht="15.75" customHeight="1" x14ac:dyDescent="0.25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</row>
    <row r="909" spans="1:30" ht="15.75" customHeight="1" x14ac:dyDescent="0.25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</row>
    <row r="910" spans="1:30" ht="15.75" customHeight="1" x14ac:dyDescent="0.25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</row>
    <row r="911" spans="1:30" ht="15.75" customHeight="1" x14ac:dyDescent="0.25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</row>
    <row r="912" spans="1:30" ht="15.75" customHeight="1" x14ac:dyDescent="0.25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</row>
    <row r="913" spans="1:30" ht="15.75" customHeight="1" x14ac:dyDescent="0.25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</row>
    <row r="914" spans="1:30" ht="15.75" customHeight="1" x14ac:dyDescent="0.25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</row>
    <row r="915" spans="1:30" ht="15.75" customHeight="1" x14ac:dyDescent="0.2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</row>
    <row r="916" spans="1:30" ht="15.75" customHeight="1" x14ac:dyDescent="0.25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</row>
    <row r="917" spans="1:30" ht="15.75" customHeight="1" x14ac:dyDescent="0.25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</row>
    <row r="918" spans="1:30" ht="15.75" customHeight="1" x14ac:dyDescent="0.25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</row>
    <row r="919" spans="1:30" ht="15.75" customHeight="1" x14ac:dyDescent="0.25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</row>
    <row r="920" spans="1:30" ht="15.75" customHeight="1" x14ac:dyDescent="0.25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</row>
    <row r="921" spans="1:30" ht="15.75" customHeight="1" x14ac:dyDescent="0.25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</row>
    <row r="922" spans="1:30" ht="15.75" customHeight="1" x14ac:dyDescent="0.25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</row>
    <row r="923" spans="1:30" ht="15.75" customHeight="1" x14ac:dyDescent="0.25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</row>
    <row r="924" spans="1:30" ht="15.75" customHeight="1" x14ac:dyDescent="0.25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</row>
    <row r="925" spans="1:30" ht="15.75" customHeight="1" x14ac:dyDescent="0.2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</row>
    <row r="926" spans="1:30" ht="15.75" customHeight="1" x14ac:dyDescent="0.25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</row>
    <row r="927" spans="1:30" ht="15.75" customHeight="1" x14ac:dyDescent="0.25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</row>
    <row r="928" spans="1:30" ht="15.75" customHeight="1" x14ac:dyDescent="0.25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</row>
    <row r="929" spans="1:30" ht="15.75" customHeight="1" x14ac:dyDescent="0.25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</row>
    <row r="930" spans="1:30" ht="15.75" customHeight="1" x14ac:dyDescent="0.25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</row>
    <row r="931" spans="1:30" ht="15.75" customHeight="1" x14ac:dyDescent="0.25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</row>
    <row r="932" spans="1:30" ht="15.75" customHeight="1" x14ac:dyDescent="0.25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</row>
    <row r="933" spans="1:30" ht="15.75" customHeight="1" x14ac:dyDescent="0.25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</row>
    <row r="934" spans="1:30" ht="15.75" customHeight="1" x14ac:dyDescent="0.25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</row>
    <row r="935" spans="1:30" ht="15.75" customHeight="1" x14ac:dyDescent="0.2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</row>
    <row r="936" spans="1:30" ht="15.75" customHeight="1" x14ac:dyDescent="0.25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</row>
    <row r="937" spans="1:30" ht="15.75" customHeight="1" x14ac:dyDescent="0.25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</row>
    <row r="938" spans="1:30" ht="15.75" customHeight="1" x14ac:dyDescent="0.25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</row>
    <row r="939" spans="1:30" ht="15.75" customHeight="1" x14ac:dyDescent="0.25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</row>
    <row r="940" spans="1:30" ht="15.75" customHeight="1" x14ac:dyDescent="0.25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</row>
    <row r="941" spans="1:30" ht="15.75" customHeight="1" x14ac:dyDescent="0.25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</row>
    <row r="942" spans="1:30" ht="15.75" customHeight="1" x14ac:dyDescent="0.25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</row>
    <row r="943" spans="1:30" ht="15.75" customHeight="1" x14ac:dyDescent="0.25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</row>
    <row r="944" spans="1:30" ht="15.75" customHeight="1" x14ac:dyDescent="0.25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</row>
    <row r="945" spans="1:30" ht="15.75" customHeight="1" x14ac:dyDescent="0.2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</row>
    <row r="946" spans="1:30" ht="15.75" customHeight="1" x14ac:dyDescent="0.25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</row>
    <row r="947" spans="1:30" ht="15.75" customHeight="1" x14ac:dyDescent="0.25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</row>
    <row r="948" spans="1:30" ht="15.75" customHeight="1" x14ac:dyDescent="0.25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</row>
    <row r="949" spans="1:30" ht="15.75" customHeight="1" x14ac:dyDescent="0.25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</row>
    <row r="950" spans="1:30" ht="15.75" customHeight="1" x14ac:dyDescent="0.25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</row>
    <row r="951" spans="1:30" ht="15.75" customHeight="1" x14ac:dyDescent="0.25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</row>
    <row r="952" spans="1:30" ht="15.75" customHeight="1" x14ac:dyDescent="0.25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</row>
    <row r="953" spans="1:30" ht="15.75" customHeight="1" x14ac:dyDescent="0.25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</row>
    <row r="954" spans="1:30" ht="15.75" customHeight="1" x14ac:dyDescent="0.25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</row>
    <row r="955" spans="1:30" ht="15.75" customHeight="1" x14ac:dyDescent="0.2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</row>
    <row r="956" spans="1:30" ht="15.75" customHeight="1" x14ac:dyDescent="0.25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</row>
    <row r="957" spans="1:30" ht="15.75" customHeight="1" x14ac:dyDescent="0.25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</row>
    <row r="958" spans="1:30" ht="15.75" customHeight="1" x14ac:dyDescent="0.25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</row>
    <row r="959" spans="1:30" ht="15.75" customHeight="1" x14ac:dyDescent="0.25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</row>
    <row r="960" spans="1:30" ht="15.75" customHeight="1" x14ac:dyDescent="0.25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</row>
    <row r="961" spans="1:30" ht="15.75" customHeight="1" x14ac:dyDescent="0.25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</row>
    <row r="962" spans="1:30" ht="15.75" customHeight="1" x14ac:dyDescent="0.25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</row>
    <row r="963" spans="1:30" ht="15.75" customHeight="1" x14ac:dyDescent="0.25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</row>
    <row r="964" spans="1:30" ht="15.75" customHeight="1" x14ac:dyDescent="0.25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</row>
    <row r="965" spans="1:30" ht="15.75" customHeight="1" x14ac:dyDescent="0.25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</row>
    <row r="966" spans="1:30" ht="15.75" customHeight="1" x14ac:dyDescent="0.25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</row>
    <row r="967" spans="1:30" ht="15.75" customHeight="1" x14ac:dyDescent="0.25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</row>
    <row r="968" spans="1:30" ht="15.75" customHeight="1" x14ac:dyDescent="0.25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</row>
    <row r="969" spans="1:30" ht="15.75" customHeight="1" x14ac:dyDescent="0.25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</row>
    <row r="970" spans="1:30" ht="15.75" customHeight="1" x14ac:dyDescent="0.25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</row>
    <row r="971" spans="1:30" ht="15.75" customHeight="1" x14ac:dyDescent="0.25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</row>
    <row r="972" spans="1:30" ht="15.75" customHeight="1" x14ac:dyDescent="0.25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</row>
    <row r="973" spans="1:30" ht="15.75" customHeight="1" x14ac:dyDescent="0.25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</row>
    <row r="974" spans="1:30" ht="15.75" customHeight="1" x14ac:dyDescent="0.25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</row>
    <row r="975" spans="1:30" ht="15.75" customHeight="1" x14ac:dyDescent="0.25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</row>
    <row r="976" spans="1:30" ht="15.75" customHeight="1" x14ac:dyDescent="0.25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</row>
    <row r="977" spans="1:30" ht="15.75" customHeight="1" x14ac:dyDescent="0.25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</row>
    <row r="978" spans="1:30" ht="15.75" customHeight="1" x14ac:dyDescent="0.25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</row>
    <row r="979" spans="1:30" ht="15.75" customHeight="1" x14ac:dyDescent="0.25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</row>
    <row r="980" spans="1:30" ht="15.75" customHeight="1" x14ac:dyDescent="0.25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</row>
    <row r="981" spans="1:30" ht="15.75" customHeight="1" x14ac:dyDescent="0.25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</row>
    <row r="982" spans="1:30" ht="15.75" customHeight="1" x14ac:dyDescent="0.25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</row>
    <row r="983" spans="1:30" ht="15.75" customHeight="1" x14ac:dyDescent="0.25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</row>
    <row r="984" spans="1:30" ht="15.75" customHeight="1" x14ac:dyDescent="0.25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</row>
    <row r="985" spans="1:30" ht="15.75" customHeight="1" x14ac:dyDescent="0.25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</row>
    <row r="986" spans="1:30" ht="15.75" customHeight="1" x14ac:dyDescent="0.25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</row>
    <row r="987" spans="1:30" ht="15.75" customHeight="1" x14ac:dyDescent="0.25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</row>
    <row r="988" spans="1:30" ht="15.75" customHeight="1" x14ac:dyDescent="0.25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</row>
    <row r="989" spans="1:30" ht="15.75" customHeight="1" x14ac:dyDescent="0.25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</row>
    <row r="990" spans="1:30" ht="15.75" customHeight="1" x14ac:dyDescent="0.25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</row>
    <row r="991" spans="1:30" ht="15.75" customHeight="1" x14ac:dyDescent="0.25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  <c r="AD991" s="36"/>
    </row>
    <row r="992" spans="1:30" ht="15.75" customHeight="1" x14ac:dyDescent="0.25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  <c r="AD992" s="36"/>
    </row>
    <row r="993" spans="1:30" ht="15.75" customHeight="1" x14ac:dyDescent="0.25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  <c r="AD993" s="36"/>
    </row>
    <row r="994" spans="1:30" ht="15.75" customHeight="1" x14ac:dyDescent="0.25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  <c r="AD994" s="36"/>
    </row>
    <row r="995" spans="1:30" ht="15.75" customHeight="1" x14ac:dyDescent="0.25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  <c r="AD995" s="36"/>
    </row>
    <row r="996" spans="1:30" ht="15.75" customHeight="1" x14ac:dyDescent="0.25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  <c r="AD996" s="36"/>
    </row>
    <row r="997" spans="1:30" ht="15.75" customHeight="1" x14ac:dyDescent="0.25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  <c r="AC997" s="36"/>
      <c r="AD997" s="36"/>
    </row>
    <row r="998" spans="1:30" ht="15.75" customHeight="1" x14ac:dyDescent="0.25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  <c r="AD998" s="36"/>
    </row>
    <row r="999" spans="1:30" ht="15.75" customHeight="1" x14ac:dyDescent="0.25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  <c r="AC999" s="36"/>
      <c r="AD999" s="36"/>
    </row>
    <row r="1000" spans="1:30" ht="15.75" customHeight="1" x14ac:dyDescent="0.25">
      <c r="A1000" s="36"/>
      <c r="B1000" s="36"/>
      <c r="C1000" s="36"/>
      <c r="D1000" s="36"/>
      <c r="E1000" s="36"/>
      <c r="F1000" s="36"/>
      <c r="G1000" s="36"/>
      <c r="L1000" s="36"/>
      <c r="M1000" s="36"/>
      <c r="V1000" s="36"/>
      <c r="W1000" s="36"/>
      <c r="X1000" s="36"/>
      <c r="Y1000" s="36"/>
      <c r="Z1000" s="36"/>
      <c r="AA1000" s="36"/>
      <c r="AB1000" s="36"/>
      <c r="AC1000" s="36"/>
      <c r="AD1000" s="36"/>
    </row>
    <row r="1001" spans="1:30" ht="15" customHeight="1" x14ac:dyDescent="0.25">
      <c r="W1001" s="36"/>
      <c r="X1001" s="36"/>
      <c r="Y1001" s="36"/>
      <c r="Z1001" s="36"/>
      <c r="AA1001" s="36"/>
      <c r="AB1001" s="36"/>
      <c r="AC1001" s="36"/>
    </row>
  </sheetData>
  <mergeCells count="3">
    <mergeCell ref="B42:E42"/>
    <mergeCell ref="O42:U42"/>
    <mergeCell ref="W42:AC42"/>
  </mergeCells>
  <phoneticPr fontId="5" type="noConversion"/>
  <pageMargins left="0.7" right="0.7" top="0.75" bottom="0.75" header="0" footer="0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37E58-BE9D-484A-8783-2E6FB1148B10}">
  <dimension ref="A1:E22"/>
  <sheetViews>
    <sheetView tabSelected="1" workbookViewId="0">
      <selection activeCell="G9" sqref="G9"/>
    </sheetView>
  </sheetViews>
  <sheetFormatPr defaultRowHeight="15" x14ac:dyDescent="0.25"/>
  <cols>
    <col min="1" max="1" width="11.7109375" customWidth="1"/>
    <col min="2" max="2" width="18.7109375" customWidth="1"/>
    <col min="3" max="3" width="12.42578125" customWidth="1"/>
    <col min="4" max="4" width="13.85546875" style="119" customWidth="1"/>
    <col min="5" max="5" width="24.5703125" style="101" customWidth="1"/>
  </cols>
  <sheetData>
    <row r="1" spans="1:5" x14ac:dyDescent="0.25">
      <c r="A1" s="102" t="s">
        <v>73</v>
      </c>
      <c r="B1" s="102" t="s">
        <v>186</v>
      </c>
      <c r="C1" s="102" t="s">
        <v>93</v>
      </c>
      <c r="D1" s="117" t="s">
        <v>188</v>
      </c>
      <c r="E1" s="102" t="s">
        <v>187</v>
      </c>
    </row>
    <row r="2" spans="1:5" x14ac:dyDescent="0.25">
      <c r="A2" s="8" t="str">
        <f>ASB!B44</f>
        <v>C1</v>
      </c>
      <c r="B2" s="103">
        <f>ASB!F44</f>
        <v>5.3818669048682446E-2</v>
      </c>
      <c r="C2" s="104">
        <f>5-ASB!E44</f>
        <v>4.7047659215520881</v>
      </c>
      <c r="D2" s="118">
        <f>(5-C2)*B2</f>
        <v>1.5889105159880925E-2</v>
      </c>
      <c r="E2" s="8">
        <f>_xlfn.RANK.EQ(D2,$D$2:$D$22)</f>
        <v>2</v>
      </c>
    </row>
    <row r="3" spans="1:5" x14ac:dyDescent="0.25">
      <c r="A3" s="8" t="str">
        <f>ASB!B45</f>
        <v>C2</v>
      </c>
      <c r="B3" s="103">
        <f>ASB!F45</f>
        <v>5.716837874050916E-2</v>
      </c>
      <c r="C3" s="104">
        <f>5-ASB!E45</f>
        <v>5.1282357626443638</v>
      </c>
      <c r="D3" s="118">
        <f t="shared" ref="D3:D22" si="0">(5-C3)*B3</f>
        <v>-7.331030646931024E-3</v>
      </c>
      <c r="E3" s="8">
        <f>_xlfn.RANK.EQ(D3,$D$2:$D$22)</f>
        <v>19</v>
      </c>
    </row>
    <row r="4" spans="1:5" x14ac:dyDescent="0.25">
      <c r="A4" s="8" t="str">
        <f>ASB!B46</f>
        <v>C3</v>
      </c>
      <c r="B4" s="103">
        <f>ASB!F46</f>
        <v>5.8731576596694958E-2</v>
      </c>
      <c r="C4" s="104">
        <f>5-ASB!E46</f>
        <v>5</v>
      </c>
      <c r="D4" s="118">
        <f t="shared" si="0"/>
        <v>0</v>
      </c>
      <c r="E4" s="8">
        <f>_xlfn.RANK.EQ(D4,$D$2:$D$22)</f>
        <v>11</v>
      </c>
    </row>
    <row r="5" spans="1:5" x14ac:dyDescent="0.25">
      <c r="A5" s="8" t="str">
        <f>ASB!B47</f>
        <v>C4</v>
      </c>
      <c r="B5" s="103">
        <f>ASB!F47</f>
        <v>5.3818669048682446E-2</v>
      </c>
      <c r="C5" s="104">
        <f>5-ASB!E47</f>
        <v>4.7141047297297298</v>
      </c>
      <c r="D5" s="118">
        <f t="shared" si="0"/>
        <v>1.5386502933259293E-2</v>
      </c>
      <c r="E5" s="8">
        <f>_xlfn.RANK.EQ(D5,$D$2:$D$22)</f>
        <v>3</v>
      </c>
    </row>
    <row r="6" spans="1:5" x14ac:dyDescent="0.25">
      <c r="A6" s="8" t="str">
        <f>ASB!B48</f>
        <v>C5</v>
      </c>
      <c r="B6" s="103">
        <f>ASB!F48</f>
        <v>3.3497096918267084E-2</v>
      </c>
      <c r="C6" s="104">
        <f>5-ASB!E48</f>
        <v>5.3097826086956523</v>
      </c>
      <c r="D6" s="118">
        <f t="shared" si="0"/>
        <v>-1.0376818067071874E-2</v>
      </c>
      <c r="E6" s="8">
        <f>_xlfn.RANK.EQ(D6,$D$2:$D$22)</f>
        <v>21</v>
      </c>
    </row>
    <row r="7" spans="1:5" x14ac:dyDescent="0.25">
      <c r="A7" s="8" t="str">
        <f>ASB!B49</f>
        <v>C6</v>
      </c>
      <c r="B7" s="103">
        <f>ASB!F49</f>
        <v>3.5730236712818227E-2</v>
      </c>
      <c r="C7" s="104">
        <f>5-ASB!E49</f>
        <v>5.2425396825396824</v>
      </c>
      <c r="D7" s="118">
        <f t="shared" si="0"/>
        <v>-8.6660002693946369E-3</v>
      </c>
      <c r="E7" s="8">
        <f>_xlfn.RANK.EQ(D7,$D$2:$D$22)</f>
        <v>20</v>
      </c>
    </row>
    <row r="8" spans="1:5" x14ac:dyDescent="0.25">
      <c r="A8" s="8" t="str">
        <f>ASB!B50</f>
        <v>C7</v>
      </c>
      <c r="B8" s="103">
        <f>ASB!F50</f>
        <v>3.7740062527914252E-2</v>
      </c>
      <c r="C8" s="104">
        <f>5-ASB!E50</f>
        <v>4.7857573928786969</v>
      </c>
      <c r="D8" s="118">
        <f t="shared" si="0"/>
        <v>8.0855293889013444E-3</v>
      </c>
      <c r="E8" s="8">
        <f>_xlfn.RANK.EQ(D8,$D$2:$D$22)</f>
        <v>7</v>
      </c>
    </row>
    <row r="9" spans="1:5" x14ac:dyDescent="0.25">
      <c r="A9" s="8" t="str">
        <f>ASB!B51</f>
        <v>C8</v>
      </c>
      <c r="B9" s="103">
        <f>ASB!F51</f>
        <v>3.7516748548459135E-2</v>
      </c>
      <c r="C9" s="104">
        <f>5-ASB!E51</f>
        <v>5.0810647307924981</v>
      </c>
      <c r="D9" s="118">
        <f t="shared" si="0"/>
        <v>-3.0412851212906836E-3</v>
      </c>
      <c r="E9" s="8">
        <f>_xlfn.RANK.EQ(D9,$D$2:$D$22)</f>
        <v>12</v>
      </c>
    </row>
    <row r="10" spans="1:5" x14ac:dyDescent="0.25">
      <c r="A10" s="8" t="str">
        <f>ASB!B52</f>
        <v>C9</v>
      </c>
      <c r="B10" s="103">
        <f>ASB!F52</f>
        <v>5.1808843233586428E-2</v>
      </c>
      <c r="C10" s="104">
        <f>5-ASB!E52</f>
        <v>5.1266988163086369</v>
      </c>
      <c r="D10" s="118">
        <f t="shared" si="0"/>
        <v>-6.5641191120151317E-3</v>
      </c>
      <c r="E10" s="8">
        <f>_xlfn.RANK.EQ(D10,$D$2:$D$22)</f>
        <v>17</v>
      </c>
    </row>
    <row r="11" spans="1:5" x14ac:dyDescent="0.25">
      <c r="A11" s="8" t="str">
        <f>ASB!B53</f>
        <v>C10</v>
      </c>
      <c r="B11" s="103">
        <f>ASB!F53</f>
        <v>3.1263957123715949E-2</v>
      </c>
      <c r="C11" s="104">
        <f>5-ASB!E53</f>
        <v>5.1568198395331875</v>
      </c>
      <c r="D11" s="118">
        <f t="shared" si="0"/>
        <v>-4.9028087393135876E-3</v>
      </c>
      <c r="E11" s="8">
        <f>_xlfn.RANK.EQ(D11,$D$2:$D$22)</f>
        <v>16</v>
      </c>
    </row>
    <row r="12" spans="1:5" x14ac:dyDescent="0.25">
      <c r="A12" s="8" t="str">
        <f>ASB!B54</f>
        <v>C11</v>
      </c>
      <c r="B12" s="103">
        <f>ASB!F54</f>
        <v>3.9303260384100043E-2</v>
      </c>
      <c r="C12" s="104">
        <f>5-ASB!E54</f>
        <v>5.1245654692931639</v>
      </c>
      <c r="D12" s="118">
        <f t="shared" si="0"/>
        <v>-4.8958290744968401E-3</v>
      </c>
      <c r="E12" s="8">
        <f>_xlfn.RANK.EQ(D12,$D$2:$D$22)</f>
        <v>15</v>
      </c>
    </row>
    <row r="13" spans="1:5" x14ac:dyDescent="0.25">
      <c r="A13" s="8" t="str">
        <f>ASB!B55</f>
        <v>C12</v>
      </c>
      <c r="B13" s="103">
        <f>ASB!F55</f>
        <v>6.2081286288521671E-2</v>
      </c>
      <c r="C13" s="104">
        <f>5-ASB!E55</f>
        <v>4.7212032281731471</v>
      </c>
      <c r="D13" s="118">
        <f t="shared" si="0"/>
        <v>1.730806220809851E-2</v>
      </c>
      <c r="E13" s="8">
        <f>_xlfn.RANK.EQ(D13,$D$2:$D$22)</f>
        <v>1</v>
      </c>
    </row>
    <row r="14" spans="1:5" x14ac:dyDescent="0.25">
      <c r="A14" s="8" t="str">
        <f>ASB!B56</f>
        <v>C13</v>
      </c>
      <c r="B14" s="103">
        <f>ASB!F56</f>
        <v>6.2751228226887015E-2</v>
      </c>
      <c r="C14" s="104">
        <f>5-ASB!E56</f>
        <v>4.8304900181488204</v>
      </c>
      <c r="D14" s="118">
        <f t="shared" si="0"/>
        <v>1.0636959557878847E-2</v>
      </c>
      <c r="E14" s="8">
        <f>_xlfn.RANK.EQ(D14,$D$2:$D$22)</f>
        <v>4</v>
      </c>
    </row>
    <row r="15" spans="1:5" x14ac:dyDescent="0.25">
      <c r="A15" s="8" t="str">
        <f>ASB!B57</f>
        <v>C14</v>
      </c>
      <c r="B15" s="103">
        <f>ASB!F57</f>
        <v>5.716837874050916E-2</v>
      </c>
      <c r="C15" s="104">
        <f>5-ASB!E57</f>
        <v>4.8789326961369976</v>
      </c>
      <c r="D15" s="118">
        <f t="shared" si="0"/>
        <v>6.9212214803324257E-3</v>
      </c>
      <c r="E15" s="8">
        <f>_xlfn.RANK.EQ(D15,$D$2:$D$22)</f>
        <v>8</v>
      </c>
    </row>
    <row r="16" spans="1:5" x14ac:dyDescent="0.25">
      <c r="A16" s="8" t="str">
        <f>ASB!B58</f>
        <v>C15</v>
      </c>
      <c r="B16" s="103">
        <f>ASB!F58</f>
        <v>4.9799017418490403E-2</v>
      </c>
      <c r="C16" s="104">
        <f>5-ASB!E58</f>
        <v>5.0694380995888535</v>
      </c>
      <c r="D16" s="118">
        <f t="shared" si="0"/>
        <v>-3.4579491309321866E-3</v>
      </c>
      <c r="E16" s="8">
        <f>_xlfn.RANK.EQ(D16,$D$2:$D$22)</f>
        <v>14</v>
      </c>
    </row>
    <row r="17" spans="1:5" x14ac:dyDescent="0.25">
      <c r="A17" s="8" t="str">
        <f>ASB!B59</f>
        <v>C16</v>
      </c>
      <c r="B17" s="103">
        <f>ASB!F59</f>
        <v>5.1585529254131311E-2</v>
      </c>
      <c r="C17" s="104">
        <f>5-ASB!E59</f>
        <v>4.940891045434495</v>
      </c>
      <c r="D17" s="118">
        <f t="shared" si="0"/>
        <v>3.0491667049199777E-3</v>
      </c>
      <c r="E17" s="8">
        <f>_xlfn.RANK.EQ(D17,$D$2:$D$22)</f>
        <v>10</v>
      </c>
    </row>
    <row r="18" spans="1:5" x14ac:dyDescent="0.25">
      <c r="A18" s="8" t="str">
        <f>ASB!B60</f>
        <v>C17</v>
      </c>
      <c r="B18" s="103">
        <f>ASB!F60</f>
        <v>2.9254131308619924E-2</v>
      </c>
      <c r="C18" s="104">
        <f>5-ASB!E60</f>
        <v>4.6454121306376361</v>
      </c>
      <c r="D18" s="118">
        <f t="shared" si="0"/>
        <v>1.0373160090770359E-2</v>
      </c>
      <c r="E18" s="8">
        <f>_xlfn.RANK.EQ(D18,$D$2:$D$22)</f>
        <v>5</v>
      </c>
    </row>
    <row r="19" spans="1:5" x14ac:dyDescent="0.25">
      <c r="A19" s="8" t="str">
        <f>ASB!B61</f>
        <v>C18</v>
      </c>
      <c r="B19" s="103">
        <f>ASB!F61</f>
        <v>5.6498436802143816E-2</v>
      </c>
      <c r="C19" s="104">
        <f>5-ASB!E61</f>
        <v>5.0551974214343272</v>
      </c>
      <c r="D19" s="118">
        <f t="shared" si="0"/>
        <v>-3.1185680265486313E-3</v>
      </c>
      <c r="E19" s="8">
        <f>_xlfn.RANK.EQ(D19,$D$2:$D$22)</f>
        <v>13</v>
      </c>
    </row>
    <row r="20" spans="1:5" x14ac:dyDescent="0.25">
      <c r="A20" s="8" t="str">
        <f>ASB!B62</f>
        <v>C19</v>
      </c>
      <c r="B20" s="103">
        <f>ASB!F62</f>
        <v>3.7293434569004025E-2</v>
      </c>
      <c r="C20" s="104">
        <f>5-ASB!E62</f>
        <v>4.7720901889092016</v>
      </c>
      <c r="D20" s="118">
        <f t="shared" si="0"/>
        <v>8.4995396275487599E-3</v>
      </c>
      <c r="E20" s="8">
        <f>_xlfn.RANK.EQ(D20,$D$2:$D$22)</f>
        <v>6</v>
      </c>
    </row>
    <row r="21" spans="1:5" x14ac:dyDescent="0.25">
      <c r="A21" s="8" t="str">
        <f>ASB!B63</f>
        <v>C20</v>
      </c>
      <c r="B21" s="103">
        <f>ASB!F63</f>
        <v>5.1585529254131311E-2</v>
      </c>
      <c r="C21" s="104">
        <f>5-ASB!E63</f>
        <v>5.1420379355977053</v>
      </c>
      <c r="D21" s="118">
        <f t="shared" si="0"/>
        <v>-7.3271020819718445E-3</v>
      </c>
      <c r="E21" s="8">
        <f>_xlfn.RANK.EQ(D21,$D$2:$D$22)</f>
        <v>18</v>
      </c>
    </row>
    <row r="22" spans="1:5" x14ac:dyDescent="0.25">
      <c r="A22" s="8" t="str">
        <f>ASB!B64</f>
        <v>C21</v>
      </c>
      <c r="B22" s="103">
        <f>ASB!F64</f>
        <v>5.1585529254131311E-2</v>
      </c>
      <c r="C22" s="104">
        <f>5-ASB!E64</f>
        <v>4.9263343625937352</v>
      </c>
      <c r="D22" s="118">
        <f t="shared" si="0"/>
        <v>3.8000808934451E-3</v>
      </c>
      <c r="E22" s="8">
        <f>_xlfn.RANK.EQ(D22,$D$2:$D$22)</f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 pemetaan</vt:lpstr>
      <vt:lpstr>Apartemen di Alam Sutera</vt:lpstr>
      <vt:lpstr>hasil sna</vt:lpstr>
      <vt:lpstr>BOBOT SNA</vt:lpstr>
      <vt:lpstr>Ekspektasi</vt:lpstr>
      <vt:lpstr>Realita</vt:lpstr>
      <vt:lpstr>Sheet10</vt:lpstr>
      <vt:lpstr>ASB</vt:lpstr>
      <vt:lpstr>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Rajab</dc:creator>
  <cp:lastModifiedBy>Adam Akbar</cp:lastModifiedBy>
  <dcterms:created xsi:type="dcterms:W3CDTF">2020-10-20T07:40:50Z</dcterms:created>
  <dcterms:modified xsi:type="dcterms:W3CDTF">2021-11-11T07:57:56Z</dcterms:modified>
</cp:coreProperties>
</file>