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artners Healthcare Dropbox\SATP Group\PUPbeta_git\PUPbeta\PSGreport\"/>
    </mc:Choice>
  </mc:AlternateContent>
  <xr:revisionPtr revIDLastSave="0" documentId="13_ncr:1_{C403EE39-9BE1-4D8D-AD99-1D4E7A30C217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PSGReport" sheetId="1" r:id="rId1"/>
  </sheets>
  <definedNames>
    <definedName name="_xlnm.Print_Area" localSheetId="0">PSGReport!$L$5:$V$57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N56" i="1"/>
  <c r="N54" i="1"/>
  <c r="N55" i="1"/>
  <c r="N27" i="1"/>
  <c r="N25" i="1"/>
  <c r="N24" i="1"/>
  <c r="N23" i="1"/>
  <c r="N46" i="1"/>
  <c r="N36" i="1"/>
  <c r="N38" i="1"/>
  <c r="N37" i="1"/>
  <c r="N35" i="1"/>
  <c r="N43" i="1"/>
  <c r="N42" i="1"/>
  <c r="O42" i="1"/>
  <c r="O41" i="1"/>
  <c r="N41" i="1"/>
  <c r="N53" i="1"/>
  <c r="S53" i="1" s="1"/>
  <c r="N52" i="1"/>
  <c r="O51" i="1"/>
  <c r="N51" i="1"/>
  <c r="N32" i="1"/>
  <c r="N31" i="1"/>
  <c r="O31" i="1"/>
  <c r="O30" i="1"/>
  <c r="N30" i="1"/>
  <c r="S30" i="1" s="1"/>
  <c r="N22" i="1"/>
  <c r="N26" i="1" l="1"/>
  <c r="N47" i="1"/>
  <c r="N48" i="1"/>
  <c r="O48" i="1"/>
  <c r="O47" i="1"/>
</calcChain>
</file>

<file path=xl/sharedStrings.xml><?xml version="1.0" encoding="utf-8"?>
<sst xmlns="http://schemas.openxmlformats.org/spreadsheetml/2006/main" count="151" uniqueCount="127">
  <si>
    <t>Summary</t>
  </si>
  <si>
    <t>min</t>
  </si>
  <si>
    <t>%</t>
  </si>
  <si>
    <t>Comment</t>
  </si>
  <si>
    <t>/hour</t>
  </si>
  <si>
    <t>Apnea-Hypopnea Index (AHI)</t>
  </si>
  <si>
    <t>Arousal Index (ArI)</t>
  </si>
  <si>
    <t>%REM</t>
  </si>
  <si>
    <t>REM</t>
  </si>
  <si>
    <t>Sleep durations</t>
  </si>
  <si>
    <t>NREM total</t>
  </si>
  <si>
    <t>NREM 3</t>
  </si>
  <si>
    <t>NREM 2</t>
  </si>
  <si>
    <t>NREM 1</t>
  </si>
  <si>
    <t>Research Sleep Study Summary</t>
  </si>
  <si>
    <t>AHI</t>
  </si>
  <si>
    <t>AHI4</t>
  </si>
  <si>
    <t>AHI3</t>
  </si>
  <si>
    <t>Fhypopneas</t>
  </si>
  <si>
    <t>Fhypopneas4</t>
  </si>
  <si>
    <t>FcentralAHI</t>
  </si>
  <si>
    <t>FcentralAHI4</t>
  </si>
  <si>
    <t>FcentralormixedAHI</t>
  </si>
  <si>
    <t>FcentralormixedAHI4</t>
  </si>
  <si>
    <t>FN1</t>
  </si>
  <si>
    <t>FN2</t>
  </si>
  <si>
    <t>FN3</t>
  </si>
  <si>
    <t>FREM</t>
  </si>
  <si>
    <t>TST</t>
  </si>
  <si>
    <t>AHISupine3pa</t>
  </si>
  <si>
    <t>AHISupine3</t>
  </si>
  <si>
    <t>AHISupine4</t>
  </si>
  <si>
    <t>HBtotal</t>
  </si>
  <si>
    <t>HBtotal4</t>
  </si>
  <si>
    <t>HBrem</t>
  </si>
  <si>
    <t>HBrem4</t>
  </si>
  <si>
    <t>HBsup</t>
  </si>
  <si>
    <t>HBsup4</t>
  </si>
  <si>
    <t>HBnrem</t>
  </si>
  <si>
    <t>HBnrem4</t>
  </si>
  <si>
    <t>EventDurationMean</t>
  </si>
  <si>
    <t>EventDurationMean4</t>
  </si>
  <si>
    <t>EventDurationMeannrem</t>
  </si>
  <si>
    <t>EventDurationMean4nrem</t>
  </si>
  <si>
    <t>EventDurationMeanrem</t>
  </si>
  <si>
    <t>EventDurationMean4rem</t>
  </si>
  <si>
    <t>Farousal</t>
  </si>
  <si>
    <t>Farousal4</t>
  </si>
  <si>
    <t>DesatMean</t>
  </si>
  <si>
    <t>DesatMean4</t>
  </si>
  <si>
    <t>DesatMeanBaseline</t>
  </si>
  <si>
    <t>DesatMeanBaseline4</t>
  </si>
  <si>
    <t>FhypopneasUnknownDesat</t>
  </si>
  <si>
    <t>FahiUnknownDesat</t>
  </si>
  <si>
    <t>AHInrem</t>
  </si>
  <si>
    <t>AHI4nrem</t>
  </si>
  <si>
    <t>AHIrem</t>
  </si>
  <si>
    <t>AHI4rem</t>
  </si>
  <si>
    <t>AHIremnrembalance</t>
  </si>
  <si>
    <t>AHI4remnrembalance</t>
  </si>
  <si>
    <t>Flateral</t>
  </si>
  <si>
    <t>ArI</t>
  </si>
  <si>
    <t>ArInrem</t>
  </si>
  <si>
    <t>ArIrem</t>
  </si>
  <si>
    <t>ArInAASM</t>
  </si>
  <si>
    <t>ArInremnAASM</t>
  </si>
  <si>
    <t>ArIremnAASM</t>
  </si>
  <si>
    <t>ArInt_Med</t>
  </si>
  <si>
    <t>ArIntOr_Med</t>
  </si>
  <si>
    <t>ArStrength_Med</t>
  </si>
  <si>
    <t>WStrength_Med</t>
  </si>
  <si>
    <t>ArDuration_Med</t>
  </si>
  <si>
    <t>ArInt_Mean</t>
  </si>
  <si>
    <t>ArIntOr_Mean</t>
  </si>
  <si>
    <t>ArStrength_Mean</t>
  </si>
  <si>
    <t>WStrength_Mean</t>
  </si>
  <si>
    <t>ArDuration_Mean</t>
  </si>
  <si>
    <t>ArI_All</t>
  </si>
  <si>
    <t>ArI_ArStrengthOver50p</t>
  </si>
  <si>
    <t>ArI_ArStrengthOver75p</t>
  </si>
  <si>
    <t>ArI_ArStrengthOver95p</t>
  </si>
  <si>
    <t>ArI_ArStrengthOver99p</t>
  </si>
  <si>
    <t>ArI_ArStrengthOver99p9</t>
  </si>
  <si>
    <t>ArI_ArIOrOver1</t>
  </si>
  <si>
    <t>ArI_ArIOrOver2</t>
  </si>
  <si>
    <t>ArI_ArIOrOver3</t>
  </si>
  <si>
    <t>ArI_ArIOrOver4</t>
  </si>
  <si>
    <t>ArI_ArIOrOver5</t>
  </si>
  <si>
    <t>ArI_ArIOrOver6</t>
  </si>
  <si>
    <t>ArI_ArIOrOver7</t>
  </si>
  <si>
    <t>WSacc</t>
  </si>
  <si>
    <t>WSaccPred</t>
  </si>
  <si>
    <t>ReraIndex</t>
  </si>
  <si>
    <t>ODI3</t>
  </si>
  <si>
    <t>ODI4</t>
  </si>
  <si>
    <t>SpO2mean</t>
  </si>
  <si>
    <t>SpO2meanwake</t>
  </si>
  <si>
    <t>SpO2nadir</t>
  </si>
  <si>
    <t>T90</t>
  </si>
  <si>
    <t>SleepOnsetTime</t>
  </si>
  <si>
    <t>FirstScoredWake</t>
  </si>
  <si>
    <t>WASO</t>
  </si>
  <si>
    <t>Nawakenings</t>
  </si>
  <si>
    <t>NaN</t>
  </si>
  <si>
    <t>Total Sleep Time</t>
  </si>
  <si>
    <t>AHI, 4% desaturation</t>
  </si>
  <si>
    <t>Hypoxic Burden</t>
  </si>
  <si>
    <t>%.min/hour</t>
  </si>
  <si>
    <t>Events by sleep stage</t>
  </si>
  <si>
    <t>NREM AHI</t>
  </si>
  <si>
    <t>REM AHI</t>
  </si>
  <si>
    <t>Event types</t>
  </si>
  <si>
    <t>% Hypopneas</t>
  </si>
  <si>
    <t>% Central events</t>
  </si>
  <si>
    <t>% Central or mixed events</t>
  </si>
  <si>
    <t>% Ending in arousal</t>
  </si>
  <si>
    <t>Events by position</t>
  </si>
  <si>
    <t>% Supine</t>
  </si>
  <si>
    <t>AHI Supine</t>
  </si>
  <si>
    <t>AHI Lateral</t>
  </si>
  <si>
    <t>Oxygenation</t>
  </si>
  <si>
    <t>Oxygen Desaturation Index, 3%</t>
  </si>
  <si>
    <t>Oxygen Desaturation Index, 4%</t>
  </si>
  <si>
    <t>% Sleep Time with Oxygen &lt;90%</t>
  </si>
  <si>
    <t>Mean Sleep Oxygen Saturation</t>
  </si>
  <si>
    <t>Lowest Oxygen Level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</si>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</sst>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i/>
      <sz val="10"/>
      <name val="Arial Narrow"/>
      <family val="2"/>
    </font>
    <font>
      <sz val="8"/>
      <name val="Arial Narrow"/>
      <family val="2"/>
    </font>
    <font>
      <sz val="8"/>
      <color indexed="23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i/>
      <sz val="11"/>
      <name val="Arial Narrow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0" fillId="0" borderId="0" xfId="0" applyFont="1"/>
    <xf numFmtId="1" fontId="21" fillId="0" borderId="0" xfId="0" applyNumberFormat="1" applyFont="1"/>
    <xf numFmtId="164" fontId="21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 applyFill="1" applyAlignment="1">
      <alignment horizontal="center"/>
    </xf>
    <xf numFmtId="1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2" fontId="24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164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Border="1"/>
    <xf numFmtId="0" fontId="22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1" fontId="24" fillId="0" borderId="0" xfId="0" applyNumberFormat="1" applyFont="1" applyFill="1" applyAlignment="1">
      <alignment horizontal="center"/>
    </xf>
    <xf numFmtId="1" fontId="24" fillId="0" borderId="0" xfId="0" applyNumberFormat="1" applyFont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1" fontId="22" fillId="0" borderId="0" xfId="0" applyNumberFormat="1" applyFont="1" applyFill="1" applyAlignment="1">
      <alignment horizontal="left"/>
    </xf>
    <xf numFmtId="0" fontId="21" fillId="0" borderId="0" xfId="0" applyNumberFormat="1" applyFont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Alignment="1">
      <alignment horizontal="left" vertical="center"/>
    </xf>
    <xf numFmtId="0" fontId="28" fillId="24" borderId="0" xfId="0" applyFont="1" applyFill="1"/>
    <xf numFmtId="0" fontId="28" fillId="24" borderId="0" xfId="0" applyFont="1" applyFill="1" applyBorder="1"/>
    <xf numFmtId="0" fontId="29" fillId="24" borderId="0" xfId="0" applyFont="1" applyFill="1"/>
    <xf numFmtId="1" fontId="28" fillId="24" borderId="0" xfId="0" applyNumberFormat="1" applyFont="1" applyFill="1"/>
    <xf numFmtId="0" fontId="29" fillId="24" borderId="0" xfId="0" applyFont="1" applyFill="1" applyBorder="1"/>
    <xf numFmtId="1" fontId="28" fillId="24" borderId="0" xfId="0" applyNumberFormat="1" applyFont="1" applyFill="1" applyBorder="1"/>
    <xf numFmtId="164" fontId="28" fillId="24" borderId="0" xfId="0" applyNumberFormat="1" applyFont="1" applyFill="1"/>
    <xf numFmtId="0" fontId="30" fillId="24" borderId="0" xfId="0" applyFont="1" applyFill="1" applyBorder="1"/>
    <xf numFmtId="164" fontId="28" fillId="24" borderId="0" xfId="0" applyNumberFormat="1" applyFont="1" applyFill="1" applyBorder="1"/>
    <xf numFmtId="0" fontId="30" fillId="24" borderId="0" xfId="0" applyFont="1" applyFill="1"/>
    <xf numFmtId="164" fontId="28" fillId="24" borderId="0" xfId="0" applyNumberFormat="1" applyFont="1" applyFill="1" applyBorder="1" applyAlignment="1">
      <alignment horizontal="right"/>
    </xf>
    <xf numFmtId="164" fontId="28" fillId="24" borderId="0" xfId="0" applyNumberFormat="1" applyFont="1" applyFill="1" applyAlignment="1">
      <alignment horizontal="right"/>
    </xf>
    <xf numFmtId="0" fontId="21" fillId="24" borderId="0" xfId="0" applyFont="1" applyFill="1"/>
    <xf numFmtId="0" fontId="21" fillId="24" borderId="0" xfId="0" applyFont="1" applyFill="1" applyBorder="1"/>
    <xf numFmtId="164" fontId="21" fillId="24" borderId="0" xfId="0" applyNumberFormat="1" applyFont="1" applyFill="1"/>
    <xf numFmtId="0" fontId="20" fillId="24" borderId="0" xfId="0" applyFont="1" applyFill="1"/>
    <xf numFmtId="0" fontId="20" fillId="24" borderId="0" xfId="0" applyFont="1" applyFill="1" applyBorder="1"/>
    <xf numFmtId="0" fontId="29" fillId="24" borderId="0" xfId="0" applyFont="1" applyFill="1" applyAlignment="1">
      <alignment horizontal="right"/>
    </xf>
    <xf numFmtId="0" fontId="30" fillId="24" borderId="0" xfId="0" applyFont="1" applyFill="1" applyBorder="1" applyAlignment="1">
      <alignment horizontal="left"/>
    </xf>
    <xf numFmtId="0" fontId="23" fillId="24" borderId="0" xfId="0" applyFont="1" applyFill="1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70224</xdr:colOff>
      <xdr:row>5</xdr:row>
      <xdr:rowOff>71905</xdr:rowOff>
    </xdr:from>
    <xdr:to>
      <xdr:col>20</xdr:col>
      <xdr:colOff>542738</xdr:colOff>
      <xdr:row>9</xdr:row>
      <xdr:rowOff>44730</xdr:rowOff>
    </xdr:to>
    <xdr:pic>
      <xdr:nvPicPr>
        <xdr:cNvPr id="1103" name="Picture 1">
          <a:extLst>
            <a:ext uri="{FF2B5EF4-FFF2-40B4-BE49-F238E27FC236}">
              <a16:creationId xmlns:a16="http://schemas.microsoft.com/office/drawing/2014/main" id="{C75748E8-0CCD-49F4-A46D-26F1BBFABD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15" t="18571" r="16402" b="68144"/>
        <a:stretch/>
      </xdr:blipFill>
      <xdr:spPr bwMode="auto">
        <a:xfrm>
          <a:off x="7925548" y="856317"/>
          <a:ext cx="6205069" cy="690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9525</xdr:colOff>
      <xdr:row>11</xdr:row>
      <xdr:rowOff>57150</xdr:rowOff>
    </xdr:from>
    <xdr:ext cx="1545295" cy="910634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1E8194D7-CC7D-41DC-AF41-4411C37268F6}"/>
            </a:ext>
          </a:extLst>
        </xdr:cNvPr>
        <xdr:cNvSpPr txBox="1">
          <a:spLocks noChangeArrowheads="1"/>
        </xdr:cNvSpPr>
      </xdr:nvSpPr>
      <xdr:spPr bwMode="auto">
        <a:xfrm>
          <a:off x="7855744" y="1825228"/>
          <a:ext cx="1545295" cy="910634"/>
        </a:xfrm>
        <a:prstGeom prst="rect">
          <a:avLst/>
        </a:prstGeom>
        <a:noFill/>
        <a:ln>
          <a:noFill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 Narrow"/>
            </a:rPr>
            <a:t>Andrew Wellman, MD, PhD</a:t>
          </a:r>
          <a:endParaRPr lang="en-US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Associate Professor of Medicine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Harvard Medical School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Brigham &amp; Women's Hospital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Ph: 617 732 8483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awellman@rics.bwh.harvard.edu</a:t>
          </a:r>
        </a:p>
      </xdr:txBody>
    </xdr:sp>
    <xdr:clientData/>
  </xdr:oneCellAnchor>
  <xdr:oneCellAnchor>
    <xdr:from>
      <xdr:col>19</xdr:col>
      <xdr:colOff>766374</xdr:colOff>
      <xdr:row>11</xdr:row>
      <xdr:rowOff>74519</xdr:rowOff>
    </xdr:from>
    <xdr:ext cx="1491306" cy="910634"/>
    <xdr:sp macro="" textlink="">
      <xdr:nvSpPr>
        <xdr:cNvPr id="1078" name="Text Box 2">
          <a:extLst>
            <a:ext uri="{FF2B5EF4-FFF2-40B4-BE49-F238E27FC236}">
              <a16:creationId xmlns:a16="http://schemas.microsoft.com/office/drawing/2014/main" id="{01481344-EF9F-4120-BDF0-D57DF955DFA3}"/>
            </a:ext>
          </a:extLst>
        </xdr:cNvPr>
        <xdr:cNvSpPr txBox="1">
          <a:spLocks noChangeArrowheads="1"/>
        </xdr:cNvSpPr>
      </xdr:nvSpPr>
      <xdr:spPr bwMode="auto">
        <a:xfrm>
          <a:off x="12655815" y="1957107"/>
          <a:ext cx="1491306" cy="9106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 Narrow"/>
            </a:rPr>
            <a:t>Scott Sands, PhD</a:t>
          </a:r>
          <a:endParaRPr lang="en-US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Assistant Professor of Medicine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Harvard Medical School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Brigham &amp; Women's Hospital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Ph: 857 928 0341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sasands@bwh.harvard.edu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A168"/>
  <sheetViews>
    <sheetView tabSelected="1" topLeftCell="A34" zoomScale="85" zoomScaleNormal="85" workbookViewId="0">
      <selection activeCell="F41" sqref="F41"/>
    </sheetView>
  </sheetViews>
  <sheetFormatPr defaultColWidth="9.140625" defaultRowHeight="13.5" x14ac:dyDescent="0.25"/>
  <cols>
    <col min="1" max="1" width="9.140625" style="1"/>
    <col min="2" max="2" width="9" style="1" customWidth="1"/>
    <col min="3" max="3" width="18.5703125" style="1" customWidth="1"/>
    <col min="4" max="4" width="9.140625" style="34"/>
    <col min="5" max="11" width="9.140625" style="1"/>
    <col min="12" max="12" width="2.5703125" style="1" customWidth="1"/>
    <col min="13" max="13" width="26.140625" style="1" customWidth="1"/>
    <col min="14" max="14" width="7.140625" style="1" customWidth="1"/>
    <col min="15" max="15" width="6.140625" style="1" customWidth="1"/>
    <col min="16" max="16" width="2.85546875" style="1" customWidth="1"/>
    <col min="17" max="17" width="4.140625" style="1" customWidth="1"/>
    <col min="18" max="18" width="10.140625" style="1" customWidth="1"/>
    <col min="19" max="19" width="2.85546875" style="1" customWidth="1"/>
    <col min="20" max="20" width="22.42578125" style="20" customWidth="1"/>
    <col min="21" max="21" width="10" style="1" customWidth="1"/>
    <col min="22" max="23" width="2.7109375" style="1" customWidth="1"/>
    <col min="24" max="24" width="4.28515625" style="1" customWidth="1"/>
    <col min="25" max="25" width="6.140625" style="1" customWidth="1"/>
    <col min="26" max="26" width="3.140625" style="1" customWidth="1"/>
    <col min="27" max="27" width="4" style="1" customWidth="1"/>
    <col min="28" max="28" width="9.140625" style="1"/>
    <col min="29" max="29" width="2.28515625" style="1" customWidth="1"/>
    <col min="30" max="36" width="9.140625" style="1"/>
    <col min="37" max="37" width="11.140625" style="24" customWidth="1"/>
    <col min="38" max="38" width="10" style="25" customWidth="1"/>
    <col min="39" max="39" width="9.5703125" style="25" customWidth="1"/>
    <col min="40" max="40" width="10.42578125" style="25" customWidth="1"/>
    <col min="41" max="41" width="11.42578125" style="25" customWidth="1"/>
    <col min="42" max="43" width="9.140625" style="25"/>
    <col min="44" max="16384" width="9.140625" style="1"/>
  </cols>
  <sheetData>
    <row r="1" spans="11:43" ht="12.75" x14ac:dyDescent="0.2">
      <c r="AK1" s="22"/>
      <c r="AL1" s="19"/>
      <c r="AM1" s="19"/>
      <c r="AN1" s="19"/>
      <c r="AO1" s="19"/>
      <c r="AP1" s="19"/>
      <c r="AQ1" s="19"/>
    </row>
    <row r="2" spans="11:43" ht="12.75" x14ac:dyDescent="0.2">
      <c r="AK2" s="22"/>
      <c r="AL2" s="19"/>
      <c r="AM2" s="19"/>
      <c r="AN2" s="19"/>
      <c r="AO2" s="19"/>
      <c r="AP2" s="19"/>
      <c r="AQ2" s="19"/>
    </row>
    <row r="3" spans="11:43" ht="12.75" x14ac:dyDescent="0.2">
      <c r="AK3" s="22"/>
      <c r="AL3" s="19"/>
      <c r="AM3" s="19"/>
      <c r="AN3" s="19"/>
      <c r="AO3" s="19"/>
      <c r="AP3" s="19"/>
      <c r="AQ3" s="19"/>
    </row>
    <row r="4" spans="11:43" ht="12.75" x14ac:dyDescent="0.2">
      <c r="K4" s="51"/>
      <c r="L4" s="51"/>
      <c r="M4" s="51"/>
      <c r="N4" s="51"/>
      <c r="O4" s="51"/>
      <c r="P4" s="51"/>
      <c r="Q4" s="51"/>
      <c r="R4" s="51"/>
      <c r="S4" s="51"/>
      <c r="T4" s="52"/>
      <c r="U4" s="51"/>
      <c r="V4" s="51"/>
      <c r="W4" s="51"/>
      <c r="X4" s="51"/>
      <c r="Y4" s="51"/>
      <c r="AK4" s="22"/>
      <c r="AL4" s="19"/>
      <c r="AM4" s="19"/>
      <c r="AN4" s="19"/>
      <c r="AO4" s="19"/>
      <c r="AP4" s="19"/>
      <c r="AQ4" s="19"/>
    </row>
    <row r="5" spans="11:43" ht="16.5" x14ac:dyDescent="0.3">
      <c r="K5" s="51"/>
      <c r="L5" s="39"/>
      <c r="M5" s="39"/>
      <c r="N5" s="39"/>
      <c r="O5" s="39"/>
      <c r="P5" s="39"/>
      <c r="Q5" s="39"/>
      <c r="R5" s="39"/>
      <c r="S5" s="39"/>
      <c r="T5" s="40"/>
      <c r="U5" s="39"/>
      <c r="V5" s="39"/>
      <c r="W5" s="51"/>
      <c r="X5" s="51"/>
      <c r="Y5" s="51"/>
      <c r="AK5" s="22"/>
      <c r="AL5" s="19"/>
      <c r="AM5" s="19"/>
      <c r="AN5" s="19"/>
      <c r="AO5" s="19"/>
      <c r="AP5" s="19"/>
      <c r="AQ5" s="19"/>
    </row>
    <row r="6" spans="11:43" ht="16.5" x14ac:dyDescent="0.3">
      <c r="K6" s="51"/>
      <c r="L6" s="39"/>
      <c r="M6" s="39"/>
      <c r="N6" s="39"/>
      <c r="O6" s="39"/>
      <c r="P6" s="39"/>
      <c r="Q6" s="39"/>
      <c r="R6" s="39"/>
      <c r="S6" s="39"/>
      <c r="T6" s="40"/>
      <c r="U6" s="39"/>
      <c r="V6" s="39"/>
      <c r="W6" s="51"/>
      <c r="X6" s="51"/>
      <c r="Y6" s="51"/>
      <c r="AK6" s="22"/>
      <c r="AL6" s="19"/>
      <c r="AM6" s="19"/>
      <c r="AN6" s="19"/>
      <c r="AO6" s="19"/>
      <c r="AP6" s="19"/>
      <c r="AQ6" s="19"/>
    </row>
    <row r="7" spans="11:43" ht="16.5" x14ac:dyDescent="0.3">
      <c r="K7" s="51"/>
      <c r="L7" s="39"/>
      <c r="M7" s="39"/>
      <c r="N7" s="39"/>
      <c r="O7" s="39"/>
      <c r="P7" s="39"/>
      <c r="Q7" s="39"/>
      <c r="R7" s="39"/>
      <c r="S7" s="39"/>
      <c r="T7" s="40"/>
      <c r="U7" s="39"/>
      <c r="V7" s="39"/>
      <c r="W7" s="51"/>
      <c r="X7" s="51"/>
      <c r="Y7" s="51"/>
      <c r="AK7" s="22"/>
      <c r="AL7" s="19"/>
      <c r="AM7" s="19"/>
      <c r="AN7" s="19"/>
      <c r="AO7" s="19"/>
      <c r="AP7" s="19"/>
      <c r="AQ7" s="19"/>
    </row>
    <row r="8" spans="11:43" ht="16.5" x14ac:dyDescent="0.3">
      <c r="K8" s="51"/>
      <c r="L8" s="39"/>
      <c r="M8" s="39"/>
      <c r="N8" s="39"/>
      <c r="O8" s="39"/>
      <c r="P8" s="39"/>
      <c r="Q8" s="39"/>
      <c r="R8" s="39"/>
      <c r="S8" s="39"/>
      <c r="T8" s="40"/>
      <c r="U8" s="39"/>
      <c r="V8" s="39"/>
      <c r="W8" s="51"/>
      <c r="X8" s="51"/>
      <c r="Y8" s="51"/>
      <c r="AK8" s="22"/>
      <c r="AL8" s="19"/>
      <c r="AM8" s="19"/>
      <c r="AN8" s="19"/>
      <c r="AO8" s="19"/>
      <c r="AP8" s="19"/>
      <c r="AQ8" s="19"/>
    </row>
    <row r="9" spans="11:43" ht="16.5" x14ac:dyDescent="0.3">
      <c r="K9" s="51"/>
      <c r="L9" s="39"/>
      <c r="M9" s="39"/>
      <c r="N9" s="39"/>
      <c r="O9" s="39"/>
      <c r="P9" s="39"/>
      <c r="Q9" s="39"/>
      <c r="R9" s="39"/>
      <c r="S9" s="39"/>
      <c r="T9" s="40"/>
      <c r="U9" s="39"/>
      <c r="V9" s="39"/>
      <c r="W9" s="51"/>
      <c r="X9" s="51"/>
      <c r="Y9" s="51"/>
      <c r="AK9" s="22"/>
      <c r="AL9" s="19"/>
      <c r="AM9" s="19"/>
      <c r="AN9" s="19"/>
      <c r="AO9" s="19"/>
      <c r="AP9" s="19"/>
      <c r="AQ9" s="19"/>
    </row>
    <row r="10" spans="11:43" ht="16.5" x14ac:dyDescent="0.3">
      <c r="K10" s="51"/>
      <c r="L10" s="39"/>
      <c r="M10" s="39"/>
      <c r="N10" s="39"/>
      <c r="O10" s="39"/>
      <c r="P10" s="39"/>
      <c r="Q10" s="39"/>
      <c r="R10" s="39"/>
      <c r="S10" s="39"/>
      <c r="T10" s="40"/>
      <c r="U10" s="39"/>
      <c r="V10" s="39"/>
      <c r="W10" s="51"/>
      <c r="X10" s="51"/>
      <c r="Y10" s="51"/>
      <c r="AK10" s="22"/>
      <c r="AL10" s="19"/>
      <c r="AM10" s="19"/>
      <c r="AN10" s="19"/>
      <c r="AO10" s="19"/>
      <c r="AP10" s="19"/>
      <c r="AQ10" s="19"/>
    </row>
    <row r="11" spans="11:43" ht="16.5" x14ac:dyDescent="0.3">
      <c r="K11" s="51"/>
      <c r="L11" s="39"/>
      <c r="M11" s="39"/>
      <c r="N11" s="39"/>
      <c r="O11" s="39"/>
      <c r="P11" s="39"/>
      <c r="Q11" s="39"/>
      <c r="R11" s="39"/>
      <c r="S11" s="39"/>
      <c r="T11" s="40"/>
      <c r="U11" s="39"/>
      <c r="V11" s="39"/>
      <c r="W11" s="51"/>
      <c r="X11" s="51"/>
      <c r="Y11" s="51"/>
      <c r="AK11" s="22"/>
      <c r="AL11" s="19"/>
      <c r="AM11" s="19"/>
      <c r="AN11" s="19"/>
      <c r="AO11" s="19"/>
      <c r="AP11" s="19"/>
      <c r="AQ11" s="19"/>
    </row>
    <row r="12" spans="11:43" ht="16.5" x14ac:dyDescent="0.3">
      <c r="K12" s="51"/>
      <c r="L12" s="39"/>
      <c r="M12" s="39"/>
      <c r="N12" s="39"/>
      <c r="O12" s="39"/>
      <c r="P12" s="39"/>
      <c r="Q12" s="39"/>
      <c r="R12" s="39"/>
      <c r="S12" s="39"/>
      <c r="T12" s="40"/>
      <c r="U12" s="39"/>
      <c r="V12" s="39"/>
      <c r="W12" s="51"/>
      <c r="X12" s="51"/>
      <c r="Y12" s="51"/>
      <c r="AK12" s="22"/>
      <c r="AL12" s="19"/>
      <c r="AM12" s="19"/>
      <c r="AN12" s="19"/>
      <c r="AO12" s="19"/>
      <c r="AP12" s="19"/>
      <c r="AQ12" s="19"/>
    </row>
    <row r="13" spans="11:43" ht="16.5" x14ac:dyDescent="0.3">
      <c r="K13" s="51"/>
      <c r="L13" s="39"/>
      <c r="M13" s="39"/>
      <c r="N13" s="39"/>
      <c r="O13" s="39"/>
      <c r="P13" s="39"/>
      <c r="Q13" s="39"/>
      <c r="R13" s="39"/>
      <c r="S13" s="39"/>
      <c r="T13" s="40"/>
      <c r="U13" s="39"/>
      <c r="V13" s="39"/>
      <c r="W13" s="51"/>
      <c r="X13" s="51"/>
      <c r="Y13" s="51"/>
      <c r="AK13" s="22"/>
      <c r="AL13" s="19"/>
      <c r="AM13" s="19"/>
      <c r="AN13" s="19"/>
      <c r="AO13" s="19"/>
      <c r="AP13" s="19"/>
      <c r="AQ13" s="19"/>
    </row>
    <row r="14" spans="11:43" ht="16.5" x14ac:dyDescent="0.3">
      <c r="K14" s="51"/>
      <c r="L14" s="39"/>
      <c r="M14" s="39"/>
      <c r="N14" s="39"/>
      <c r="O14" s="39"/>
      <c r="P14" s="39"/>
      <c r="Q14" s="39"/>
      <c r="R14" s="39"/>
      <c r="S14" s="39"/>
      <c r="T14" s="40"/>
      <c r="U14" s="39"/>
      <c r="V14" s="39"/>
      <c r="W14" s="51"/>
      <c r="X14" s="51"/>
      <c r="Y14" s="51"/>
      <c r="AK14" s="22"/>
      <c r="AL14" s="19"/>
      <c r="AM14" s="19"/>
      <c r="AN14" s="19"/>
      <c r="AO14" s="19"/>
      <c r="AP14" s="19"/>
      <c r="AQ14" s="19"/>
    </row>
    <row r="15" spans="11:43" ht="16.5" x14ac:dyDescent="0.3">
      <c r="K15" s="51"/>
      <c r="L15" s="39"/>
      <c r="M15" s="39"/>
      <c r="N15" s="39"/>
      <c r="O15" s="39"/>
      <c r="P15" s="39"/>
      <c r="Q15" s="39"/>
      <c r="R15" s="39"/>
      <c r="S15" s="39"/>
      <c r="T15" s="40"/>
      <c r="U15" s="39"/>
      <c r="V15" s="39"/>
      <c r="W15" s="51"/>
      <c r="X15" s="51"/>
      <c r="Y15" s="51"/>
      <c r="AK15" s="22"/>
      <c r="AL15" s="19"/>
      <c r="AM15" s="19"/>
      <c r="AN15" s="19"/>
      <c r="AO15" s="19"/>
      <c r="AP15" s="19"/>
      <c r="AQ15" s="19"/>
    </row>
    <row r="16" spans="11:43" ht="16.5" x14ac:dyDescent="0.3">
      <c r="K16" s="51"/>
      <c r="L16" s="39"/>
      <c r="M16" s="39"/>
      <c r="N16" s="39"/>
      <c r="O16" s="39"/>
      <c r="P16" s="39"/>
      <c r="Q16" s="39"/>
      <c r="R16" s="39"/>
      <c r="S16" s="39"/>
      <c r="T16" s="40"/>
      <c r="U16" s="39"/>
      <c r="V16" s="39"/>
      <c r="W16" s="51"/>
      <c r="X16" s="51"/>
      <c r="Y16" s="51"/>
      <c r="AK16" s="22"/>
      <c r="AL16" s="19"/>
      <c r="AM16" s="19"/>
      <c r="AN16" s="19"/>
      <c r="AO16" s="19"/>
      <c r="AP16" s="19"/>
      <c r="AQ16" s="19"/>
    </row>
    <row r="17" spans="6:43" ht="16.5" x14ac:dyDescent="0.3">
      <c r="K17" s="51"/>
      <c r="L17" s="39"/>
      <c r="M17" s="39"/>
      <c r="N17" s="39"/>
      <c r="O17" s="39"/>
      <c r="P17" s="39"/>
      <c r="Q17" s="39"/>
      <c r="R17" s="39"/>
      <c r="S17" s="39"/>
      <c r="T17" s="40"/>
      <c r="U17" s="39"/>
      <c r="V17" s="39"/>
      <c r="W17" s="51"/>
      <c r="X17" s="51"/>
      <c r="Y17" s="51"/>
      <c r="AK17" s="22"/>
      <c r="AL17" s="19"/>
      <c r="AM17" s="19"/>
      <c r="AN17" s="19"/>
      <c r="AO17" s="19"/>
      <c r="AP17" s="19"/>
      <c r="AQ17" s="19"/>
    </row>
    <row r="18" spans="6:43" ht="16.5" x14ac:dyDescent="0.3">
      <c r="K18" s="51"/>
      <c r="L18" s="39"/>
      <c r="M18" s="39"/>
      <c r="N18" s="39"/>
      <c r="O18" s="39"/>
      <c r="P18" s="39"/>
      <c r="Q18" s="39"/>
      <c r="R18" s="39"/>
      <c r="S18" s="39"/>
      <c r="T18" s="40"/>
      <c r="U18" s="39"/>
      <c r="V18" s="39"/>
      <c r="W18" s="51"/>
      <c r="X18" s="51"/>
      <c r="Y18" s="51"/>
      <c r="AK18" s="22"/>
      <c r="AL18" s="19"/>
      <c r="AM18" s="19"/>
      <c r="AN18" s="19"/>
      <c r="AO18" s="19"/>
      <c r="AP18" s="19"/>
      <c r="AQ18" s="19"/>
    </row>
    <row r="19" spans="6:43" ht="16.5" x14ac:dyDescent="0.3">
      <c r="K19" s="51"/>
      <c r="L19" s="39"/>
      <c r="M19" s="41" t="s">
        <v>14</v>
      </c>
      <c r="N19" s="39"/>
      <c r="O19" s="39"/>
      <c r="P19" s="39"/>
      <c r="Q19" s="39"/>
      <c r="R19" s="56" t="str">
        <f>D80</f>
        <v>Template</v>
      </c>
      <c r="S19" s="56"/>
      <c r="T19" s="56"/>
      <c r="U19" s="56"/>
      <c r="V19" s="39"/>
      <c r="W19" s="51"/>
      <c r="X19" s="51"/>
      <c r="Y19" s="51"/>
      <c r="AK19" s="22"/>
      <c r="AL19" s="19"/>
      <c r="AM19" s="19"/>
      <c r="AN19" s="19"/>
      <c r="AO19" s="19"/>
      <c r="AP19" s="19"/>
      <c r="AQ19" s="19"/>
    </row>
    <row r="20" spans="6:43" ht="5.25" customHeight="1" x14ac:dyDescent="0.3">
      <c r="K20" s="51"/>
      <c r="L20" s="39"/>
      <c r="M20" s="41"/>
      <c r="N20" s="39"/>
      <c r="O20" s="39"/>
      <c r="P20" s="39"/>
      <c r="Q20" s="39"/>
      <c r="R20" s="39"/>
      <c r="S20" s="39"/>
      <c r="T20" s="40"/>
      <c r="U20" s="39"/>
      <c r="V20" s="39"/>
      <c r="W20" s="51"/>
      <c r="X20" s="51"/>
      <c r="Y20" s="51"/>
      <c r="AK20" s="22"/>
      <c r="AL20" s="19"/>
      <c r="AM20" s="19"/>
      <c r="AN20" s="19"/>
      <c r="AO20" s="19"/>
      <c r="AP20" s="19"/>
      <c r="AQ20" s="19"/>
    </row>
    <row r="21" spans="6:43" ht="16.5" x14ac:dyDescent="0.3">
      <c r="F21" s="8"/>
      <c r="K21" s="51"/>
      <c r="L21" s="39"/>
      <c r="M21" s="41" t="s">
        <v>9</v>
      </c>
      <c r="N21" s="39"/>
      <c r="O21" s="39"/>
      <c r="P21" s="39"/>
      <c r="Q21" s="39"/>
      <c r="R21" s="40"/>
      <c r="S21" s="40"/>
      <c r="T21" s="40"/>
      <c r="U21" s="39"/>
      <c r="V21" s="39"/>
      <c r="W21" s="51"/>
      <c r="X21" s="51"/>
      <c r="Y21" s="51"/>
      <c r="AK21" s="22"/>
      <c r="AL21" s="19"/>
      <c r="AM21" s="19"/>
      <c r="AN21" s="19"/>
      <c r="AO21" s="19"/>
      <c r="AP21" s="19"/>
      <c r="AQ21" s="19"/>
    </row>
    <row r="22" spans="6:43" ht="16.5" x14ac:dyDescent="0.3">
      <c r="F22" s="8"/>
      <c r="K22" s="51"/>
      <c r="L22" s="39"/>
      <c r="M22" s="39" t="s">
        <v>104</v>
      </c>
      <c r="N22" s="42">
        <f>D94</f>
        <v>339.5</v>
      </c>
      <c r="O22" s="39" t="s">
        <v>1</v>
      </c>
      <c r="P22" s="39"/>
      <c r="Q22" s="39"/>
      <c r="R22" s="40"/>
      <c r="S22" s="43"/>
      <c r="T22" s="40"/>
      <c r="U22" s="39"/>
      <c r="V22" s="39"/>
      <c r="W22" s="51"/>
      <c r="X22" s="51"/>
      <c r="Y22" s="51"/>
      <c r="AK22" s="22"/>
      <c r="AL22" s="19"/>
      <c r="AM22" s="19"/>
      <c r="AN22" s="19"/>
      <c r="AO22" s="19"/>
      <c r="AP22" s="19"/>
      <c r="AQ22" s="19"/>
    </row>
    <row r="23" spans="6:43" ht="16.5" x14ac:dyDescent="0.3">
      <c r="F23" s="8"/>
      <c r="K23" s="51"/>
      <c r="L23" s="39"/>
      <c r="M23" s="39" t="s">
        <v>13</v>
      </c>
      <c r="N23" s="42">
        <f>D90*D94</f>
        <v>64.499999999999915</v>
      </c>
      <c r="O23" s="39" t="s">
        <v>1</v>
      </c>
      <c r="P23" s="39"/>
      <c r="Q23" s="39"/>
      <c r="R23" s="40"/>
      <c r="S23" s="43"/>
      <c r="T23" s="40"/>
      <c r="U23" s="39"/>
      <c r="V23" s="39"/>
      <c r="W23" s="51"/>
      <c r="X23" s="51"/>
      <c r="Y23" s="51"/>
      <c r="AK23" s="22"/>
      <c r="AL23" s="19"/>
      <c r="AM23" s="19"/>
      <c r="AN23" s="19"/>
      <c r="AO23" s="19"/>
      <c r="AP23" s="19"/>
      <c r="AQ23" s="19"/>
    </row>
    <row r="24" spans="6:43" ht="16.5" x14ac:dyDescent="0.3">
      <c r="F24" s="8"/>
      <c r="K24" s="51"/>
      <c r="L24" s="39"/>
      <c r="M24" s="39" t="s">
        <v>12</v>
      </c>
      <c r="N24" s="42">
        <f>D91*D94</f>
        <v>253.49999999999989</v>
      </c>
      <c r="O24" s="39" t="s">
        <v>1</v>
      </c>
      <c r="P24" s="39"/>
      <c r="Q24" s="39"/>
      <c r="R24" s="40"/>
      <c r="S24" s="43"/>
      <c r="T24" s="40"/>
      <c r="U24" s="39"/>
      <c r="V24" s="39"/>
      <c r="W24" s="51"/>
      <c r="X24" s="51"/>
      <c r="Y24" s="51"/>
      <c r="AK24" s="22"/>
      <c r="AL24" s="19"/>
      <c r="AM24" s="19"/>
      <c r="AN24" s="19"/>
      <c r="AO24" s="19"/>
      <c r="AP24" s="19"/>
      <c r="AQ24" s="19"/>
    </row>
    <row r="25" spans="6:43" ht="16.5" x14ac:dyDescent="0.3">
      <c r="F25" s="8"/>
      <c r="K25" s="51"/>
      <c r="L25" s="39"/>
      <c r="M25" s="40" t="s">
        <v>11</v>
      </c>
      <c r="N25" s="44">
        <f>D92*D94</f>
        <v>0</v>
      </c>
      <c r="O25" s="40" t="s">
        <v>1</v>
      </c>
      <c r="P25" s="39"/>
      <c r="Q25" s="39"/>
      <c r="R25" s="40"/>
      <c r="S25" s="43"/>
      <c r="T25" s="40"/>
      <c r="U25" s="39"/>
      <c r="V25" s="39"/>
      <c r="W25" s="51"/>
      <c r="X25" s="51"/>
      <c r="Y25" s="51"/>
      <c r="AK25" s="22"/>
      <c r="AL25" s="19"/>
      <c r="AM25" s="19"/>
      <c r="AN25" s="19"/>
      <c r="AO25" s="19"/>
      <c r="AP25" s="19"/>
      <c r="AQ25" s="19"/>
    </row>
    <row r="26" spans="6:43" ht="16.5" x14ac:dyDescent="0.3">
      <c r="F26" s="8"/>
      <c r="K26" s="51"/>
      <c r="L26" s="39"/>
      <c r="M26" s="40" t="s">
        <v>10</v>
      </c>
      <c r="N26" s="44">
        <f>SUM(N23:N25)</f>
        <v>317.99999999999977</v>
      </c>
      <c r="O26" s="40" t="s">
        <v>1</v>
      </c>
      <c r="P26" s="39"/>
      <c r="Q26" s="39"/>
      <c r="R26" s="40"/>
      <c r="S26" s="43"/>
      <c r="T26" s="40"/>
      <c r="U26" s="39"/>
      <c r="V26" s="39"/>
      <c r="W26" s="51"/>
      <c r="X26" s="51"/>
      <c r="Y26" s="51"/>
      <c r="AK26" s="22"/>
      <c r="AL26" s="19"/>
      <c r="AM26" s="19"/>
      <c r="AN26" s="19"/>
      <c r="AO26" s="19"/>
      <c r="AP26" s="19"/>
      <c r="AQ26" s="19"/>
    </row>
    <row r="27" spans="6:43" ht="16.5" x14ac:dyDescent="0.3">
      <c r="F27" s="8"/>
      <c r="K27" s="51"/>
      <c r="L27" s="39"/>
      <c r="M27" s="39" t="s">
        <v>8</v>
      </c>
      <c r="N27" s="42">
        <f>D93*D94</f>
        <v>21.499999999999993</v>
      </c>
      <c r="O27" s="39" t="s">
        <v>1</v>
      </c>
      <c r="P27" s="39"/>
      <c r="Q27" s="39"/>
      <c r="R27" s="40"/>
      <c r="S27" s="43"/>
      <c r="T27" s="40"/>
      <c r="U27" s="39"/>
      <c r="V27" s="39"/>
      <c r="W27" s="51"/>
      <c r="X27" s="51"/>
      <c r="Y27" s="51"/>
      <c r="AK27" s="22"/>
      <c r="AL27" s="19"/>
      <c r="AM27" s="19"/>
      <c r="AN27" s="19"/>
      <c r="AO27" s="19"/>
      <c r="AP27" s="19"/>
      <c r="AQ27" s="19"/>
    </row>
    <row r="28" spans="6:43" ht="6.95" customHeight="1" x14ac:dyDescent="0.3">
      <c r="F28" s="8"/>
      <c r="K28" s="51"/>
      <c r="L28" s="39"/>
      <c r="M28" s="39"/>
      <c r="N28" s="42"/>
      <c r="O28" s="39"/>
      <c r="P28" s="39"/>
      <c r="Q28" s="39"/>
      <c r="R28" s="40"/>
      <c r="S28" s="43"/>
      <c r="T28" s="40"/>
      <c r="U28" s="39"/>
      <c r="V28" s="39"/>
      <c r="W28" s="51"/>
      <c r="X28" s="51"/>
      <c r="Y28" s="51"/>
      <c r="AK28" s="22"/>
      <c r="AL28" s="19"/>
      <c r="AM28" s="19"/>
      <c r="AN28" s="19"/>
      <c r="AO28" s="19"/>
      <c r="AP28" s="19"/>
      <c r="AQ28" s="19"/>
    </row>
    <row r="29" spans="6:43" ht="16.5" x14ac:dyDescent="0.3">
      <c r="F29" s="8"/>
      <c r="K29" s="51"/>
      <c r="L29" s="39"/>
      <c r="M29" s="41" t="s">
        <v>0</v>
      </c>
      <c r="N29" s="42"/>
      <c r="O29" s="39"/>
      <c r="P29" s="39"/>
      <c r="Q29" s="39"/>
      <c r="R29" s="40"/>
      <c r="S29" s="43" t="s">
        <v>3</v>
      </c>
      <c r="T29" s="40"/>
      <c r="U29" s="39"/>
      <c r="V29" s="39"/>
      <c r="W29" s="51"/>
      <c r="X29" s="51"/>
      <c r="Y29" s="51"/>
      <c r="AK29" s="22"/>
      <c r="AL29" s="19"/>
      <c r="AM29" s="19"/>
      <c r="AN29" s="19"/>
      <c r="AO29" s="19"/>
      <c r="AP29" s="19"/>
      <c r="AQ29" s="19"/>
    </row>
    <row r="30" spans="6:43" ht="16.5" x14ac:dyDescent="0.3">
      <c r="F30" s="8"/>
      <c r="K30" s="51"/>
      <c r="L30" s="39"/>
      <c r="M30" s="39" t="s">
        <v>5</v>
      </c>
      <c r="N30" s="45">
        <f>D81</f>
        <v>67.687776141384404</v>
      </c>
      <c r="O30" s="42" t="str">
        <f>CONCATENATE("/hour")</f>
        <v>/hour</v>
      </c>
      <c r="P30" s="39"/>
      <c r="Q30" s="39"/>
      <c r="R30" s="40"/>
      <c r="S30" s="57" t="str">
        <f>IF(N30&lt;5,"Normal",IF(N30&lt;15,"Mild",IF(N30&lt;30,"Moderate",IF(N30&lt;=3000,"Severe",""))))</f>
        <v>Severe</v>
      </c>
      <c r="T30" s="57"/>
      <c r="U30" s="39"/>
      <c r="V30" s="39"/>
      <c r="W30" s="51"/>
      <c r="X30" s="51"/>
      <c r="Y30" s="51"/>
      <c r="AI30" s="3"/>
      <c r="AJ30" s="2"/>
      <c r="AK30" s="1"/>
      <c r="AL30" s="1"/>
      <c r="AM30" s="1"/>
      <c r="AN30" s="1"/>
      <c r="AO30" s="19"/>
      <c r="AP30" s="19"/>
      <c r="AQ30" s="19"/>
    </row>
    <row r="31" spans="6:43" ht="16.5" x14ac:dyDescent="0.3">
      <c r="F31" s="8"/>
      <c r="K31" s="51"/>
      <c r="L31" s="39"/>
      <c r="M31" s="39" t="s">
        <v>105</v>
      </c>
      <c r="N31" s="45">
        <f>D82</f>
        <v>65.743740795287195</v>
      </c>
      <c r="O31" s="42" t="str">
        <f>CONCATENATE("/hour")</f>
        <v>/hour</v>
      </c>
      <c r="P31" s="39"/>
      <c r="Q31" s="39"/>
      <c r="R31" s="40"/>
      <c r="S31" s="40"/>
      <c r="T31" s="40"/>
      <c r="U31" s="39"/>
      <c r="V31" s="39"/>
      <c r="W31" s="51"/>
      <c r="X31" s="51"/>
      <c r="Y31" s="51"/>
      <c r="AJ31" s="2"/>
      <c r="AK31" s="1"/>
      <c r="AL31" s="1"/>
      <c r="AM31" s="1"/>
      <c r="AN31" s="1"/>
      <c r="AO31" s="19"/>
      <c r="AP31" s="19"/>
      <c r="AQ31" s="19"/>
    </row>
    <row r="32" spans="6:43" ht="16.5" x14ac:dyDescent="0.3">
      <c r="F32" s="8"/>
      <c r="K32" s="51"/>
      <c r="L32" s="39"/>
      <c r="M32" s="39" t="s">
        <v>6</v>
      </c>
      <c r="N32" s="45">
        <f>D127</f>
        <v>14.4918998527246</v>
      </c>
      <c r="O32" s="39" t="s">
        <v>4</v>
      </c>
      <c r="P32" s="39"/>
      <c r="Q32" s="39"/>
      <c r="R32" s="40"/>
      <c r="S32" s="46"/>
      <c r="T32" s="40"/>
      <c r="U32" s="39"/>
      <c r="V32" s="39"/>
      <c r="W32" s="51"/>
      <c r="X32" s="51"/>
      <c r="Y32" s="51"/>
      <c r="AJ32" s="2"/>
      <c r="AK32" s="1"/>
      <c r="AL32" s="1"/>
      <c r="AM32" s="1"/>
      <c r="AN32" s="1"/>
      <c r="AO32" s="19"/>
      <c r="AP32" s="19"/>
      <c r="AQ32" s="19"/>
    </row>
    <row r="33" spans="6:43" ht="6.95" customHeight="1" x14ac:dyDescent="0.3">
      <c r="F33" s="8"/>
      <c r="K33" s="51"/>
      <c r="L33" s="39"/>
      <c r="M33" s="39"/>
      <c r="N33" s="39"/>
      <c r="O33" s="39"/>
      <c r="P33" s="39"/>
      <c r="Q33" s="39"/>
      <c r="R33" s="40"/>
      <c r="S33" s="40"/>
      <c r="T33" s="40"/>
      <c r="U33" s="39"/>
      <c r="V33" s="39"/>
      <c r="W33" s="51"/>
      <c r="X33" s="51"/>
      <c r="Y33" s="51"/>
      <c r="AK33" s="1"/>
      <c r="AL33" s="1"/>
      <c r="AM33" s="1"/>
      <c r="AN33" s="1"/>
      <c r="AO33" s="19"/>
      <c r="AP33" s="19"/>
      <c r="AQ33" s="19"/>
    </row>
    <row r="34" spans="6:43" ht="16.5" x14ac:dyDescent="0.3">
      <c r="F34" s="8"/>
      <c r="K34" s="51"/>
      <c r="L34" s="39"/>
      <c r="M34" s="41" t="s">
        <v>111</v>
      </c>
      <c r="N34" s="39"/>
      <c r="O34" s="39"/>
      <c r="P34" s="39"/>
      <c r="Q34" s="39"/>
      <c r="R34" s="43"/>
      <c r="S34" s="40"/>
      <c r="T34" s="40"/>
      <c r="U34" s="41"/>
      <c r="V34" s="39"/>
      <c r="W34" s="51"/>
      <c r="X34" s="51"/>
      <c r="Y34" s="51"/>
      <c r="AK34" s="1"/>
      <c r="AL34" s="1"/>
      <c r="AM34" s="1"/>
      <c r="AN34" s="1"/>
      <c r="AO34" s="19"/>
      <c r="AP34" s="19"/>
      <c r="AQ34" s="19"/>
    </row>
    <row r="35" spans="6:43" ht="16.5" x14ac:dyDescent="0.3">
      <c r="F35" s="8"/>
      <c r="K35" s="51"/>
      <c r="L35" s="39"/>
      <c r="M35" s="39" t="s">
        <v>112</v>
      </c>
      <c r="N35" s="45">
        <f>D84*100</f>
        <v>14.621409921670999</v>
      </c>
      <c r="O35" s="39" t="s">
        <v>2</v>
      </c>
      <c r="P35" s="39"/>
      <c r="Q35" s="39"/>
      <c r="R35" s="57"/>
      <c r="S35" s="57"/>
      <c r="T35" s="57"/>
      <c r="U35" s="39"/>
      <c r="V35" s="39"/>
      <c r="W35" s="51"/>
      <c r="X35" s="51"/>
      <c r="Y35" s="51"/>
      <c r="AK35" s="1"/>
      <c r="AL35" s="1"/>
      <c r="AM35" s="1"/>
      <c r="AN35" s="1"/>
      <c r="AO35" s="19"/>
      <c r="AP35" s="19"/>
      <c r="AQ35" s="19"/>
    </row>
    <row r="36" spans="6:43" ht="16.5" x14ac:dyDescent="0.3">
      <c r="F36" s="8"/>
      <c r="K36" s="51"/>
      <c r="L36" s="39"/>
      <c r="M36" s="39" t="s">
        <v>115</v>
      </c>
      <c r="N36" s="45">
        <f>D112*100</f>
        <v>19.689119170984501</v>
      </c>
      <c r="O36" s="39" t="s">
        <v>2</v>
      </c>
      <c r="P36" s="39"/>
      <c r="Q36" s="39"/>
      <c r="R36" s="40"/>
      <c r="S36" s="40"/>
      <c r="T36" s="40"/>
      <c r="U36" s="39"/>
      <c r="V36" s="39"/>
      <c r="W36" s="51"/>
      <c r="X36" s="51"/>
      <c r="Y36" s="51"/>
      <c r="AK36" s="1"/>
      <c r="AL36" s="1"/>
      <c r="AM36" s="1"/>
      <c r="AN36" s="1"/>
      <c r="AO36" s="19"/>
      <c r="AP36" s="19"/>
      <c r="AQ36" s="19"/>
    </row>
    <row r="37" spans="6:43" ht="16.5" x14ac:dyDescent="0.3">
      <c r="F37" s="8"/>
      <c r="K37" s="51"/>
      <c r="L37" s="39"/>
      <c r="M37" s="39" t="s">
        <v>113</v>
      </c>
      <c r="N37" s="45">
        <f>D86*100</f>
        <v>0</v>
      </c>
      <c r="O37" s="39" t="s">
        <v>2</v>
      </c>
      <c r="P37" s="39"/>
      <c r="Q37" s="39"/>
      <c r="R37" s="40"/>
      <c r="S37" s="40"/>
      <c r="T37" s="40"/>
      <c r="U37" s="39"/>
      <c r="V37" s="39"/>
      <c r="W37" s="51"/>
      <c r="X37" s="51"/>
      <c r="Y37" s="51"/>
      <c r="AK37" s="1"/>
      <c r="AL37" s="1"/>
      <c r="AM37" s="1"/>
      <c r="AN37" s="1"/>
      <c r="AO37" s="19"/>
      <c r="AP37" s="19"/>
      <c r="AQ37" s="19"/>
    </row>
    <row r="38" spans="6:43" ht="16.5" x14ac:dyDescent="0.3">
      <c r="F38" s="8"/>
      <c r="K38" s="51"/>
      <c r="L38" s="39"/>
      <c r="M38" s="39" t="s">
        <v>114</v>
      </c>
      <c r="N38" s="45">
        <f>D88*100</f>
        <v>0</v>
      </c>
      <c r="O38" s="39" t="s">
        <v>2</v>
      </c>
      <c r="P38" s="39"/>
      <c r="Q38" s="39"/>
      <c r="R38" s="40"/>
      <c r="S38" s="40"/>
      <c r="T38" s="40"/>
      <c r="U38" s="39"/>
      <c r="V38" s="39"/>
      <c r="W38" s="51"/>
      <c r="X38" s="51"/>
      <c r="Y38" s="51"/>
      <c r="AK38" s="1"/>
      <c r="AL38" s="1"/>
      <c r="AM38" s="1"/>
      <c r="AN38" s="1"/>
      <c r="AO38" s="19"/>
      <c r="AP38" s="19"/>
      <c r="AQ38" s="19"/>
    </row>
    <row r="39" spans="6:43" ht="6" customHeight="1" x14ac:dyDescent="0.3">
      <c r="F39" s="8"/>
      <c r="K39" s="51"/>
      <c r="L39" s="39"/>
      <c r="M39" s="40"/>
      <c r="N39" s="47"/>
      <c r="O39" s="40"/>
      <c r="P39" s="40"/>
      <c r="Q39" s="40"/>
      <c r="R39" s="40"/>
      <c r="S39" s="40"/>
      <c r="T39" s="40"/>
      <c r="U39" s="40"/>
      <c r="V39" s="39"/>
      <c r="W39" s="51"/>
      <c r="X39" s="51"/>
      <c r="Y39" s="51"/>
      <c r="AK39" s="1"/>
      <c r="AL39" s="1"/>
      <c r="AM39" s="1"/>
      <c r="AN39" s="1"/>
      <c r="AO39" s="19"/>
      <c r="AP39" s="19"/>
      <c r="AQ39" s="19"/>
    </row>
    <row r="40" spans="6:43" ht="16.5" x14ac:dyDescent="0.3">
      <c r="F40" s="8"/>
      <c r="K40" s="51"/>
      <c r="L40" s="39"/>
      <c r="M40" s="41" t="s">
        <v>108</v>
      </c>
      <c r="N40" s="39"/>
      <c r="O40" s="39"/>
      <c r="P40" s="39"/>
      <c r="Q40" s="39"/>
      <c r="R40" s="40"/>
      <c r="S40" s="43"/>
      <c r="T40" s="40"/>
      <c r="U40" s="41"/>
      <c r="V40" s="39"/>
      <c r="W40" s="51"/>
      <c r="X40" s="51"/>
      <c r="Y40" s="51"/>
      <c r="AI40" s="4"/>
      <c r="AK40" s="1"/>
      <c r="AL40" s="1"/>
      <c r="AM40" s="1"/>
      <c r="AN40" s="1"/>
      <c r="AO40" s="19"/>
      <c r="AP40" s="19"/>
      <c r="AQ40" s="19"/>
    </row>
    <row r="41" spans="6:43" ht="16.5" x14ac:dyDescent="0.3">
      <c r="F41" s="8"/>
      <c r="K41" s="51"/>
      <c r="L41" s="39"/>
      <c r="M41" s="39" t="s">
        <v>109</v>
      </c>
      <c r="N41" s="45">
        <f>D120</f>
        <v>70.754716981132106</v>
      </c>
      <c r="O41" s="39" t="str">
        <f>CONCATENATE("/hour in ",TEXT((1-D93)*D94,0)," min")</f>
        <v>/hour in 318 min</v>
      </c>
      <c r="P41" s="39"/>
      <c r="Q41" s="42"/>
      <c r="R41" s="40"/>
      <c r="S41" s="57"/>
      <c r="T41" s="57"/>
      <c r="U41" s="39"/>
      <c r="V41" s="39"/>
      <c r="W41" s="51"/>
      <c r="X41" s="51"/>
      <c r="Y41" s="51"/>
      <c r="AI41" s="7"/>
      <c r="AK41" s="1"/>
      <c r="AL41" s="1"/>
      <c r="AM41" s="1"/>
      <c r="AN41" s="1"/>
      <c r="AO41" s="19"/>
      <c r="AP41" s="19"/>
      <c r="AQ41" s="19"/>
    </row>
    <row r="42" spans="6:43" ht="16.5" x14ac:dyDescent="0.3">
      <c r="F42" s="8"/>
      <c r="K42" s="51"/>
      <c r="L42" s="39"/>
      <c r="M42" s="39" t="s">
        <v>110</v>
      </c>
      <c r="N42" s="45">
        <f>D122</f>
        <v>22.325581395348799</v>
      </c>
      <c r="O42" s="39" t="str">
        <f>CONCATENATE("/hour in ",TEXT(D93*D94,0)," min")</f>
        <v>/hour in 22 min</v>
      </c>
      <c r="P42" s="39"/>
      <c r="Q42" s="42"/>
      <c r="R42" s="40"/>
      <c r="S42" s="57"/>
      <c r="T42" s="57"/>
      <c r="U42" s="39"/>
      <c r="V42" s="39"/>
      <c r="W42" s="51"/>
      <c r="X42" s="51"/>
      <c r="Y42" s="51"/>
      <c r="AI42" s="7"/>
      <c r="AK42" s="1"/>
      <c r="AL42" s="1"/>
      <c r="AM42" s="1"/>
      <c r="AN42" s="1"/>
      <c r="AO42" s="19"/>
      <c r="AP42" s="19"/>
      <c r="AQ42" s="19"/>
    </row>
    <row r="43" spans="6:43" ht="16.5" x14ac:dyDescent="0.3">
      <c r="F43" s="8"/>
      <c r="K43" s="51"/>
      <c r="L43" s="39"/>
      <c r="M43" s="39" t="s">
        <v>7</v>
      </c>
      <c r="N43" s="42">
        <f>100*D93</f>
        <v>6.3328424153166401</v>
      </c>
      <c r="O43" s="39" t="s">
        <v>2</v>
      </c>
      <c r="P43" s="39"/>
      <c r="Q43" s="42"/>
      <c r="R43" s="40"/>
      <c r="S43" s="57"/>
      <c r="T43" s="57"/>
      <c r="U43" s="48"/>
      <c r="V43" s="39"/>
      <c r="W43" s="51"/>
      <c r="X43" s="51"/>
      <c r="Y43" s="51"/>
      <c r="AI43" s="7"/>
      <c r="AK43" s="1"/>
      <c r="AL43" s="1"/>
      <c r="AM43" s="1"/>
      <c r="AN43" s="1"/>
      <c r="AO43" s="19"/>
      <c r="AP43" s="19"/>
      <c r="AQ43" s="19"/>
    </row>
    <row r="44" spans="6:43" ht="5.0999999999999996" customHeight="1" x14ac:dyDescent="0.3">
      <c r="F44" s="8"/>
      <c r="K44" s="51"/>
      <c r="L44" s="39"/>
      <c r="M44" s="39"/>
      <c r="N44" s="45"/>
      <c r="O44" s="39"/>
      <c r="P44" s="39"/>
      <c r="Q44" s="39"/>
      <c r="R44" s="40"/>
      <c r="S44" s="40"/>
      <c r="T44" s="40"/>
      <c r="U44" s="39"/>
      <c r="V44" s="39"/>
      <c r="W44" s="51"/>
      <c r="X44" s="51"/>
      <c r="Y44" s="51"/>
      <c r="AK44" s="1"/>
      <c r="AL44" s="1"/>
      <c r="AM44" s="1"/>
      <c r="AN44" s="1"/>
      <c r="AO44" s="19"/>
      <c r="AP44" s="19"/>
      <c r="AQ44" s="19"/>
    </row>
    <row r="45" spans="6:43" ht="16.5" x14ac:dyDescent="0.3">
      <c r="F45" s="8"/>
      <c r="K45" s="51"/>
      <c r="L45" s="39"/>
      <c r="M45" s="43" t="s">
        <v>116</v>
      </c>
      <c r="N45" s="47"/>
      <c r="O45" s="40"/>
      <c r="P45" s="40"/>
      <c r="Q45" s="40"/>
      <c r="R45" s="40"/>
      <c r="S45" s="40"/>
      <c r="T45" s="40"/>
      <c r="U45" s="40"/>
      <c r="V45" s="39"/>
      <c r="W45" s="51"/>
      <c r="X45" s="51"/>
      <c r="Y45" s="51"/>
      <c r="AK45" s="1"/>
      <c r="AL45" s="1"/>
      <c r="AM45" s="1"/>
      <c r="AN45" s="1"/>
      <c r="AO45" s="19"/>
      <c r="AP45" s="19"/>
      <c r="AQ45" s="19"/>
    </row>
    <row r="46" spans="6:43" ht="16.5" x14ac:dyDescent="0.3">
      <c r="F46" s="8"/>
      <c r="K46" s="51"/>
      <c r="L46" s="39"/>
      <c r="M46" s="40" t="s">
        <v>117</v>
      </c>
      <c r="N46" s="47">
        <f>(1-D126)*100</f>
        <v>70</v>
      </c>
      <c r="O46" s="40" t="s">
        <v>2</v>
      </c>
      <c r="P46" s="40"/>
      <c r="Q46" s="40"/>
      <c r="R46" s="40"/>
      <c r="S46" s="40"/>
      <c r="T46" s="40"/>
      <c r="U46" s="39"/>
      <c r="V46" s="39"/>
      <c r="W46" s="51"/>
      <c r="X46" s="51"/>
      <c r="Y46" s="51"/>
      <c r="AK46" s="1"/>
      <c r="AL46" s="1"/>
      <c r="AM46" s="1"/>
      <c r="AN46" s="1"/>
      <c r="AO46" s="19"/>
      <c r="AP46" s="19"/>
      <c r="AQ46" s="19"/>
    </row>
    <row r="47" spans="6:43" ht="16.5" x14ac:dyDescent="0.3">
      <c r="F47" s="8"/>
      <c r="K47" s="51"/>
      <c r="L47" s="39"/>
      <c r="M47" s="40" t="s">
        <v>118</v>
      </c>
      <c r="N47" s="47">
        <f>IF((N46/100)*N22&lt;5,"",D95)</f>
        <v>61.386602680023699</v>
      </c>
      <c r="O47" s="42" t="str">
        <f>CONCATENATE("/hour in ",TEXT((N46/100)*N22,0)," min")</f>
        <v>/hour in 238 min</v>
      </c>
      <c r="P47" s="40"/>
      <c r="Q47" s="40"/>
      <c r="R47" s="40"/>
      <c r="S47" s="40"/>
      <c r="T47" s="40"/>
      <c r="U47" s="39"/>
      <c r="V47" s="39"/>
      <c r="W47" s="51"/>
      <c r="X47" s="51"/>
      <c r="Y47" s="51"/>
      <c r="AK47" s="1"/>
      <c r="AL47" s="1"/>
      <c r="AM47" s="1"/>
      <c r="AN47" s="1"/>
      <c r="AO47" s="19"/>
      <c r="AP47" s="19"/>
      <c r="AQ47" s="19"/>
    </row>
    <row r="48" spans="6:43" ht="16.5" x14ac:dyDescent="0.3">
      <c r="F48" s="8"/>
      <c r="K48" s="51"/>
      <c r="L48" s="39"/>
      <c r="M48" s="40" t="s">
        <v>119</v>
      </c>
      <c r="N48" s="49">
        <f>IF((1-N46/100)*N22&lt;5,"",(N30-(D95*N46/100))/(1-N46/100))</f>
        <v>82.390514217892687</v>
      </c>
      <c r="O48" s="42" t="str">
        <f>CONCATENATE("/hour in ",TEXT((1-N46/100)*N22,0)," min")</f>
        <v>/hour in 102 min</v>
      </c>
      <c r="P48" s="40"/>
      <c r="Q48" s="40"/>
      <c r="R48" s="40"/>
      <c r="S48" s="40"/>
      <c r="T48" s="40"/>
      <c r="U48" s="39"/>
      <c r="V48" s="39"/>
      <c r="W48" s="51"/>
      <c r="X48" s="51"/>
      <c r="Y48" s="51"/>
      <c r="AK48" s="1"/>
      <c r="AL48" s="1"/>
      <c r="AM48" s="1"/>
      <c r="AN48" s="1"/>
      <c r="AO48" s="19"/>
      <c r="AP48" s="19"/>
      <c r="AQ48" s="19"/>
    </row>
    <row r="49" spans="6:43" ht="6" customHeight="1" x14ac:dyDescent="0.3">
      <c r="F49" s="8"/>
      <c r="K49" s="51"/>
      <c r="L49" s="39"/>
      <c r="M49" s="39"/>
      <c r="N49" s="39"/>
      <c r="O49" s="39"/>
      <c r="P49" s="39"/>
      <c r="Q49" s="39"/>
      <c r="R49" s="40"/>
      <c r="S49" s="40"/>
      <c r="T49" s="40"/>
      <c r="U49" s="39"/>
      <c r="V49" s="39"/>
      <c r="W49" s="51"/>
      <c r="X49" s="51"/>
      <c r="Y49" s="51"/>
      <c r="AK49" s="1"/>
      <c r="AL49" s="1"/>
      <c r="AM49" s="1"/>
      <c r="AN49" s="1"/>
      <c r="AO49" s="19"/>
      <c r="AP49" s="19"/>
      <c r="AQ49" s="19"/>
    </row>
    <row r="50" spans="6:43" ht="16.5" x14ac:dyDescent="0.3">
      <c r="F50" s="8"/>
      <c r="K50" s="51"/>
      <c r="L50" s="39"/>
      <c r="M50" s="41" t="s">
        <v>120</v>
      </c>
      <c r="N50" s="39"/>
      <c r="O50" s="39"/>
      <c r="P50" s="39"/>
      <c r="Q50" s="39"/>
      <c r="R50" s="40"/>
      <c r="S50" s="43"/>
      <c r="T50" s="40"/>
      <c r="U50" s="41"/>
      <c r="V50" s="39"/>
      <c r="W50" s="51"/>
      <c r="X50" s="51"/>
      <c r="Y50" s="51"/>
      <c r="AI50" s="4"/>
      <c r="AK50" s="1"/>
      <c r="AL50" s="1"/>
      <c r="AM50" s="1"/>
      <c r="AN50" s="1"/>
      <c r="AO50" s="19"/>
      <c r="AP50" s="19"/>
      <c r="AQ50" s="19"/>
    </row>
    <row r="51" spans="6:43" ht="16.5" x14ac:dyDescent="0.3">
      <c r="F51" s="8"/>
      <c r="K51" s="51"/>
      <c r="L51" s="39"/>
      <c r="M51" s="39" t="s">
        <v>124</v>
      </c>
      <c r="N51" s="45">
        <f>D161</f>
        <v>90.992370741286194</v>
      </c>
      <c r="O51" s="39" t="str">
        <f>CONCATENATE("%, vs. wake level of ",TEXT(D162,"0.0"),"%")</f>
        <v>%, vs. wake level of 94.0%</v>
      </c>
      <c r="P51" s="39"/>
      <c r="Q51" s="42"/>
      <c r="R51" s="40"/>
      <c r="S51" s="57"/>
      <c r="T51" s="57"/>
      <c r="U51" s="39"/>
      <c r="V51" s="39"/>
      <c r="W51" s="51"/>
      <c r="X51" s="51"/>
      <c r="Y51" s="51"/>
      <c r="AI51" s="7"/>
      <c r="AK51" s="1"/>
      <c r="AL51" s="1"/>
      <c r="AM51" s="1"/>
      <c r="AN51" s="1"/>
      <c r="AO51" s="19"/>
      <c r="AP51" s="19"/>
      <c r="AQ51" s="19"/>
    </row>
    <row r="52" spans="6:43" ht="16.5" x14ac:dyDescent="0.3">
      <c r="F52" s="8"/>
      <c r="K52" s="51"/>
      <c r="L52" s="39"/>
      <c r="M52" s="39" t="s">
        <v>125</v>
      </c>
      <c r="N52" s="42">
        <f>D163</f>
        <v>77</v>
      </c>
      <c r="O52" s="39" t="s">
        <v>2</v>
      </c>
      <c r="P52" s="39"/>
      <c r="Q52" s="42"/>
      <c r="R52" s="40"/>
      <c r="S52" s="57"/>
      <c r="T52" s="57"/>
      <c r="U52" s="39"/>
      <c r="V52" s="41"/>
      <c r="W52" s="51"/>
      <c r="X52" s="51"/>
      <c r="Y52" s="51"/>
      <c r="AK52" s="1"/>
      <c r="AL52" s="1"/>
      <c r="AM52" s="1"/>
      <c r="AN52" s="1"/>
      <c r="AO52" s="19"/>
      <c r="AP52" s="19"/>
      <c r="AQ52" s="19"/>
    </row>
    <row r="53" spans="6:43" ht="16.5" x14ac:dyDescent="0.3">
      <c r="F53" s="8"/>
      <c r="K53" s="51"/>
      <c r="L53" s="39"/>
      <c r="M53" s="39" t="s">
        <v>106</v>
      </c>
      <c r="N53" s="42">
        <f>D98</f>
        <v>186.77540500736399</v>
      </c>
      <c r="O53" s="39" t="s">
        <v>107</v>
      </c>
      <c r="P53" s="39"/>
      <c r="Q53" s="42"/>
      <c r="R53" s="40"/>
      <c r="S53" s="57" t="str">
        <f>IF(N53&lt;15,"Normal",IF(N53&lt;30,"Mild",IF(N53&lt;60,"Moderate",IF(N53&lt;=3000,"Severe",""))))</f>
        <v>Severe</v>
      </c>
      <c r="T53" s="57"/>
      <c r="U53" s="39"/>
      <c r="V53" s="39"/>
      <c r="W53" s="51"/>
      <c r="X53" s="51"/>
      <c r="Y53" s="51"/>
      <c r="AK53" s="1"/>
      <c r="AL53" s="1"/>
      <c r="AM53" s="1"/>
      <c r="AN53" s="1"/>
      <c r="AO53" s="19"/>
      <c r="AP53" s="19"/>
      <c r="AQ53" s="19"/>
    </row>
    <row r="54" spans="6:43" ht="16.5" customHeight="1" x14ac:dyDescent="0.3">
      <c r="K54" s="51"/>
      <c r="L54" s="39"/>
      <c r="M54" s="39" t="s">
        <v>121</v>
      </c>
      <c r="N54" s="45">
        <f>D159</f>
        <v>78.645066273932301</v>
      </c>
      <c r="O54" s="39" t="s">
        <v>4</v>
      </c>
      <c r="P54" s="39"/>
      <c r="Q54" s="42"/>
      <c r="R54" s="40"/>
      <c r="S54" s="40"/>
      <c r="T54" s="40"/>
      <c r="U54" s="39"/>
      <c r="V54" s="39"/>
      <c r="W54" s="51"/>
      <c r="X54" s="51"/>
      <c r="Y54" s="51"/>
      <c r="AK54" s="1"/>
      <c r="AL54" s="1"/>
      <c r="AM54" s="1"/>
      <c r="AN54" s="1"/>
      <c r="AO54" s="19"/>
      <c r="AP54" s="19"/>
      <c r="AQ54" s="19"/>
    </row>
    <row r="55" spans="6:43" ht="16.5" x14ac:dyDescent="0.3">
      <c r="K55" s="51"/>
      <c r="L55" s="39"/>
      <c r="M55" s="39" t="s">
        <v>122</v>
      </c>
      <c r="N55" s="45">
        <f>D161</f>
        <v>90.992370741286194</v>
      </c>
      <c r="O55" s="39" t="s">
        <v>4</v>
      </c>
      <c r="P55" s="39"/>
      <c r="Q55" s="39"/>
      <c r="R55" s="40"/>
      <c r="S55" s="43"/>
      <c r="T55" s="40"/>
      <c r="U55" s="41"/>
      <c r="V55" s="39"/>
      <c r="W55" s="51"/>
      <c r="X55" s="51"/>
      <c r="Y55" s="51"/>
      <c r="AI55" s="4"/>
      <c r="AK55" s="1"/>
      <c r="AL55" s="1"/>
      <c r="AM55" s="1"/>
      <c r="AN55" s="1"/>
      <c r="AO55" s="19"/>
      <c r="AP55" s="19"/>
      <c r="AQ55" s="19"/>
    </row>
    <row r="56" spans="6:43" ht="16.5" x14ac:dyDescent="0.3">
      <c r="K56" s="51"/>
      <c r="L56" s="39"/>
      <c r="M56" s="39" t="s">
        <v>123</v>
      </c>
      <c r="N56" s="50">
        <f>D164</f>
        <v>26.093942071674</v>
      </c>
      <c r="O56" s="39" t="s">
        <v>2</v>
      </c>
      <c r="P56" s="39"/>
      <c r="Q56" s="39"/>
      <c r="R56" s="40"/>
      <c r="S56" s="57"/>
      <c r="T56" s="57"/>
      <c r="U56" s="39"/>
      <c r="V56" s="39"/>
      <c r="W56" s="51"/>
      <c r="X56" s="51"/>
      <c r="Y56" s="51"/>
      <c r="AJ56" s="6"/>
      <c r="AK56" s="1"/>
      <c r="AL56" s="1"/>
      <c r="AM56" s="5"/>
      <c r="AN56" s="1"/>
      <c r="AO56" s="19"/>
      <c r="AP56" s="19"/>
      <c r="AQ56" s="19"/>
    </row>
    <row r="57" spans="6:43" ht="16.5" x14ac:dyDescent="0.3">
      <c r="K57" s="51"/>
      <c r="L57" s="39"/>
      <c r="M57" s="39"/>
      <c r="N57" s="50"/>
      <c r="O57" s="39"/>
      <c r="P57" s="39"/>
      <c r="Q57" s="39"/>
      <c r="R57" s="40"/>
      <c r="S57" s="40"/>
      <c r="T57" s="40"/>
      <c r="U57" s="39"/>
      <c r="V57" s="39"/>
      <c r="W57" s="51"/>
      <c r="X57" s="51"/>
      <c r="Y57" s="51"/>
      <c r="AJ57" s="6"/>
      <c r="AK57" s="1"/>
      <c r="AL57" s="1"/>
      <c r="AM57" s="5"/>
      <c r="AN57" s="1"/>
      <c r="AO57" s="19"/>
      <c r="AP57" s="19"/>
      <c r="AQ57" s="19"/>
    </row>
    <row r="58" spans="6:43" ht="12.75" x14ac:dyDescent="0.2">
      <c r="K58" s="51"/>
      <c r="L58" s="51"/>
      <c r="M58" s="51"/>
      <c r="N58" s="53"/>
      <c r="O58" s="51"/>
      <c r="P58" s="51"/>
      <c r="Q58" s="51"/>
      <c r="R58" s="52"/>
      <c r="S58" s="52"/>
      <c r="T58" s="52"/>
      <c r="U58" s="51"/>
      <c r="V58" s="51"/>
      <c r="W58" s="51"/>
      <c r="X58" s="51"/>
      <c r="Y58" s="51"/>
      <c r="AJ58" s="6"/>
      <c r="AK58" s="1"/>
      <c r="AL58" s="1"/>
      <c r="AM58" s="5"/>
      <c r="AN58" s="1"/>
      <c r="AO58" s="19"/>
      <c r="AP58" s="19"/>
      <c r="AQ58" s="19"/>
    </row>
    <row r="59" spans="6:43" ht="6" customHeight="1" x14ac:dyDescent="0.2">
      <c r="K59" s="51"/>
      <c r="L59" s="51"/>
      <c r="M59" s="51"/>
      <c r="N59" s="51"/>
      <c r="O59" s="51"/>
      <c r="P59" s="51"/>
      <c r="Q59" s="51"/>
      <c r="R59" s="52"/>
      <c r="S59" s="52"/>
      <c r="T59" s="52"/>
      <c r="U59" s="51"/>
      <c r="V59" s="51"/>
      <c r="W59" s="51"/>
      <c r="X59" s="51"/>
      <c r="Y59" s="51"/>
      <c r="AK59" s="22"/>
      <c r="AL59" s="19"/>
      <c r="AM59" s="19"/>
      <c r="AN59" s="19"/>
      <c r="AO59" s="19"/>
      <c r="AP59" s="19"/>
      <c r="AQ59" s="19"/>
    </row>
    <row r="60" spans="6:43" ht="12.75" x14ac:dyDescent="0.2">
      <c r="K60" s="51"/>
      <c r="L60" s="51"/>
      <c r="M60" s="54"/>
      <c r="N60" s="54"/>
      <c r="O60" s="51"/>
      <c r="P60" s="51"/>
      <c r="Q60" s="51"/>
      <c r="R60" s="52"/>
      <c r="S60" s="55"/>
      <c r="T60" s="52"/>
      <c r="U60" s="54"/>
      <c r="V60" s="51"/>
      <c r="W60" s="51"/>
      <c r="X60" s="51"/>
      <c r="Y60" s="51"/>
      <c r="AK60" s="22"/>
      <c r="AL60" s="19"/>
      <c r="AM60" s="19"/>
      <c r="AN60" s="19"/>
      <c r="AO60" s="19"/>
      <c r="AP60" s="19"/>
      <c r="AQ60" s="19"/>
    </row>
    <row r="61" spans="6:43" ht="12.75" x14ac:dyDescent="0.2">
      <c r="K61" s="51"/>
      <c r="L61" s="51"/>
      <c r="M61" s="51"/>
      <c r="N61" s="51"/>
      <c r="O61" s="51"/>
      <c r="P61" s="51"/>
      <c r="Q61" s="51"/>
      <c r="R61" s="52"/>
      <c r="S61" s="58"/>
      <c r="T61" s="58"/>
      <c r="U61" s="51"/>
      <c r="V61" s="51"/>
      <c r="W61" s="51"/>
      <c r="X61" s="51"/>
      <c r="Y61" s="51"/>
      <c r="AK61" s="22"/>
      <c r="AL61" s="19"/>
      <c r="AM61" s="19"/>
      <c r="AN61" s="19"/>
      <c r="AO61" s="19"/>
      <c r="AP61" s="19"/>
      <c r="AQ61" s="19"/>
    </row>
    <row r="62" spans="6:43" ht="12.75" x14ac:dyDescent="0.2">
      <c r="K62" s="51"/>
      <c r="L62" s="51"/>
      <c r="M62" s="51"/>
      <c r="N62" s="51"/>
      <c r="O62" s="51"/>
      <c r="P62" s="51"/>
      <c r="Q62" s="51"/>
      <c r="R62" s="52"/>
      <c r="S62" s="52"/>
      <c r="T62" s="52"/>
      <c r="U62" s="51"/>
      <c r="V62" s="51"/>
      <c r="W62" s="51"/>
      <c r="X62" s="51"/>
      <c r="Y62" s="51"/>
      <c r="AK62" s="22"/>
      <c r="AL62" s="19"/>
      <c r="AM62" s="19"/>
      <c r="AN62" s="19"/>
      <c r="AO62" s="19"/>
      <c r="AP62" s="19"/>
      <c r="AQ62" s="19"/>
    </row>
    <row r="63" spans="6:43" ht="12.75" x14ac:dyDescent="0.2">
      <c r="K63" s="51"/>
      <c r="L63" s="51"/>
      <c r="M63" s="51"/>
      <c r="N63" s="51"/>
      <c r="O63" s="51"/>
      <c r="P63" s="51"/>
      <c r="Q63" s="51"/>
      <c r="R63" s="52"/>
      <c r="S63" s="52"/>
      <c r="T63" s="52"/>
      <c r="U63" s="51"/>
      <c r="V63" s="51"/>
      <c r="W63" s="51"/>
      <c r="X63" s="51"/>
      <c r="Y63" s="51"/>
      <c r="AK63" s="22"/>
      <c r="AL63" s="19"/>
      <c r="AM63" s="19"/>
      <c r="AN63" s="19"/>
      <c r="AO63" s="19"/>
      <c r="AP63" s="19"/>
      <c r="AQ63" s="19"/>
    </row>
    <row r="64" spans="6:43" ht="6" customHeight="1" x14ac:dyDescent="0.2">
      <c r="K64" s="51"/>
      <c r="L64" s="51"/>
      <c r="M64" s="51"/>
      <c r="N64" s="51"/>
      <c r="O64" s="51"/>
      <c r="P64" s="51"/>
      <c r="Q64" s="51"/>
      <c r="R64" s="52"/>
      <c r="S64" s="52"/>
      <c r="T64" s="52"/>
      <c r="U64" s="51"/>
      <c r="V64" s="51"/>
      <c r="W64" s="51"/>
      <c r="X64" s="51"/>
      <c r="Y64" s="51"/>
      <c r="AK64" s="22"/>
      <c r="AL64" s="19"/>
      <c r="AM64" s="19"/>
      <c r="AN64" s="19"/>
      <c r="AO64" s="19"/>
      <c r="AP64" s="19"/>
      <c r="AQ64" s="19"/>
    </row>
    <row r="65" spans="2:53" ht="12.75" x14ac:dyDescent="0.2">
      <c r="R65" s="20"/>
      <c r="S65" s="20"/>
      <c r="U65" s="4"/>
      <c r="AK65" s="22"/>
      <c r="AL65" s="19"/>
      <c r="AM65" s="19"/>
      <c r="AN65" s="19"/>
      <c r="AO65" s="19"/>
      <c r="AP65" s="19"/>
      <c r="AQ65" s="19"/>
    </row>
    <row r="66" spans="2:53" ht="12.75" x14ac:dyDescent="0.2">
      <c r="N66" s="5"/>
      <c r="R66" s="20"/>
      <c r="S66" s="20"/>
      <c r="AK66" s="22"/>
      <c r="AL66" s="19"/>
      <c r="AM66" s="19"/>
      <c r="AN66" s="19"/>
      <c r="AO66" s="19"/>
      <c r="AP66" s="19"/>
      <c r="AQ66" s="19"/>
    </row>
    <row r="67" spans="2:53" ht="12.75" x14ac:dyDescent="0.2">
      <c r="N67" s="5"/>
      <c r="R67" s="20"/>
      <c r="S67" s="20"/>
      <c r="AK67" s="22"/>
      <c r="AL67" s="19"/>
      <c r="AM67" s="19"/>
      <c r="AN67" s="19"/>
      <c r="AO67" s="19"/>
      <c r="AP67" s="19"/>
      <c r="AQ67" s="19"/>
    </row>
    <row r="68" spans="2:53" ht="12.75" x14ac:dyDescent="0.2">
      <c r="N68" s="5"/>
      <c r="R68" s="20"/>
      <c r="S68" s="20"/>
      <c r="U68" s="4"/>
      <c r="AK68" s="22"/>
      <c r="AL68" s="19"/>
      <c r="AM68" s="19"/>
      <c r="AN68" s="19"/>
      <c r="AO68" s="19"/>
      <c r="AP68" s="19"/>
      <c r="AQ68" s="19"/>
    </row>
    <row r="69" spans="2:53" ht="6" customHeight="1" x14ac:dyDescent="0.2">
      <c r="AK69" s="22"/>
      <c r="AL69" s="19"/>
      <c r="AM69" s="19"/>
      <c r="AN69" s="19"/>
      <c r="AO69" s="19"/>
      <c r="AP69" s="19"/>
      <c r="AQ69" s="19"/>
    </row>
    <row r="70" spans="2:53" ht="12.75" x14ac:dyDescent="0.2">
      <c r="M70" s="4"/>
      <c r="Q70" s="4"/>
      <c r="AK70" s="22"/>
      <c r="AL70" s="19"/>
      <c r="AM70" s="19"/>
      <c r="AN70" s="19"/>
      <c r="AO70" s="19"/>
      <c r="AP70" s="19"/>
      <c r="AQ70" s="19"/>
    </row>
    <row r="71" spans="2:53" ht="12.75" x14ac:dyDescent="0.2">
      <c r="N71" s="6"/>
      <c r="Q71" s="7"/>
      <c r="AK71" s="22"/>
      <c r="AL71" s="19"/>
      <c r="AM71" s="19"/>
      <c r="AN71" s="19"/>
      <c r="AO71" s="19"/>
      <c r="AP71" s="19"/>
      <c r="AQ71" s="19"/>
    </row>
    <row r="72" spans="2:53" ht="12.75" x14ac:dyDescent="0.2">
      <c r="N72" s="6"/>
      <c r="Q72" s="7"/>
      <c r="AK72" s="22"/>
      <c r="AL72" s="19"/>
      <c r="AM72" s="19"/>
      <c r="AN72" s="19"/>
      <c r="AO72" s="19"/>
      <c r="AP72" s="19"/>
      <c r="AQ72" s="19"/>
    </row>
    <row r="73" spans="2:53" ht="12.75" x14ac:dyDescent="0.2">
      <c r="N73" s="6"/>
      <c r="Q73" s="7"/>
      <c r="AK73" s="22"/>
      <c r="AL73" s="19"/>
      <c r="AM73" s="19"/>
      <c r="AN73" s="19"/>
      <c r="AO73" s="19"/>
      <c r="AP73" s="19"/>
      <c r="AQ73" s="19"/>
    </row>
    <row r="74" spans="2:53" ht="6.75" customHeight="1" x14ac:dyDescent="0.2">
      <c r="AK74" s="22"/>
      <c r="AL74" s="19"/>
      <c r="AM74" s="19"/>
      <c r="AN74" s="19"/>
      <c r="AO74" s="19"/>
      <c r="AP74" s="19"/>
      <c r="AQ74" s="19"/>
    </row>
    <row r="75" spans="2:53" x14ac:dyDescent="0.25">
      <c r="AQ75" s="19"/>
    </row>
    <row r="76" spans="2:53" x14ac:dyDescent="0.25">
      <c r="AQ76" s="19"/>
    </row>
    <row r="77" spans="2:53" x14ac:dyDescent="0.25">
      <c r="AV77" s="27"/>
      <c r="AW77" s="27"/>
      <c r="AX77" s="27"/>
      <c r="AY77" s="27"/>
      <c r="AZ77" s="27"/>
      <c r="BA77" s="27"/>
    </row>
    <row r="78" spans="2:53" x14ac:dyDescent="0.25">
      <c r="AQ78" s="19"/>
      <c r="AV78" s="28"/>
      <c r="AW78" s="28"/>
      <c r="AX78" s="28"/>
      <c r="AY78" s="28"/>
      <c r="AZ78" s="28"/>
      <c r="BA78" s="28"/>
    </row>
    <row r="79" spans="2:53" ht="15.75" x14ac:dyDescent="0.25">
      <c r="AF79" s="8"/>
      <c r="AH79" s="9"/>
      <c r="AI79" s="9"/>
      <c r="AJ79" s="9"/>
      <c r="AQ79" s="23"/>
      <c r="AV79" s="28"/>
      <c r="AW79" s="28"/>
      <c r="AX79" s="28"/>
      <c r="AY79" s="28"/>
      <c r="AZ79" s="28"/>
      <c r="BA79" s="28"/>
    </row>
    <row r="80" spans="2:53" x14ac:dyDescent="0.25">
      <c r="B80" s="8"/>
      <c r="C80" s="8"/>
      <c r="D80" s="35" t="s">
        <v>126</v>
      </c>
      <c r="AF80" s="8"/>
      <c r="AH80" s="9"/>
      <c r="AI80" s="9"/>
      <c r="AJ80" s="9"/>
      <c r="AK80" s="9"/>
      <c r="AL80" s="9"/>
      <c r="AM80" s="9"/>
      <c r="AN80" s="19"/>
      <c r="AO80" s="19"/>
      <c r="AP80" s="19"/>
      <c r="AQ80" s="19"/>
      <c r="AV80" s="27"/>
      <c r="AW80" s="27"/>
      <c r="AX80" s="27"/>
      <c r="AY80" s="27"/>
      <c r="AZ80" s="27"/>
      <c r="BA80"/>
    </row>
    <row r="81" spans="2:53" x14ac:dyDescent="0.25">
      <c r="B81" s="8"/>
      <c r="C81" s="8" t="s">
        <v>15</v>
      </c>
      <c r="D81" s="36">
        <v>67.687776141384404</v>
      </c>
      <c r="AF81" s="8"/>
      <c r="AH81" s="9"/>
      <c r="AI81" s="9"/>
      <c r="AJ81" s="9"/>
      <c r="AK81" s="9"/>
      <c r="AL81" s="9"/>
      <c r="AM81" s="9"/>
      <c r="AN81" s="19"/>
      <c r="AO81" s="19"/>
      <c r="AP81" s="19"/>
      <c r="AQ81" s="19"/>
      <c r="AV81" s="28"/>
      <c r="AW81" s="28"/>
      <c r="AX81" s="28"/>
      <c r="AY81" s="28"/>
      <c r="AZ81" s="28"/>
      <c r="BA81"/>
    </row>
    <row r="82" spans="2:53" x14ac:dyDescent="0.25">
      <c r="B82" s="8"/>
      <c r="C82" s="8" t="s">
        <v>16</v>
      </c>
      <c r="D82" s="36">
        <v>65.743740795287195</v>
      </c>
      <c r="AF82" s="8"/>
      <c r="AH82" s="10"/>
      <c r="AI82" s="10"/>
      <c r="AJ82" s="10"/>
      <c r="AK82" s="10"/>
      <c r="AL82" s="10"/>
      <c r="AM82" s="10"/>
      <c r="AN82" s="19"/>
      <c r="AO82" s="19"/>
      <c r="AP82" s="19"/>
      <c r="AQ82" s="19"/>
      <c r="AV82" s="28"/>
      <c r="AW82" s="28"/>
      <c r="AX82" s="28"/>
      <c r="AY82" s="28"/>
      <c r="AZ82" s="28"/>
      <c r="BA82"/>
    </row>
    <row r="83" spans="2:53" x14ac:dyDescent="0.25">
      <c r="B83" s="8"/>
      <c r="C83" s="8" t="s">
        <v>17</v>
      </c>
      <c r="D83" s="36">
        <v>66.804123711340196</v>
      </c>
      <c r="AF83" s="8"/>
      <c r="AH83" s="11"/>
      <c r="AI83" s="11"/>
      <c r="AJ83" s="11"/>
      <c r="AK83" s="11"/>
      <c r="AL83" s="11"/>
      <c r="AM83" s="11"/>
      <c r="AN83" s="19"/>
      <c r="AO83" s="19"/>
      <c r="AP83" s="19"/>
      <c r="AQ83" s="19"/>
      <c r="AV83" s="28"/>
      <c r="AW83" s="28"/>
      <c r="AX83" s="28"/>
      <c r="AY83" s="28"/>
      <c r="AZ83" s="28"/>
      <c r="BA83"/>
    </row>
    <row r="84" spans="2:53" x14ac:dyDescent="0.25">
      <c r="B84" s="8"/>
      <c r="C84" s="8" t="s">
        <v>18</v>
      </c>
      <c r="D84" s="36">
        <v>0.14621409921671</v>
      </c>
      <c r="AF84" s="8"/>
      <c r="AH84" s="10"/>
      <c r="AI84" s="10"/>
      <c r="AJ84" s="10"/>
      <c r="AK84" s="10"/>
      <c r="AL84" s="10"/>
      <c r="AM84" s="10"/>
      <c r="AN84" s="19"/>
      <c r="AO84" s="19"/>
      <c r="AP84" s="19"/>
      <c r="AQ84" s="19"/>
      <c r="AV84" s="28"/>
      <c r="AW84" s="28"/>
      <c r="AX84" s="28"/>
      <c r="AY84" s="28"/>
      <c r="AZ84" s="28"/>
      <c r="BA84"/>
    </row>
    <row r="85" spans="2:53" x14ac:dyDescent="0.25">
      <c r="B85" s="8"/>
      <c r="C85" s="8" t="s">
        <v>19</v>
      </c>
      <c r="D85" s="36">
        <v>0.120967741935484</v>
      </c>
      <c r="AF85" s="8"/>
      <c r="AH85" s="12"/>
      <c r="AI85" s="12"/>
      <c r="AJ85" s="12"/>
      <c r="AK85" s="12"/>
      <c r="AL85" s="12"/>
      <c r="AM85" s="12"/>
      <c r="AN85" s="19"/>
      <c r="AO85" s="19"/>
      <c r="AP85" s="19"/>
      <c r="AQ85" s="19"/>
      <c r="AV85" s="28"/>
      <c r="AW85" s="28"/>
      <c r="AX85" s="28"/>
      <c r="AY85" s="28"/>
      <c r="AZ85" s="28"/>
      <c r="BA85"/>
    </row>
    <row r="86" spans="2:53" x14ac:dyDescent="0.25">
      <c r="B86" s="8"/>
      <c r="C86" s="8" t="s">
        <v>20</v>
      </c>
      <c r="D86" s="36">
        <v>0</v>
      </c>
      <c r="AF86" s="8"/>
      <c r="AH86" s="12"/>
      <c r="AI86" s="12"/>
      <c r="AJ86" s="12"/>
      <c r="AK86" s="12"/>
      <c r="AL86" s="12"/>
      <c r="AM86" s="12"/>
      <c r="AN86" s="19"/>
      <c r="AO86" s="19"/>
      <c r="AP86" s="19"/>
      <c r="AQ86" s="19"/>
      <c r="AV86" s="28"/>
      <c r="AW86" s="28"/>
      <c r="AX86" s="28"/>
      <c r="AY86" s="28"/>
      <c r="AZ86" s="28"/>
      <c r="BA86"/>
    </row>
    <row r="87" spans="2:53" x14ac:dyDescent="0.25">
      <c r="B87" s="8"/>
      <c r="C87" s="8" t="s">
        <v>21</v>
      </c>
      <c r="D87" s="36">
        <v>0</v>
      </c>
      <c r="AF87" s="8"/>
      <c r="AH87" s="11"/>
      <c r="AI87" s="11"/>
      <c r="AJ87" s="11"/>
      <c r="AK87" s="11"/>
      <c r="AL87" s="11"/>
      <c r="AM87" s="11"/>
      <c r="AN87" s="19"/>
      <c r="AO87" s="19"/>
      <c r="AP87" s="19"/>
      <c r="AQ87" s="19"/>
    </row>
    <row r="88" spans="2:53" ht="15.75" x14ac:dyDescent="0.25">
      <c r="B88" s="8"/>
      <c r="C88" s="8" t="s">
        <v>22</v>
      </c>
      <c r="D88" s="36">
        <v>0</v>
      </c>
      <c r="AF88" s="8"/>
      <c r="AH88" s="12"/>
      <c r="AI88" s="12"/>
      <c r="AJ88" s="12"/>
      <c r="AK88" s="12"/>
      <c r="AL88" s="12"/>
      <c r="AM88" s="12"/>
      <c r="AN88" s="19"/>
      <c r="AO88" s="19"/>
      <c r="AP88" s="19"/>
      <c r="AQ88" s="19"/>
      <c r="AT88" s="33"/>
      <c r="AY88"/>
    </row>
    <row r="89" spans="2:53" x14ac:dyDescent="0.25">
      <c r="B89" s="8"/>
      <c r="C89" s="8" t="s">
        <v>23</v>
      </c>
      <c r="D89" s="36">
        <v>0</v>
      </c>
      <c r="AF89" s="8"/>
      <c r="AH89" s="12"/>
      <c r="AI89" s="12"/>
      <c r="AJ89" s="12"/>
      <c r="AK89" s="12"/>
      <c r="AL89" s="12"/>
      <c r="AM89" s="12"/>
      <c r="AN89" s="19"/>
      <c r="AO89" s="19"/>
      <c r="AP89" s="19"/>
      <c r="AQ89" s="19"/>
    </row>
    <row r="90" spans="2:53" ht="15.75" x14ac:dyDescent="0.25">
      <c r="B90" s="8"/>
      <c r="C90" s="8" t="s">
        <v>24</v>
      </c>
      <c r="D90" s="36">
        <v>0.189985272459499</v>
      </c>
      <c r="AI90" s="12"/>
      <c r="AJ90" s="12"/>
      <c r="AK90" s="21"/>
      <c r="AL90" s="21"/>
      <c r="AM90" s="21"/>
      <c r="AN90" s="23"/>
      <c r="AO90" s="23"/>
      <c r="AP90" s="23"/>
      <c r="AQ90" s="23"/>
      <c r="AU90" s="19"/>
      <c r="AV90" s="19"/>
      <c r="AW90" s="19"/>
      <c r="AX90" s="19"/>
      <c r="AY90" s="19"/>
      <c r="BA90" s="19"/>
    </row>
    <row r="91" spans="2:53" x14ac:dyDescent="0.25">
      <c r="B91" s="8"/>
      <c r="C91" s="8" t="s">
        <v>25</v>
      </c>
      <c r="D91" s="36">
        <v>0.74668630338733399</v>
      </c>
      <c r="AI91" s="13"/>
      <c r="AJ91" s="13"/>
      <c r="AL91" s="24"/>
      <c r="AM91" s="24"/>
      <c r="AT91" s="24"/>
      <c r="AU91" s="19"/>
      <c r="AV91" s="19"/>
      <c r="AW91" s="30"/>
      <c r="AX91" s="29"/>
      <c r="AY91" s="32"/>
      <c r="BA91" s="32"/>
    </row>
    <row r="92" spans="2:53" ht="15.75" x14ac:dyDescent="0.25">
      <c r="B92" s="8"/>
      <c r="C92" s="8" t="s">
        <v>26</v>
      </c>
      <c r="D92" s="36">
        <v>0</v>
      </c>
      <c r="AI92" s="13"/>
      <c r="AJ92" s="13"/>
      <c r="AL92" s="24"/>
      <c r="AM92" s="24"/>
      <c r="AT92" s="24"/>
      <c r="AU92" s="21"/>
      <c r="AV92" s="21"/>
      <c r="AW92" s="12"/>
      <c r="AX92" s="31"/>
      <c r="AY92" s="31"/>
      <c r="AZ92" s="31"/>
      <c r="BA92" s="31"/>
    </row>
    <row r="93" spans="2:53" x14ac:dyDescent="0.25">
      <c r="B93" s="8"/>
      <c r="C93" s="8" t="s">
        <v>27</v>
      </c>
      <c r="D93" s="36">
        <v>6.3328424153166404E-2</v>
      </c>
      <c r="AI93" s="13"/>
      <c r="AJ93" s="13"/>
      <c r="AL93" s="24"/>
      <c r="AM93" s="24"/>
      <c r="AT93" s="24"/>
      <c r="AU93" s="25"/>
      <c r="AV93" s="19"/>
      <c r="AW93" s="31"/>
      <c r="AX93" s="31"/>
      <c r="AY93" s="31"/>
      <c r="AZ93" s="31"/>
      <c r="BA93" s="31"/>
    </row>
    <row r="94" spans="2:53" ht="15.75" x14ac:dyDescent="0.25">
      <c r="B94" s="8"/>
      <c r="C94" s="8" t="s">
        <v>28</v>
      </c>
      <c r="D94" s="36">
        <v>339.5</v>
      </c>
      <c r="AI94" s="13"/>
      <c r="AJ94" s="13"/>
      <c r="AL94" s="24"/>
      <c r="AM94" s="24"/>
      <c r="AT94" s="24"/>
      <c r="AU94" s="21"/>
      <c r="AV94" s="21"/>
      <c r="AW94" s="31"/>
      <c r="AX94" s="31"/>
      <c r="AY94" s="31"/>
      <c r="AZ94" s="31"/>
      <c r="BA94" s="31"/>
    </row>
    <row r="95" spans="2:53" x14ac:dyDescent="0.25">
      <c r="B95" s="8"/>
      <c r="C95" s="8" t="s">
        <v>29</v>
      </c>
      <c r="D95" s="36">
        <v>61.386602680023699</v>
      </c>
      <c r="AI95" s="13"/>
      <c r="AJ95" s="13"/>
      <c r="AL95" s="24"/>
      <c r="AM95" s="24"/>
      <c r="AW95" s="19"/>
    </row>
    <row r="96" spans="2:53" x14ac:dyDescent="0.25">
      <c r="B96" s="8"/>
      <c r="C96" s="8" t="s">
        <v>30</v>
      </c>
      <c r="D96" s="36">
        <v>58.553374864022601</v>
      </c>
      <c r="AI96" s="14"/>
      <c r="AJ96" s="14"/>
      <c r="AL96" s="24"/>
      <c r="AM96" s="24"/>
      <c r="AU96" s="19"/>
      <c r="AV96" s="19"/>
      <c r="AW96" s="19"/>
      <c r="AX96" s="19"/>
      <c r="AY96" s="19"/>
    </row>
    <row r="97" spans="2:52" x14ac:dyDescent="0.25">
      <c r="B97" s="8"/>
      <c r="C97" s="8" t="s">
        <v>31</v>
      </c>
      <c r="D97" s="36">
        <v>60.4421934080233</v>
      </c>
      <c r="AI97" s="13"/>
      <c r="AJ97" s="13"/>
      <c r="AL97" s="24"/>
      <c r="AM97" s="24"/>
      <c r="AT97" s="24"/>
      <c r="AU97" s="19"/>
      <c r="AV97" s="19"/>
      <c r="AW97" s="30"/>
      <c r="AX97" s="29"/>
      <c r="AY97" s="32"/>
    </row>
    <row r="98" spans="2:52" ht="15.75" x14ac:dyDescent="0.25">
      <c r="B98" s="8"/>
      <c r="C98" s="8" t="s">
        <v>32</v>
      </c>
      <c r="D98" s="36">
        <v>186.77540500736399</v>
      </c>
      <c r="AI98" s="13"/>
      <c r="AJ98" s="13"/>
      <c r="AL98" s="24"/>
      <c r="AM98" s="24"/>
      <c r="AT98" s="24"/>
      <c r="AU98" s="21"/>
      <c r="AV98" s="21"/>
      <c r="AW98" s="12"/>
      <c r="AX98" s="31"/>
      <c r="AY98" s="31"/>
      <c r="AZ98" s="31"/>
    </row>
    <row r="99" spans="2:52" x14ac:dyDescent="0.25">
      <c r="B99" s="8"/>
      <c r="C99" s="8" t="s">
        <v>33</v>
      </c>
      <c r="D99" s="36">
        <v>185.104565537555</v>
      </c>
      <c r="AI99" s="13"/>
      <c r="AJ99" s="13"/>
      <c r="AL99" s="24"/>
      <c r="AM99" s="24"/>
      <c r="AT99" s="24"/>
      <c r="AU99" s="25"/>
      <c r="AV99" s="19"/>
      <c r="AW99" s="31"/>
      <c r="AX99" s="31"/>
      <c r="AY99" s="31"/>
      <c r="AZ99" s="31"/>
    </row>
    <row r="100" spans="2:52" ht="15.75" x14ac:dyDescent="0.25">
      <c r="B100" s="8"/>
      <c r="C100" s="8" t="s">
        <v>34</v>
      </c>
      <c r="D100" s="36">
        <v>51.709302325581397</v>
      </c>
      <c r="AI100" s="13"/>
      <c r="AJ100" s="13"/>
      <c r="AL100" s="24"/>
      <c r="AM100" s="24"/>
      <c r="AT100" s="24"/>
      <c r="AU100" s="21"/>
      <c r="AV100" s="21"/>
      <c r="AW100" s="31"/>
      <c r="AX100" s="31"/>
      <c r="AY100" s="31"/>
      <c r="AZ100" s="31"/>
    </row>
    <row r="101" spans="2:52" x14ac:dyDescent="0.25">
      <c r="B101" s="8"/>
      <c r="C101" s="8" t="s">
        <v>35</v>
      </c>
      <c r="D101" s="36">
        <v>49.697674418604699</v>
      </c>
      <c r="AI101" s="13"/>
      <c r="AJ101" s="13"/>
      <c r="AL101" s="24"/>
      <c r="AM101" s="24"/>
    </row>
    <row r="102" spans="2:52" x14ac:dyDescent="0.25">
      <c r="B102" s="8"/>
      <c r="C102" s="8" t="s">
        <v>36</v>
      </c>
      <c r="D102" s="36">
        <v>169.12402542209901</v>
      </c>
      <c r="AI102" s="13"/>
      <c r="AJ102" s="13"/>
      <c r="AL102" s="24"/>
      <c r="AM102" s="24"/>
      <c r="AU102" s="19"/>
      <c r="AV102" s="19"/>
      <c r="AW102" s="19"/>
      <c r="AX102" s="19"/>
      <c r="AY102" s="19"/>
    </row>
    <row r="103" spans="2:52" x14ac:dyDescent="0.25">
      <c r="B103" s="8"/>
      <c r="C103" s="8" t="s">
        <v>37</v>
      </c>
      <c r="D103" s="36">
        <v>166.57805542633099</v>
      </c>
      <c r="AI103" s="13"/>
      <c r="AJ103" s="13"/>
      <c r="AL103" s="24"/>
      <c r="AM103" s="24"/>
      <c r="AT103" s="24"/>
      <c r="AU103" s="19"/>
      <c r="AV103" s="19"/>
      <c r="AW103" s="30"/>
      <c r="AX103" s="29"/>
      <c r="AY103" s="32"/>
    </row>
    <row r="104" spans="2:52" ht="15.75" x14ac:dyDescent="0.25">
      <c r="B104" s="8"/>
      <c r="C104" s="8" t="s">
        <v>38</v>
      </c>
      <c r="D104" s="36">
        <v>195.90723270440299</v>
      </c>
      <c r="AI104" s="13"/>
      <c r="AJ104" s="13"/>
      <c r="AL104" s="24"/>
      <c r="AM104" s="24"/>
      <c r="AT104" s="24"/>
      <c r="AU104" s="21"/>
      <c r="AV104" s="21"/>
      <c r="AW104" s="12"/>
      <c r="AX104" s="31"/>
      <c r="AY104" s="31"/>
      <c r="AZ104" s="31"/>
    </row>
    <row r="105" spans="2:52" x14ac:dyDescent="0.25">
      <c r="B105" s="8"/>
      <c r="C105" s="8" t="s">
        <v>39</v>
      </c>
      <c r="D105" s="36">
        <v>194.25943396226401</v>
      </c>
      <c r="AI105" s="13"/>
      <c r="AJ105" s="13"/>
      <c r="AL105" s="24"/>
      <c r="AM105" s="24"/>
      <c r="AT105" s="24"/>
      <c r="AU105" s="25"/>
      <c r="AV105" s="19"/>
      <c r="AW105" s="31"/>
      <c r="AX105" s="31"/>
      <c r="AY105" s="31"/>
      <c r="AZ105" s="31"/>
    </row>
    <row r="106" spans="2:52" ht="15.75" x14ac:dyDescent="0.25">
      <c r="B106" s="8"/>
      <c r="C106" s="8" t="s">
        <v>40</v>
      </c>
      <c r="D106" s="36">
        <v>17.163556611398999</v>
      </c>
      <c r="AI106" s="13"/>
      <c r="AJ106" s="13"/>
      <c r="AL106" s="24"/>
      <c r="AM106" s="24"/>
      <c r="AT106" s="24"/>
      <c r="AU106" s="21"/>
      <c r="AV106" s="21"/>
      <c r="AW106" s="31"/>
      <c r="AX106" s="31"/>
      <c r="AY106" s="31"/>
      <c r="AZ106" s="31"/>
    </row>
    <row r="107" spans="2:52" x14ac:dyDescent="0.25">
      <c r="B107" s="8"/>
      <c r="C107" s="8" t="s">
        <v>41</v>
      </c>
      <c r="D107" s="36">
        <v>17.2860903101605</v>
      </c>
      <c r="AI107" s="13"/>
      <c r="AJ107" s="13"/>
      <c r="AL107" s="24"/>
      <c r="AM107" s="24"/>
    </row>
    <row r="108" spans="2:52" x14ac:dyDescent="0.25">
      <c r="B108" s="8"/>
      <c r="C108" s="8" t="s">
        <v>42</v>
      </c>
      <c r="D108" s="36">
        <v>17.2017958666667</v>
      </c>
      <c r="AI108" s="13"/>
      <c r="AJ108" s="13"/>
      <c r="AL108" s="24"/>
      <c r="AM108" s="24"/>
      <c r="AU108" s="19"/>
      <c r="AV108" s="19"/>
      <c r="AW108" s="19"/>
      <c r="AX108" s="19"/>
      <c r="AY108" s="19"/>
    </row>
    <row r="109" spans="2:52" x14ac:dyDescent="0.25">
      <c r="B109" s="8"/>
      <c r="C109" s="8" t="s">
        <v>43</v>
      </c>
      <c r="D109" s="36">
        <v>17.322096958904201</v>
      </c>
      <c r="AI109" s="13"/>
      <c r="AJ109" s="13"/>
      <c r="AL109" s="24"/>
      <c r="AM109" s="24"/>
      <c r="AT109" s="24"/>
      <c r="AU109" s="19"/>
      <c r="AV109" s="19"/>
      <c r="AW109" s="30"/>
      <c r="AX109" s="29"/>
      <c r="AY109" s="32"/>
    </row>
    <row r="110" spans="2:52" ht="15.75" x14ac:dyDescent="0.25">
      <c r="B110" s="8"/>
      <c r="C110" s="8" t="s">
        <v>44</v>
      </c>
      <c r="D110" s="36">
        <v>15.9797245</v>
      </c>
      <c r="AI110" s="15"/>
      <c r="AJ110" s="15"/>
      <c r="AL110" s="24"/>
      <c r="AM110" s="24"/>
      <c r="AT110" s="24"/>
      <c r="AU110" s="21"/>
      <c r="AV110" s="21"/>
      <c r="AW110" s="12"/>
      <c r="AX110" s="31"/>
      <c r="AY110" s="31"/>
      <c r="AZ110" s="31"/>
    </row>
    <row r="111" spans="2:52" x14ac:dyDescent="0.25">
      <c r="B111" s="8"/>
      <c r="C111" s="8" t="s">
        <v>45</v>
      </c>
      <c r="D111" s="36">
        <v>15.424705428571301</v>
      </c>
      <c r="AI111" s="15"/>
      <c r="AJ111" s="15"/>
      <c r="AL111" s="24"/>
      <c r="AM111" s="24"/>
      <c r="AT111" s="24"/>
      <c r="AU111" s="25"/>
      <c r="AV111" s="19"/>
      <c r="AW111" s="31"/>
      <c r="AX111" s="31"/>
      <c r="AY111" s="31"/>
      <c r="AZ111" s="31"/>
    </row>
    <row r="112" spans="2:52" ht="15.75" x14ac:dyDescent="0.25">
      <c r="B112" s="8"/>
      <c r="C112" s="8" t="s">
        <v>46</v>
      </c>
      <c r="D112" s="36">
        <v>0.19689119170984501</v>
      </c>
      <c r="AI112" s="15"/>
      <c r="AJ112" s="15"/>
      <c r="AL112" s="24"/>
      <c r="AM112" s="24"/>
      <c r="AT112" s="24"/>
      <c r="AU112" s="21"/>
      <c r="AV112" s="21"/>
      <c r="AW112" s="31"/>
      <c r="AX112" s="31"/>
      <c r="AY112" s="31"/>
      <c r="AZ112" s="31"/>
    </row>
    <row r="113" spans="2:52" x14ac:dyDescent="0.25">
      <c r="B113" s="8"/>
      <c r="C113" s="8" t="s">
        <v>47</v>
      </c>
      <c r="D113" s="36">
        <v>0.19251336898395699</v>
      </c>
      <c r="AI113" s="15"/>
      <c r="AJ113" s="15"/>
      <c r="AL113" s="24"/>
      <c r="AM113" s="24"/>
    </row>
    <row r="114" spans="2:52" x14ac:dyDescent="0.25">
      <c r="B114" s="8"/>
      <c r="C114" s="8" t="s">
        <v>48</v>
      </c>
      <c r="D114" s="36">
        <v>8.7202072538860094</v>
      </c>
      <c r="AI114" s="15"/>
      <c r="AJ114" s="15"/>
      <c r="AL114" s="24"/>
      <c r="AM114" s="24"/>
      <c r="AU114" s="19"/>
      <c r="AV114" s="19"/>
      <c r="AW114" s="19"/>
      <c r="AX114" s="19"/>
      <c r="AY114" s="19"/>
    </row>
    <row r="115" spans="2:52" x14ac:dyDescent="0.25">
      <c r="B115" s="8"/>
      <c r="C115" s="8" t="s">
        <v>49</v>
      </c>
      <c r="D115" s="36">
        <v>8.9251336898395692</v>
      </c>
      <c r="AI115" s="13"/>
      <c r="AJ115" s="13"/>
      <c r="AL115" s="24"/>
      <c r="AM115" s="24"/>
      <c r="AT115" s="24"/>
      <c r="AU115" s="19"/>
      <c r="AV115" s="19"/>
      <c r="AW115" s="30"/>
      <c r="AX115" s="29"/>
      <c r="AY115" s="32"/>
    </row>
    <row r="116" spans="2:52" ht="15.75" x14ac:dyDescent="0.25">
      <c r="B116" s="8"/>
      <c r="C116" s="8" t="s">
        <v>50</v>
      </c>
      <c r="D116" s="36">
        <v>93.893782383419705</v>
      </c>
      <c r="AI116" s="13"/>
      <c r="AJ116" s="13"/>
      <c r="AL116" s="24"/>
      <c r="AM116" s="24"/>
      <c r="AT116" s="24"/>
      <c r="AU116" s="21"/>
      <c r="AV116" s="21"/>
      <c r="AW116" s="12"/>
      <c r="AX116" s="31"/>
      <c r="AY116" s="31"/>
      <c r="AZ116" s="31"/>
    </row>
    <row r="117" spans="2:52" x14ac:dyDescent="0.25">
      <c r="B117" s="8"/>
      <c r="C117" s="8" t="s">
        <v>51</v>
      </c>
      <c r="D117" s="36">
        <v>93.946524064171101</v>
      </c>
      <c r="AI117" s="13"/>
      <c r="AJ117" s="13"/>
      <c r="AL117" s="24"/>
      <c r="AM117" s="24"/>
      <c r="AT117" s="24"/>
      <c r="AU117" s="25"/>
      <c r="AV117" s="19"/>
      <c r="AW117" s="31"/>
      <c r="AX117" s="31"/>
      <c r="AY117" s="31"/>
      <c r="AZ117" s="31"/>
    </row>
    <row r="118" spans="2:52" ht="15.75" x14ac:dyDescent="0.25">
      <c r="B118" s="8"/>
      <c r="C118" s="8" t="s">
        <v>52</v>
      </c>
      <c r="D118" s="36">
        <v>0</v>
      </c>
      <c r="AI118" s="13"/>
      <c r="AJ118" s="13"/>
      <c r="AL118" s="24"/>
      <c r="AM118" s="24"/>
      <c r="AT118" s="24"/>
      <c r="AU118" s="21"/>
      <c r="AV118" s="21"/>
      <c r="AW118" s="31"/>
      <c r="AX118" s="31"/>
      <c r="AY118" s="31"/>
      <c r="AZ118" s="31"/>
    </row>
    <row r="119" spans="2:52" x14ac:dyDescent="0.25">
      <c r="B119" s="8"/>
      <c r="C119" s="8" t="s">
        <v>53</v>
      </c>
      <c r="D119" s="36">
        <v>0</v>
      </c>
      <c r="AI119" s="13"/>
      <c r="AJ119" s="13"/>
      <c r="AL119" s="24"/>
      <c r="AM119" s="24"/>
    </row>
    <row r="120" spans="2:52" x14ac:dyDescent="0.25">
      <c r="B120" s="8"/>
      <c r="C120" s="8" t="s">
        <v>54</v>
      </c>
      <c r="D120" s="36">
        <v>70.754716981132106</v>
      </c>
      <c r="AI120" s="13"/>
      <c r="AJ120" s="13"/>
      <c r="AL120" s="24"/>
      <c r="AM120" s="24"/>
      <c r="AU120" s="19"/>
      <c r="AV120" s="19"/>
      <c r="AW120" s="19"/>
      <c r="AX120" s="19"/>
      <c r="AY120" s="19"/>
    </row>
    <row r="121" spans="2:52" x14ac:dyDescent="0.25">
      <c r="B121" s="8"/>
      <c r="C121" s="8" t="s">
        <v>55</v>
      </c>
      <c r="D121" s="37">
        <v>68.867924528301899</v>
      </c>
      <c r="AI121" s="13"/>
      <c r="AJ121" s="13"/>
      <c r="AL121" s="24"/>
      <c r="AM121" s="24"/>
      <c r="AT121" s="24"/>
      <c r="AU121" s="19"/>
      <c r="AV121" s="19"/>
      <c r="AW121" s="30"/>
      <c r="AX121" s="29"/>
      <c r="AY121" s="32"/>
    </row>
    <row r="122" spans="2:52" ht="15.75" x14ac:dyDescent="0.25">
      <c r="B122" s="8"/>
      <c r="C122" s="8" t="s">
        <v>56</v>
      </c>
      <c r="D122" s="37">
        <v>22.325581395348799</v>
      </c>
      <c r="AI122" s="13"/>
      <c r="AJ122" s="13"/>
      <c r="AL122" s="24"/>
      <c r="AM122" s="24"/>
      <c r="AT122" s="24"/>
      <c r="AU122" s="21"/>
      <c r="AV122" s="21"/>
      <c r="AW122" s="12"/>
      <c r="AX122" s="31"/>
      <c r="AY122" s="31"/>
      <c r="AZ122" s="31"/>
    </row>
    <row r="123" spans="2:52" x14ac:dyDescent="0.25">
      <c r="B123" s="8"/>
      <c r="C123" s="8" t="s">
        <v>57</v>
      </c>
      <c r="D123" s="37">
        <v>19.5348837209302</v>
      </c>
      <c r="AI123" s="13"/>
      <c r="AJ123" s="13"/>
      <c r="AL123" s="24"/>
      <c r="AM123" s="24"/>
      <c r="AT123" s="24"/>
      <c r="AU123" s="25"/>
      <c r="AV123" s="19"/>
      <c r="AW123" s="31"/>
      <c r="AX123" s="31"/>
      <c r="AY123" s="31"/>
      <c r="AZ123" s="31"/>
    </row>
    <row r="124" spans="2:52" ht="15.75" x14ac:dyDescent="0.25">
      <c r="B124" s="8"/>
      <c r="C124" s="8" t="s">
        <v>58</v>
      </c>
      <c r="D124" s="37">
        <v>-0.52029415924197397</v>
      </c>
      <c r="AI124" s="13"/>
      <c r="AJ124" s="13"/>
      <c r="AL124" s="24"/>
      <c r="AM124" s="24"/>
      <c r="AT124" s="24"/>
      <c r="AU124" s="21"/>
      <c r="AV124" s="21"/>
      <c r="AW124" s="31"/>
      <c r="AX124" s="31"/>
      <c r="AY124" s="31"/>
      <c r="AZ124" s="31"/>
    </row>
    <row r="125" spans="2:52" x14ac:dyDescent="0.25">
      <c r="B125" s="8"/>
      <c r="C125" s="8" t="s">
        <v>59</v>
      </c>
      <c r="D125" s="37">
        <v>-0.55804834466669995</v>
      </c>
      <c r="AI125" s="13"/>
      <c r="AJ125" s="13"/>
      <c r="AL125" s="24"/>
      <c r="AM125" s="24"/>
    </row>
    <row r="126" spans="2:52" x14ac:dyDescent="0.25">
      <c r="B126" s="8"/>
      <c r="C126" s="8" t="s">
        <v>60</v>
      </c>
      <c r="D126" s="37">
        <v>0.3</v>
      </c>
      <c r="AI126" s="13"/>
      <c r="AJ126" s="13"/>
      <c r="AL126" s="24"/>
      <c r="AM126" s="24"/>
    </row>
    <row r="127" spans="2:52" x14ac:dyDescent="0.25">
      <c r="C127" s="1" t="s">
        <v>61</v>
      </c>
      <c r="D127" s="36">
        <v>14.4918998527246</v>
      </c>
      <c r="AI127" s="13"/>
      <c r="AJ127" s="13"/>
      <c r="AL127" s="24"/>
      <c r="AM127" s="24"/>
    </row>
    <row r="128" spans="2:52" x14ac:dyDescent="0.25">
      <c r="C128" s="1" t="s">
        <v>62</v>
      </c>
      <c r="D128" s="36">
        <v>13.962264150943399</v>
      </c>
      <c r="AI128" s="13"/>
      <c r="AJ128" s="13"/>
      <c r="AL128" s="24"/>
      <c r="AM128" s="24"/>
    </row>
    <row r="129" spans="3:39" x14ac:dyDescent="0.25">
      <c r="C129" s="1" t="s">
        <v>63</v>
      </c>
      <c r="D129" s="36">
        <v>22.325581395348799</v>
      </c>
      <c r="AI129" s="13"/>
      <c r="AJ129" s="13"/>
      <c r="AL129" s="24"/>
      <c r="AM129" s="24"/>
    </row>
    <row r="130" spans="3:39" x14ac:dyDescent="0.25">
      <c r="C130" s="1" t="s">
        <v>64</v>
      </c>
      <c r="D130" s="36">
        <v>14.4918998527246</v>
      </c>
      <c r="AI130" s="13"/>
      <c r="AJ130" s="13"/>
      <c r="AL130" s="24"/>
      <c r="AM130" s="24"/>
    </row>
    <row r="131" spans="3:39" x14ac:dyDescent="0.25">
      <c r="C131" s="1" t="s">
        <v>65</v>
      </c>
      <c r="D131" s="36">
        <v>13.962264150943399</v>
      </c>
      <c r="AI131" s="16"/>
      <c r="AJ131" s="16"/>
      <c r="AK131" s="26"/>
      <c r="AL131" s="26"/>
      <c r="AM131" s="26"/>
    </row>
    <row r="132" spans="3:39" x14ac:dyDescent="0.25">
      <c r="C132" s="1" t="s">
        <v>66</v>
      </c>
      <c r="D132" s="36">
        <v>22.325581395348799</v>
      </c>
      <c r="AI132" s="16"/>
      <c r="AJ132" s="16"/>
      <c r="AK132" s="26"/>
      <c r="AL132" s="26"/>
      <c r="AM132" s="26"/>
    </row>
    <row r="133" spans="3:39" x14ac:dyDescent="0.25">
      <c r="C133" s="1" t="s">
        <v>67</v>
      </c>
      <c r="D133" s="36" t="s">
        <v>103</v>
      </c>
      <c r="AI133" s="16"/>
      <c r="AJ133" s="16"/>
      <c r="AK133" s="26"/>
      <c r="AL133" s="26"/>
      <c r="AM133" s="26"/>
    </row>
    <row r="134" spans="3:39" x14ac:dyDescent="0.25">
      <c r="C134" s="1" t="s">
        <v>68</v>
      </c>
      <c r="D134" s="36" t="s">
        <v>103</v>
      </c>
      <c r="AI134" s="16"/>
      <c r="AJ134" s="16"/>
      <c r="AK134" s="26"/>
      <c r="AL134" s="24"/>
      <c r="AM134" s="24"/>
    </row>
    <row r="135" spans="3:39" x14ac:dyDescent="0.25">
      <c r="C135" s="1" t="s">
        <v>69</v>
      </c>
      <c r="D135" s="36">
        <v>4.1213114705210501</v>
      </c>
      <c r="AI135" s="16"/>
      <c r="AJ135" s="16"/>
      <c r="AK135" s="26"/>
      <c r="AL135" s="24"/>
      <c r="AM135" s="24"/>
    </row>
    <row r="136" spans="3:39" x14ac:dyDescent="0.25">
      <c r="C136" s="1" t="s">
        <v>70</v>
      </c>
      <c r="D136" s="36">
        <v>3.49484655674744</v>
      </c>
      <c r="AI136" s="16"/>
      <c r="AJ136" s="16"/>
      <c r="AK136" s="26"/>
      <c r="AL136" s="24"/>
      <c r="AM136" s="24"/>
    </row>
    <row r="137" spans="3:39" x14ac:dyDescent="0.25">
      <c r="C137" s="1" t="s">
        <v>71</v>
      </c>
      <c r="D137" s="36">
        <v>12.4840000000004</v>
      </c>
      <c r="AI137" s="13"/>
      <c r="AJ137" s="13"/>
      <c r="AL137" s="24"/>
      <c r="AM137" s="24"/>
    </row>
    <row r="138" spans="3:39" x14ac:dyDescent="0.25">
      <c r="C138" s="1" t="s">
        <v>72</v>
      </c>
      <c r="D138" s="36" t="s">
        <v>103</v>
      </c>
      <c r="AI138" s="13"/>
      <c r="AJ138" s="13"/>
      <c r="AL138" s="24"/>
      <c r="AM138" s="24"/>
    </row>
    <row r="139" spans="3:39" x14ac:dyDescent="0.25">
      <c r="C139" s="1" t="s">
        <v>73</v>
      </c>
      <c r="D139" s="36" t="s">
        <v>103</v>
      </c>
      <c r="AI139" s="13"/>
      <c r="AJ139" s="13"/>
      <c r="AL139" s="24"/>
      <c r="AM139" s="24"/>
    </row>
    <row r="140" spans="3:39" x14ac:dyDescent="0.25">
      <c r="C140" s="1" t="s">
        <v>74</v>
      </c>
      <c r="D140" s="36">
        <v>7.1362970959078798</v>
      </c>
      <c r="AI140" s="13"/>
      <c r="AJ140" s="13"/>
      <c r="AL140" s="24"/>
      <c r="AM140" s="24"/>
    </row>
    <row r="141" spans="3:39" x14ac:dyDescent="0.25">
      <c r="C141" s="1" t="s">
        <v>75</v>
      </c>
      <c r="D141" s="36">
        <v>6.3312263197409004</v>
      </c>
      <c r="AI141" s="13"/>
      <c r="AJ141" s="13"/>
      <c r="AL141" s="24"/>
      <c r="AM141" s="24"/>
    </row>
    <row r="142" spans="3:39" x14ac:dyDescent="0.25">
      <c r="C142" s="1" t="s">
        <v>76</v>
      </c>
      <c r="D142" s="36">
        <v>36.739804878048801</v>
      </c>
      <c r="AI142" s="13"/>
      <c r="AJ142" s="13"/>
      <c r="AL142" s="24"/>
      <c r="AM142" s="24"/>
    </row>
    <row r="143" spans="3:39" x14ac:dyDescent="0.25">
      <c r="C143" s="1" t="s">
        <v>77</v>
      </c>
      <c r="D143" s="36">
        <v>14.4918998527246</v>
      </c>
      <c r="AI143" s="13"/>
      <c r="AJ143" s="13"/>
      <c r="AL143" s="24"/>
      <c r="AM143" s="24"/>
    </row>
    <row r="144" spans="3:39" x14ac:dyDescent="0.25">
      <c r="C144" s="1" t="s">
        <v>78</v>
      </c>
      <c r="D144" s="36">
        <v>13.9617083946981</v>
      </c>
      <c r="AI144" s="13"/>
      <c r="AJ144" s="13"/>
      <c r="AL144" s="24"/>
      <c r="AM144" s="24"/>
    </row>
    <row r="145" spans="2:39" x14ac:dyDescent="0.25">
      <c r="B145" s="17"/>
      <c r="C145" s="17" t="s">
        <v>79</v>
      </c>
      <c r="D145" s="38">
        <v>12.1944035346097</v>
      </c>
      <c r="AI145" s="13"/>
      <c r="AJ145" s="13"/>
      <c r="AL145" s="24"/>
      <c r="AM145" s="24"/>
    </row>
    <row r="146" spans="2:39" x14ac:dyDescent="0.25">
      <c r="B146" s="17"/>
      <c r="C146" s="17" t="s">
        <v>80</v>
      </c>
      <c r="D146" s="34">
        <v>8.8365243004418303</v>
      </c>
      <c r="AI146" s="13"/>
      <c r="AJ146" s="13"/>
      <c r="AL146" s="24"/>
      <c r="AM146" s="24"/>
    </row>
    <row r="147" spans="2:39" x14ac:dyDescent="0.25">
      <c r="B147" s="17"/>
      <c r="C147" s="17" t="s">
        <v>81</v>
      </c>
      <c r="D147" s="34">
        <v>6.8924889543446204</v>
      </c>
      <c r="AI147" s="13"/>
      <c r="AJ147" s="13"/>
      <c r="AL147" s="24"/>
      <c r="AM147" s="24"/>
    </row>
    <row r="148" spans="2:39" x14ac:dyDescent="0.25">
      <c r="B148" s="17"/>
      <c r="C148" s="17" t="s">
        <v>82</v>
      </c>
      <c r="D148" s="34">
        <v>4.2415316642120802</v>
      </c>
      <c r="AI148" s="13"/>
      <c r="AJ148" s="13"/>
      <c r="AL148" s="24"/>
      <c r="AM148" s="24"/>
    </row>
    <row r="149" spans="2:39" x14ac:dyDescent="0.25">
      <c r="B149" s="17"/>
      <c r="C149" s="17" t="s">
        <v>83</v>
      </c>
      <c r="D149" s="34" t="s">
        <v>103</v>
      </c>
      <c r="AI149" s="13"/>
      <c r="AJ149" s="13"/>
      <c r="AL149" s="24"/>
      <c r="AM149" s="24"/>
    </row>
    <row r="150" spans="2:39" x14ac:dyDescent="0.25">
      <c r="B150" s="17"/>
      <c r="C150" s="17" t="s">
        <v>84</v>
      </c>
      <c r="D150" s="34" t="s">
        <v>103</v>
      </c>
      <c r="AI150" s="13"/>
      <c r="AJ150" s="13"/>
      <c r="AL150" s="24"/>
      <c r="AM150" s="24"/>
    </row>
    <row r="151" spans="2:39" x14ac:dyDescent="0.25">
      <c r="B151" s="17"/>
      <c r="C151" s="17" t="s">
        <v>85</v>
      </c>
      <c r="D151" s="34" t="s">
        <v>103</v>
      </c>
      <c r="AI151" s="13"/>
      <c r="AJ151" s="13"/>
      <c r="AL151" s="24"/>
      <c r="AM151" s="24"/>
    </row>
    <row r="152" spans="2:39" x14ac:dyDescent="0.25">
      <c r="B152" s="17"/>
      <c r="C152" s="17" t="s">
        <v>86</v>
      </c>
      <c r="D152" s="34" t="s">
        <v>103</v>
      </c>
      <c r="AI152" s="13"/>
      <c r="AJ152" s="13"/>
      <c r="AM152" s="24"/>
    </row>
    <row r="153" spans="2:39" x14ac:dyDescent="0.25">
      <c r="B153" s="17"/>
      <c r="C153" s="17" t="s">
        <v>87</v>
      </c>
      <c r="D153" s="34" t="s">
        <v>103</v>
      </c>
      <c r="AI153" s="13"/>
      <c r="AJ153" s="13"/>
      <c r="AM153" s="24"/>
    </row>
    <row r="154" spans="2:39" x14ac:dyDescent="0.25">
      <c r="B154" s="17"/>
      <c r="C154" s="17" t="s">
        <v>88</v>
      </c>
      <c r="D154" s="34" t="s">
        <v>103</v>
      </c>
      <c r="AI154" s="13"/>
      <c r="AJ154" s="13"/>
      <c r="AM154" s="24"/>
    </row>
    <row r="155" spans="2:39" x14ac:dyDescent="0.25">
      <c r="B155" s="17"/>
      <c r="C155" s="17" t="s">
        <v>89</v>
      </c>
      <c r="D155" s="34" t="s">
        <v>103</v>
      </c>
      <c r="AI155" s="18"/>
      <c r="AJ155" s="18"/>
      <c r="AK155" s="25"/>
      <c r="AM155" s="24"/>
    </row>
    <row r="156" spans="2:39" x14ac:dyDescent="0.25">
      <c r="B156" s="17"/>
      <c r="C156" s="17" t="s">
        <v>90</v>
      </c>
      <c r="D156" s="34">
        <v>0.66734693877550999</v>
      </c>
      <c r="AK156" s="25"/>
    </row>
    <row r="157" spans="2:39" x14ac:dyDescent="0.25">
      <c r="B157" s="17"/>
      <c r="C157" s="17" t="s">
        <v>91</v>
      </c>
      <c r="D157" s="34">
        <v>0.79233333120545402</v>
      </c>
      <c r="AK157" s="25"/>
    </row>
    <row r="158" spans="2:39" x14ac:dyDescent="0.25">
      <c r="B158" s="17"/>
      <c r="C158" s="17" t="s">
        <v>92</v>
      </c>
      <c r="D158" s="34">
        <v>0</v>
      </c>
      <c r="AK158" s="25"/>
    </row>
    <row r="159" spans="2:39" x14ac:dyDescent="0.25">
      <c r="B159" s="17"/>
      <c r="C159" s="17" t="s">
        <v>93</v>
      </c>
      <c r="D159" s="34">
        <v>78.645066273932301</v>
      </c>
    </row>
    <row r="160" spans="2:39" x14ac:dyDescent="0.25">
      <c r="B160" s="17"/>
      <c r="C160" s="17" t="s">
        <v>94</v>
      </c>
      <c r="D160" s="34">
        <v>73.696612665684796</v>
      </c>
    </row>
    <row r="161" spans="2:4" x14ac:dyDescent="0.25">
      <c r="B161" s="17"/>
      <c r="C161" s="17" t="s">
        <v>95</v>
      </c>
      <c r="D161" s="34">
        <v>90.992370741286194</v>
      </c>
    </row>
    <row r="162" spans="2:4" x14ac:dyDescent="0.25">
      <c r="B162" s="17"/>
      <c r="C162" s="17" t="s">
        <v>96</v>
      </c>
      <c r="D162" s="34">
        <v>93.9550168172631</v>
      </c>
    </row>
    <row r="163" spans="2:4" x14ac:dyDescent="0.25">
      <c r="B163" s="8"/>
      <c r="C163" s="8" t="s">
        <v>97</v>
      </c>
      <c r="D163" s="34">
        <v>77</v>
      </c>
    </row>
    <row r="164" spans="2:4" x14ac:dyDescent="0.25">
      <c r="B164" s="8"/>
      <c r="C164" s="8" t="s">
        <v>98</v>
      </c>
      <c r="D164" s="34">
        <v>26.093942071674</v>
      </c>
    </row>
    <row r="165" spans="2:4" x14ac:dyDescent="0.25">
      <c r="B165" s="8"/>
      <c r="C165" s="8" t="s">
        <v>99</v>
      </c>
      <c r="D165" s="34">
        <v>240</v>
      </c>
    </row>
    <row r="166" spans="2:4" x14ac:dyDescent="0.25">
      <c r="C166" s="1" t="s">
        <v>100</v>
      </c>
      <c r="D166" s="34">
        <v>0</v>
      </c>
    </row>
    <row r="167" spans="2:4" x14ac:dyDescent="0.25">
      <c r="C167" s="1" t="s">
        <v>101</v>
      </c>
      <c r="D167" s="34">
        <v>81</v>
      </c>
    </row>
    <row r="168" spans="2:4" x14ac:dyDescent="0.25">
      <c r="C168" s="1" t="s">
        <v>102</v>
      </c>
      <c r="D168" s="34">
        <v>46</v>
      </c>
    </row>
  </sheetData>
  <mergeCells count="11">
    <mergeCell ref="S61:T61"/>
    <mergeCell ref="S30:T30"/>
    <mergeCell ref="S41:T41"/>
    <mergeCell ref="S42:T42"/>
    <mergeCell ref="S43:T43"/>
    <mergeCell ref="S53:T53"/>
    <mergeCell ref="R19:U19"/>
    <mergeCell ref="R35:T35"/>
    <mergeCell ref="S51:T51"/>
    <mergeCell ref="S52:T52"/>
    <mergeCell ref="S56:T56"/>
  </mergeCells>
  <phoneticPr fontId="19" type="noConversion"/>
  <pageMargins left="0.7" right="0.7" top="0.75" bottom="0.75" header="0.3" footer="0.3"/>
  <pageSetup scale="96" orientation="portrait" r:id="rId1"/>
  <headerFooter alignWithMargins="0"/>
  <ignoredErrors>
    <ignoredError sqref="N3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PSGReport</vt:lpstr>
      <vt:lpstr>PSGReport!Print_Area</vt:lpstr>
    </vt:vector>
  </TitlesOfParts>
  <Company>Partners HealthCare System,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Sands, Scott A.,Ph.D.</cp:lastModifiedBy>
  <cp:lastPrinted>2021-11-04T18:03:56Z</cp:lastPrinted>
  <dcterms:created xsi:type="dcterms:W3CDTF">2013-02-13T17:17:48Z</dcterms:created>
  <dcterms:modified xsi:type="dcterms:W3CDTF">2022-04-12T19:34:05Z</dcterms:modified>
</cp:coreProperties>
</file>