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1070" windowHeight="10230" activeTab="2"/>
  </bookViews>
  <sheets>
    <sheet name="Spend Data" sheetId="2" r:id="rId1"/>
    <sheet name="ROI Results by Year" sheetId="3" r:id="rId2"/>
    <sheet name="Data Table" sheetId="1" r:id="rId3"/>
  </sheets>
  <definedNames>
    <definedName name="_xlnm._FilterDatabase" localSheetId="0" hidden="1">'Spend Data'!$A$3:$F$12</definedName>
  </definedNames>
  <calcPr calcId="145621"/>
</workbook>
</file>

<file path=xl/calcChain.xml><?xml version="1.0" encoding="utf-8"?>
<calcChain xmlns="http://schemas.openxmlformats.org/spreadsheetml/2006/main">
  <c r="B16" i="1" l="1"/>
  <c r="A12" i="2" l="1"/>
  <c r="C12" i="2"/>
  <c r="D12" i="2"/>
  <c r="E12" i="2"/>
  <c r="F12" i="2"/>
  <c r="H12" i="2"/>
  <c r="A13" i="2"/>
  <c r="C13" i="2"/>
  <c r="D13" i="2"/>
  <c r="E13" i="2"/>
  <c r="F13" i="2"/>
  <c r="H13" i="2"/>
  <c r="H7" i="2"/>
  <c r="H3" i="2"/>
  <c r="H9" i="2"/>
  <c r="H4" i="2"/>
  <c r="H6" i="2"/>
  <c r="H5" i="2"/>
  <c r="H10" i="2"/>
  <c r="H8" i="2"/>
  <c r="H14" i="2"/>
  <c r="H11" i="2"/>
  <c r="C14" i="2"/>
  <c r="D14" i="2"/>
  <c r="E14" i="2"/>
  <c r="F14" i="2"/>
  <c r="C3" i="2"/>
  <c r="D3" i="2"/>
  <c r="E3" i="2"/>
  <c r="F3" i="2"/>
  <c r="C4" i="2"/>
  <c r="D4" i="2"/>
  <c r="E4" i="2"/>
  <c r="F4" i="2"/>
  <c r="C5" i="2"/>
  <c r="D5" i="2"/>
  <c r="E5" i="2"/>
  <c r="F5" i="2"/>
  <c r="C6" i="2"/>
  <c r="D6" i="2"/>
  <c r="E6" i="2"/>
  <c r="F6" i="2"/>
  <c r="C7" i="2"/>
  <c r="D7" i="2"/>
  <c r="E7" i="2"/>
  <c r="F7" i="2"/>
  <c r="C8" i="2"/>
  <c r="D8" i="2"/>
  <c r="E8" i="2"/>
  <c r="F8" i="2"/>
  <c r="D9" i="2"/>
  <c r="E9" i="2"/>
  <c r="F9" i="2"/>
  <c r="C10" i="2"/>
  <c r="D10" i="2"/>
  <c r="E10" i="2"/>
  <c r="F10" i="2"/>
  <c r="C11" i="2"/>
  <c r="D11" i="2"/>
  <c r="E11" i="2"/>
  <c r="F11" i="2"/>
  <c r="A2" i="3"/>
  <c r="B2" i="3"/>
  <c r="C2" i="3"/>
  <c r="D2" i="3"/>
  <c r="E2" i="3"/>
  <c r="A3" i="3"/>
  <c r="B3" i="3"/>
  <c r="C3" i="3"/>
  <c r="D3" i="3"/>
  <c r="E3" i="3"/>
  <c r="A4" i="3"/>
  <c r="B4" i="3"/>
  <c r="C4" i="3"/>
  <c r="D4" i="3"/>
  <c r="E4" i="3"/>
  <c r="A5" i="3"/>
  <c r="B5" i="3"/>
  <c r="C5" i="3"/>
  <c r="D5" i="3"/>
  <c r="A6" i="3"/>
  <c r="B6" i="3"/>
  <c r="C6" i="3"/>
  <c r="D6" i="3"/>
  <c r="E6" i="3"/>
  <c r="A7" i="3"/>
  <c r="B7" i="3"/>
  <c r="C7" i="3"/>
  <c r="D7" i="3"/>
  <c r="A8" i="3"/>
  <c r="B8" i="3"/>
  <c r="C8" i="3"/>
  <c r="D8" i="3"/>
  <c r="A9" i="3"/>
  <c r="B9" i="3"/>
  <c r="C9" i="3"/>
  <c r="D9" i="3"/>
  <c r="A10" i="3"/>
  <c r="B10" i="3"/>
  <c r="C10" i="3"/>
  <c r="D10" i="3"/>
  <c r="A11" i="3"/>
  <c r="B11" i="3"/>
  <c r="C11" i="3"/>
  <c r="D11" i="3"/>
  <c r="E11" i="3"/>
  <c r="A12" i="3"/>
  <c r="B12" i="3"/>
  <c r="C12" i="3"/>
  <c r="D12" i="3"/>
  <c r="A13" i="3"/>
  <c r="B13" i="3"/>
  <c r="C13" i="3"/>
  <c r="D13" i="3"/>
  <c r="A14" i="3"/>
  <c r="B14" i="3"/>
  <c r="C14" i="3"/>
  <c r="D14" i="3"/>
  <c r="A7" i="2"/>
  <c r="A9" i="2"/>
  <c r="H21" i="1"/>
  <c r="F21" i="1"/>
  <c r="D21" i="1"/>
  <c r="B6" i="1"/>
  <c r="B21" i="1" s="1"/>
  <c r="A2" i="2"/>
  <c r="A6" i="2"/>
  <c r="A5" i="2"/>
  <c r="A4" i="2"/>
  <c r="A10" i="2"/>
  <c r="A11" i="2"/>
  <c r="A14" i="2"/>
  <c r="A3" i="2"/>
  <c r="A8" i="2"/>
  <c r="B7" i="2" l="1"/>
  <c r="B5" i="2"/>
  <c r="B8" i="2"/>
  <c r="D15" i="2"/>
  <c r="E15" i="2"/>
  <c r="B14" i="2"/>
  <c r="C9" i="2"/>
  <c r="C15" i="2" s="1"/>
  <c r="B15" i="2" s="1"/>
  <c r="B3" i="2"/>
  <c r="B10" i="2"/>
  <c r="F15" i="2"/>
  <c r="B4" i="2"/>
  <c r="B12" i="2"/>
  <c r="B11" i="2"/>
  <c r="B6" i="2"/>
  <c r="B13" i="2"/>
  <c r="B9" i="2" l="1"/>
</calcChain>
</file>

<file path=xl/comments1.xml><?xml version="1.0" encoding="utf-8"?>
<comments xmlns="http://schemas.openxmlformats.org/spreadsheetml/2006/main">
  <authors>
    <author>Jane Folske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Jane Folske:</t>
        </r>
        <r>
          <rPr>
            <sz val="9"/>
            <color indexed="81"/>
            <rFont val="Tahoma"/>
            <family val="2"/>
          </rPr>
          <t xml:space="preserve">
2013 values not linked</t>
        </r>
      </text>
    </comment>
  </commentList>
</comments>
</file>

<file path=xl/sharedStrings.xml><?xml version="1.0" encoding="utf-8"?>
<sst xmlns="http://schemas.openxmlformats.org/spreadsheetml/2006/main" count="88" uniqueCount="44">
  <si>
    <t>Tactic</t>
  </si>
  <si>
    <t>Spend</t>
  </si>
  <si>
    <t>ROI</t>
  </si>
  <si>
    <t>-</t>
  </si>
  <si>
    <t>Patient Point</t>
  </si>
  <si>
    <t>Phreesia</t>
  </si>
  <si>
    <t>- </t>
  </si>
  <si>
    <t>Accent Health</t>
  </si>
  <si>
    <t>Display</t>
  </si>
  <si>
    <t>Email (i.e., Real Age ect.)</t>
  </si>
  <si>
    <t>Quality Health: Quality Conversations</t>
  </si>
  <si>
    <t>Lead Gen</t>
  </si>
  <si>
    <t>Total Media Budget</t>
  </si>
  <si>
    <t>ESTM ROI</t>
  </si>
  <si>
    <t>Relationship Marketing</t>
  </si>
  <si>
    <t>~9.2</t>
  </si>
  <si>
    <t>~4.1</t>
  </si>
  <si>
    <t>~9.5</t>
  </si>
  <si>
    <t>~3.6</t>
  </si>
  <si>
    <t>~6+</t>
  </si>
  <si>
    <t> 4.8</t>
  </si>
  <si>
    <t>~4.8 </t>
  </si>
  <si>
    <t>Paid Search (National)</t>
  </si>
  <si>
    <t>Paid Search (Hispanic)</t>
  </si>
  <si>
    <t>~10</t>
  </si>
  <si>
    <r>
      <t>2010</t>
    </r>
    <r>
      <rPr>
        <b/>
        <vertAlign val="superscript"/>
        <sz val="10"/>
        <color rgb="FF000000"/>
        <rFont val="Arial"/>
        <family val="2"/>
      </rPr>
      <t>2,3</t>
    </r>
  </si>
  <si>
    <r>
      <t>Magazines</t>
    </r>
    <r>
      <rPr>
        <vertAlign val="superscript"/>
        <sz val="10"/>
        <color rgb="FF000000"/>
        <rFont val="Arial"/>
        <family val="2"/>
      </rPr>
      <t>4</t>
    </r>
  </si>
  <si>
    <t>Footnotes:</t>
  </si>
  <si>
    <r>
      <t>Newspaper/Sunday Supplements</t>
    </r>
    <r>
      <rPr>
        <vertAlign val="superscript"/>
        <sz val="10"/>
        <color rgb="FF000000"/>
        <rFont val="Arial"/>
        <family val="2"/>
      </rPr>
      <t>4,5</t>
    </r>
  </si>
  <si>
    <t>(1) June 5, 2013 version</t>
  </si>
  <si>
    <t>(4) Print media are not measured because of lack of visibility into exposure data</t>
  </si>
  <si>
    <t>(5) Newspaper/Sunday Supplements are not measured for reason stated in (4) and because of presence of vouchers</t>
  </si>
  <si>
    <t>(2) 2010 data exclude Hispanic pilot - data are being assembled now</t>
  </si>
  <si>
    <t>(3) 2010 data exclude Relationship Marketing - data are being assembled now</t>
  </si>
  <si>
    <r>
      <t>Diabetes Franchise Budget in Thousands- Media and RM</t>
    </r>
    <r>
      <rPr>
        <b/>
        <vertAlign val="superscript"/>
        <sz val="10"/>
        <color theme="0"/>
        <rFont val="Arial"/>
        <family val="2"/>
      </rPr>
      <t>1</t>
    </r>
  </si>
  <si>
    <t>Total</t>
  </si>
  <si>
    <t>Total 2010-2013</t>
  </si>
  <si>
    <t>Trend 2010-2013</t>
  </si>
  <si>
    <t>2013 Expected ROI</t>
  </si>
  <si>
    <t xml:space="preserve"> ~3.1</t>
  </si>
  <si>
    <r>
      <t xml:space="preserve">Diabetes Franchise Budget 2010-2013: HCC Media and Relationship Marketing
</t>
    </r>
    <r>
      <rPr>
        <i/>
        <sz val="12"/>
        <color theme="1"/>
        <rFont val="Calibri"/>
        <family val="2"/>
        <scheme val="minor"/>
      </rPr>
      <t>Sorted in Descending Order of Planned 2013 Spend</t>
    </r>
  </si>
  <si>
    <t>Newspapers (Hispanic)</t>
  </si>
  <si>
    <t>Out of Home (Hispanic)</t>
  </si>
  <si>
    <t>Display (Hispanic)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</si>
</sst>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,"/>
    <numFmt numFmtId="166" formatCode="&quot;$&quot;0.000,,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0"/>
      <color rgb="FF000000"/>
      <name val="Arial"/>
      <family val="2"/>
    </font>
    <font>
      <b/>
      <sz val="10"/>
      <color theme="0"/>
      <name val="Arial"/>
      <family val="2"/>
    </font>
    <font>
      <b/>
      <vertAlign val="superscript"/>
      <sz val="10"/>
      <color theme="0"/>
      <name val="Arial"/>
      <family val="2"/>
    </font>
    <font>
      <vertAlign val="superscript"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B0540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450666829432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auto="1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rgb="FFB2B2B2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B2B2B2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/>
      <bottom style="medium">
        <color auto="1"/>
      </bottom>
      <diagonal/>
    </border>
    <border>
      <left style="thin">
        <color rgb="FFB2B2B2"/>
      </left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3" fillId="3" borderId="9" applyNumberFormat="0" applyFont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5" fillId="7" borderId="0" applyNumberFormat="0" applyBorder="0" applyAlignment="0" applyProtection="0"/>
  </cellStyleXfs>
  <cellXfs count="56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/>
    </xf>
    <xf numFmtId="164" fontId="2" fillId="10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indent="2"/>
    </xf>
    <xf numFmtId="165" fontId="2" fillId="9" borderId="5" xfId="0" applyNumberFormat="1" applyFont="1" applyFill="1" applyBorder="1" applyAlignment="1">
      <alignment horizontal="center" vertical="center" wrapText="1"/>
    </xf>
    <xf numFmtId="165" fontId="2" fillId="9" borderId="5" xfId="0" applyNumberFormat="1" applyFont="1" applyFill="1" applyBorder="1" applyAlignment="1">
      <alignment horizontal="center" vertical="center"/>
    </xf>
    <xf numFmtId="165" fontId="1" fillId="9" borderId="5" xfId="0" applyNumberFormat="1" applyFont="1" applyFill="1" applyBorder="1" applyAlignment="1">
      <alignment horizontal="center" vertical="center"/>
    </xf>
    <xf numFmtId="0" fontId="4" fillId="4" borderId="9" xfId="2" applyFont="1" applyBorder="1"/>
    <xf numFmtId="0" fontId="4" fillId="4" borderId="9" xfId="2" applyFont="1" applyBorder="1" applyAlignment="1">
      <alignment horizontal="center"/>
    </xf>
    <xf numFmtId="0" fontId="0" fillId="3" borderId="10" xfId="1" applyFont="1" applyBorder="1"/>
    <xf numFmtId="0" fontId="0" fillId="3" borderId="9" xfId="1" applyFont="1" applyBorder="1"/>
    <xf numFmtId="166" fontId="0" fillId="3" borderId="9" xfId="1" applyNumberFormat="1" applyFont="1" applyBorder="1" applyAlignment="1">
      <alignment horizontal="center"/>
    </xf>
    <xf numFmtId="0" fontId="0" fillId="3" borderId="9" xfId="1" applyNumberFormat="1" applyFont="1" applyBorder="1" applyAlignment="1">
      <alignment horizontal="center"/>
    </xf>
    <xf numFmtId="0" fontId="0" fillId="3" borderId="10" xfId="1" applyNumberFormat="1" applyFont="1" applyBorder="1" applyAlignment="1">
      <alignment horizontal="center"/>
    </xf>
    <xf numFmtId="166" fontId="0" fillId="3" borderId="12" xfId="1" applyNumberFormat="1" applyFont="1" applyBorder="1" applyAlignment="1">
      <alignment horizontal="center"/>
    </xf>
    <xf numFmtId="166" fontId="0" fillId="3" borderId="13" xfId="1" applyNumberFormat="1" applyFont="1" applyBorder="1" applyAlignment="1">
      <alignment horizontal="center"/>
    </xf>
    <xf numFmtId="0" fontId="0" fillId="3" borderId="11" xfId="1" applyFont="1" applyBorder="1" applyAlignment="1">
      <alignment horizontal="center"/>
    </xf>
    <xf numFmtId="0" fontId="0" fillId="3" borderId="11" xfId="1" applyFont="1" applyBorder="1"/>
    <xf numFmtId="0" fontId="4" fillId="7" borderId="6" xfId="5" applyFont="1" applyBorder="1"/>
    <xf numFmtId="166" fontId="4" fillId="7" borderId="15" xfId="5" applyNumberFormat="1" applyFont="1" applyBorder="1" applyAlignment="1">
      <alignment horizontal="center"/>
    </xf>
    <xf numFmtId="166" fontId="4" fillId="7" borderId="16" xfId="5" applyNumberFormat="1" applyFont="1" applyBorder="1" applyAlignment="1">
      <alignment horizontal="center"/>
    </xf>
    <xf numFmtId="166" fontId="4" fillId="7" borderId="5" xfId="5" applyNumberFormat="1" applyFont="1" applyBorder="1" applyAlignment="1">
      <alignment horizontal="center"/>
    </xf>
    <xf numFmtId="0" fontId="4" fillId="4" borderId="14" xfId="2" applyFont="1" applyBorder="1"/>
    <xf numFmtId="0" fontId="4" fillId="4" borderId="14" xfId="2" applyFont="1" applyBorder="1" applyAlignment="1">
      <alignment horizontal="center" wrapText="1"/>
    </xf>
    <xf numFmtId="0" fontId="4" fillId="4" borderId="17" xfId="2" applyFont="1" applyBorder="1" applyAlignment="1">
      <alignment horizontal="center"/>
    </xf>
    <xf numFmtId="0" fontId="4" fillId="4" borderId="18" xfId="2" applyFont="1" applyBorder="1" applyAlignment="1">
      <alignment horizontal="center"/>
    </xf>
    <xf numFmtId="0" fontId="4" fillId="4" borderId="19" xfId="2" applyFont="1" applyBorder="1" applyAlignment="1">
      <alignment horizontal="center"/>
    </xf>
    <xf numFmtId="0" fontId="4" fillId="4" borderId="14" xfId="2" applyFont="1" applyBorder="1" applyAlignment="1">
      <alignment horizontal="center"/>
    </xf>
    <xf numFmtId="166" fontId="3" fillId="5" borderId="11" xfId="3" applyNumberFormat="1" applyBorder="1" applyAlignment="1">
      <alignment horizontal="center"/>
    </xf>
    <xf numFmtId="0" fontId="3" fillId="5" borderId="11" xfId="3" applyBorder="1" applyAlignment="1">
      <alignment horizontal="center"/>
    </xf>
    <xf numFmtId="0" fontId="0" fillId="0" borderId="0" xfId="0" applyFont="1"/>
    <xf numFmtId="166" fontId="3" fillId="6" borderId="6" xfId="4" applyNumberFormat="1" applyBorder="1" applyAlignment="1">
      <alignment horizontal="center"/>
    </xf>
    <xf numFmtId="0" fontId="0" fillId="3" borderId="6" xfId="1" applyFont="1" applyBorder="1"/>
    <xf numFmtId="166" fontId="3" fillId="5" borderId="6" xfId="3" applyNumberFormat="1" applyBorder="1" applyAlignment="1">
      <alignment horizontal="center"/>
    </xf>
    <xf numFmtId="0" fontId="3" fillId="5" borderId="6" xfId="3" applyBorder="1" applyAlignment="1">
      <alignment horizontal="center"/>
    </xf>
    <xf numFmtId="0" fontId="0" fillId="3" borderId="6" xfId="1" applyFont="1" applyBorder="1" applyAlignment="1">
      <alignment horizontal="center"/>
    </xf>
    <xf numFmtId="0" fontId="3" fillId="6" borderId="6" xfId="4" applyBorder="1" applyAlignment="1">
      <alignment horizontal="center"/>
    </xf>
    <xf numFmtId="0" fontId="5" fillId="7" borderId="6" xfId="5" applyBorder="1" applyAlignment="1">
      <alignment horizontal="center"/>
    </xf>
    <xf numFmtId="166" fontId="0" fillId="3" borderId="20" xfId="1" applyNumberFormat="1" applyFont="1" applyBorder="1" applyAlignment="1">
      <alignment horizontal="center"/>
    </xf>
    <xf numFmtId="166" fontId="0" fillId="3" borderId="21" xfId="1" applyNumberFormat="1" applyFont="1" applyBorder="1" applyAlignment="1">
      <alignment horizontal="center"/>
    </xf>
    <xf numFmtId="166" fontId="0" fillId="3" borderId="22" xfId="1" applyNumberFormat="1" applyFont="1" applyBorder="1" applyAlignment="1">
      <alignment horizontal="center"/>
    </xf>
    <xf numFmtId="0" fontId="12" fillId="0" borderId="16" xfId="0" applyFont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6">
    <cellStyle name="20% - Accent4" xfId="3" builtinId="42"/>
    <cellStyle name="40% - Accent4" xfId="4" builtinId="43"/>
    <cellStyle name="Accent1" xfId="2" builtinId="29"/>
    <cellStyle name="Accent6" xfId="5" builtinId="49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FF99"/>
      <color rgb="FFB054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18" sqref="A18"/>
    </sheetView>
  </sheetViews>
  <sheetFormatPr defaultRowHeight="15" x14ac:dyDescent="0.25"/>
  <cols>
    <col min="1" max="1" width="35" bestFit="1" customWidth="1"/>
    <col min="2" max="2" width="11.28515625" customWidth="1"/>
    <col min="3" max="5" width="11" bestFit="1" customWidth="1"/>
    <col min="6" max="6" width="10" bestFit="1" customWidth="1"/>
    <col min="7" max="7" width="28.28515625" customWidth="1"/>
    <col min="8" max="8" width="14.85546875" customWidth="1"/>
  </cols>
  <sheetData>
    <row r="1" spans="1:12" ht="36.75" customHeight="1" thickBot="1" x14ac:dyDescent="0.3">
      <c r="A1" s="48" t="s">
        <v>40</v>
      </c>
      <c r="B1" s="48"/>
      <c r="C1" s="48"/>
      <c r="D1" s="48"/>
      <c r="E1" s="48"/>
      <c r="F1" s="48"/>
      <c r="G1" s="48"/>
      <c r="H1" s="48"/>
    </row>
    <row r="2" spans="1:12" ht="30.75" thickBot="1" x14ac:dyDescent="0.3">
      <c r="A2" s="29" t="str">
        <f>'Data Table'!A4</f>
        <v>Tactic</v>
      </c>
      <c r="B2" s="30" t="s">
        <v>36</v>
      </c>
      <c r="C2" s="31">
        <v>2010</v>
      </c>
      <c r="D2" s="32">
        <v>2011</v>
      </c>
      <c r="E2" s="32">
        <v>2012</v>
      </c>
      <c r="F2" s="33">
        <v>2013</v>
      </c>
      <c r="G2" s="34" t="s">
        <v>37</v>
      </c>
      <c r="H2" s="30" t="s">
        <v>38</v>
      </c>
    </row>
    <row r="3" spans="1:12" ht="24.95" customHeight="1" x14ac:dyDescent="0.25">
      <c r="A3" s="24" t="str">
        <f>'Data Table'!A15</f>
        <v>Paid Search (National)</v>
      </c>
      <c r="B3" s="35">
        <f t="shared" ref="B3:B15" si="0">SUM(C3:F3)</f>
        <v>36300000</v>
      </c>
      <c r="C3" s="21">
        <f>'Data Table'!B15</f>
        <v>8900000</v>
      </c>
      <c r="D3" s="18">
        <f>'Data Table'!D15</f>
        <v>9700000</v>
      </c>
      <c r="E3" s="18">
        <f>'Data Table'!F15</f>
        <v>9200000</v>
      </c>
      <c r="F3" s="22">
        <f>'Data Table'!H15</f>
        <v>8500000</v>
      </c>
      <c r="G3" s="36"/>
      <c r="H3" s="23" t="str">
        <f>'Data Table'!I15</f>
        <v>~9.2</v>
      </c>
    </row>
    <row r="4" spans="1:12" ht="24.95" customHeight="1" x14ac:dyDescent="0.25">
      <c r="A4" s="24" t="str">
        <f>'Data Table'!A11</f>
        <v>Display</v>
      </c>
      <c r="B4" s="35">
        <f t="shared" si="0"/>
        <v>4800000</v>
      </c>
      <c r="C4" s="21" t="str">
        <f>'Data Table'!B11</f>
        <v>-</v>
      </c>
      <c r="D4" s="18" t="str">
        <f>'Data Table'!D11</f>
        <v>-</v>
      </c>
      <c r="E4" s="18">
        <f>'Data Table'!F11</f>
        <v>1500000</v>
      </c>
      <c r="F4" s="22">
        <f>'Data Table'!H11</f>
        <v>3300000</v>
      </c>
      <c r="G4" s="36"/>
      <c r="H4" s="23" t="str">
        <f>'Data Table'!I11</f>
        <v>~3.6</v>
      </c>
      <c r="L4" s="37"/>
    </row>
    <row r="5" spans="1:12" ht="24.95" customHeight="1" x14ac:dyDescent="0.25">
      <c r="A5" s="24" t="str">
        <f>'Data Table'!A10</f>
        <v>Accent Health</v>
      </c>
      <c r="B5" s="35">
        <f t="shared" si="0"/>
        <v>3537000</v>
      </c>
      <c r="C5" s="21" t="str">
        <f>'Data Table'!B10</f>
        <v>-</v>
      </c>
      <c r="D5" s="18" t="str">
        <f>'Data Table'!D10</f>
        <v>-</v>
      </c>
      <c r="E5" s="18">
        <f>'Data Table'!F10</f>
        <v>337000</v>
      </c>
      <c r="F5" s="22">
        <f>'Data Table'!H10</f>
        <v>3200000</v>
      </c>
      <c r="G5" s="36"/>
      <c r="H5" s="23" t="str">
        <f>'Data Table'!I10</f>
        <v>~4.8 </v>
      </c>
    </row>
    <row r="6" spans="1:12" ht="24.95" customHeight="1" x14ac:dyDescent="0.25">
      <c r="A6" s="24" t="str">
        <f>'Data Table'!A8</f>
        <v>Patient Point</v>
      </c>
      <c r="B6" s="35">
        <f t="shared" si="0"/>
        <v>4000000</v>
      </c>
      <c r="C6" s="21" t="str">
        <f>'Data Table'!B8</f>
        <v>-</v>
      </c>
      <c r="D6" s="18" t="str">
        <f>'Data Table'!D8</f>
        <v>-</v>
      </c>
      <c r="E6" s="18">
        <f>'Data Table'!F8</f>
        <v>1400000</v>
      </c>
      <c r="F6" s="22">
        <f>'Data Table'!H8</f>
        <v>2600000</v>
      </c>
      <c r="G6" s="36"/>
      <c r="H6" s="23" t="str">
        <f>'Data Table'!I8</f>
        <v>~6+</v>
      </c>
    </row>
    <row r="7" spans="1:12" ht="24.95" customHeight="1" x14ac:dyDescent="0.25">
      <c r="A7" s="24" t="str">
        <f>MID('Data Table'!A7,1,28)</f>
        <v>Newspaper/Sunday Supplements</v>
      </c>
      <c r="B7" s="35">
        <f t="shared" si="0"/>
        <v>43500000</v>
      </c>
      <c r="C7" s="21">
        <f>'Data Table'!B7</f>
        <v>16700000</v>
      </c>
      <c r="D7" s="18">
        <f>'Data Table'!D7</f>
        <v>13100000</v>
      </c>
      <c r="E7" s="18">
        <f>'Data Table'!F7</f>
        <v>11200000</v>
      </c>
      <c r="F7" s="22">
        <f>'Data Table'!H7</f>
        <v>2500000</v>
      </c>
      <c r="G7" s="36"/>
      <c r="H7" s="23" t="str">
        <f>'Data Table'!I7</f>
        <v>-</v>
      </c>
    </row>
    <row r="8" spans="1:12" ht="24.95" customHeight="1" x14ac:dyDescent="0.25">
      <c r="A8" s="24" t="str">
        <f>'Data Table'!A17</f>
        <v>Paid Search (Hispanic)</v>
      </c>
      <c r="B8" s="35">
        <f t="shared" si="0"/>
        <v>2171861.75</v>
      </c>
      <c r="C8" s="21" t="str">
        <f>'Data Table'!B17</f>
        <v>-</v>
      </c>
      <c r="D8" s="18">
        <f>'Data Table'!D17</f>
        <v>3480.75</v>
      </c>
      <c r="E8" s="18">
        <f>'Data Table'!F17</f>
        <v>506094</v>
      </c>
      <c r="F8" s="22">
        <f>'Data Table'!H17</f>
        <v>1662287</v>
      </c>
      <c r="G8" s="36"/>
      <c r="H8" s="23" t="str">
        <f>'Data Table'!I17</f>
        <v>~10</v>
      </c>
    </row>
    <row r="9" spans="1:12" ht="24.95" customHeight="1" x14ac:dyDescent="0.25">
      <c r="A9" s="24" t="str">
        <f>MID('Data Table'!A6,1,9)</f>
        <v>Magazines</v>
      </c>
      <c r="B9" s="35">
        <f t="shared" si="0"/>
        <v>6925000</v>
      </c>
      <c r="C9" s="21">
        <f>'Data Table'!B6</f>
        <v>1500000</v>
      </c>
      <c r="D9" s="18">
        <f>'Data Table'!D6</f>
        <v>2900000</v>
      </c>
      <c r="E9" s="18">
        <f>'Data Table'!F6</f>
        <v>2000000</v>
      </c>
      <c r="F9" s="22">
        <f>'Data Table'!H6</f>
        <v>525000</v>
      </c>
      <c r="G9" s="36"/>
      <c r="H9" s="23" t="str">
        <f>'Data Table'!I6</f>
        <v>-</v>
      </c>
    </row>
    <row r="10" spans="1:12" ht="24.95" customHeight="1" x14ac:dyDescent="0.25">
      <c r="A10" s="24" t="str">
        <f>'Data Table'!A12</f>
        <v>Email (i.e., Real Age ect.)</v>
      </c>
      <c r="B10" s="35">
        <f t="shared" si="0"/>
        <v>2843000</v>
      </c>
      <c r="C10" s="21">
        <f>'Data Table'!B12</f>
        <v>1600000</v>
      </c>
      <c r="D10" s="18" t="str">
        <f>'Data Table'!D12</f>
        <v>-</v>
      </c>
      <c r="E10" s="18">
        <f>'Data Table'!F12</f>
        <v>743000</v>
      </c>
      <c r="F10" s="22">
        <f>'Data Table'!H12</f>
        <v>500000</v>
      </c>
      <c r="G10" s="36"/>
      <c r="H10" s="23" t="str">
        <f>'Data Table'!I12</f>
        <v>~9.5</v>
      </c>
    </row>
    <row r="11" spans="1:12" ht="24.95" customHeight="1" x14ac:dyDescent="0.25">
      <c r="A11" s="24" t="str">
        <f>'Data Table'!A13</f>
        <v>Quality Health: Quality Conversations</v>
      </c>
      <c r="B11" s="35">
        <f t="shared" si="0"/>
        <v>500000</v>
      </c>
      <c r="C11" s="21" t="str">
        <f>'Data Table'!B13</f>
        <v>-</v>
      </c>
      <c r="D11" s="18" t="str">
        <f>'Data Table'!D13</f>
        <v>-</v>
      </c>
      <c r="E11" s="18" t="str">
        <f>'Data Table'!F13</f>
        <v>-</v>
      </c>
      <c r="F11" s="22">
        <f>'Data Table'!H13</f>
        <v>500000</v>
      </c>
      <c r="G11" s="36"/>
      <c r="H11" s="23" t="str">
        <f>'Data Table'!I13</f>
        <v>~4.1</v>
      </c>
    </row>
    <row r="12" spans="1:12" ht="24.95" customHeight="1" x14ac:dyDescent="0.25">
      <c r="A12" s="24" t="str">
        <f>'Data Table'!A16</f>
        <v>Relationship Marketing</v>
      </c>
      <c r="B12" s="35">
        <f t="shared" si="0"/>
        <v>3346000</v>
      </c>
      <c r="C12" s="21">
        <f>'Data Table'!B16</f>
        <v>1346000</v>
      </c>
      <c r="D12" s="18">
        <f>'Data Table'!D16</f>
        <v>1000000</v>
      </c>
      <c r="E12" s="18">
        <f>'Data Table'!F16</f>
        <v>500000</v>
      </c>
      <c r="F12" s="22">
        <f>'Data Table'!H16</f>
        <v>500000</v>
      </c>
      <c r="G12" s="36"/>
      <c r="H12" s="23" t="str">
        <f>'Data Table'!I16</f>
        <v xml:space="preserve"> ~3.1</v>
      </c>
    </row>
    <row r="13" spans="1:12" ht="24.95" customHeight="1" x14ac:dyDescent="0.25">
      <c r="A13" s="24" t="str">
        <f>'Data Table'!A9</f>
        <v>Phreesia</v>
      </c>
      <c r="B13" s="35">
        <f t="shared" si="0"/>
        <v>2276000</v>
      </c>
      <c r="C13" s="21" t="str">
        <f>'Data Table'!B9</f>
        <v>-</v>
      </c>
      <c r="D13" s="18">
        <f>'Data Table'!D9</f>
        <v>1700000</v>
      </c>
      <c r="E13" s="18">
        <f>'Data Table'!F9</f>
        <v>576000</v>
      </c>
      <c r="F13" s="22" t="str">
        <f>'Data Table'!H9</f>
        <v>-</v>
      </c>
      <c r="G13" s="36"/>
      <c r="H13" s="23" t="str">
        <f>'Data Table'!I9</f>
        <v>- </v>
      </c>
    </row>
    <row r="14" spans="1:12" ht="24.95" customHeight="1" thickBot="1" x14ac:dyDescent="0.3">
      <c r="A14" s="39" t="str">
        <f>'Data Table'!A14</f>
        <v>Lead Gen</v>
      </c>
      <c r="B14" s="40">
        <f t="shared" si="0"/>
        <v>854000</v>
      </c>
      <c r="C14" s="45">
        <f>'Data Table'!B14</f>
        <v>854000</v>
      </c>
      <c r="D14" s="46" t="str">
        <f>'Data Table'!D14</f>
        <v>-</v>
      </c>
      <c r="E14" s="46" t="str">
        <f>'Data Table'!F14</f>
        <v>-</v>
      </c>
      <c r="F14" s="47" t="str">
        <f>'Data Table'!H14</f>
        <v>-</v>
      </c>
      <c r="G14" s="41"/>
      <c r="H14" s="42" t="str">
        <f>'Data Table'!I14</f>
        <v>-</v>
      </c>
    </row>
    <row r="15" spans="1:12" ht="24.75" customHeight="1" thickBot="1" x14ac:dyDescent="0.3">
      <c r="A15" s="25" t="s">
        <v>35</v>
      </c>
      <c r="B15" s="38">
        <f t="shared" si="0"/>
        <v>107922861.75</v>
      </c>
      <c r="C15" s="26">
        <f>SUM(C3:C12)</f>
        <v>30046000</v>
      </c>
      <c r="D15" s="27">
        <f>SUM(D3:D12)</f>
        <v>26703480.75</v>
      </c>
      <c r="E15" s="27">
        <f>SUM(E3:E12)</f>
        <v>27386094</v>
      </c>
      <c r="F15" s="28">
        <f>SUM(F3:F12)</f>
        <v>23787287</v>
      </c>
      <c r="G15" s="43"/>
      <c r="H15" s="44"/>
    </row>
  </sheetData>
  <sortState ref="A3:H14">
    <sortCondition descending="1" ref="F3:F14"/>
  </sortState>
  <mergeCells count="1">
    <mergeCell ref="A1:H1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'Spend Data'!C3:F3</xm:f>
              <xm:sqref>G3</xm:sqref>
            </x14:sparkline>
            <x14:sparkline>
              <xm:f>'Spend Data'!C4:F4</xm:f>
              <xm:sqref>G4</xm:sqref>
            </x14:sparkline>
            <x14:sparkline>
              <xm:f>'Spend Data'!C5:F5</xm:f>
              <xm:sqref>G5</xm:sqref>
            </x14:sparkline>
            <x14:sparkline>
              <xm:f>'Spend Data'!C6:F6</xm:f>
              <xm:sqref>G6</xm:sqref>
            </x14:sparkline>
            <x14:sparkline>
              <xm:f>'Spend Data'!C7:F7</xm:f>
              <xm:sqref>G7</xm:sqref>
            </x14:sparkline>
            <x14:sparkline>
              <xm:f>'Spend Data'!C8:F8</xm:f>
              <xm:sqref>G8</xm:sqref>
            </x14:sparkline>
            <x14:sparkline>
              <xm:f>'Spend Data'!C9:F9</xm:f>
              <xm:sqref>G9</xm:sqref>
            </x14:sparkline>
            <x14:sparkline>
              <xm:f>'Spend Data'!C10:F10</xm:f>
              <xm:sqref>G10</xm:sqref>
            </x14:sparkline>
            <x14:sparkline>
              <xm:f>'Spend Data'!C11:F11</xm:f>
              <xm:sqref>G11</xm:sqref>
            </x14:sparkline>
            <x14:sparkline>
              <xm:f>'Spend Data'!C12:F12</xm:f>
              <xm:sqref>G12</xm:sqref>
            </x14:sparkline>
            <x14:sparkline>
              <xm:f>'Spend Data'!C13:F13</xm:f>
              <xm:sqref>G13</xm:sqref>
            </x14:sparkline>
            <x14:sparkline>
              <xm:f>'Spend Data'!C14:F14</xm:f>
              <xm:sqref>G14</xm:sqref>
            </x14:sparkline>
            <x14:sparkline>
              <xm:f>'Spend Data'!C15:F15</xm:f>
              <xm:sqref>G15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workbookViewId="0">
      <selection activeCell="B23" sqref="B23"/>
    </sheetView>
  </sheetViews>
  <sheetFormatPr defaultRowHeight="15" x14ac:dyDescent="0.25"/>
  <cols>
    <col min="1" max="1" width="35" bestFit="1" customWidth="1"/>
  </cols>
  <sheetData>
    <row r="2" spans="1:6" x14ac:dyDescent="0.25">
      <c r="A2" s="14" t="str">
        <f>'Data Table'!A4</f>
        <v>Tactic</v>
      </c>
      <c r="B2" s="15" t="str">
        <f>'Data Table'!B4</f>
        <v>20102,3</v>
      </c>
      <c r="C2" s="15">
        <f>'Data Table'!D4</f>
        <v>2011</v>
      </c>
      <c r="D2" s="15">
        <f>'Data Table'!F4</f>
        <v>2012</v>
      </c>
      <c r="E2" s="15">
        <f>'Data Table'!H4</f>
        <v>2013</v>
      </c>
      <c r="F2" s="10"/>
    </row>
    <row r="3" spans="1:6" x14ac:dyDescent="0.25">
      <c r="A3" s="17" t="str">
        <f>'Data Table'!A6</f>
        <v>Magazines4</v>
      </c>
      <c r="B3" s="19" t="str">
        <f>'Data Table'!C6</f>
        <v>-</v>
      </c>
      <c r="C3" s="19" t="str">
        <f>'Data Table'!E6</f>
        <v>-</v>
      </c>
      <c r="D3" s="19" t="str">
        <f>'Data Table'!G6</f>
        <v>-</v>
      </c>
      <c r="E3" s="19" t="str">
        <f>'Data Table'!I6</f>
        <v>-</v>
      </c>
    </row>
    <row r="4" spans="1:6" x14ac:dyDescent="0.25">
      <c r="A4" s="17" t="str">
        <f>'Data Table'!A7</f>
        <v>Newspaper/Sunday Supplements4,5</v>
      </c>
      <c r="B4" s="19" t="str">
        <f>'Data Table'!C7</f>
        <v>-</v>
      </c>
      <c r="C4" s="19" t="str">
        <f>'Data Table'!E7</f>
        <v>-</v>
      </c>
      <c r="D4" s="19" t="str">
        <f>'Data Table'!G7</f>
        <v>-</v>
      </c>
      <c r="E4" s="19" t="str">
        <f>'Data Table'!I7</f>
        <v>-</v>
      </c>
    </row>
    <row r="5" spans="1:6" x14ac:dyDescent="0.25">
      <c r="A5" s="17" t="str">
        <f>'Data Table'!A8</f>
        <v>Patient Point</v>
      </c>
      <c r="B5" s="19" t="str">
        <f>'Data Table'!C8</f>
        <v>-</v>
      </c>
      <c r="C5" s="19" t="str">
        <f>'Data Table'!E8</f>
        <v>-</v>
      </c>
      <c r="D5" s="19">
        <f>'Data Table'!G8</f>
        <v>6.3</v>
      </c>
      <c r="E5" s="19">
        <v>6</v>
      </c>
    </row>
    <row r="6" spans="1:6" x14ac:dyDescent="0.25">
      <c r="A6" s="17" t="str">
        <f>'Data Table'!A9</f>
        <v>Phreesia</v>
      </c>
      <c r="B6" s="19" t="str">
        <f>'Data Table'!C9</f>
        <v>-</v>
      </c>
      <c r="C6" s="19">
        <f>'Data Table'!E9</f>
        <v>4.5</v>
      </c>
      <c r="D6" s="19">
        <f>'Data Table'!G9</f>
        <v>3.9</v>
      </c>
      <c r="E6" s="19" t="str">
        <f>'Data Table'!I9</f>
        <v>- </v>
      </c>
    </row>
    <row r="7" spans="1:6" x14ac:dyDescent="0.25">
      <c r="A7" s="17" t="str">
        <f>'Data Table'!A10</f>
        <v>Accent Health</v>
      </c>
      <c r="B7" s="19" t="str">
        <f>'Data Table'!C10</f>
        <v>-</v>
      </c>
      <c r="C7" s="19" t="str">
        <f>'Data Table'!E10</f>
        <v>-</v>
      </c>
      <c r="D7" s="19" t="str">
        <f>'Data Table'!G10</f>
        <v> 4.8</v>
      </c>
      <c r="E7" s="19">
        <v>4.8</v>
      </c>
    </row>
    <row r="8" spans="1:6" x14ac:dyDescent="0.25">
      <c r="A8" s="17" t="str">
        <f>'Data Table'!A11</f>
        <v>Display</v>
      </c>
      <c r="B8" s="19" t="str">
        <f>'Data Table'!C11</f>
        <v>-</v>
      </c>
      <c r="C8" s="19" t="str">
        <f>'Data Table'!E11</f>
        <v>-</v>
      </c>
      <c r="D8" s="19">
        <f>'Data Table'!G11</f>
        <v>6.5</v>
      </c>
      <c r="E8" s="19">
        <v>3.6</v>
      </c>
    </row>
    <row r="9" spans="1:6" x14ac:dyDescent="0.25">
      <c r="A9" s="17" t="str">
        <f>'Data Table'!A12</f>
        <v>Email (i.e., Real Age ect.)</v>
      </c>
      <c r="B9" s="19">
        <f>'Data Table'!C12</f>
        <v>6.8</v>
      </c>
      <c r="C9" s="19" t="str">
        <f>'Data Table'!E12</f>
        <v>-</v>
      </c>
      <c r="D9" s="19">
        <f>'Data Table'!G12</f>
        <v>8.6999999999999993</v>
      </c>
      <c r="E9" s="19">
        <v>9.5</v>
      </c>
    </row>
    <row r="10" spans="1:6" x14ac:dyDescent="0.25">
      <c r="A10" s="17" t="str">
        <f>'Data Table'!A13</f>
        <v>Quality Health: Quality Conversations</v>
      </c>
      <c r="B10" s="19" t="str">
        <f>'Data Table'!C13</f>
        <v>-</v>
      </c>
      <c r="C10" s="19" t="str">
        <f>'Data Table'!E13</f>
        <v>-</v>
      </c>
      <c r="D10" s="19" t="str">
        <f>'Data Table'!G13</f>
        <v>-</v>
      </c>
      <c r="E10" s="19">
        <v>4.0999999999999996</v>
      </c>
    </row>
    <row r="11" spans="1:6" x14ac:dyDescent="0.25">
      <c r="A11" s="17" t="str">
        <f>'Data Table'!A14</f>
        <v>Lead Gen</v>
      </c>
      <c r="B11" s="19">
        <f>'Data Table'!C14</f>
        <v>1.6</v>
      </c>
      <c r="C11" s="19" t="str">
        <f>'Data Table'!E14</f>
        <v>-</v>
      </c>
      <c r="D11" s="19" t="str">
        <f>'Data Table'!G14</f>
        <v>-</v>
      </c>
      <c r="E11" s="19" t="str">
        <f>'Data Table'!I14</f>
        <v>-</v>
      </c>
    </row>
    <row r="12" spans="1:6" x14ac:dyDescent="0.25">
      <c r="A12" s="17" t="str">
        <f>'Data Table'!A15</f>
        <v>Paid Search (National)</v>
      </c>
      <c r="B12" s="19">
        <f>'Data Table'!C15</f>
        <v>8.4</v>
      </c>
      <c r="C12" s="19">
        <f>'Data Table'!E15</f>
        <v>18.100000000000001</v>
      </c>
      <c r="D12" s="19">
        <f>'Data Table'!G15</f>
        <v>22.1</v>
      </c>
      <c r="E12" s="19">
        <v>9.1999999999999993</v>
      </c>
    </row>
    <row r="13" spans="1:6" x14ac:dyDescent="0.25">
      <c r="A13" s="17" t="str">
        <f>'Data Table'!A17</f>
        <v>Paid Search (Hispanic)</v>
      </c>
      <c r="B13" s="19" t="str">
        <f>'Data Table'!C17</f>
        <v>-</v>
      </c>
      <c r="C13" s="19" t="str">
        <f>'Data Table'!E17</f>
        <v>-</v>
      </c>
      <c r="D13" s="19">
        <f>'Data Table'!G17</f>
        <v>11.6</v>
      </c>
      <c r="E13" s="19">
        <v>10</v>
      </c>
    </row>
    <row r="14" spans="1:6" ht="15.75" thickBot="1" x14ac:dyDescent="0.3">
      <c r="A14" s="16" t="str">
        <f>'Data Table'!A16</f>
        <v>Relationship Marketing</v>
      </c>
      <c r="B14" s="20">
        <f>'Data Table'!C16</f>
        <v>1.6</v>
      </c>
      <c r="C14" s="20">
        <f>'Data Table'!E16</f>
        <v>3</v>
      </c>
      <c r="D14" s="20">
        <f>'Data Table'!G16</f>
        <v>3.4</v>
      </c>
      <c r="E14" s="20">
        <v>3.1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abSelected="1" workbookViewId="0"/>
  </sheetViews>
  <sheetFormatPr defaultRowHeight="15" x14ac:dyDescent="0.25"/>
  <cols>
    <col min="1" max="1" width="32.5703125" customWidth="1"/>
    <col min="2" max="9" width="13.7109375" customWidth="1"/>
  </cols>
  <sheetData>
    <row r="2" spans="1:9" ht="15.75" thickBot="1" x14ac:dyDescent="0.3"/>
    <row r="3" spans="1:9" ht="15.75" thickBot="1" x14ac:dyDescent="0.3">
      <c r="A3" s="49" t="s">
        <v>34</v>
      </c>
      <c r="B3" s="50"/>
      <c r="C3" s="50"/>
      <c r="D3" s="50"/>
      <c r="E3" s="50"/>
      <c r="F3" s="50"/>
      <c r="G3" s="50"/>
      <c r="H3" s="50"/>
      <c r="I3" s="50"/>
    </row>
    <row r="4" spans="1:9" ht="15.75" thickBot="1" x14ac:dyDescent="0.3">
      <c r="A4" s="51" t="s">
        <v>0</v>
      </c>
      <c r="B4" s="53" t="s">
        <v>25</v>
      </c>
      <c r="C4" s="54"/>
      <c r="D4" s="55">
        <v>2011</v>
      </c>
      <c r="E4" s="54"/>
      <c r="F4" s="55">
        <v>2012</v>
      </c>
      <c r="G4" s="54"/>
      <c r="H4" s="55">
        <v>2013</v>
      </c>
      <c r="I4" s="54"/>
    </row>
    <row r="5" spans="1:9" ht="15.75" thickBot="1" x14ac:dyDescent="0.3">
      <c r="A5" s="52"/>
      <c r="B5" s="5" t="s">
        <v>1</v>
      </c>
      <c r="C5" s="6" t="s">
        <v>2</v>
      </c>
      <c r="D5" s="5" t="s">
        <v>1</v>
      </c>
      <c r="E5" s="6" t="s">
        <v>2</v>
      </c>
      <c r="F5" s="5" t="s">
        <v>1</v>
      </c>
      <c r="G5" s="6" t="s">
        <v>2</v>
      </c>
      <c r="H5" s="5" t="s">
        <v>1</v>
      </c>
      <c r="I5" s="6" t="s">
        <v>13</v>
      </c>
    </row>
    <row r="6" spans="1:9" ht="15.75" thickBot="1" x14ac:dyDescent="0.3">
      <c r="A6" s="1" t="s">
        <v>26</v>
      </c>
      <c r="B6" s="11">
        <f>1500000</f>
        <v>1500000</v>
      </c>
      <c r="C6" s="7" t="s">
        <v>3</v>
      </c>
      <c r="D6" s="11">
        <v>2900000</v>
      </c>
      <c r="E6" s="8" t="s">
        <v>3</v>
      </c>
      <c r="F6" s="12">
        <v>2000000</v>
      </c>
      <c r="G6" s="8" t="s">
        <v>3</v>
      </c>
      <c r="H6" s="12">
        <v>525000</v>
      </c>
      <c r="I6" s="8" t="s">
        <v>3</v>
      </c>
    </row>
    <row r="7" spans="1:9" ht="15.75" thickBot="1" x14ac:dyDescent="0.3">
      <c r="A7" s="1" t="s">
        <v>28</v>
      </c>
      <c r="B7" s="11">
        <v>16700000</v>
      </c>
      <c r="C7" s="7" t="s">
        <v>3</v>
      </c>
      <c r="D7" s="11">
        <v>13100000</v>
      </c>
      <c r="E7" s="8" t="s">
        <v>3</v>
      </c>
      <c r="F7" s="12">
        <v>11200000</v>
      </c>
      <c r="G7" s="8" t="s">
        <v>3</v>
      </c>
      <c r="H7" s="12">
        <v>2500000</v>
      </c>
      <c r="I7" s="8" t="s">
        <v>3</v>
      </c>
    </row>
    <row r="8" spans="1:9" ht="15.75" thickBot="1" x14ac:dyDescent="0.3">
      <c r="A8" s="2" t="s">
        <v>4</v>
      </c>
      <c r="B8" s="12" t="s">
        <v>3</v>
      </c>
      <c r="C8" s="8" t="s">
        <v>3</v>
      </c>
      <c r="D8" s="12" t="s">
        <v>3</v>
      </c>
      <c r="E8" s="8" t="s">
        <v>3</v>
      </c>
      <c r="F8" s="12">
        <v>1400000</v>
      </c>
      <c r="G8" s="8">
        <v>6.3</v>
      </c>
      <c r="H8" s="12">
        <v>2600000</v>
      </c>
      <c r="I8" s="8" t="s">
        <v>19</v>
      </c>
    </row>
    <row r="9" spans="1:9" ht="15.75" thickBot="1" x14ac:dyDescent="0.3">
      <c r="A9" s="2" t="s">
        <v>5</v>
      </c>
      <c r="B9" s="12" t="s">
        <v>3</v>
      </c>
      <c r="C9" s="8" t="s">
        <v>3</v>
      </c>
      <c r="D9" s="12">
        <v>1700000</v>
      </c>
      <c r="E9" s="8">
        <v>4.5</v>
      </c>
      <c r="F9" s="12">
        <v>576000</v>
      </c>
      <c r="G9" s="8">
        <v>3.9</v>
      </c>
      <c r="H9" s="12" t="s">
        <v>3</v>
      </c>
      <c r="I9" s="8" t="s">
        <v>6</v>
      </c>
    </row>
    <row r="10" spans="1:9" ht="15.75" thickBot="1" x14ac:dyDescent="0.3">
      <c r="A10" s="2" t="s">
        <v>7</v>
      </c>
      <c r="B10" s="12" t="s">
        <v>3</v>
      </c>
      <c r="C10" s="8" t="s">
        <v>3</v>
      </c>
      <c r="D10" s="12" t="s">
        <v>3</v>
      </c>
      <c r="E10" s="8" t="s">
        <v>3</v>
      </c>
      <c r="F10" s="12">
        <v>337000</v>
      </c>
      <c r="G10" s="8" t="s">
        <v>20</v>
      </c>
      <c r="H10" s="12">
        <v>3200000</v>
      </c>
      <c r="I10" s="8" t="s">
        <v>21</v>
      </c>
    </row>
    <row r="11" spans="1:9" ht="15.75" thickBot="1" x14ac:dyDescent="0.3">
      <c r="A11" s="2" t="s">
        <v>8</v>
      </c>
      <c r="B11" s="12" t="s">
        <v>3</v>
      </c>
      <c r="C11" s="8" t="s">
        <v>3</v>
      </c>
      <c r="D11" s="12" t="s">
        <v>3</v>
      </c>
      <c r="E11" s="8" t="s">
        <v>3</v>
      </c>
      <c r="F11" s="12">
        <v>1500000</v>
      </c>
      <c r="G11" s="8">
        <v>6.5</v>
      </c>
      <c r="H11" s="12">
        <v>3300000</v>
      </c>
      <c r="I11" s="8" t="s">
        <v>18</v>
      </c>
    </row>
    <row r="12" spans="1:9" ht="15.75" thickBot="1" x14ac:dyDescent="0.3">
      <c r="A12" s="2" t="s">
        <v>9</v>
      </c>
      <c r="B12" s="12">
        <v>1600000</v>
      </c>
      <c r="C12" s="8">
        <v>6.8</v>
      </c>
      <c r="D12" s="12" t="s">
        <v>3</v>
      </c>
      <c r="E12" s="8" t="s">
        <v>3</v>
      </c>
      <c r="F12" s="12">
        <v>743000</v>
      </c>
      <c r="G12" s="8">
        <v>8.6999999999999993</v>
      </c>
      <c r="H12" s="12">
        <v>500000</v>
      </c>
      <c r="I12" s="8" t="s">
        <v>17</v>
      </c>
    </row>
    <row r="13" spans="1:9" ht="15.75" thickBot="1" x14ac:dyDescent="0.3">
      <c r="A13" s="2" t="s">
        <v>10</v>
      </c>
      <c r="B13" s="12" t="s">
        <v>3</v>
      </c>
      <c r="C13" s="8" t="s">
        <v>3</v>
      </c>
      <c r="D13" s="12" t="s">
        <v>3</v>
      </c>
      <c r="E13" s="8" t="s">
        <v>3</v>
      </c>
      <c r="F13" s="12" t="s">
        <v>3</v>
      </c>
      <c r="G13" s="8" t="s">
        <v>3</v>
      </c>
      <c r="H13" s="12">
        <v>500000</v>
      </c>
      <c r="I13" s="8" t="s">
        <v>16</v>
      </c>
    </row>
    <row r="14" spans="1:9" ht="15.75" thickBot="1" x14ac:dyDescent="0.3">
      <c r="A14" s="2" t="s">
        <v>11</v>
      </c>
      <c r="B14" s="12">
        <v>854000</v>
      </c>
      <c r="C14" s="8">
        <v>1.6</v>
      </c>
      <c r="D14" s="12" t="s">
        <v>3</v>
      </c>
      <c r="E14" s="8" t="s">
        <v>3</v>
      </c>
      <c r="F14" s="12" t="s">
        <v>3</v>
      </c>
      <c r="G14" s="8" t="s">
        <v>3</v>
      </c>
      <c r="H14" s="12" t="s">
        <v>3</v>
      </c>
      <c r="I14" s="8" t="s">
        <v>3</v>
      </c>
    </row>
    <row r="15" spans="1:9" ht="15.75" thickBot="1" x14ac:dyDescent="0.3">
      <c r="A15" s="2" t="s">
        <v>22</v>
      </c>
      <c r="B15" s="12">
        <v>8900000</v>
      </c>
      <c r="C15" s="8">
        <v>8.4</v>
      </c>
      <c r="D15" s="12">
        <v>9700000</v>
      </c>
      <c r="E15" s="8">
        <v>18.100000000000001</v>
      </c>
      <c r="F15" s="12">
        <v>9200000</v>
      </c>
      <c r="G15" s="9">
        <v>22.1</v>
      </c>
      <c r="H15" s="12">
        <v>8500000</v>
      </c>
      <c r="I15" s="8" t="s">
        <v>15</v>
      </c>
    </row>
    <row r="16" spans="1:9" ht="15.75" thickBot="1" x14ac:dyDescent="0.3">
      <c r="A16" s="2" t="s">
        <v>14</v>
      </c>
      <c r="B16" s="12">
        <f>2200000-854000</f>
        <v>1346000</v>
      </c>
      <c r="C16" s="8">
        <v>1.6</v>
      </c>
      <c r="D16" s="12">
        <v>1000000</v>
      </c>
      <c r="E16" s="8">
        <v>3</v>
      </c>
      <c r="F16" s="12">
        <v>500000</v>
      </c>
      <c r="G16" s="8">
        <v>3.4</v>
      </c>
      <c r="H16" s="12">
        <v>500000</v>
      </c>
      <c r="I16" s="8" t="s">
        <v>39</v>
      </c>
    </row>
    <row r="17" spans="1:9" ht="15.75" thickBot="1" x14ac:dyDescent="0.3">
      <c r="A17" s="2" t="s">
        <v>23</v>
      </c>
      <c r="B17" s="12" t="s">
        <v>3</v>
      </c>
      <c r="C17" s="8" t="s">
        <v>3</v>
      </c>
      <c r="D17" s="12">
        <v>3480.75</v>
      </c>
      <c r="E17" s="8" t="s">
        <v>3</v>
      </c>
      <c r="F17" s="12">
        <v>506094</v>
      </c>
      <c r="G17" s="9">
        <v>11.6</v>
      </c>
      <c r="H17" s="12">
        <v>1662287</v>
      </c>
      <c r="I17" s="8" t="s">
        <v>24</v>
      </c>
    </row>
    <row r="18" spans="1:9" ht="15.75" thickBot="1" x14ac:dyDescent="0.3">
      <c r="A18" s="2" t="s">
        <v>41</v>
      </c>
      <c r="B18" s="12"/>
      <c r="C18" s="8"/>
      <c r="D18" s="12">
        <v>521924</v>
      </c>
      <c r="E18" s="8"/>
      <c r="F18" s="12">
        <v>539432</v>
      </c>
      <c r="G18" s="8"/>
      <c r="H18" s="12"/>
      <c r="I18" s="8"/>
    </row>
    <row r="19" spans="1:9" ht="15.75" thickBot="1" x14ac:dyDescent="0.3">
      <c r="A19" s="2" t="s">
        <v>43</v>
      </c>
      <c r="B19" s="12"/>
      <c r="C19" s="8"/>
      <c r="D19" s="12"/>
      <c r="E19" s="8"/>
      <c r="F19" s="12"/>
      <c r="G19" s="8"/>
      <c r="H19" s="12">
        <v>362125</v>
      </c>
      <c r="I19" s="8"/>
    </row>
    <row r="20" spans="1:9" ht="15.75" thickBot="1" x14ac:dyDescent="0.3">
      <c r="A20" s="2" t="s">
        <v>42</v>
      </c>
      <c r="B20" s="12"/>
      <c r="C20" s="8"/>
      <c r="D20" s="12">
        <v>298131.7</v>
      </c>
      <c r="E20" s="8"/>
      <c r="F20" s="12">
        <v>496983</v>
      </c>
      <c r="G20" s="8"/>
      <c r="H20" s="12">
        <v>516680</v>
      </c>
      <c r="I20" s="8"/>
    </row>
    <row r="21" spans="1:9" ht="15.75" thickBot="1" x14ac:dyDescent="0.3">
      <c r="A21" s="3" t="s">
        <v>12</v>
      </c>
      <c r="B21" s="13">
        <f>SUM(B5:B17)</f>
        <v>30900000</v>
      </c>
      <c r="C21" s="6"/>
      <c r="D21" s="13">
        <f>SUM(D5:D17)</f>
        <v>28403480.75</v>
      </c>
      <c r="E21" s="6"/>
      <c r="F21" s="13">
        <f>SUM(F5:F17)</f>
        <v>27962094</v>
      </c>
      <c r="G21" s="6"/>
      <c r="H21" s="13">
        <f>SUM(H5:H17)</f>
        <v>23787287</v>
      </c>
      <c r="I21" s="6"/>
    </row>
    <row r="23" spans="1:9" x14ac:dyDescent="0.25">
      <c r="A23" s="4" t="s">
        <v>27</v>
      </c>
      <c r="B23" t="s">
        <v>29</v>
      </c>
    </row>
    <row r="24" spans="1:9" x14ac:dyDescent="0.25">
      <c r="B24" t="s">
        <v>32</v>
      </c>
    </row>
    <row r="25" spans="1:9" x14ac:dyDescent="0.25">
      <c r="B25" t="s">
        <v>33</v>
      </c>
    </row>
    <row r="26" spans="1:9" x14ac:dyDescent="0.25">
      <c r="B26" t="s">
        <v>30</v>
      </c>
    </row>
    <row r="27" spans="1:9" x14ac:dyDescent="0.25">
      <c r="B27" t="s">
        <v>31</v>
      </c>
    </row>
  </sheetData>
  <mergeCells count="6">
    <mergeCell ref="A3:I3"/>
    <mergeCell ref="A4:A5"/>
    <mergeCell ref="B4:C4"/>
    <mergeCell ref="D4:E4"/>
    <mergeCell ref="F4:G4"/>
    <mergeCell ref="H4:I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Spend Data</vt:lpstr>
      <vt:lpstr>ROI Results by Year</vt:lpstr>
      <vt:lpstr>Data Table</vt:lpstr>
    </vt:vector>
  </TitlesOfParts>
  <Company>Merck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Merck &amp; Co., Inc.</dc:creator>
  <cp:lastModifiedBy>Jane Folske</cp:lastModifiedBy>
  <dcterms:created xsi:type="dcterms:W3CDTF">2013-06-05T03:04:50Z</dcterms:created>
  <dcterms:modified xsi:type="dcterms:W3CDTF">2013-06-11T10:36:36Z</dcterms:modified>
</cp:coreProperties>
</file>