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48" windowWidth="15576" windowHeight="6132" tabRatio="707" activeTab="5"/>
  </bookViews>
  <sheets>
    <sheet name="Summary by Area (Jane)" sheetId="7" r:id="rId1"/>
    <sheet name="Summary by Area" sheetId="4" state="hidden" r:id="rId2"/>
    <sheet name="Summary by Initial" sheetId="6" state="hidden" r:id="rId3"/>
    <sheet name="DAVID1 2013 SAP Numbers" sheetId="9" r:id="rId4"/>
    <sheet name="2013 AB Extract" sheetId="8" r:id="rId5"/>
    <sheet name="Sheet1" sheetId="10" r:id="rId6"/>
  </sheets>
  <externalReferences>
    <externalReference r:id="rId7"/>
    <externalReference r:id="rId8"/>
  </externalReferences>
  <definedNames>
    <definedName name="_xlnm._FilterDatabase" localSheetId="0" hidden="1">'Summary by Area (Jane)'!$A$1:$S$150</definedName>
    <definedName name="_xlnm.Print_Area" localSheetId="0">'Summary by Area (Jane)'!$A$1:$E$110</definedName>
  </definedNames>
  <calcPr calcId="145621"/>
</workbook>
</file>

<file path=xl/calcChain.xml><?xml version="1.0" encoding="utf-8"?>
<calcChain xmlns="http://schemas.openxmlformats.org/spreadsheetml/2006/main">
  <c r="E35" i="7" l="1"/>
  <c r="E19" i="7"/>
  <c r="E63" i="7"/>
  <c r="E64" i="7"/>
  <c r="E66" i="7"/>
  <c r="E67" i="7"/>
  <c r="E68" i="7"/>
  <c r="E96" i="7"/>
  <c r="E109" i="7"/>
  <c r="E108" i="7"/>
  <c r="E107" i="7"/>
  <c r="E106" i="7"/>
  <c r="E105" i="7"/>
  <c r="E104" i="7"/>
  <c r="E103" i="7"/>
  <c r="E102" i="7"/>
  <c r="E73" i="7"/>
  <c r="E71" i="7"/>
  <c r="A1" i="9" l="1"/>
  <c r="B1" i="9"/>
  <c r="C1" i="9"/>
  <c r="D1" i="9"/>
  <c r="E1" i="9"/>
  <c r="F1" i="9"/>
  <c r="G1" i="9"/>
  <c r="A2" i="9"/>
  <c r="G2" i="9"/>
  <c r="A3" i="9"/>
  <c r="C3" i="9"/>
  <c r="F3" i="9"/>
  <c r="G3" i="9"/>
  <c r="A4" i="9"/>
  <c r="C4" i="9"/>
  <c r="F4" i="9"/>
  <c r="G4" i="9"/>
  <c r="A5" i="9"/>
  <c r="C5" i="9"/>
  <c r="F5" i="9"/>
  <c r="G5" i="9"/>
  <c r="A6" i="9"/>
  <c r="C6" i="9"/>
  <c r="F6" i="9"/>
  <c r="G6" i="9"/>
  <c r="A7" i="9"/>
  <c r="G7" i="9"/>
  <c r="A8" i="9"/>
  <c r="C8" i="9"/>
  <c r="F8" i="9"/>
  <c r="G8" i="9"/>
  <c r="A9" i="9"/>
  <c r="C9" i="9"/>
  <c r="F9" i="9"/>
  <c r="G9" i="9"/>
  <c r="A10" i="9"/>
  <c r="C10" i="9"/>
  <c r="F10" i="9"/>
  <c r="G10" i="9"/>
  <c r="A11" i="9"/>
  <c r="C11" i="9"/>
  <c r="F11" i="9"/>
  <c r="G11" i="9"/>
  <c r="A12" i="9"/>
  <c r="B12" i="9"/>
  <c r="F12" i="9"/>
  <c r="A13" i="9"/>
  <c r="B13" i="9"/>
  <c r="F13" i="9"/>
  <c r="A14" i="9"/>
  <c r="B14" i="9"/>
  <c r="F14" i="9"/>
  <c r="A15" i="9"/>
  <c r="B15" i="9"/>
  <c r="F15" i="9"/>
  <c r="A16" i="9"/>
  <c r="B16" i="9"/>
  <c r="F16" i="9"/>
  <c r="A17" i="9"/>
  <c r="B17" i="9"/>
  <c r="F17" i="9"/>
  <c r="A18" i="9"/>
  <c r="B18" i="9"/>
  <c r="F18" i="9"/>
  <c r="A19" i="9"/>
  <c r="B19" i="9"/>
  <c r="F19" i="9"/>
  <c r="A20" i="9"/>
  <c r="B20" i="9"/>
  <c r="F20" i="9"/>
  <c r="A21" i="9"/>
  <c r="B21" i="9"/>
  <c r="F21" i="9"/>
  <c r="A22" i="9"/>
  <c r="B22" i="9"/>
  <c r="F22" i="9"/>
  <c r="A23" i="9"/>
  <c r="A24" i="9"/>
  <c r="D24" i="9"/>
  <c r="F24" i="9"/>
  <c r="A25" i="9"/>
  <c r="D25" i="9"/>
  <c r="F25" i="9"/>
  <c r="A26" i="9"/>
  <c r="D26" i="9"/>
  <c r="F26" i="9"/>
  <c r="A27" i="9"/>
  <c r="B27" i="9"/>
  <c r="F27" i="9"/>
  <c r="A28" i="9"/>
  <c r="A29" i="9"/>
  <c r="E29" i="9"/>
  <c r="F29" i="9"/>
  <c r="A30" i="9"/>
  <c r="E30" i="9"/>
  <c r="F30" i="9"/>
  <c r="A31" i="9"/>
  <c r="E31" i="9"/>
  <c r="F31" i="9"/>
  <c r="A32" i="9"/>
  <c r="E32" i="9"/>
  <c r="A33" i="9"/>
  <c r="E33" i="9"/>
  <c r="F33" i="9"/>
  <c r="A34" i="9"/>
  <c r="E34" i="9"/>
  <c r="F34" i="9"/>
  <c r="A35" i="9"/>
  <c r="E35" i="9"/>
  <c r="F35" i="9"/>
  <c r="A36" i="9"/>
  <c r="E36" i="9"/>
  <c r="F36" i="9"/>
  <c r="A37" i="9"/>
  <c r="E37" i="9"/>
  <c r="F37" i="9"/>
  <c r="A38" i="9"/>
  <c r="E38" i="9"/>
  <c r="F38" i="9"/>
  <c r="A39" i="9"/>
  <c r="B39" i="9"/>
  <c r="C39" i="9"/>
  <c r="D39" i="9"/>
  <c r="E39" i="9"/>
  <c r="A40" i="9"/>
  <c r="B40" i="9"/>
  <c r="A41" i="9"/>
  <c r="B41" i="9"/>
  <c r="A45" i="9"/>
  <c r="B45" i="9"/>
  <c r="A46" i="9"/>
  <c r="B46" i="9"/>
  <c r="A47" i="9"/>
  <c r="B47" i="9"/>
  <c r="A48" i="9"/>
  <c r="B48" i="9"/>
  <c r="A49" i="9"/>
  <c r="B49" i="9"/>
  <c r="A50" i="9"/>
  <c r="B50" i="9"/>
  <c r="A51" i="9"/>
  <c r="B51" i="9"/>
  <c r="A52" i="9"/>
  <c r="B52" i="9"/>
  <c r="A2" i="8"/>
  <c r="B2" i="8"/>
  <c r="C2" i="8"/>
  <c r="D2" i="8"/>
  <c r="E2" i="8"/>
  <c r="F2" i="8"/>
  <c r="H2" i="8"/>
  <c r="I2" i="8"/>
  <c r="J2" i="8"/>
  <c r="K2" i="8"/>
  <c r="L2" i="8"/>
  <c r="M2" i="8"/>
  <c r="N2" i="8"/>
  <c r="O2" i="8"/>
  <c r="P2" i="8"/>
  <c r="Q2" i="8"/>
  <c r="R2" i="8"/>
  <c r="A3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A4" i="8"/>
  <c r="B4" i="8"/>
  <c r="C4" i="8"/>
  <c r="D4" i="8"/>
  <c r="E4" i="8"/>
  <c r="F4" i="8"/>
  <c r="H4" i="8"/>
  <c r="I4" i="8"/>
  <c r="J4" i="8"/>
  <c r="K4" i="8"/>
  <c r="L4" i="8"/>
  <c r="M4" i="8"/>
  <c r="N4" i="8"/>
  <c r="O4" i="8"/>
  <c r="P4" i="8"/>
  <c r="Q4" i="8"/>
  <c r="R4" i="8"/>
  <c r="A5" i="8"/>
  <c r="B5" i="8"/>
  <c r="C5" i="8"/>
  <c r="D5" i="8"/>
  <c r="E5" i="8"/>
  <c r="F5" i="8"/>
  <c r="H5" i="8"/>
  <c r="I5" i="8"/>
  <c r="J5" i="8"/>
  <c r="K5" i="8"/>
  <c r="L5" i="8"/>
  <c r="M5" i="8"/>
  <c r="N5" i="8"/>
  <c r="O5" i="8"/>
  <c r="P5" i="8"/>
  <c r="Q5" i="8"/>
  <c r="R5" i="8"/>
  <c r="A6" i="8"/>
  <c r="B6" i="8"/>
  <c r="C6" i="8"/>
  <c r="D6" i="8"/>
  <c r="E6" i="8"/>
  <c r="F6" i="8"/>
  <c r="H6" i="8"/>
  <c r="I6" i="8"/>
  <c r="J6" i="8"/>
  <c r="K6" i="8"/>
  <c r="L6" i="8"/>
  <c r="M6" i="8"/>
  <c r="N6" i="8"/>
  <c r="O6" i="8"/>
  <c r="P6" i="8"/>
  <c r="Q6" i="8"/>
  <c r="R6" i="8"/>
  <c r="A7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A8" i="8"/>
  <c r="B8" i="8"/>
  <c r="C8" i="8"/>
  <c r="D8" i="8"/>
  <c r="E8" i="8"/>
  <c r="F8" i="8"/>
  <c r="H8" i="8"/>
  <c r="I8" i="8"/>
  <c r="J8" i="8"/>
  <c r="K8" i="8"/>
  <c r="L8" i="8"/>
  <c r="M8" i="8"/>
  <c r="N8" i="8"/>
  <c r="O8" i="8"/>
  <c r="P8" i="8"/>
  <c r="Q8" i="8"/>
  <c r="R8" i="8"/>
  <c r="A9" i="8"/>
  <c r="B9" i="8"/>
  <c r="C9" i="8"/>
  <c r="D9" i="8"/>
  <c r="E9" i="8"/>
  <c r="F9" i="8"/>
  <c r="H9" i="8"/>
  <c r="I9" i="8"/>
  <c r="J9" i="8"/>
  <c r="K9" i="8"/>
  <c r="L9" i="8"/>
  <c r="M9" i="8"/>
  <c r="N9" i="8"/>
  <c r="O9" i="8"/>
  <c r="P9" i="8"/>
  <c r="Q9" i="8"/>
  <c r="R9" i="8"/>
  <c r="A10" i="8"/>
  <c r="B10" i="8"/>
  <c r="C10" i="8"/>
  <c r="D10" i="8"/>
  <c r="E10" i="8"/>
  <c r="F10" i="8"/>
  <c r="H10" i="8"/>
  <c r="I10" i="8"/>
  <c r="J10" i="8"/>
  <c r="K10" i="8"/>
  <c r="L10" i="8"/>
  <c r="M10" i="8"/>
  <c r="N10" i="8"/>
  <c r="O10" i="8"/>
  <c r="P10" i="8"/>
  <c r="Q10" i="8"/>
  <c r="R10" i="8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2" i="7"/>
  <c r="T10" i="6"/>
  <c r="T19" i="6"/>
  <c r="T23" i="6"/>
  <c r="T28" i="6"/>
  <c r="T40" i="6"/>
  <c r="T55" i="6"/>
  <c r="T62" i="6"/>
  <c r="T79" i="6"/>
  <c r="T83" i="6"/>
  <c r="T93" i="6"/>
  <c r="T111" i="6"/>
  <c r="T117" i="6"/>
  <c r="T120" i="6"/>
  <c r="T127" i="6"/>
  <c r="T140" i="6"/>
  <c r="T148" i="6"/>
  <c r="T153" i="6"/>
  <c r="T169" i="6"/>
  <c r="T173" i="6"/>
  <c r="S10" i="6"/>
  <c r="S19" i="6"/>
  <c r="S173" i="6" s="1"/>
  <c r="S23" i="6"/>
  <c r="S28" i="6"/>
  <c r="S40" i="6"/>
  <c r="S55" i="6"/>
  <c r="S62" i="6"/>
  <c r="S79" i="6"/>
  <c r="S83" i="6"/>
  <c r="S93" i="6"/>
  <c r="S111" i="6"/>
  <c r="S117" i="6"/>
  <c r="S120" i="6"/>
  <c r="S127" i="6"/>
  <c r="S140" i="6"/>
  <c r="S148" i="6"/>
  <c r="S153" i="6"/>
  <c r="S169" i="6"/>
  <c r="R10" i="6"/>
  <c r="R19" i="6"/>
  <c r="R23" i="6"/>
  <c r="R28" i="6"/>
  <c r="R40" i="6"/>
  <c r="R55" i="6"/>
  <c r="R62" i="6"/>
  <c r="R79" i="6"/>
  <c r="R83" i="6"/>
  <c r="R93" i="6"/>
  <c r="R111" i="6"/>
  <c r="R117" i="6"/>
  <c r="R120" i="6"/>
  <c r="R127" i="6"/>
  <c r="R140" i="6"/>
  <c r="R148" i="6"/>
  <c r="R153" i="6"/>
  <c r="R169" i="6"/>
  <c r="R173" i="6"/>
  <c r="Q10" i="6"/>
  <c r="Q19" i="6"/>
  <c r="Q173" i="6" s="1"/>
  <c r="Q23" i="6"/>
  <c r="Q28" i="6"/>
  <c r="Q40" i="6"/>
  <c r="Q55" i="6"/>
  <c r="Q62" i="6"/>
  <c r="Q79" i="6"/>
  <c r="Q83" i="6"/>
  <c r="Q93" i="6"/>
  <c r="Q111" i="6"/>
  <c r="Q117" i="6"/>
  <c r="Q120" i="6"/>
  <c r="Q127" i="6"/>
  <c r="Q140" i="6"/>
  <c r="Q148" i="6"/>
  <c r="Q153" i="6"/>
  <c r="Q169" i="6"/>
  <c r="P10" i="6"/>
  <c r="P19" i="6"/>
  <c r="P23" i="6"/>
  <c r="P28" i="6"/>
  <c r="P40" i="6"/>
  <c r="P55" i="6"/>
  <c r="P62" i="6"/>
  <c r="P79" i="6"/>
  <c r="P83" i="6"/>
  <c r="P93" i="6"/>
  <c r="P111" i="6"/>
  <c r="P117" i="6"/>
  <c r="P120" i="6"/>
  <c r="P127" i="6"/>
  <c r="P140" i="6"/>
  <c r="P148" i="6"/>
  <c r="P153" i="6"/>
  <c r="P169" i="6"/>
  <c r="P173" i="6"/>
  <c r="O10" i="6"/>
  <c r="O19" i="6"/>
  <c r="O173" i="6" s="1"/>
  <c r="O23" i="6"/>
  <c r="O28" i="6"/>
  <c r="O40" i="6"/>
  <c r="O55" i="6"/>
  <c r="O62" i="6"/>
  <c r="O79" i="6"/>
  <c r="O83" i="6"/>
  <c r="O93" i="6"/>
  <c r="O111" i="6"/>
  <c r="O117" i="6"/>
  <c r="O120" i="6"/>
  <c r="O127" i="6"/>
  <c r="O140" i="6"/>
  <c r="O148" i="6"/>
  <c r="O153" i="6"/>
  <c r="O169" i="6"/>
  <c r="N10" i="6"/>
  <c r="N19" i="6"/>
  <c r="N23" i="6"/>
  <c r="N28" i="6"/>
  <c r="N40" i="6"/>
  <c r="N55" i="6"/>
  <c r="N62" i="6"/>
  <c r="N79" i="6"/>
  <c r="N83" i="6"/>
  <c r="N93" i="6"/>
  <c r="N111" i="6"/>
  <c r="N117" i="6"/>
  <c r="N120" i="6"/>
  <c r="N127" i="6"/>
  <c r="N140" i="6"/>
  <c r="N148" i="6"/>
  <c r="N153" i="6"/>
  <c r="N169" i="6"/>
  <c r="N173" i="6"/>
  <c r="M10" i="6"/>
  <c r="M19" i="6"/>
  <c r="M173" i="6" s="1"/>
  <c r="M23" i="6"/>
  <c r="M28" i="6"/>
  <c r="M40" i="6"/>
  <c r="M55" i="6"/>
  <c r="M62" i="6"/>
  <c r="M79" i="6"/>
  <c r="M83" i="6"/>
  <c r="M93" i="6"/>
  <c r="M111" i="6"/>
  <c r="M117" i="6"/>
  <c r="M120" i="6"/>
  <c r="M127" i="6"/>
  <c r="M140" i="6"/>
  <c r="M148" i="6"/>
  <c r="M153" i="6"/>
  <c r="M169" i="6"/>
  <c r="L10" i="6"/>
  <c r="L19" i="6"/>
  <c r="L23" i="6"/>
  <c r="L28" i="6"/>
  <c r="L40" i="6"/>
  <c r="L55" i="6"/>
  <c r="L62" i="6"/>
  <c r="L79" i="6"/>
  <c r="L83" i="6"/>
  <c r="L93" i="6"/>
  <c r="L111" i="6"/>
  <c r="L117" i="6"/>
  <c r="L120" i="6"/>
  <c r="L127" i="6"/>
  <c r="L140" i="6"/>
  <c r="L148" i="6"/>
  <c r="L153" i="6"/>
  <c r="L169" i="6"/>
  <c r="L173" i="6"/>
  <c r="K10" i="6"/>
  <c r="K19" i="6"/>
  <c r="K173" i="6" s="1"/>
  <c r="K23" i="6"/>
  <c r="K28" i="6"/>
  <c r="K40" i="6"/>
  <c r="K55" i="6"/>
  <c r="K62" i="6"/>
  <c r="K79" i="6"/>
  <c r="K83" i="6"/>
  <c r="K93" i="6"/>
  <c r="K111" i="6"/>
  <c r="K117" i="6"/>
  <c r="K120" i="6"/>
  <c r="K127" i="6"/>
  <c r="K140" i="6"/>
  <c r="K148" i="6"/>
  <c r="K153" i="6"/>
  <c r="K169" i="6"/>
  <c r="J10" i="6"/>
  <c r="J19" i="6"/>
  <c r="J23" i="6"/>
  <c r="J28" i="6"/>
  <c r="J40" i="6"/>
  <c r="J55" i="6"/>
  <c r="J62" i="6"/>
  <c r="J79" i="6"/>
  <c r="J83" i="6"/>
  <c r="J93" i="6"/>
  <c r="J111" i="6"/>
  <c r="J117" i="6"/>
  <c r="J120" i="6"/>
  <c r="J127" i="6"/>
  <c r="J140" i="6"/>
  <c r="J148" i="6"/>
  <c r="J153" i="6"/>
  <c r="J169" i="6"/>
  <c r="J173" i="6"/>
  <c r="I10" i="6"/>
  <c r="I19" i="6"/>
  <c r="I173" i="6" s="1"/>
  <c r="I23" i="6"/>
  <c r="I28" i="6"/>
  <c r="I40" i="6"/>
  <c r="I55" i="6"/>
  <c r="I62" i="6"/>
  <c r="I79" i="6"/>
  <c r="I83" i="6"/>
  <c r="I93" i="6"/>
  <c r="I111" i="6"/>
  <c r="I117" i="6"/>
  <c r="I120" i="6"/>
  <c r="I127" i="6"/>
  <c r="I140" i="6"/>
  <c r="I148" i="6"/>
  <c r="I153" i="6"/>
  <c r="I169" i="6"/>
  <c r="H10" i="6"/>
  <c r="H19" i="6"/>
  <c r="H23" i="6"/>
  <c r="H28" i="6"/>
  <c r="H40" i="6"/>
  <c r="H55" i="6"/>
  <c r="H62" i="6"/>
  <c r="H79" i="6"/>
  <c r="H83" i="6"/>
  <c r="H93" i="6"/>
  <c r="H111" i="6"/>
  <c r="H117" i="6"/>
  <c r="H120" i="6"/>
  <c r="H127" i="6"/>
  <c r="H140" i="6"/>
  <c r="H148" i="6"/>
  <c r="H153" i="6"/>
  <c r="H169" i="6"/>
  <c r="H173" i="6"/>
  <c r="G4" i="6"/>
  <c r="G5" i="6"/>
  <c r="G10" i="6" s="1"/>
  <c r="G6" i="6"/>
  <c r="G7" i="6"/>
  <c r="G8" i="6"/>
  <c r="G9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8" i="6" s="1"/>
  <c r="G26" i="6"/>
  <c r="G27" i="6"/>
  <c r="G29" i="6"/>
  <c r="G40" i="6" s="1"/>
  <c r="G30" i="6"/>
  <c r="G31" i="6"/>
  <c r="G32" i="6"/>
  <c r="G33" i="6"/>
  <c r="G34" i="6"/>
  <c r="G35" i="6"/>
  <c r="G36" i="6"/>
  <c r="G37" i="6"/>
  <c r="G38" i="6"/>
  <c r="G39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62" i="6" s="1"/>
  <c r="G58" i="6"/>
  <c r="G59" i="6"/>
  <c r="G60" i="6"/>
  <c r="G61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 s="1"/>
  <c r="G121" i="6"/>
  <c r="G122" i="6"/>
  <c r="G123" i="6"/>
  <c r="G124" i="6"/>
  <c r="G125" i="6"/>
  <c r="G126" i="6"/>
  <c r="G127" i="6"/>
  <c r="G128" i="6"/>
  <c r="G129" i="6"/>
  <c r="G140" i="6" s="1"/>
  <c r="G130" i="6"/>
  <c r="G131" i="6"/>
  <c r="G132" i="6"/>
  <c r="G133" i="6"/>
  <c r="G134" i="6"/>
  <c r="G135" i="6"/>
  <c r="G136" i="6"/>
  <c r="G137" i="6"/>
  <c r="G138" i="6"/>
  <c r="G139" i="6"/>
  <c r="G141" i="6"/>
  <c r="G148" i="6" s="1"/>
  <c r="G142" i="6"/>
  <c r="G143" i="6"/>
  <c r="G144" i="6"/>
  <c r="G145" i="6"/>
  <c r="G146" i="6"/>
  <c r="G147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1" i="6"/>
  <c r="F10" i="6"/>
  <c r="F19" i="6"/>
  <c r="F173" i="6" s="1"/>
  <c r="F23" i="6"/>
  <c r="F28" i="6"/>
  <c r="F40" i="6"/>
  <c r="F55" i="6"/>
  <c r="F62" i="6"/>
  <c r="F79" i="6"/>
  <c r="F83" i="6"/>
  <c r="F93" i="6"/>
  <c r="F111" i="6"/>
  <c r="F117" i="6"/>
  <c r="F120" i="6"/>
  <c r="F127" i="6"/>
  <c r="F140" i="6"/>
  <c r="F148" i="6"/>
  <c r="F153" i="6"/>
  <c r="F169" i="6"/>
  <c r="E10" i="6"/>
  <c r="E19" i="6"/>
  <c r="E23" i="6"/>
  <c r="E28" i="6"/>
  <c r="E40" i="6"/>
  <c r="E55" i="6"/>
  <c r="E62" i="6"/>
  <c r="E79" i="6"/>
  <c r="E83" i="6"/>
  <c r="E93" i="6"/>
  <c r="E111" i="6"/>
  <c r="E117" i="6"/>
  <c r="E120" i="6"/>
  <c r="E127" i="6"/>
  <c r="E140" i="6"/>
  <c r="E148" i="6"/>
  <c r="E153" i="6"/>
  <c r="E169" i="6"/>
  <c r="E173" i="6"/>
  <c r="D10" i="6"/>
  <c r="D19" i="6"/>
  <c r="D173" i="6" s="1"/>
  <c r="D23" i="6"/>
  <c r="D28" i="6"/>
  <c r="D40" i="6"/>
  <c r="D55" i="6"/>
  <c r="D62" i="6"/>
  <c r="D79" i="6"/>
  <c r="D83" i="6"/>
  <c r="D93" i="6"/>
  <c r="D111" i="6"/>
  <c r="D117" i="6"/>
  <c r="D120" i="6"/>
  <c r="D127" i="6"/>
  <c r="D140" i="6"/>
  <c r="D148" i="6"/>
  <c r="D153" i="6"/>
  <c r="D169" i="6"/>
  <c r="E9" i="4"/>
  <c r="F9" i="4"/>
  <c r="G9" i="4"/>
  <c r="E24" i="4"/>
  <c r="F24" i="4"/>
  <c r="G24" i="4" s="1"/>
  <c r="E33" i="4"/>
  <c r="F33" i="4"/>
  <c r="G33" i="4"/>
  <c r="E51" i="4"/>
  <c r="F51" i="4"/>
  <c r="G51" i="4" s="1"/>
  <c r="E69" i="4"/>
  <c r="F69" i="4"/>
  <c r="G69" i="4"/>
  <c r="E78" i="4"/>
  <c r="F78" i="4"/>
  <c r="G78" i="4" s="1"/>
  <c r="E83" i="4"/>
  <c r="F83" i="4"/>
  <c r="G83" i="4"/>
  <c r="E87" i="4"/>
  <c r="F87" i="4"/>
  <c r="G87" i="4" s="1"/>
  <c r="E95" i="4"/>
  <c r="F95" i="4"/>
  <c r="G95" i="4"/>
  <c r="E113" i="4"/>
  <c r="F113" i="4"/>
  <c r="G113" i="4" s="1"/>
  <c r="E123" i="4"/>
  <c r="F123" i="4"/>
  <c r="G123" i="4"/>
  <c r="E163" i="4"/>
  <c r="F163" i="4"/>
  <c r="G163" i="4" s="1"/>
  <c r="G164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2" i="4"/>
  <c r="G121" i="4"/>
  <c r="G120" i="4"/>
  <c r="G119" i="4"/>
  <c r="G118" i="4"/>
  <c r="G117" i="4"/>
  <c r="G116" i="4"/>
  <c r="G115" i="4"/>
  <c r="G114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4" i="4"/>
  <c r="G93" i="4"/>
  <c r="G92" i="4"/>
  <c r="G91" i="4"/>
  <c r="G90" i="4"/>
  <c r="G89" i="4"/>
  <c r="G88" i="4"/>
  <c r="G86" i="4"/>
  <c r="G85" i="4"/>
  <c r="G84" i="4"/>
  <c r="G82" i="4"/>
  <c r="G81" i="4"/>
  <c r="G80" i="4"/>
  <c r="G79" i="4"/>
  <c r="G77" i="4"/>
  <c r="G76" i="4"/>
  <c r="G75" i="4"/>
  <c r="G74" i="4"/>
  <c r="G73" i="4"/>
  <c r="G72" i="4"/>
  <c r="G71" i="4"/>
  <c r="G70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2" i="4"/>
  <c r="G31" i="4"/>
  <c r="G30" i="4"/>
  <c r="G29" i="4"/>
  <c r="G28" i="4"/>
  <c r="G27" i="4"/>
  <c r="G26" i="4"/>
  <c r="G25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8" i="4"/>
  <c r="G7" i="4"/>
  <c r="G6" i="4"/>
  <c r="G5" i="4"/>
  <c r="G4" i="4"/>
  <c r="T87" i="4"/>
  <c r="T9" i="4"/>
  <c r="T24" i="4"/>
  <c r="T33" i="4"/>
  <c r="T51" i="4"/>
  <c r="T69" i="4"/>
  <c r="T78" i="4"/>
  <c r="T83" i="4"/>
  <c r="T95" i="4"/>
  <c r="T113" i="4"/>
  <c r="T123" i="4"/>
  <c r="T163" i="4"/>
  <c r="T166" i="4"/>
  <c r="S87" i="4"/>
  <c r="S9" i="4"/>
  <c r="S166" i="4" s="1"/>
  <c r="S24" i="4"/>
  <c r="S33" i="4"/>
  <c r="S51" i="4"/>
  <c r="S69" i="4"/>
  <c r="S78" i="4"/>
  <c r="S83" i="4"/>
  <c r="S95" i="4"/>
  <c r="S113" i="4"/>
  <c r="S123" i="4"/>
  <c r="S163" i="4"/>
  <c r="R87" i="4"/>
  <c r="R9" i="4"/>
  <c r="R24" i="4"/>
  <c r="R33" i="4"/>
  <c r="R51" i="4"/>
  <c r="R69" i="4"/>
  <c r="R78" i="4"/>
  <c r="R83" i="4"/>
  <c r="R95" i="4"/>
  <c r="R113" i="4"/>
  <c r="R123" i="4"/>
  <c r="R163" i="4"/>
  <c r="R166" i="4"/>
  <c r="Q87" i="4"/>
  <c r="Q9" i="4"/>
  <c r="Q166" i="4" s="1"/>
  <c r="Q24" i="4"/>
  <c r="Q33" i="4"/>
  <c r="Q51" i="4"/>
  <c r="Q69" i="4"/>
  <c r="Q78" i="4"/>
  <c r="Q83" i="4"/>
  <c r="Q95" i="4"/>
  <c r="Q113" i="4"/>
  <c r="Q123" i="4"/>
  <c r="Q163" i="4"/>
  <c r="P87" i="4"/>
  <c r="P9" i="4"/>
  <c r="P24" i="4"/>
  <c r="P33" i="4"/>
  <c r="P51" i="4"/>
  <c r="P69" i="4"/>
  <c r="P78" i="4"/>
  <c r="P83" i="4"/>
  <c r="P95" i="4"/>
  <c r="P113" i="4"/>
  <c r="P123" i="4"/>
  <c r="P163" i="4"/>
  <c r="P166" i="4"/>
  <c r="O87" i="4"/>
  <c r="O9" i="4"/>
  <c r="O166" i="4" s="1"/>
  <c r="O24" i="4"/>
  <c r="O33" i="4"/>
  <c r="O51" i="4"/>
  <c r="O69" i="4"/>
  <c r="O78" i="4"/>
  <c r="O83" i="4"/>
  <c r="O95" i="4"/>
  <c r="O113" i="4"/>
  <c r="O123" i="4"/>
  <c r="O163" i="4"/>
  <c r="N87" i="4"/>
  <c r="N9" i="4"/>
  <c r="N24" i="4"/>
  <c r="N33" i="4"/>
  <c r="N51" i="4"/>
  <c r="N69" i="4"/>
  <c r="N78" i="4"/>
  <c r="N83" i="4"/>
  <c r="N95" i="4"/>
  <c r="N113" i="4"/>
  <c r="N123" i="4"/>
  <c r="N163" i="4"/>
  <c r="N166" i="4"/>
  <c r="M87" i="4"/>
  <c r="M9" i="4"/>
  <c r="M166" i="4" s="1"/>
  <c r="M24" i="4"/>
  <c r="M33" i="4"/>
  <c r="M51" i="4"/>
  <c r="M69" i="4"/>
  <c r="M78" i="4"/>
  <c r="M83" i="4"/>
  <c r="M95" i="4"/>
  <c r="M113" i="4"/>
  <c r="M123" i="4"/>
  <c r="M163" i="4"/>
  <c r="L87" i="4"/>
  <c r="L9" i="4"/>
  <c r="L24" i="4"/>
  <c r="L33" i="4"/>
  <c r="L51" i="4"/>
  <c r="L69" i="4"/>
  <c r="L78" i="4"/>
  <c r="L83" i="4"/>
  <c r="L95" i="4"/>
  <c r="L113" i="4"/>
  <c r="L123" i="4"/>
  <c r="L163" i="4"/>
  <c r="L166" i="4"/>
  <c r="K87" i="4"/>
  <c r="K9" i="4"/>
  <c r="K166" i="4" s="1"/>
  <c r="K24" i="4"/>
  <c r="K33" i="4"/>
  <c r="K51" i="4"/>
  <c r="K69" i="4"/>
  <c r="K78" i="4"/>
  <c r="K83" i="4"/>
  <c r="K95" i="4"/>
  <c r="K113" i="4"/>
  <c r="K123" i="4"/>
  <c r="K163" i="4"/>
  <c r="J87" i="4"/>
  <c r="J9" i="4"/>
  <c r="J24" i="4"/>
  <c r="J33" i="4"/>
  <c r="J51" i="4"/>
  <c r="J69" i="4"/>
  <c r="J78" i="4"/>
  <c r="J83" i="4"/>
  <c r="J95" i="4"/>
  <c r="J113" i="4"/>
  <c r="J123" i="4"/>
  <c r="J163" i="4"/>
  <c r="J166" i="4"/>
  <c r="I87" i="4"/>
  <c r="I9" i="4"/>
  <c r="I166" i="4" s="1"/>
  <c r="I24" i="4"/>
  <c r="I33" i="4"/>
  <c r="I51" i="4"/>
  <c r="I69" i="4"/>
  <c r="I78" i="4"/>
  <c r="I83" i="4"/>
  <c r="I95" i="4"/>
  <c r="I113" i="4"/>
  <c r="I123" i="4"/>
  <c r="I163" i="4"/>
  <c r="H87" i="4"/>
  <c r="H9" i="4"/>
  <c r="H24" i="4"/>
  <c r="H33" i="4"/>
  <c r="H51" i="4"/>
  <c r="H69" i="4"/>
  <c r="H78" i="4"/>
  <c r="H83" i="4"/>
  <c r="H95" i="4"/>
  <c r="H113" i="4"/>
  <c r="H123" i="4"/>
  <c r="H163" i="4"/>
  <c r="H166" i="4"/>
  <c r="E166" i="4"/>
  <c r="D87" i="4"/>
  <c r="D9" i="4"/>
  <c r="D166" i="4" s="1"/>
  <c r="D24" i="4"/>
  <c r="D33" i="4"/>
  <c r="D51" i="4"/>
  <c r="D69" i="4"/>
  <c r="D78" i="4"/>
  <c r="D83" i="4"/>
  <c r="D95" i="4"/>
  <c r="D113" i="4"/>
  <c r="D123" i="4"/>
  <c r="D163" i="4"/>
  <c r="G166" i="4" l="1"/>
  <c r="G173" i="6"/>
  <c r="F166" i="4"/>
</calcChain>
</file>

<file path=xl/comments1.xml><?xml version="1.0" encoding="utf-8"?>
<comments xmlns="http://schemas.openxmlformats.org/spreadsheetml/2006/main">
  <authors>
    <author>Jane</author>
  </authors>
  <commentList>
    <comment ref="E1" authorId="0">
      <text>
        <r>
          <rPr>
            <b/>
            <sz val="8"/>
            <color indexed="81"/>
            <rFont val="Tahoma"/>
            <family val="2"/>
          </rPr>
          <t>Jane:</t>
        </r>
        <r>
          <rPr>
            <sz val="8"/>
            <color indexed="81"/>
            <rFont val="Tahoma"/>
            <family val="2"/>
          </rPr>
          <t xml:space="preserve">
contains most recently reported measurement or (if highlighted in yellow) best available analog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Jane:</t>
        </r>
        <r>
          <rPr>
            <sz val="8"/>
            <color indexed="81"/>
            <rFont val="Tahoma"/>
            <family val="2"/>
          </rPr>
          <t xml:space="preserve">
Actual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Jane:</t>
        </r>
        <r>
          <rPr>
            <sz val="8"/>
            <color indexed="81"/>
            <rFont val="Tahoma"/>
            <family val="2"/>
          </rPr>
          <t xml:space="preserve">
Feb-Dec Budget
</t>
        </r>
      </text>
    </comment>
    <comment ref="B2" authorId="0">
      <text>
        <r>
          <rPr>
            <b/>
            <sz val="8"/>
            <color indexed="81"/>
            <rFont val="Tahoma"/>
            <family val="2"/>
          </rPr>
          <t>Jane:</t>
        </r>
        <r>
          <rPr>
            <sz val="8"/>
            <color indexed="81"/>
            <rFont val="Tahoma"/>
            <family val="2"/>
          </rPr>
          <t xml:space="preserve">
corrected...was "marketing"</t>
        </r>
      </text>
    </comment>
    <comment ref="C7" authorId="0">
      <text>
        <r>
          <rPr>
            <b/>
            <sz val="8"/>
            <color indexed="81"/>
            <rFont val="Tahoma"/>
            <family val="2"/>
          </rPr>
          <t>Jane:</t>
        </r>
        <r>
          <rPr>
            <sz val="8"/>
            <color indexed="81"/>
            <rFont val="Tahoma"/>
            <family val="2"/>
          </rPr>
          <t xml:space="preserve">
...holds all the MCM funds before I create line items for each MCM program with individual vendors. At this point, I don't have signed contracts with vendors like PeerDirect and WorldOne, so I use this line item to hold the funds until when a PO needs to be created and then I will move the needed amount to a new line item.
- Xuan Zheng</t>
        </r>
      </text>
    </comment>
    <comment ref="C20" authorId="0">
      <text>
        <r>
          <rPr>
            <b/>
            <sz val="8"/>
            <color indexed="81"/>
            <rFont val="Tahoma"/>
            <family val="2"/>
          </rPr>
          <t>Jane:</t>
        </r>
        <r>
          <rPr>
            <sz val="8"/>
            <color indexed="81"/>
            <rFont val="Tahoma"/>
            <family val="2"/>
          </rPr>
          <t xml:space="preserve">
Team Merck is the internal cost center that manages production of Web site from agency designs. "Digital Publishing" does the production, managed by Team Merck.</t>
        </r>
      </text>
    </comment>
    <comment ref="C29" authorId="0">
      <text>
        <r>
          <rPr>
            <b/>
            <sz val="8"/>
            <color indexed="81"/>
            <rFont val="Tahoma"/>
            <family val="2"/>
          </rPr>
          <t>Jane:</t>
        </r>
        <r>
          <rPr>
            <sz val="8"/>
            <color indexed="81"/>
            <rFont val="Tahoma"/>
            <family val="2"/>
          </rPr>
          <t xml:space="preserve">
...these six items are exhibits at society meetings...</t>
        </r>
      </text>
    </comment>
    <comment ref="C37" authorId="0">
      <text>
        <r>
          <rPr>
            <b/>
            <sz val="8"/>
            <color indexed="81"/>
            <rFont val="Tahoma"/>
            <family val="2"/>
          </rPr>
          <t>Jane:</t>
        </r>
        <r>
          <rPr>
            <sz val="8"/>
            <color indexed="81"/>
            <rFont val="Tahoma"/>
            <family val="2"/>
          </rPr>
          <t xml:space="preserve">
David will follow up...</t>
        </r>
      </text>
    </comment>
    <comment ref="C69" authorId="0">
      <text>
        <r>
          <rPr>
            <b/>
            <sz val="8"/>
            <color indexed="81"/>
            <rFont val="Tahoma"/>
            <family val="2"/>
          </rPr>
          <t>Jane:</t>
        </r>
        <r>
          <rPr>
            <sz val="8"/>
            <color indexed="81"/>
            <rFont val="Tahoma"/>
            <family val="2"/>
          </rPr>
          <t xml:space="preserve">
Planned for national launch</t>
        </r>
      </text>
    </comment>
    <comment ref="C96" authorId="0">
      <text>
        <r>
          <rPr>
            <b/>
            <sz val="8"/>
            <color indexed="81"/>
            <rFont val="Tahoma"/>
            <family val="2"/>
          </rPr>
          <t>Jane:</t>
        </r>
        <r>
          <rPr>
            <sz val="8"/>
            <color indexed="81"/>
            <rFont val="Tahoma"/>
            <family val="2"/>
          </rPr>
          <t xml:space="preserve">
Health Advice</t>
        </r>
      </text>
    </comment>
  </commentList>
</comments>
</file>

<file path=xl/sharedStrings.xml><?xml version="1.0" encoding="utf-8"?>
<sst xmlns="http://schemas.openxmlformats.org/spreadsheetml/2006/main" count="1487" uniqueCount="527">
  <si>
    <t>Actual</t>
  </si>
  <si>
    <t>Budget</t>
  </si>
  <si>
    <t>vs. Budget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</si>
  <si>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</si>
  <si>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</si>
  <si>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</si>
  <si>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</si>
  <si>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</si>
  <si>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</si>
  <si>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</si>
  <si>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</si>
  <si>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</si>
  <si>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</si>
  <si>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</si>
  <si>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</si>
  <si>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HCP</t>
  </si>
  <si>
    <t>Total Multi-Channel</t>
  </si>
  <si>
    <t>Total Samples / Coupons / Vouchers</t>
  </si>
  <si>
    <t>Total Med Ed Scientific Leadership</t>
  </si>
  <si>
    <t>Total Managed Care</t>
  </si>
  <si>
    <t>Total HCC</t>
  </si>
  <si>
    <t>Total Pharmacy</t>
  </si>
  <si>
    <t>Total Public Affairs</t>
  </si>
  <si>
    <t>Total JFC</t>
  </si>
  <si>
    <t>Total Multi-Cultural</t>
  </si>
  <si>
    <t>Total Adherence</t>
  </si>
  <si>
    <t>Total Market Research</t>
  </si>
  <si>
    <t>4015202 2460</t>
  </si>
  <si>
    <t>A - AG - Field Communications ECI</t>
  </si>
  <si>
    <t>4015202 2260</t>
  </si>
  <si>
    <t>A-DP-Hibbert</t>
  </si>
  <si>
    <t>4015202 2270</t>
  </si>
  <si>
    <t>A-DP-LettersOnline</t>
  </si>
  <si>
    <t>4015202 2240</t>
  </si>
  <si>
    <t>A-DP-Production</t>
  </si>
  <si>
    <t>4015202 2250</t>
  </si>
  <si>
    <t>A-DP-Reprints</t>
  </si>
  <si>
    <t>4015202 0030</t>
  </si>
  <si>
    <t>ABDEF JH Unified Fees</t>
  </si>
  <si>
    <t>4015202 2070</t>
  </si>
  <si>
    <t>B-XZ- MCM programs</t>
  </si>
  <si>
    <t>4015202 0820</t>
  </si>
  <si>
    <t>B-XZ-MCM 3rd Party email program</t>
  </si>
  <si>
    <t>4015202 0890</t>
  </si>
  <si>
    <t>B-XZ-MCM Digital Publishing</t>
  </si>
  <si>
    <t>4015202 0880</t>
  </si>
  <si>
    <t>B-XZ-MCM Display (Q2-Q4)</t>
  </si>
  <si>
    <t>4015202 2480</t>
  </si>
  <si>
    <t>B-XZ-MCM Draft Media Agency Fee</t>
  </si>
  <si>
    <t>4015202 0800</t>
  </si>
  <si>
    <t>B-XZ-MCM Epocrates Rapid Response</t>
  </si>
  <si>
    <t>4015202 2470</t>
  </si>
  <si>
    <t>B-XZ-MCM Evolution Road</t>
  </si>
  <si>
    <t>4015202 0860</t>
  </si>
  <si>
    <t>B-XZ-MCM Medscape Banners</t>
  </si>
  <si>
    <t>4015202 0810</t>
  </si>
  <si>
    <t>B-XZ-MCM Medscape email program</t>
  </si>
  <si>
    <t>4015202 0870</t>
  </si>
  <si>
    <t>B-XZ-MCM Paid Search</t>
  </si>
  <si>
    <t>4015202 0850</t>
  </si>
  <si>
    <t>B-XZ-MCM Physicians TV Network</t>
  </si>
  <si>
    <t>4015202 0840</t>
  </si>
  <si>
    <t>B-XZ-MCM Practice Fusion</t>
  </si>
  <si>
    <t>4015202 0830</t>
  </si>
  <si>
    <t>B-XZ-MCM Practice Wire in-office Ad</t>
  </si>
  <si>
    <t>4015202 0900</t>
  </si>
  <si>
    <t>B-XZ-MCM Team Merck</t>
  </si>
  <si>
    <t>4015202 2130</t>
  </si>
  <si>
    <t>C-GDB FALA COUPON PM</t>
  </si>
  <si>
    <t>4015202 2090</t>
  </si>
  <si>
    <t>C-GDB JANUMET IR SAMPLES</t>
  </si>
  <si>
    <t>4015202 2100</t>
  </si>
  <si>
    <t>C-GDB JANUMET XR SAMPLES</t>
  </si>
  <si>
    <t>4015202 2080</t>
  </si>
  <si>
    <t>C-GDB JANUVIA SAMPLES</t>
  </si>
  <si>
    <t>4015202 2150</t>
  </si>
  <si>
    <t>C-GDB JFC PATIENT PROGRAMS</t>
  </si>
  <si>
    <t>4015202 2120</t>
  </si>
  <si>
    <t>C-GDB JUVISYNC COUPON (12X$20)</t>
  </si>
  <si>
    <t>4015202 2110</t>
  </si>
  <si>
    <t>C-GDB REDEMPTION C&amp;Vs</t>
  </si>
  <si>
    <t>4015202 2140</t>
  </si>
  <si>
    <t>C-GDB VOUCHER FRANCHISE</t>
  </si>
  <si>
    <t>4015202 1880</t>
  </si>
  <si>
    <t>D - CS - AACE</t>
  </si>
  <si>
    <t>4015202 1920</t>
  </si>
  <si>
    <t>D - CS - AADE</t>
  </si>
  <si>
    <t>4015202 1890</t>
  </si>
  <si>
    <t>D - CS - AANP</t>
  </si>
  <si>
    <t>4015202 1870</t>
  </si>
  <si>
    <t>D - CS - ACP</t>
  </si>
  <si>
    <t>4015202 1900</t>
  </si>
  <si>
    <t>D - CS - ADA</t>
  </si>
  <si>
    <t>4015202 1910</t>
  </si>
  <si>
    <t>D - CS - NMA</t>
  </si>
  <si>
    <t>4015202 1990</t>
  </si>
  <si>
    <t>D-BB MMF Programs (PC/Hosp/MC/HSC/JFC)</t>
  </si>
  <si>
    <t>4015202 1930</t>
  </si>
  <si>
    <t>D-BB-ADA GMOM and Corporate Suite</t>
  </si>
  <si>
    <t>4015202 2000</t>
  </si>
  <si>
    <t>D-BB-L2L and Webcasts</t>
  </si>
  <si>
    <t>4015202 2180</t>
  </si>
  <si>
    <t>D-GDB EDUCATOR TRAINING and Expos Health</t>
  </si>
  <si>
    <t>4015202 2060</t>
  </si>
  <si>
    <t>D-JF GLP-1 EIF</t>
  </si>
  <si>
    <t>4015202 1620</t>
  </si>
  <si>
    <t>D-JL US Advisory Board May</t>
  </si>
  <si>
    <t>4015202 1630</t>
  </si>
  <si>
    <t>D-JL Us Advisory Board October</t>
  </si>
  <si>
    <t>4015202 1640</t>
  </si>
  <si>
    <t>D-JL- SGLT-2 EIF</t>
  </si>
  <si>
    <t>4015202 2450</t>
  </si>
  <si>
    <t>D-NL-Experiential Tool</t>
  </si>
  <si>
    <t>4015202 2440</t>
  </si>
  <si>
    <t>D-NL-Interactive Pat. Case Studies Tool</t>
  </si>
  <si>
    <t>4015202 1220</t>
  </si>
  <si>
    <t>D-SR-US Outcomes Research</t>
  </si>
  <si>
    <t>4015202 2530</t>
  </si>
  <si>
    <t>E-KP - Victory over Diabetes Disease Mgt</t>
  </si>
  <si>
    <t>4015202 0670</t>
  </si>
  <si>
    <t>E-KP Mgd Care Complete Hypo 12-2407</t>
  </si>
  <si>
    <t>4015202 0540</t>
  </si>
  <si>
    <t>E-KP-AGENCY FEES</t>
  </si>
  <si>
    <t>4015202 0600</t>
  </si>
  <si>
    <t>E-KP-COVER MY MEDS</t>
  </si>
  <si>
    <t>4015202 0550</t>
  </si>
  <si>
    <t>E-KP-DISEASE MANAGEMENT PROGRAMS</t>
  </si>
  <si>
    <t>4015202 0640</t>
  </si>
  <si>
    <t>E-KP-MARKETSITE COPAY TOOL</t>
  </si>
  <si>
    <t>4015202 0530</t>
  </si>
  <si>
    <t>E-KP-Merck Payer Access</t>
  </si>
  <si>
    <t>4015202 0590</t>
  </si>
  <si>
    <t>E-KP-MM JOURNAL ADS</t>
  </si>
  <si>
    <t>4015202 0570</t>
  </si>
  <si>
    <t>E-KP-MM&amp;P NATIONAL MEETING EXHIBITS</t>
  </si>
  <si>
    <t>4015202 0660</t>
  </si>
  <si>
    <t>E-KP-PAYER PARTNERSHIP PROJECT</t>
  </si>
  <si>
    <t>4015202 0520</t>
  </si>
  <si>
    <t>E-KP-Pull Through</t>
  </si>
  <si>
    <t>4015202 0650</t>
  </si>
  <si>
    <t>E-KP-QISAS</t>
  </si>
  <si>
    <t>4015202 0610</t>
  </si>
  <si>
    <t>E-KP-RELAY HEALTH</t>
  </si>
  <si>
    <t>4015202 0620</t>
  </si>
  <si>
    <t>E-KP-REPRINTS</t>
  </si>
  <si>
    <t>4015202 0580</t>
  </si>
  <si>
    <t>E-KP-RR DONNELLY</t>
  </si>
  <si>
    <t>4015202 0630</t>
  </si>
  <si>
    <t>E-KP-SYNDICATED REPORTS</t>
  </si>
  <si>
    <t>4015202 0560</t>
  </si>
  <si>
    <t>E-KP-WK COPAY DATA</t>
  </si>
  <si>
    <t>4015202 1000</t>
  </si>
  <si>
    <t>F JH Banners</t>
  </si>
  <si>
    <t>4015202 1050</t>
  </si>
  <si>
    <t>F JH Hispanic National Paid Search</t>
  </si>
  <si>
    <t>4015202 1010</t>
  </si>
  <si>
    <t>F JH Lead Generation</t>
  </si>
  <si>
    <t>4015202 1040</t>
  </si>
  <si>
    <t>F JH National Search</t>
  </si>
  <si>
    <t>4015202 0910</t>
  </si>
  <si>
    <t>F JH Print</t>
  </si>
  <si>
    <t>4015202 1020</t>
  </si>
  <si>
    <t>F JH Real Age Emails</t>
  </si>
  <si>
    <t>4015202 2160</t>
  </si>
  <si>
    <t>F-GDB BURGOPAK CREATIVE DEV</t>
  </si>
  <si>
    <t>4015202 2170</t>
  </si>
  <si>
    <t>F-GDB JFC PATIENT ED PROGRAMS</t>
  </si>
  <si>
    <t>4015202 2420</t>
  </si>
  <si>
    <t>G GS Pharmacy Catalina</t>
  </si>
  <si>
    <t>4015202 2410</t>
  </si>
  <si>
    <t>G GS Pharmacy Creative</t>
  </si>
  <si>
    <t>4015202 2430</t>
  </si>
  <si>
    <t>G GS RX Edge</t>
  </si>
  <si>
    <t>4015202 0040</t>
  </si>
  <si>
    <t>G JH Pharmacy</t>
  </si>
  <si>
    <t>4015202 1110</t>
  </si>
  <si>
    <t>H - CM JANUVIA US 2013</t>
  </si>
  <si>
    <t>4015202 2280</t>
  </si>
  <si>
    <t>H GS Hispanic Public Affairs Campaign</t>
  </si>
  <si>
    <t>4015202 1120</t>
  </si>
  <si>
    <t>H-BB-ADA Activities</t>
  </si>
  <si>
    <t>4015202 2200</t>
  </si>
  <si>
    <t>I GS HealthyI</t>
  </si>
  <si>
    <t>4015202 2510</t>
  </si>
  <si>
    <t>I GS HealthyI Perpetual</t>
  </si>
  <si>
    <t>4015202 2290</t>
  </si>
  <si>
    <t>I JFC Infomedics</t>
  </si>
  <si>
    <t>4015202 2300</t>
  </si>
  <si>
    <t>I JFC Krames</t>
  </si>
  <si>
    <t>4015202 2310</t>
  </si>
  <si>
    <t>I JFC Production</t>
  </si>
  <si>
    <t>4015202 2330</t>
  </si>
  <si>
    <t>I JFC Team Merck</t>
  </si>
  <si>
    <t>4015202 2320</t>
  </si>
  <si>
    <t>I JFC Telerx</t>
  </si>
  <si>
    <t>4015202 2370</t>
  </si>
  <si>
    <t>J GS Hispanic Cuban Resource</t>
  </si>
  <si>
    <t>4015202 2390</t>
  </si>
  <si>
    <t>J GS Hispanic Media</t>
  </si>
  <si>
    <t>4015202 2350</t>
  </si>
  <si>
    <t>J GS Hispanic Media Agency Fees</t>
  </si>
  <si>
    <t>4015202 2360</t>
  </si>
  <si>
    <t>J GS Hispanic Pharmacy</t>
  </si>
  <si>
    <t>4015202 2400</t>
  </si>
  <si>
    <t>J GS Hispanic Resource</t>
  </si>
  <si>
    <t>4015202 2380</t>
  </si>
  <si>
    <t>J GS Hispanic Taking Medications Patient</t>
  </si>
  <si>
    <t>4015202 0090</t>
  </si>
  <si>
    <t>J GS Nutrio Fees</t>
  </si>
  <si>
    <t>4015202 2340</t>
  </si>
  <si>
    <t>J GS Southeast AA</t>
  </si>
  <si>
    <t>4015202 0110</t>
  </si>
  <si>
    <t>J JH ComScore Fees</t>
  </si>
  <si>
    <t>4015202 1080</t>
  </si>
  <si>
    <t>J JH Draft Media Fees</t>
  </si>
  <si>
    <t>4015202 0070</t>
  </si>
  <si>
    <t>J JH Evolution Road Fees</t>
  </si>
  <si>
    <t>4015202 0990</t>
  </si>
  <si>
    <t>J JH In-Office Tactics</t>
  </si>
  <si>
    <t>4015202 0100</t>
  </si>
  <si>
    <t>J JH iProspect Fees</t>
  </si>
  <si>
    <t>4015202 0120</t>
  </si>
  <si>
    <t>J JH Production</t>
  </si>
  <si>
    <t>4015202 0050</t>
  </si>
  <si>
    <t>J JH Team Merck Fees</t>
  </si>
  <si>
    <t>4015202 0060</t>
  </si>
  <si>
    <t>J JH TeleRx</t>
  </si>
  <si>
    <t>4015202 0080</t>
  </si>
  <si>
    <t>J JH Transperfect Fees</t>
  </si>
  <si>
    <t>4015202 2580</t>
  </si>
  <si>
    <t>JW - Adheris</t>
  </si>
  <si>
    <t>4015202 2600</t>
  </si>
  <si>
    <t>JW - Ateb</t>
  </si>
  <si>
    <t>4015202 2550</t>
  </si>
  <si>
    <t>JW - Calalina</t>
  </si>
  <si>
    <t>4015202 2620</t>
  </si>
  <si>
    <t>JW - Dr First/AS</t>
  </si>
  <si>
    <t>4015202 2560</t>
  </si>
  <si>
    <t>JW - LDM</t>
  </si>
  <si>
    <t>4015202 2570</t>
  </si>
  <si>
    <t>4015202 2590</t>
  </si>
  <si>
    <t>JW - Mscripts</t>
  </si>
  <si>
    <t>4015202 2610</t>
  </si>
  <si>
    <t>JW - Pleio</t>
  </si>
  <si>
    <t>4015202 0020</t>
  </si>
  <si>
    <t>JW Adherence</t>
  </si>
  <si>
    <t>4015202 1470</t>
  </si>
  <si>
    <t>K BP US Share Allocation Quant 12-3237</t>
  </si>
  <si>
    <t>4015202 1300</t>
  </si>
  <si>
    <t>K DK Calendar Pack-Pharm Survey 12-2766</t>
  </si>
  <si>
    <t>4015202 1280</t>
  </si>
  <si>
    <t>K DK Calendar Pack-Pt Qual 12-2761</t>
  </si>
  <si>
    <t>4015202 1290</t>
  </si>
  <si>
    <t>K DK Calendar Pack-Pt Survey 12-2763</t>
  </si>
  <si>
    <t>4015202 2220</t>
  </si>
  <si>
    <t>K KT Close Concerns New Feeds 12-3069</t>
  </si>
  <si>
    <t>4015202 1480</t>
  </si>
  <si>
    <t>K KT Interim Sales Aid Qual 12-3060</t>
  </si>
  <si>
    <t>4015202 1500</t>
  </si>
  <si>
    <t>K KT iPAD Platform Qual, W2 12-3065</t>
  </si>
  <si>
    <t>4015202 1490</t>
  </si>
  <si>
    <t>K KT iPAD Sales Platform Qual W1 12-3063</t>
  </si>
  <si>
    <t>4015202 2230</t>
  </si>
  <si>
    <t>K KT Messaging Quants 12-4102</t>
  </si>
  <si>
    <t>4015202 1530</t>
  </si>
  <si>
    <t>K PD Humedica Database 12-3249</t>
  </si>
  <si>
    <t>4015202 1550</t>
  </si>
  <si>
    <t>K PD IMS 2013 Renewal EarlyView 12-3270</t>
  </si>
  <si>
    <t>4015202 1580</t>
  </si>
  <si>
    <t>K PD IMS LRx Monthly Diabetes 11-9144</t>
  </si>
  <si>
    <t>4015202 1540</t>
  </si>
  <si>
    <t>K PD IMS NTB Weekly 2013 12-3246</t>
  </si>
  <si>
    <t>4015202 1560</t>
  </si>
  <si>
    <t>K PD IMS Segment Flags &amp; Mail 12-3272</t>
  </si>
  <si>
    <t>4015202 1570</t>
  </si>
  <si>
    <t>K PD US IMS Cohort Analysis 2013 12-3212</t>
  </si>
  <si>
    <t>4015202 1400</t>
  </si>
  <si>
    <t>K PN Compet Positng Msg Qual 12-2784</t>
  </si>
  <si>
    <t>4015202 1410</t>
  </si>
  <si>
    <t>K PN Consumer A&amp;A Tracker 12-2786</t>
  </si>
  <si>
    <t>4015202 1360</t>
  </si>
  <si>
    <t>K PN Creative Exploratory Qual 12-2772</t>
  </si>
  <si>
    <t>4015202 1370</t>
  </si>
  <si>
    <t>K PN Creative Exploratory Quant 12-2774</t>
  </si>
  <si>
    <t>4015202 1440</t>
  </si>
  <si>
    <t>K PN eROI Study (.coms) 12-2800</t>
  </si>
  <si>
    <t>4015202 1460</t>
  </si>
  <si>
    <t>K PN Guarantee/Loyalty Prgm Qual 12-2806</t>
  </si>
  <si>
    <t>4015202 1390</t>
  </si>
  <si>
    <t>K PN HCC Diab Health Mobile App 12-2783</t>
  </si>
  <si>
    <t>4015202 1350</t>
  </si>
  <si>
    <t>K PN HCP Multi-Channel Segmen 12-2759</t>
  </si>
  <si>
    <t>4015202 1420</t>
  </si>
  <si>
    <t>K PN Journey for Control Tracker 12-2791</t>
  </si>
  <si>
    <t>4015202 1430</t>
  </si>
  <si>
    <t>K PN Pharmacy Exploratory Study 12-2792</t>
  </si>
  <si>
    <t>4015202 1450</t>
  </si>
  <si>
    <t>K PN ROI Asmnt of cons RM 12-2802</t>
  </si>
  <si>
    <t>4015202 1380</t>
  </si>
  <si>
    <t>K PN Thought Leader Tracker 12-2840</t>
  </si>
  <si>
    <t>4015202 1250</t>
  </si>
  <si>
    <t>K SC Cana Early Adopter 12-2841</t>
  </si>
  <si>
    <t>4015202 1520</t>
  </si>
  <si>
    <t>K SC ImpactRx Bi-weekly Monitor 12-3072</t>
  </si>
  <si>
    <t>4015202 1510</t>
  </si>
  <si>
    <t>K SC ImpactRx Monthly Msg 12-3071</t>
  </si>
  <si>
    <t>4015202 1260</t>
  </si>
  <si>
    <t>K SC Onglyza CV Study Asmnt 12-2843</t>
  </si>
  <si>
    <t>4015202 1270</t>
  </si>
  <si>
    <t>K SC Pulse HCP Tracking 12-3044</t>
  </si>
  <si>
    <t>4015202 2540</t>
  </si>
  <si>
    <t>K SC Reg COP Leader ComAsmnt Cana12-4618</t>
  </si>
  <si>
    <t>4015202 2490</t>
  </si>
  <si>
    <t>K SC Strive for Your Goal 12-4578</t>
  </si>
  <si>
    <t>4015202 1340</t>
  </si>
  <si>
    <t>K SM Assess Impact of DPP-4i CV 12-2809</t>
  </si>
  <si>
    <t>4015202 1310</t>
  </si>
  <si>
    <t>K SM Counter SGLT-2I Payer 12-2787</t>
  </si>
  <si>
    <t>4015202 1330</t>
  </si>
  <si>
    <t>K SM Mgd Care T2D Qual Based In 12-2807</t>
  </si>
  <si>
    <t>4015202 1320</t>
  </si>
  <si>
    <t>K SM Project 3P: Price Prod Part 12-2803</t>
  </si>
  <si>
    <t>4015202 1650</t>
  </si>
  <si>
    <t>K-BB-US CI Project</t>
  </si>
  <si>
    <t>Total Year</t>
  </si>
  <si>
    <t>Forecast</t>
  </si>
  <si>
    <t>True-up</t>
  </si>
  <si>
    <t>Total</t>
  </si>
  <si>
    <t>Total Diabetes</t>
  </si>
  <si>
    <t>Total Diabetes Promotion Expense</t>
  </si>
  <si>
    <t>AG - Field Communications ECI</t>
  </si>
  <si>
    <t>DP-Hibbert</t>
  </si>
  <si>
    <t>DP-LettersOnline</t>
  </si>
  <si>
    <t>DP-Production</t>
  </si>
  <si>
    <t>DP-Reprints</t>
  </si>
  <si>
    <t>XZ- MCM programs</t>
  </si>
  <si>
    <t>XZ-MCM 3rd Party email program</t>
  </si>
  <si>
    <t>XZ-MCM Digital Publishing</t>
  </si>
  <si>
    <t>XZ-MCM Display (Q2-Q4)</t>
  </si>
  <si>
    <t>XZ-MCM Draft Media Agency Fee</t>
  </si>
  <si>
    <t>XZ-MCM Epocrates Rapid Response</t>
  </si>
  <si>
    <t>XZ-MCM Evolution Road</t>
  </si>
  <si>
    <t>XZ-MCM Medscape Banners</t>
  </si>
  <si>
    <t>XZ-MCM Medscape email program</t>
  </si>
  <si>
    <t>XZ-MCM Paid Search</t>
  </si>
  <si>
    <t>XZ-MCM Physicians TV Network</t>
  </si>
  <si>
    <t>XZ-MCM Practice Fusion</t>
  </si>
  <si>
    <t>XZ-MCM Practice Wire in-office Ad</t>
  </si>
  <si>
    <t>XZ-MCM Team Merck</t>
  </si>
  <si>
    <t>GDB FALA COUPON PM</t>
  </si>
  <si>
    <t>GDB JANUMET IR SAMPLES</t>
  </si>
  <si>
    <t>GDB JANUMET XR SAMPLES</t>
  </si>
  <si>
    <t>GDB JANUVIA SAMPLES</t>
  </si>
  <si>
    <t>GDB JFC PATIENT PROGRAMS</t>
  </si>
  <si>
    <t>GDB JUVISYNC COUPON (12X$20)</t>
  </si>
  <si>
    <t>GDB REDEMPTION C&amp;Vs</t>
  </si>
  <si>
    <t>GDB VOUCHER FRANCHISE</t>
  </si>
  <si>
    <t>CS - AACE</t>
  </si>
  <si>
    <t>CS - AADE</t>
  </si>
  <si>
    <t>CS - AANP</t>
  </si>
  <si>
    <t>CS - ACP</t>
  </si>
  <si>
    <t>CS - ADA</t>
  </si>
  <si>
    <t>CS - NMA</t>
  </si>
  <si>
    <t>BB MMF Programs (PC/Hosp/MC/HSC/JFC)</t>
  </si>
  <si>
    <t>BB-ADA GMOM and Corporate Suite</t>
  </si>
  <si>
    <t>BB-L2L and Webcasts</t>
  </si>
  <si>
    <t>GDB EDUCATOR TRAINING and Expos Health</t>
  </si>
  <si>
    <t>JF GLP-1 EIF</t>
  </si>
  <si>
    <t>JL- SGLT-2 EIF</t>
  </si>
  <si>
    <t>JL US Advisory Board May</t>
  </si>
  <si>
    <t>JL Us Advisory Board October</t>
  </si>
  <si>
    <t>NL-Experiential Tool</t>
  </si>
  <si>
    <t>NL-Interactive Pat. Case Studies Tool</t>
  </si>
  <si>
    <t>SR-US Outcomes Research</t>
  </si>
  <si>
    <t>KP - Victory over Diabetes Disease Mgt</t>
  </si>
  <si>
    <t>KP Mgd Care Complete Hypo 12-2407</t>
  </si>
  <si>
    <t>KP-AGENCY FEES</t>
  </si>
  <si>
    <t>KP-COVER MY MEDS</t>
  </si>
  <si>
    <t>KP-DISEASE MANAGEMENT PROGRAMS</t>
  </si>
  <si>
    <t>KP-MARKETSITE COPAY TOOL</t>
  </si>
  <si>
    <t>KP-Merck Payer Access</t>
  </si>
  <si>
    <t>KP-MM JOURNAL ADS</t>
  </si>
  <si>
    <t>KP-MM&amp;P NATIONAL MEETING EXHIBITS</t>
  </si>
  <si>
    <t>KP-PAYER PARTNERSHIP PROJECT</t>
  </si>
  <si>
    <t>KP-Pull Through</t>
  </si>
  <si>
    <t>KP-QISAS</t>
  </si>
  <si>
    <t>KP-RELAY HEALTH</t>
  </si>
  <si>
    <t>KP-REPRINTS</t>
  </si>
  <si>
    <t>KP-RR DONNELLY</t>
  </si>
  <si>
    <t>KP-SYNDICATED REPORTS</t>
  </si>
  <si>
    <t>KP-WK COPAY DATA</t>
  </si>
  <si>
    <t>JH Banners</t>
  </si>
  <si>
    <t>JH Hispanic National Paid Search</t>
  </si>
  <si>
    <t>JH Lead Generation</t>
  </si>
  <si>
    <t>JH National Search</t>
  </si>
  <si>
    <t>JH Print</t>
  </si>
  <si>
    <t>JH Real Age Emails</t>
  </si>
  <si>
    <t>GDB BURGOPAK CREATIVE DEV</t>
  </si>
  <si>
    <t>GDB JFC PATIENT ED PROGRAMS</t>
  </si>
  <si>
    <t>GS Pharmacy Catalina</t>
  </si>
  <si>
    <t>GS Pharmacy Creative</t>
  </si>
  <si>
    <t>GS RX Edge</t>
  </si>
  <si>
    <t>JH Pharmacy</t>
  </si>
  <si>
    <t>CM JANUVIA US 2013</t>
  </si>
  <si>
    <t>GS Hispanic Public Affairs Campaign</t>
  </si>
  <si>
    <t>BB-ADA Activities</t>
  </si>
  <si>
    <t>GS HealthyI</t>
  </si>
  <si>
    <t>GS HealthyI Perpetual</t>
  </si>
  <si>
    <t>JFC Infomedics</t>
  </si>
  <si>
    <t>JFC Krames</t>
  </si>
  <si>
    <t>JFC Production</t>
  </si>
  <si>
    <t>JFC Team Merck</t>
  </si>
  <si>
    <t>JFC Telerx</t>
  </si>
  <si>
    <t>GS Hispanic Cuban Resource</t>
  </si>
  <si>
    <t>GS Hispanic Media</t>
  </si>
  <si>
    <t>GS Hispanic Media Agency Fees</t>
  </si>
  <si>
    <t>GS Hispanic Pharmacy</t>
  </si>
  <si>
    <t>GS Hispanic Resource</t>
  </si>
  <si>
    <t>GS Hispanic Taking Medications Patient</t>
  </si>
  <si>
    <t>GS Nutrio Fees</t>
  </si>
  <si>
    <t>GS Southeast AA</t>
  </si>
  <si>
    <t>JH ComScore Fees</t>
  </si>
  <si>
    <t>JH Draft Media Fees</t>
  </si>
  <si>
    <t>JH Evolution Road Fees</t>
  </si>
  <si>
    <t>JH In-Office Tactics</t>
  </si>
  <si>
    <t>JH iProspect Fees</t>
  </si>
  <si>
    <t>JH Production</t>
  </si>
  <si>
    <t>JH Team Merck Fees</t>
  </si>
  <si>
    <t>JH TeleRx</t>
  </si>
  <si>
    <t>JH Transperfect Fees</t>
  </si>
  <si>
    <t>BP US Share Allocation Quant 12-3237</t>
  </si>
  <si>
    <t>DK Calendar Pack-Pharm Survey 12-2766</t>
  </si>
  <si>
    <t>DK Calendar Pack-Pt Qual 12-2761</t>
  </si>
  <si>
    <t>DK Calendar Pack-Pt Survey 12-2763</t>
  </si>
  <si>
    <t>KT Close Concerns New Feeds 12-3069</t>
  </si>
  <si>
    <t>KT Interim Sales Aid Qual 12-3060</t>
  </si>
  <si>
    <t>KT iPAD Platform Qual, W2 12-3065</t>
  </si>
  <si>
    <t>KT iPAD Sales Platform Qual W1 12-3063</t>
  </si>
  <si>
    <t>KT Messaging Quants 12-4102</t>
  </si>
  <si>
    <t>PD Humedica Database 12-3249</t>
  </si>
  <si>
    <t>PD IMS 2013 Renewal EarlyView 12-3270</t>
  </si>
  <si>
    <t>PD IMS LRx Monthly Diabetes 11-9144</t>
  </si>
  <si>
    <t>PD IMS NTB Weekly 2013 12-3246</t>
  </si>
  <si>
    <t>PD IMS Segment Flags &amp; Mail 12-3272</t>
  </si>
  <si>
    <t>PD US IMS Cohort Analysis 2013 12-3212</t>
  </si>
  <si>
    <t>PN Compet Positng Msg Qual 12-2784</t>
  </si>
  <si>
    <t>PN Consumer A&amp;A Tracker 12-2786</t>
  </si>
  <si>
    <t>PN Creative Exploratory Qual 12-2772</t>
  </si>
  <si>
    <t>PN Creative Exploratory Quant 12-2774</t>
  </si>
  <si>
    <t>PN eROI Study (.coms) 12-2800</t>
  </si>
  <si>
    <t>PN Guarantee/Loyalty Prgm Qual 12-2806</t>
  </si>
  <si>
    <t>PN HCC Diab Health Mobile App 12-2783</t>
  </si>
  <si>
    <t>PN HCP Multi-Channel Segmen 12-2759</t>
  </si>
  <si>
    <t>PN Journey for Control Tracker 12-2791</t>
  </si>
  <si>
    <t>PN Pharmacy Exploratory Study 12-2792</t>
  </si>
  <si>
    <t>PN ROI Asmnt of cons RM 12-2802</t>
  </si>
  <si>
    <t>PN Thought Leader Tracker 12-2840</t>
  </si>
  <si>
    <t>SC Cana Early Adopter 12-2841</t>
  </si>
  <si>
    <t>SC ImpactRx Bi-weekly Monitor 12-3072</t>
  </si>
  <si>
    <t>SC ImpactRx Monthly Msg 12-3071</t>
  </si>
  <si>
    <t>SC Onglyza CV Study Asmnt 12-2843</t>
  </si>
  <si>
    <t>SC Pulse HCP Tracking 12-3044</t>
  </si>
  <si>
    <t>SC Reg COP Leader ComAsmnt Cana12-4618</t>
  </si>
  <si>
    <t>SC Strive for Your Goal 12-4578</t>
  </si>
  <si>
    <t>SM Assess Impact of DPP-4i CV 12-2809</t>
  </si>
  <si>
    <t>SM Counter SGLT-2I Payer 12-2787</t>
  </si>
  <si>
    <t>SM Mgd Care T2D Qual Based In 12-2807</t>
  </si>
  <si>
    <t>SM Project 3P: Price Prod Part 12-2803</t>
  </si>
  <si>
    <t>BB-US CI Project</t>
  </si>
  <si>
    <t>Category</t>
  </si>
  <si>
    <t>Production</t>
  </si>
  <si>
    <t>HCP MCM</t>
  </si>
  <si>
    <t>Sample/Coupon/Voucher</t>
  </si>
  <si>
    <t>Med Ed</t>
  </si>
  <si>
    <t>Managed Care</t>
  </si>
  <si>
    <t>Consumer Media</t>
  </si>
  <si>
    <t>Consumer Promotion</t>
  </si>
  <si>
    <t>Consumer JFC Promotion</t>
  </si>
  <si>
    <t>Public Affairs</t>
  </si>
  <si>
    <t>Agency Fees for JFC</t>
  </si>
  <si>
    <t>Production JFC</t>
  </si>
  <si>
    <t>Agency Fee for JFC web</t>
  </si>
  <si>
    <t>Agency Fee for JFC call center</t>
  </si>
  <si>
    <t>Consumer Multicultural (MC)</t>
  </si>
  <si>
    <t>Consumer Media MC</t>
  </si>
  <si>
    <t>Agency Fee Consumer Media MC</t>
  </si>
  <si>
    <t>Public Affairs MC</t>
  </si>
  <si>
    <t>Consumer MC</t>
  </si>
  <si>
    <t>Agency Fee Consumer media</t>
  </si>
  <si>
    <t>Agency Fee Consumer</t>
  </si>
  <si>
    <t>Consumer media</t>
  </si>
  <si>
    <t>Consumer production</t>
  </si>
  <si>
    <t>Consumer agency fees web</t>
  </si>
  <si>
    <t>consumer agency fees call center</t>
  </si>
  <si>
    <t>consumer agency fees translation</t>
  </si>
  <si>
    <t>Agency Fees</t>
  </si>
  <si>
    <t>Consumer Pharmacy Adherence</t>
  </si>
  <si>
    <t>Market Research</t>
  </si>
  <si>
    <t>marketing</t>
  </si>
  <si>
    <t>Consumer Pharmacy Acquisition</t>
  </si>
  <si>
    <t>Consumer pharmacy acquisition</t>
  </si>
  <si>
    <t>Agency Fee Consumer Market research</t>
  </si>
  <si>
    <t>Agency Fees (HCC, HCP, Meded, MCM)</t>
  </si>
  <si>
    <t>Code</t>
  </si>
  <si>
    <t>Description</t>
  </si>
  <si>
    <t>ROI Scope</t>
  </si>
  <si>
    <t>N</t>
  </si>
  <si>
    <t>Y</t>
  </si>
  <si>
    <t>ROI Result</t>
  </si>
  <si>
    <t>PRODUCT</t>
  </si>
  <si>
    <t>AUDIENCE</t>
  </si>
  <si>
    <t>GROUPING</t>
  </si>
  <si>
    <t>CHANNEL</t>
  </si>
  <si>
    <t>SUPPLIER</t>
  </si>
  <si>
    <t>PROGRAM</t>
  </si>
  <si>
    <t>Network/Focus</t>
  </si>
  <si>
    <t>ANALYSIS_TYPE</t>
  </si>
  <si>
    <t>ROI</t>
  </si>
  <si>
    <t>Confidence</t>
  </si>
  <si>
    <t>Year</t>
  </si>
  <si>
    <t>TIMEPD</t>
  </si>
  <si>
    <t>AFTERTAX_REVENUE_MIL</t>
  </si>
  <si>
    <t>AFTERTAX_COST_MIL</t>
  </si>
  <si>
    <t>PRETAX_COST_MIL</t>
  </si>
  <si>
    <t>AFTER_TAX_3YR_NPV</t>
  </si>
  <si>
    <t>PROGRAM_DESC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</si>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</sst>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&quot;$&quot;#,##0.00"/>
    <numFmt numFmtId="167" formatCode="_(&quot;$&quot;* #,##0_);_(&quot;$&quot;* \(#,##0\);_(&quot;$&quot;* &quot;-&quot;??_);_(@_)"/>
    <numFmt numFmtId="168" formatCode="0.0"/>
  </numFmts>
  <fonts count="1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rgb="FFFFFFFF"/>
      <name val="Arial"/>
      <family val="2"/>
    </font>
    <font>
      <sz val="10"/>
      <color rgb="FFFFC000"/>
      <name val="Wingdings"/>
      <charset val="2"/>
    </font>
    <font>
      <sz val="10"/>
      <color theme="6" tint="-0.249977111117893"/>
      <name val="Wingdings"/>
      <charset val="2"/>
    </font>
    <font>
      <i/>
      <sz val="10"/>
      <name val="Arial"/>
      <family val="2"/>
    </font>
    <font>
      <sz val="10"/>
      <color indexed="10"/>
      <name val="Arial"/>
      <family val="2"/>
    </font>
    <font>
      <sz val="10"/>
      <color rgb="FFC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3366"/>
        <bgColor rgb="FF000000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20">
    <xf numFmtId="0" fontId="0" fillId="0" borderId="0" xfId="0"/>
    <xf numFmtId="164" fontId="0" fillId="0" borderId="0" xfId="1" applyNumberFormat="1" applyFont="1"/>
    <xf numFmtId="0" fontId="3" fillId="0" borderId="0" xfId="0" applyFont="1"/>
    <xf numFmtId="164" fontId="0" fillId="0" borderId="1" xfId="1" applyNumberFormat="1" applyFon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164" fontId="0" fillId="0" borderId="9" xfId="1" applyNumberFormat="1" applyFont="1" applyBorder="1"/>
    <xf numFmtId="164" fontId="0" fillId="0" borderId="10" xfId="1" applyNumberFormat="1" applyFont="1" applyBorder="1"/>
    <xf numFmtId="0" fontId="0" fillId="0" borderId="0" xfId="0" applyBorder="1"/>
    <xf numFmtId="164" fontId="1" fillId="0" borderId="0" xfId="1" applyNumberFormat="1" applyFont="1"/>
    <xf numFmtId="164" fontId="1" fillId="0" borderId="9" xfId="1" applyNumberFormat="1" applyFont="1" applyBorder="1"/>
    <xf numFmtId="164" fontId="1" fillId="0" borderId="4" xfId="1" applyNumberFormat="1" applyFont="1" applyBorder="1"/>
    <xf numFmtId="164" fontId="1" fillId="0" borderId="0" xfId="1" applyNumberFormat="1" applyFont="1" applyBorder="1"/>
    <xf numFmtId="164" fontId="1" fillId="0" borderId="5" xfId="1" applyNumberFormat="1" applyFont="1" applyBorder="1"/>
    <xf numFmtId="164" fontId="1" fillId="0" borderId="10" xfId="1" applyNumberFormat="1" applyFont="1" applyBorder="1"/>
    <xf numFmtId="164" fontId="1" fillId="0" borderId="6" xfId="1" applyNumberFormat="1" applyFont="1" applyBorder="1"/>
    <xf numFmtId="164" fontId="1" fillId="0" borderId="7" xfId="1" applyNumberFormat="1" applyFont="1" applyBorder="1"/>
    <xf numFmtId="164" fontId="1" fillId="0" borderId="8" xfId="1" applyNumberFormat="1" applyFont="1" applyBorder="1"/>
    <xf numFmtId="0" fontId="3" fillId="2" borderId="0" xfId="0" applyFont="1" applyFill="1"/>
    <xf numFmtId="0" fontId="3" fillId="2" borderId="0" xfId="0" applyFont="1" applyFill="1" applyBorder="1"/>
    <xf numFmtId="164" fontId="3" fillId="0" borderId="11" xfId="1" applyNumberFormat="1" applyFont="1" applyBorder="1" applyAlignment="1">
      <alignment horizontal="center"/>
    </xf>
    <xf numFmtId="164" fontId="3" fillId="0" borderId="12" xfId="1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centerContinuous"/>
    </xf>
    <xf numFmtId="164" fontId="3" fillId="0" borderId="2" xfId="1" applyNumberFormat="1" applyFont="1" applyBorder="1" applyAlignment="1">
      <alignment horizontal="centerContinuous"/>
    </xf>
    <xf numFmtId="164" fontId="3" fillId="0" borderId="3" xfId="1" applyNumberFormat="1" applyFont="1" applyBorder="1" applyAlignment="1">
      <alignment horizontal="centerContinuous"/>
    </xf>
    <xf numFmtId="164" fontId="3" fillId="0" borderId="13" xfId="1" applyNumberFormat="1" applyFont="1" applyBorder="1" applyAlignment="1">
      <alignment horizontal="center"/>
    </xf>
    <xf numFmtId="164" fontId="3" fillId="0" borderId="14" xfId="1" applyNumberFormat="1" applyFont="1" applyBorder="1" applyAlignment="1">
      <alignment horizontal="center"/>
    </xf>
    <xf numFmtId="164" fontId="3" fillId="0" borderId="15" xfId="1" applyNumberFormat="1" applyFont="1" applyBorder="1" applyAlignment="1">
      <alignment horizontal="center"/>
    </xf>
    <xf numFmtId="164" fontId="3" fillId="2" borderId="9" xfId="1" applyNumberFormat="1" applyFont="1" applyFill="1" applyBorder="1"/>
    <xf numFmtId="164" fontId="3" fillId="2" borderId="4" xfId="1" applyNumberFormat="1" applyFont="1" applyFill="1" applyBorder="1"/>
    <xf numFmtId="164" fontId="3" fillId="2" borderId="0" xfId="1" applyNumberFormat="1" applyFont="1" applyFill="1" applyBorder="1"/>
    <xf numFmtId="164" fontId="3" fillId="2" borderId="5" xfId="1" applyNumberFormat="1" applyFont="1" applyFill="1" applyBorder="1"/>
    <xf numFmtId="0" fontId="3" fillId="3" borderId="0" xfId="0" applyFont="1" applyFill="1"/>
    <xf numFmtId="164" fontId="3" fillId="3" borderId="12" xfId="1" applyNumberFormat="1" applyFont="1" applyFill="1" applyBorder="1"/>
    <xf numFmtId="164" fontId="3" fillId="3" borderId="13" xfId="1" applyNumberFormat="1" applyFont="1" applyFill="1" applyBorder="1"/>
    <xf numFmtId="164" fontId="3" fillId="3" borderId="14" xfId="1" applyNumberFormat="1" applyFont="1" applyFill="1" applyBorder="1"/>
    <xf numFmtId="164" fontId="3" fillId="3" borderId="15" xfId="1" applyNumberFormat="1" applyFont="1" applyFill="1" applyBorder="1"/>
    <xf numFmtId="164" fontId="3" fillId="0" borderId="1" xfId="1" applyNumberFormat="1" applyFont="1" applyBorder="1" applyAlignment="1">
      <alignment horizontal="center"/>
    </xf>
    <xf numFmtId="164" fontId="3" fillId="0" borderId="2" xfId="1" applyNumberFormat="1" applyFont="1" applyBorder="1" applyAlignment="1">
      <alignment horizontal="center"/>
    </xf>
    <xf numFmtId="164" fontId="3" fillId="0" borderId="3" xfId="1" applyNumberFormat="1" applyFont="1" applyBorder="1" applyAlignment="1">
      <alignment horizontal="center"/>
    </xf>
    <xf numFmtId="0" fontId="3" fillId="3" borderId="0" xfId="0" applyFont="1" applyFill="1" applyBorder="1"/>
    <xf numFmtId="164" fontId="3" fillId="2" borderId="1" xfId="1" applyNumberFormat="1" applyFont="1" applyFill="1" applyBorder="1"/>
    <xf numFmtId="164" fontId="3" fillId="2" borderId="2" xfId="1" applyNumberFormat="1" applyFont="1" applyFill="1" applyBorder="1"/>
    <xf numFmtId="164" fontId="3" fillId="2" borderId="3" xfId="1" applyNumberFormat="1" applyFont="1" applyFill="1" applyBorder="1"/>
    <xf numFmtId="164" fontId="3" fillId="2" borderId="11" xfId="1" applyNumberFormat="1" applyFont="1" applyFill="1" applyBorder="1"/>
    <xf numFmtId="0" fontId="5" fillId="0" borderId="0" xfId="0" applyFont="1"/>
    <xf numFmtId="0" fontId="0" fillId="4" borderId="0" xfId="0" applyFill="1"/>
    <xf numFmtId="0" fontId="3" fillId="4" borderId="0" xfId="0" applyFont="1" applyFill="1" applyAlignment="1">
      <alignment horizontal="center"/>
    </xf>
    <xf numFmtId="164" fontId="1" fillId="0" borderId="1" xfId="1" applyNumberFormat="1" applyFont="1" applyBorder="1"/>
    <xf numFmtId="164" fontId="1" fillId="0" borderId="2" xfId="1" applyNumberFormat="1" applyFont="1" applyBorder="1"/>
    <xf numFmtId="164" fontId="1" fillId="0" borderId="3" xfId="1" applyNumberFormat="1" applyFont="1" applyBorder="1"/>
    <xf numFmtId="164" fontId="0" fillId="0" borderId="0" xfId="0" applyNumberFormat="1"/>
    <xf numFmtId="164" fontId="3" fillId="0" borderId="0" xfId="1" applyNumberFormat="1" applyFont="1" applyFill="1" applyBorder="1" applyAlignment="1">
      <alignment horizontal="center"/>
    </xf>
    <xf numFmtId="164" fontId="0" fillId="0" borderId="0" xfId="0" quotePrefix="1" applyNumberFormat="1"/>
    <xf numFmtId="0" fontId="0" fillId="5" borderId="0" xfId="0" applyFill="1"/>
    <xf numFmtId="0" fontId="2" fillId="0" borderId="0" xfId="0" applyFont="1"/>
    <xf numFmtId="0" fontId="8" fillId="6" borderId="16" xfId="0" applyFont="1" applyFill="1" applyBorder="1"/>
    <xf numFmtId="0" fontId="8" fillId="6" borderId="16" xfId="0" applyFont="1" applyFill="1" applyBorder="1" applyAlignment="1">
      <alignment horizontal="center"/>
    </xf>
    <xf numFmtId="0" fontId="8" fillId="6" borderId="17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20" xfId="0" applyFont="1" applyFill="1" applyBorder="1"/>
    <xf numFmtId="0" fontId="0" fillId="0" borderId="21" xfId="0" applyFont="1" applyFill="1" applyBorder="1"/>
    <xf numFmtId="0" fontId="0" fillId="0" borderId="22" xfId="0" applyFont="1" applyFill="1" applyBorder="1"/>
    <xf numFmtId="0" fontId="0" fillId="0" borderId="23" xfId="0" applyFont="1" applyFill="1" applyBorder="1"/>
    <xf numFmtId="0" fontId="9" fillId="0" borderId="18" xfId="0" applyFont="1" applyFill="1" applyBorder="1" applyAlignment="1">
      <alignment horizontal="center"/>
    </xf>
    <xf numFmtId="0" fontId="9" fillId="0" borderId="20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0" fillId="0" borderId="20" xfId="0" applyBorder="1"/>
    <xf numFmtId="165" fontId="0" fillId="0" borderId="0" xfId="0" applyNumberFormat="1"/>
    <xf numFmtId="166" fontId="0" fillId="0" borderId="0" xfId="0" applyNumberFormat="1"/>
    <xf numFmtId="0" fontId="11" fillId="0" borderId="20" xfId="0" applyFont="1" applyFill="1" applyBorder="1" applyAlignment="1">
      <alignment horizontal="left" indent="4"/>
    </xf>
    <xf numFmtId="0" fontId="3" fillId="0" borderId="20" xfId="0" applyFont="1" applyFill="1" applyBorder="1" applyAlignment="1">
      <alignment horizontal="left"/>
    </xf>
    <xf numFmtId="0" fontId="2" fillId="0" borderId="20" xfId="0" applyFont="1" applyFill="1" applyBorder="1" applyAlignment="1">
      <alignment horizontal="center"/>
    </xf>
    <xf numFmtId="0" fontId="3" fillId="0" borderId="20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0" borderId="0" xfId="0" applyFont="1" applyFill="1"/>
    <xf numFmtId="0" fontId="3" fillId="0" borderId="20" xfId="0" applyFont="1" applyBorder="1" applyAlignment="1">
      <alignment horizontal="left"/>
    </xf>
    <xf numFmtId="0" fontId="11" fillId="0" borderId="20" xfId="0" applyFont="1" applyBorder="1" applyAlignment="1">
      <alignment horizontal="left" indent="4"/>
    </xf>
    <xf numFmtId="0" fontId="3" fillId="5" borderId="20" xfId="0" applyFont="1" applyFill="1" applyBorder="1" applyAlignment="1">
      <alignment horizontal="left"/>
    </xf>
    <xf numFmtId="0" fontId="2" fillId="0" borderId="20" xfId="0" applyFont="1" applyBorder="1" applyAlignment="1">
      <alignment horizontal="center"/>
    </xf>
    <xf numFmtId="0" fontId="3" fillId="2" borderId="20" xfId="0" applyFont="1" applyFill="1" applyBorder="1" applyAlignment="1">
      <alignment horizontal="center" wrapText="1"/>
    </xf>
    <xf numFmtId="0" fontId="0" fillId="0" borderId="0" xfId="0" applyFill="1"/>
    <xf numFmtId="165" fontId="0" fillId="0" borderId="20" xfId="0" applyNumberFormat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3" fontId="3" fillId="5" borderId="20" xfId="0" applyNumberFormat="1" applyFont="1" applyFill="1" applyBorder="1" applyAlignment="1">
      <alignment horizontal="center"/>
    </xf>
    <xf numFmtId="165" fontId="3" fillId="5" borderId="20" xfId="0" applyNumberFormat="1" applyFont="1" applyFill="1" applyBorder="1" applyAlignment="1">
      <alignment horizontal="center"/>
    </xf>
    <xf numFmtId="167" fontId="3" fillId="5" borderId="20" xfId="2" applyNumberFormat="1" applyFont="1" applyFill="1" applyBorder="1" applyAlignment="1">
      <alignment wrapText="1"/>
    </xf>
    <xf numFmtId="3" fontId="3" fillId="0" borderId="20" xfId="0" applyNumberFormat="1" applyFont="1" applyBorder="1" applyAlignment="1">
      <alignment horizontal="center"/>
    </xf>
    <xf numFmtId="0" fontId="0" fillId="0" borderId="0" xfId="0" applyFill="1" applyAlignment="1">
      <alignment wrapText="1"/>
    </xf>
    <xf numFmtId="165" fontId="0" fillId="0" borderId="20" xfId="0" applyNumberFormat="1" applyBorder="1" applyAlignment="1">
      <alignment horizontal="center" wrapText="1"/>
    </xf>
    <xf numFmtId="165" fontId="2" fillId="0" borderId="20" xfId="0" applyNumberFormat="1" applyFont="1" applyBorder="1" applyAlignment="1">
      <alignment horizontal="center" wrapText="1"/>
    </xf>
    <xf numFmtId="3" fontId="3" fillId="5" borderId="20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165" fontId="12" fillId="0" borderId="20" xfId="0" applyNumberFormat="1" applyFont="1" applyBorder="1" applyAlignment="1">
      <alignment horizontal="center" wrapText="1"/>
    </xf>
    <xf numFmtId="0" fontId="0" fillId="0" borderId="27" xfId="0" applyBorder="1" applyAlignment="1">
      <alignment horizontal="center"/>
    </xf>
    <xf numFmtId="0" fontId="0" fillId="0" borderId="20" xfId="0" applyBorder="1" applyAlignment="1">
      <alignment horizontal="center"/>
    </xf>
    <xf numFmtId="1" fontId="0" fillId="0" borderId="20" xfId="0" applyNumberFormat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left" indent="3"/>
    </xf>
    <xf numFmtId="0" fontId="3" fillId="2" borderId="25" xfId="0" applyFont="1" applyFill="1" applyBorder="1" applyAlignment="1">
      <alignment horizontal="center" wrapText="1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0" fontId="3" fillId="0" borderId="26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164" fontId="3" fillId="0" borderId="20" xfId="1" applyNumberFormat="1" applyFont="1" applyFill="1" applyBorder="1" applyAlignment="1">
      <alignment horizontal="center"/>
    </xf>
    <xf numFmtId="164" fontId="0" fillId="0" borderId="20" xfId="0" quotePrefix="1" applyNumberFormat="1" applyBorder="1"/>
    <xf numFmtId="0" fontId="3" fillId="0" borderId="20" xfId="0" applyFont="1" applyBorder="1"/>
    <xf numFmtId="0" fontId="13" fillId="0" borderId="20" xfId="0" applyFont="1" applyBorder="1"/>
    <xf numFmtId="164" fontId="13" fillId="0" borderId="20" xfId="0" quotePrefix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2">
    <dxf>
      <font>
        <condense val="0"/>
        <extend val="0"/>
        <color rgb="FFFFCC00"/>
      </font>
      <fill>
        <patternFill patternType="none">
          <bgColor rgb="FFFFFFFF"/>
        </patternFill>
      </fill>
    </dxf>
    <dxf>
      <font>
        <condense val="0"/>
        <extend val="0"/>
        <color rgb="FF339966"/>
      </font>
      <fill>
        <patternFill patternType="none"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VID1%202013%20SAP%20Numbers%20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pushh01\dinfopln\Marketing%20Mix%20PI\MMF%20&amp;%20eMF%20Meta%20Analysis\2005-2011%20Compendium\2013%20Annual%20Budget%20-%20Available%20ROI%20by%20Product%20Family%20&amp;%20Tacti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Program</v>
          </cell>
          <cell r="B1" t="str">
            <v>2013 Franchise/Advertising (non-media)</v>
          </cell>
          <cell r="C1" t="str">
            <v>2013 Media Dollars</v>
          </cell>
          <cell r="D1" t="str">
            <v>2013 Pharmacy (Acquisition)</v>
          </cell>
          <cell r="E1" t="str">
            <v>2013 Adherence</v>
          </cell>
          <cell r="F1" t="str">
            <v>ROI (x:1)</v>
          </cell>
          <cell r="G1" t="str">
            <v>2013 Overall Projected  HCC ROI (X:1)</v>
          </cell>
        </row>
        <row r="2">
          <cell r="A2" t="str">
            <v>Search</v>
          </cell>
          <cell r="G2" t="str">
            <v>~11</v>
          </cell>
        </row>
        <row r="3">
          <cell r="A3" t="str">
            <v>National</v>
          </cell>
          <cell r="C3">
            <v>8454000</v>
          </cell>
          <cell r="F3">
            <v>21.2</v>
          </cell>
        </row>
        <row r="4">
          <cell r="A4" t="str">
            <v>Hispanic</v>
          </cell>
          <cell r="C4">
            <v>700000</v>
          </cell>
          <cell r="F4">
            <v>10</v>
          </cell>
        </row>
        <row r="5">
          <cell r="A5" t="str">
            <v>Display (branded/unbranded)</v>
          </cell>
          <cell r="C5">
            <v>3450000</v>
          </cell>
          <cell r="F5">
            <v>6.5</v>
          </cell>
        </row>
        <row r="6">
          <cell r="A6" t="str">
            <v>Print (Mag, NP, SS)</v>
          </cell>
          <cell r="C6">
            <v>3000000</v>
          </cell>
          <cell r="F6" t="str">
            <v>NA</v>
          </cell>
        </row>
        <row r="7">
          <cell r="A7" t="str">
            <v>In-Office</v>
          </cell>
        </row>
        <row r="8">
          <cell r="A8" t="str">
            <v>Accent Health (I Am)</v>
          </cell>
          <cell r="C8">
            <v>2130000</v>
          </cell>
          <cell r="F8">
            <v>4.8</v>
          </cell>
        </row>
        <row r="9">
          <cell r="A9" t="str">
            <v xml:space="preserve">Patient Point (HAN) </v>
          </cell>
          <cell r="C9">
            <v>2663219</v>
          </cell>
          <cell r="F9">
            <v>6.5</v>
          </cell>
        </row>
        <row r="10">
          <cell r="A10" t="str">
            <v>Real Age (email)</v>
          </cell>
          <cell r="C10">
            <v>500000</v>
          </cell>
          <cell r="F10">
            <v>8.8000000000000007</v>
          </cell>
        </row>
        <row r="11">
          <cell r="A11" t="str">
            <v>Quality Health (acquisition)</v>
          </cell>
          <cell r="C11">
            <v>500000</v>
          </cell>
          <cell r="F11" t="str">
            <v>TBD</v>
          </cell>
        </row>
        <row r="12">
          <cell r="A12" t="str">
            <v>Evolution Road</v>
          </cell>
          <cell r="B12">
            <v>161000</v>
          </cell>
          <cell r="F12" t="str">
            <v>NA</v>
          </cell>
        </row>
        <row r="13">
          <cell r="A13" t="str">
            <v>Draft Media Fees</v>
          </cell>
          <cell r="B13">
            <v>2049000</v>
          </cell>
          <cell r="F13" t="str">
            <v>NA</v>
          </cell>
        </row>
        <row r="14">
          <cell r="A14" t="str">
            <v>Unified Fees</v>
          </cell>
          <cell r="B14">
            <v>3016000</v>
          </cell>
          <cell r="F14" t="str">
            <v>NA</v>
          </cell>
        </row>
        <row r="15">
          <cell r="A15" t="str">
            <v>TelRx</v>
          </cell>
          <cell r="B15">
            <v>100000</v>
          </cell>
          <cell r="F15" t="str">
            <v>NA</v>
          </cell>
        </row>
        <row r="16">
          <cell r="A16" t="str">
            <v>Transperfect</v>
          </cell>
          <cell r="B16">
            <v>80000</v>
          </cell>
          <cell r="F16" t="str">
            <v>Na</v>
          </cell>
        </row>
        <row r="17">
          <cell r="A17" t="str">
            <v>Nutrio</v>
          </cell>
          <cell r="B17">
            <v>100000</v>
          </cell>
          <cell r="F17" t="str">
            <v>Na</v>
          </cell>
        </row>
        <row r="18">
          <cell r="A18" t="str">
            <v>Team Merck</v>
          </cell>
          <cell r="B18">
            <v>849000</v>
          </cell>
          <cell r="F18" t="str">
            <v>Na</v>
          </cell>
        </row>
        <row r="19">
          <cell r="A19" t="str">
            <v>iprospect</v>
          </cell>
          <cell r="B19">
            <v>150000</v>
          </cell>
          <cell r="F19" t="str">
            <v>NA</v>
          </cell>
        </row>
        <row r="20">
          <cell r="A20" t="str">
            <v>ComScore</v>
          </cell>
          <cell r="B20">
            <v>78000</v>
          </cell>
          <cell r="F20" t="str">
            <v>NA</v>
          </cell>
        </row>
        <row r="21">
          <cell r="A21" t="str">
            <v>Production (RRD, PI/MG, RM)</v>
          </cell>
          <cell r="B21">
            <v>893000</v>
          </cell>
          <cell r="F21" t="str">
            <v>NA</v>
          </cell>
        </row>
        <row r="22">
          <cell r="A22" t="str">
            <v>Relationship Marketing</v>
          </cell>
          <cell r="B22">
            <v>500000</v>
          </cell>
          <cell r="F22">
            <v>3.4</v>
          </cell>
        </row>
        <row r="23">
          <cell r="A23" t="str">
            <v>Pharmacy</v>
          </cell>
        </row>
        <row r="24">
          <cell r="A24" t="str">
            <v>Met-Mono POS (Catalina)</v>
          </cell>
          <cell r="D24">
            <v>1200000</v>
          </cell>
          <cell r="F24" t="str">
            <v>~3</v>
          </cell>
        </row>
        <row r="25">
          <cell r="A25" t="str">
            <v>Met+SU (Catalina)</v>
          </cell>
          <cell r="D25">
            <v>900000</v>
          </cell>
          <cell r="F25" t="str">
            <v>~3</v>
          </cell>
        </row>
        <row r="26">
          <cell r="A26" t="str">
            <v>Rx Edge</v>
          </cell>
          <cell r="D26">
            <v>783000</v>
          </cell>
          <cell r="F26" t="str">
            <v>~3 or 4</v>
          </cell>
        </row>
        <row r="27">
          <cell r="A27" t="str">
            <v>Strive For Your Goal Escrow</v>
          </cell>
          <cell r="B27">
            <v>1500000</v>
          </cell>
          <cell r="F27" t="str">
            <v>NA</v>
          </cell>
        </row>
        <row r="28">
          <cell r="A28" t="str">
            <v>Adherence</v>
          </cell>
        </row>
        <row r="29">
          <cell r="A29" t="str">
            <v>Catalina - POS</v>
          </cell>
          <cell r="E29">
            <v>2500000</v>
          </cell>
          <cell r="F29">
            <v>3</v>
          </cell>
        </row>
        <row r="30">
          <cell r="A30" t="str">
            <v xml:space="preserve">LDM - ScriptGuide (office comm) </v>
          </cell>
          <cell r="E30">
            <v>2250000</v>
          </cell>
          <cell r="F30">
            <v>10</v>
          </cell>
        </row>
        <row r="31">
          <cell r="A31" t="str">
            <v>LDM - CarePoints (POS)</v>
          </cell>
          <cell r="E31">
            <v>750000</v>
          </cell>
          <cell r="F31">
            <v>3</v>
          </cell>
        </row>
        <row r="32">
          <cell r="A32" t="str">
            <v>LDM - eRxing</v>
          </cell>
          <cell r="E32">
            <v>137610</v>
          </cell>
        </row>
        <row r="33">
          <cell r="A33" t="str">
            <v>Adheris - Letters from Pharmacy</v>
          </cell>
          <cell r="E33">
            <v>5000000</v>
          </cell>
          <cell r="F33">
            <v>3.9</v>
          </cell>
        </row>
        <row r="34">
          <cell r="A34" t="str">
            <v>CVS - Letters</v>
          </cell>
          <cell r="E34">
            <v>1418390</v>
          </cell>
          <cell r="F34">
            <v>3.9</v>
          </cell>
        </row>
        <row r="35">
          <cell r="A35" t="str">
            <v>Mscripts - mobile messaging</v>
          </cell>
          <cell r="E35">
            <v>419000</v>
          </cell>
          <cell r="F35" t="str">
            <v>TBD</v>
          </cell>
        </row>
        <row r="36">
          <cell r="A36" t="str">
            <v>Ateb - IVR</v>
          </cell>
          <cell r="E36">
            <v>300000</v>
          </cell>
          <cell r="F36" t="str">
            <v>TBD</v>
          </cell>
        </row>
        <row r="37">
          <cell r="A37" t="str">
            <v>Pleio - Consumer based call center</v>
          </cell>
          <cell r="E37">
            <v>2750000</v>
          </cell>
          <cell r="F37">
            <v>3.5</v>
          </cell>
        </row>
        <row r="38">
          <cell r="A38" t="str">
            <v>Dr. First/All Scripts - eRxing</v>
          </cell>
          <cell r="E38">
            <v>175000</v>
          </cell>
          <cell r="F38" t="str">
            <v>TBD</v>
          </cell>
        </row>
        <row r="39">
          <cell r="A39" t="str">
            <v>Total</v>
          </cell>
          <cell r="B39">
            <v>9476000</v>
          </cell>
          <cell r="C39">
            <v>21397219</v>
          </cell>
          <cell r="D39">
            <v>2883000</v>
          </cell>
          <cell r="E39">
            <v>15700000</v>
          </cell>
        </row>
        <row r="40">
          <cell r="A40" t="str">
            <v>Total Dollars for Consumer</v>
          </cell>
          <cell r="B40">
            <v>33756219</v>
          </cell>
        </row>
        <row r="41">
          <cell r="A41" t="str">
            <v>Total Dollars for Adherence</v>
          </cell>
          <cell r="B41">
            <v>15700000</v>
          </cell>
        </row>
        <row r="45">
          <cell r="A45" t="str">
            <v>Program</v>
          </cell>
          <cell r="B45" t="str">
            <v>2013 Media Dollars</v>
          </cell>
        </row>
        <row r="46">
          <cell r="A46" t="str">
            <v>In-Office</v>
          </cell>
          <cell r="B46">
            <v>4800000</v>
          </cell>
        </row>
        <row r="47">
          <cell r="A47" t="str">
            <v>Print</v>
          </cell>
          <cell r="B47">
            <v>3000000</v>
          </cell>
        </row>
        <row r="48">
          <cell r="A48" t="str">
            <v>Display</v>
          </cell>
          <cell r="B48">
            <v>3450000</v>
          </cell>
        </row>
        <row r="49">
          <cell r="A49" t="str">
            <v>Search</v>
          </cell>
          <cell r="B49">
            <v>8454000</v>
          </cell>
        </row>
        <row r="50">
          <cell r="A50" t="str">
            <v>Real Age</v>
          </cell>
          <cell r="B50">
            <v>500000</v>
          </cell>
        </row>
        <row r="51">
          <cell r="A51" t="str">
            <v>Quality Health</v>
          </cell>
          <cell r="B51">
            <v>500000</v>
          </cell>
        </row>
        <row r="52">
          <cell r="A52" t="str">
            <v>Total</v>
          </cell>
          <cell r="B52">
            <v>20704000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4">
          <cell r="B24" t="str">
            <v>JANUVIA/JANUMET</v>
          </cell>
          <cell r="C24" t="str">
            <v>HCC</v>
          </cell>
          <cell r="D24" t="str">
            <v>HCCNONTV</v>
          </cell>
          <cell r="E24" t="str">
            <v>On-line</v>
          </cell>
          <cell r="F24" t="str">
            <v>Google, Bing</v>
          </cell>
          <cell r="G24" t="str">
            <v>Branded Paid Search</v>
          </cell>
          <cell r="I24" t="str">
            <v>MODELED</v>
          </cell>
          <cell r="J24">
            <v>19.5</v>
          </cell>
          <cell r="K24" t="str">
            <v>l</v>
          </cell>
          <cell r="L24">
            <v>2012</v>
          </cell>
          <cell r="M24" t="str">
            <v>JAN12-DEC12</v>
          </cell>
          <cell r="N24">
            <v>106.19226540000001</v>
          </cell>
          <cell r="O24">
            <v>5.4457572000000001</v>
          </cell>
          <cell r="P24">
            <v>9.0762619999999998</v>
          </cell>
          <cell r="Q24">
            <v>1107</v>
          </cell>
          <cell r="R24" t="str">
            <v>Branded Paid Search</v>
          </cell>
          <cell r="S24" t="str">
            <v>Branded Paid Search, ROI 19.5:1</v>
          </cell>
        </row>
        <row r="25">
          <cell r="B25" t="str">
            <v>JANUVIA/JANUMET</v>
          </cell>
          <cell r="C25" t="str">
            <v>HCC</v>
          </cell>
          <cell r="D25" t="str">
            <v>HCCNONTV</v>
          </cell>
          <cell r="E25" t="str">
            <v>In-Office</v>
          </cell>
          <cell r="F25" t="str">
            <v>AccentHealth</v>
          </cell>
          <cell r="G25" t="str">
            <v>Waiting Room TV</v>
          </cell>
          <cell r="H25" t="str">
            <v>Unbranded/I AM</v>
          </cell>
          <cell r="I25" t="str">
            <v>MEASURED</v>
          </cell>
          <cell r="J25">
            <v>8.4499999999999993</v>
          </cell>
          <cell r="K25" t="str">
            <v>l</v>
          </cell>
          <cell r="L25">
            <v>2011</v>
          </cell>
          <cell r="M25" t="str">
            <v>JUL11-DEC11</v>
          </cell>
          <cell r="N25">
            <v>3.5520999999999998</v>
          </cell>
          <cell r="O25">
            <v>0.42030000000000001</v>
          </cell>
          <cell r="P25">
            <v>0.7006</v>
          </cell>
          <cell r="Q25">
            <v>1117.7796000000001</v>
          </cell>
          <cell r="R25" t="str">
            <v>AccentHealth Unbranded/I AM</v>
          </cell>
          <cell r="S25" t="str">
            <v>AccentHealth Unbranded/I AM, ROI 8.5:1</v>
          </cell>
        </row>
        <row r="26">
          <cell r="B26" t="str">
            <v>JANUVIA/JANUMET</v>
          </cell>
          <cell r="C26" t="str">
            <v>HCC</v>
          </cell>
          <cell r="D26" t="str">
            <v>HCCNONTV</v>
          </cell>
          <cell r="E26" t="str">
            <v>On-line</v>
          </cell>
          <cell r="F26" t="str">
            <v>Various</v>
          </cell>
          <cell r="G26" t="str">
            <v>Branded &amp; Unbranded Display</v>
          </cell>
          <cell r="I26" t="str">
            <v>MODELED</v>
          </cell>
          <cell r="J26">
            <v>6</v>
          </cell>
          <cell r="K26" t="str">
            <v>l</v>
          </cell>
          <cell r="L26">
            <v>2012</v>
          </cell>
          <cell r="M26" t="str">
            <v>JAN12-DEC12</v>
          </cell>
          <cell r="N26">
            <v>1.9407923999999999</v>
          </cell>
          <cell r="O26">
            <v>0.32346540000000001</v>
          </cell>
          <cell r="P26">
            <v>0.53910899999999995</v>
          </cell>
          <cell r="Q26">
            <v>1107</v>
          </cell>
          <cell r="R26" t="str">
            <v>Branded &amp; Unbranded Display</v>
          </cell>
          <cell r="S26" t="str">
            <v>Branded &amp; Unbranded Display, ROI 6:1</v>
          </cell>
        </row>
        <row r="27">
          <cell r="B27" t="str">
            <v>JANUVIA/JANUMET</v>
          </cell>
          <cell r="C27" t="str">
            <v>HCC</v>
          </cell>
          <cell r="D27" t="str">
            <v>HCCNONTV</v>
          </cell>
          <cell r="E27" t="str">
            <v>In-Office</v>
          </cell>
          <cell r="F27" t="str">
            <v>Phreesia</v>
          </cell>
          <cell r="G27" t="str">
            <v>Branded in-office program</v>
          </cell>
          <cell r="I27" t="str">
            <v>MODELED</v>
          </cell>
          <cell r="J27">
            <v>3.9</v>
          </cell>
          <cell r="K27" t="str">
            <v>l</v>
          </cell>
          <cell r="L27">
            <v>2012</v>
          </cell>
          <cell r="M27" t="str">
            <v>JAN12-DEC12</v>
          </cell>
          <cell r="N27">
            <v>1.34667</v>
          </cell>
          <cell r="O27">
            <v>0.3453</v>
          </cell>
          <cell r="P27">
            <v>0.57550000000000001</v>
          </cell>
          <cell r="Q27">
            <v>1107</v>
          </cell>
          <cell r="R27" t="str">
            <v>Phreesia</v>
          </cell>
          <cell r="S27" t="str">
            <v>Phreesia, ROI 3.9:1</v>
          </cell>
        </row>
        <row r="28">
          <cell r="B28" t="str">
            <v>JANUVIA/JANUMET</v>
          </cell>
          <cell r="C28" t="str">
            <v>HCC</v>
          </cell>
          <cell r="D28" t="str">
            <v>HCCNONTV</v>
          </cell>
          <cell r="E28" t="str">
            <v>RM Program</v>
          </cell>
          <cell r="F28" t="str">
            <v>Harte Hanks</v>
          </cell>
          <cell r="G28" t="str">
            <v>Conversion/ Adherance Program</v>
          </cell>
          <cell r="I28" t="str">
            <v>MODELED</v>
          </cell>
          <cell r="J28">
            <v>3.4</v>
          </cell>
          <cell r="K28" t="str">
            <v>l</v>
          </cell>
          <cell r="L28">
            <v>2012</v>
          </cell>
          <cell r="M28" t="str">
            <v>JAN12-DEC12</v>
          </cell>
          <cell r="N28">
            <v>0.98385119999999993</v>
          </cell>
          <cell r="O28">
            <v>0.28936800000000001</v>
          </cell>
          <cell r="P28">
            <v>0.48227999999999999</v>
          </cell>
          <cell r="Q28">
            <v>1107</v>
          </cell>
          <cell r="R28" t="str">
            <v>Conversion/ Adherance Program</v>
          </cell>
          <cell r="S28" t="str">
            <v>Conversion/ Adherance Program, ROI 3.4:1</v>
          </cell>
        </row>
        <row r="29">
          <cell r="B29" t="str">
            <v>JANUVIA/JANUMET</v>
          </cell>
          <cell r="C29" t="str">
            <v>HCP</v>
          </cell>
          <cell r="D29" t="str">
            <v>NONPERSONAL</v>
          </cell>
          <cell r="E29" t="str">
            <v>Non-personal</v>
          </cell>
          <cell r="F29" t="str">
            <v>HealthyAdviceNetworks</v>
          </cell>
          <cell r="G29" t="str">
            <v>Back-Office TV</v>
          </cell>
          <cell r="H29" t="str">
            <v>PracticeWire - Back Office TV</v>
          </cell>
          <cell r="I29" t="str">
            <v>MEASURED</v>
          </cell>
          <cell r="J29">
            <v>8.9700000000000006</v>
          </cell>
          <cell r="K29" t="str">
            <v>l</v>
          </cell>
          <cell r="L29">
            <v>2011</v>
          </cell>
          <cell r="M29" t="str">
            <v>AUG10-FEB12</v>
          </cell>
          <cell r="N29">
            <v>5.3838999999999997</v>
          </cell>
          <cell r="O29">
            <v>0.60019999999999996</v>
          </cell>
          <cell r="P29">
            <v>1.0003</v>
          </cell>
          <cell r="Q29">
            <v>1117.7796000000001</v>
          </cell>
          <cell r="R29" t="str">
            <v>Practice Wire Back-Office TV</v>
          </cell>
          <cell r="S29" t="str">
            <v>Practice Wire Back-Office TV, ROI 9:1</v>
          </cell>
        </row>
        <row r="30">
          <cell r="B30" t="str">
            <v>JANUVIA/JANUMET</v>
          </cell>
          <cell r="C30" t="str">
            <v>HCP</v>
          </cell>
          <cell r="D30" t="str">
            <v>FACETOFACE</v>
          </cell>
          <cell r="E30" t="str">
            <v>MMF</v>
          </cell>
          <cell r="F30" t="str">
            <v>Merck</v>
          </cell>
          <cell r="G30" t="str">
            <v>PDG</v>
          </cell>
          <cell r="I30" t="str">
            <v>MEASURED</v>
          </cell>
          <cell r="J30">
            <v>3.4</v>
          </cell>
          <cell r="K30" t="str">
            <v>l</v>
          </cell>
          <cell r="L30">
            <v>2011</v>
          </cell>
          <cell r="M30" t="str">
            <v>DEC10-NOV11</v>
          </cell>
          <cell r="N30">
            <v>4.5049999999999999</v>
          </cell>
          <cell r="O30">
            <v>1.3264</v>
          </cell>
          <cell r="P30">
            <v>2.2107000000000001</v>
          </cell>
          <cell r="Q30">
            <v>1118</v>
          </cell>
          <cell r="R30" t="str">
            <v>PDG</v>
          </cell>
          <cell r="S30" t="str">
            <v>PDG, ROI 3.4:1</v>
          </cell>
        </row>
        <row r="31">
          <cell r="B31" t="str">
            <v>JANUVIA/JANUMET</v>
          </cell>
          <cell r="C31" t="str">
            <v>HCP</v>
          </cell>
          <cell r="D31" t="str">
            <v>FACETOFACE</v>
          </cell>
          <cell r="E31" t="str">
            <v>MMF</v>
          </cell>
          <cell r="F31" t="str">
            <v>Merck</v>
          </cell>
          <cell r="G31" t="str">
            <v>PFI</v>
          </cell>
          <cell r="I31" t="str">
            <v>MEASURED</v>
          </cell>
          <cell r="J31">
            <v>2.04</v>
          </cell>
          <cell r="K31" t="str">
            <v>l</v>
          </cell>
          <cell r="L31">
            <v>2011</v>
          </cell>
          <cell r="M31" t="str">
            <v>DEC10-NOV11</v>
          </cell>
          <cell r="N31">
            <v>0.28249999999999997</v>
          </cell>
          <cell r="O31">
            <v>0.1381</v>
          </cell>
          <cell r="P31">
            <v>0.23019999999999999</v>
          </cell>
          <cell r="Q31">
            <v>1118</v>
          </cell>
          <cell r="R31" t="str">
            <v>PFI</v>
          </cell>
          <cell r="S31" t="str">
            <v>PFI, ROI 2:1</v>
          </cell>
        </row>
        <row r="32">
          <cell r="B32" t="str">
            <v>JANUVIA/JANUMET</v>
          </cell>
          <cell r="C32" t="str">
            <v>HCP</v>
          </cell>
          <cell r="D32" t="str">
            <v>FACETOFACE</v>
          </cell>
          <cell r="E32" t="str">
            <v>MMF</v>
          </cell>
          <cell r="F32" t="str">
            <v>Merck</v>
          </cell>
          <cell r="G32" t="str">
            <v>LECTURE</v>
          </cell>
          <cell r="I32" t="str">
            <v>MEASURED</v>
          </cell>
          <cell r="J32">
            <v>1.66</v>
          </cell>
          <cell r="K32" t="str">
            <v>l</v>
          </cell>
          <cell r="L32">
            <v>2011</v>
          </cell>
          <cell r="M32" t="str">
            <v>DEC10-NOV11</v>
          </cell>
          <cell r="N32">
            <v>2.1132</v>
          </cell>
          <cell r="O32">
            <v>1.2728999999999999</v>
          </cell>
          <cell r="P32">
            <v>2.1215999999999999</v>
          </cell>
          <cell r="Q32">
            <v>1118</v>
          </cell>
          <cell r="R32" t="str">
            <v>LECTURE</v>
          </cell>
          <cell r="S32" t="str">
            <v>LECTURE, ROI 1.7:1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S151"/>
  <sheetViews>
    <sheetView workbookViewId="0">
      <pane xSplit="5" topLeftCell="R1" activePane="topRight" state="frozen"/>
      <selection pane="topRight" activeCell="R1" sqref="R1:R28"/>
    </sheetView>
  </sheetViews>
  <sheetFormatPr defaultRowHeight="13.2" x14ac:dyDescent="0.25"/>
  <cols>
    <col min="1" max="1" width="16" customWidth="1"/>
    <col min="2" max="2" width="36.88671875" bestFit="1" customWidth="1"/>
    <col min="3" max="3" width="43.33203125" customWidth="1"/>
    <col min="4" max="4" width="10" bestFit="1" customWidth="1"/>
    <col min="5" max="5" width="12.33203125" style="109" bestFit="1" customWidth="1"/>
    <col min="6" max="17" width="12.6640625" style="15" customWidth="1"/>
    <col min="18" max="19" width="12.33203125" bestFit="1" customWidth="1"/>
  </cols>
  <sheetData>
    <row r="1" spans="1:18" x14ac:dyDescent="0.25">
      <c r="A1" t="s">
        <v>503</v>
      </c>
      <c r="B1" t="s">
        <v>469</v>
      </c>
      <c r="C1" t="s">
        <v>504</v>
      </c>
      <c r="D1" t="s">
        <v>505</v>
      </c>
      <c r="E1" s="109" t="s">
        <v>508</v>
      </c>
      <c r="F1" s="26" t="s">
        <v>3</v>
      </c>
      <c r="G1" s="29" t="s">
        <v>4</v>
      </c>
      <c r="H1" s="43" t="s">
        <v>5</v>
      </c>
      <c r="I1" s="44" t="s">
        <v>6</v>
      </c>
      <c r="J1" s="44" t="s">
        <v>7</v>
      </c>
      <c r="K1" s="44" t="s">
        <v>8</v>
      </c>
      <c r="L1" s="44" t="s">
        <v>9</v>
      </c>
      <c r="M1" s="44" t="s">
        <v>10</v>
      </c>
      <c r="N1" s="44" t="s">
        <v>11</v>
      </c>
      <c r="O1" s="44" t="s">
        <v>12</v>
      </c>
      <c r="P1" s="44" t="s">
        <v>13</v>
      </c>
      <c r="Q1" s="45" t="s">
        <v>14</v>
      </c>
      <c r="R1" s="58" t="s">
        <v>327</v>
      </c>
    </row>
    <row r="2" spans="1:18" hidden="1" x14ac:dyDescent="0.25">
      <c r="A2" t="s">
        <v>27</v>
      </c>
      <c r="B2" t="s">
        <v>470</v>
      </c>
      <c r="C2" t="s">
        <v>28</v>
      </c>
      <c r="D2" t="s">
        <v>506</v>
      </c>
      <c r="E2"/>
      <c r="F2" s="16">
        <v>979.38</v>
      </c>
      <c r="G2" s="18">
        <v>0</v>
      </c>
      <c r="H2" s="54">
        <v>0</v>
      </c>
      <c r="I2" s="55">
        <v>0</v>
      </c>
      <c r="J2" s="55">
        <v>0</v>
      </c>
      <c r="K2" s="55">
        <v>0</v>
      </c>
      <c r="L2" s="55">
        <v>0</v>
      </c>
      <c r="M2" s="55">
        <v>0</v>
      </c>
      <c r="N2" s="55">
        <v>0</v>
      </c>
      <c r="O2" s="55">
        <v>0</v>
      </c>
      <c r="P2" s="55">
        <v>0</v>
      </c>
      <c r="Q2" s="56">
        <v>0</v>
      </c>
      <c r="R2" s="59">
        <f>SUM(F2:Q2)</f>
        <v>979.38</v>
      </c>
    </row>
    <row r="3" spans="1:18" hidden="1" x14ac:dyDescent="0.25">
      <c r="A3" t="s">
        <v>29</v>
      </c>
      <c r="B3" t="s">
        <v>470</v>
      </c>
      <c r="C3" t="s">
        <v>30</v>
      </c>
      <c r="D3" t="s">
        <v>506</v>
      </c>
      <c r="E3"/>
      <c r="F3" s="16">
        <v>0</v>
      </c>
      <c r="G3" s="18">
        <v>10833.33</v>
      </c>
      <c r="H3" s="17">
        <v>10830</v>
      </c>
      <c r="I3" s="18">
        <v>21663</v>
      </c>
      <c r="J3" s="18">
        <v>10833.33</v>
      </c>
      <c r="K3" s="18">
        <v>10833.33</v>
      </c>
      <c r="L3" s="18">
        <v>10833.33</v>
      </c>
      <c r="M3" s="18">
        <v>10830</v>
      </c>
      <c r="N3" s="18">
        <v>10833.33</v>
      </c>
      <c r="O3" s="18">
        <v>10833.33</v>
      </c>
      <c r="P3" s="18">
        <v>10833.33</v>
      </c>
      <c r="Q3" s="19">
        <v>10833.33</v>
      </c>
      <c r="R3" s="59">
        <f t="shared" ref="R3:R66" si="0">SUM(F3:Q3)</f>
        <v>129989.64000000001</v>
      </c>
    </row>
    <row r="4" spans="1:18" hidden="1" x14ac:dyDescent="0.25">
      <c r="A4" t="s">
        <v>31</v>
      </c>
      <c r="B4" t="s">
        <v>470</v>
      </c>
      <c r="C4" t="s">
        <v>32</v>
      </c>
      <c r="D4" t="s">
        <v>506</v>
      </c>
      <c r="E4"/>
      <c r="F4" s="16">
        <v>0</v>
      </c>
      <c r="G4" s="18">
        <v>0</v>
      </c>
      <c r="H4" s="17">
        <v>38333.33</v>
      </c>
      <c r="I4" s="18">
        <v>38333.33</v>
      </c>
      <c r="J4" s="18">
        <v>38333.33</v>
      </c>
      <c r="K4" s="18">
        <v>38333.33</v>
      </c>
      <c r="L4" s="18">
        <v>76666</v>
      </c>
      <c r="M4" s="18">
        <v>38333.33</v>
      </c>
      <c r="N4" s="18">
        <v>38333.33</v>
      </c>
      <c r="O4" s="18">
        <v>38333.33</v>
      </c>
      <c r="P4" s="18">
        <v>38333.33</v>
      </c>
      <c r="Q4" s="19">
        <v>38333.33</v>
      </c>
      <c r="R4" s="59">
        <f t="shared" si="0"/>
        <v>421665.97000000009</v>
      </c>
    </row>
    <row r="5" spans="1:18" hidden="1" x14ac:dyDescent="0.25">
      <c r="A5" t="s">
        <v>33</v>
      </c>
      <c r="B5" t="s">
        <v>470</v>
      </c>
      <c r="C5" t="s">
        <v>34</v>
      </c>
      <c r="D5" t="s">
        <v>506</v>
      </c>
      <c r="E5"/>
      <c r="F5" s="16">
        <v>81686.98</v>
      </c>
      <c r="G5" s="18">
        <v>100000</v>
      </c>
      <c r="H5" s="17">
        <v>283333.3</v>
      </c>
      <c r="I5" s="18">
        <v>283333.3</v>
      </c>
      <c r="J5" s="18">
        <v>366666</v>
      </c>
      <c r="K5" s="18">
        <v>383333.3</v>
      </c>
      <c r="L5" s="18">
        <v>283333.3</v>
      </c>
      <c r="M5" s="18">
        <v>283333.3</v>
      </c>
      <c r="N5" s="18">
        <v>283333.3</v>
      </c>
      <c r="O5" s="18">
        <v>484979</v>
      </c>
      <c r="P5" s="18">
        <v>283333.3</v>
      </c>
      <c r="Q5" s="19">
        <v>283333.3</v>
      </c>
      <c r="R5" s="59">
        <f t="shared" si="0"/>
        <v>3399998.38</v>
      </c>
    </row>
    <row r="6" spans="1:18" hidden="1" x14ac:dyDescent="0.25">
      <c r="A6" t="s">
        <v>35</v>
      </c>
      <c r="B6" t="s">
        <v>470</v>
      </c>
      <c r="C6" t="s">
        <v>36</v>
      </c>
      <c r="D6" t="s">
        <v>506</v>
      </c>
      <c r="E6"/>
      <c r="F6" s="20">
        <v>0</v>
      </c>
      <c r="G6" s="22">
        <v>0</v>
      </c>
      <c r="H6" s="21">
        <v>62500</v>
      </c>
      <c r="I6" s="22">
        <v>125000</v>
      </c>
      <c r="J6" s="22">
        <v>62500</v>
      </c>
      <c r="K6" s="22">
        <v>62500</v>
      </c>
      <c r="L6" s="22">
        <v>62500</v>
      </c>
      <c r="M6" s="22">
        <v>62500</v>
      </c>
      <c r="N6" s="22">
        <v>62500</v>
      </c>
      <c r="O6" s="22">
        <v>62500</v>
      </c>
      <c r="P6" s="22">
        <v>125000</v>
      </c>
      <c r="Q6" s="23">
        <v>62500</v>
      </c>
      <c r="R6" s="59">
        <f t="shared" si="0"/>
        <v>750000</v>
      </c>
    </row>
    <row r="7" spans="1:18" hidden="1" x14ac:dyDescent="0.25">
      <c r="A7" t="s">
        <v>39</v>
      </c>
      <c r="B7" t="s">
        <v>471</v>
      </c>
      <c r="C7" s="60" t="s">
        <v>40</v>
      </c>
      <c r="D7" t="s">
        <v>507</v>
      </c>
      <c r="F7" s="16">
        <v>4964</v>
      </c>
      <c r="G7" s="18">
        <v>139980</v>
      </c>
      <c r="H7" s="17">
        <v>283156</v>
      </c>
      <c r="I7" s="18">
        <v>283156</v>
      </c>
      <c r="J7" s="18">
        <v>283156</v>
      </c>
      <c r="K7" s="18">
        <v>283156</v>
      </c>
      <c r="L7" s="18">
        <v>283156</v>
      </c>
      <c r="M7" s="18">
        <v>283156</v>
      </c>
      <c r="N7" s="18">
        <v>283156</v>
      </c>
      <c r="O7" s="18">
        <v>283156</v>
      </c>
      <c r="P7" s="18">
        <v>283156</v>
      </c>
      <c r="Q7" s="19">
        <v>969312</v>
      </c>
      <c r="R7" s="59">
        <f t="shared" si="0"/>
        <v>3662660</v>
      </c>
    </row>
    <row r="8" spans="1:18" hidden="1" x14ac:dyDescent="0.25">
      <c r="A8" t="s">
        <v>41</v>
      </c>
      <c r="B8" t="s">
        <v>471</v>
      </c>
      <c r="C8" t="s">
        <v>42</v>
      </c>
      <c r="D8" t="s">
        <v>507</v>
      </c>
      <c r="F8" s="16">
        <v>0</v>
      </c>
      <c r="G8" s="18">
        <v>0</v>
      </c>
      <c r="H8" s="17">
        <v>33428.83</v>
      </c>
      <c r="I8" s="18">
        <v>33428.83</v>
      </c>
      <c r="J8" s="18">
        <v>33428.83</v>
      </c>
      <c r="K8" s="18">
        <v>33428.83</v>
      </c>
      <c r="L8" s="18">
        <v>0</v>
      </c>
      <c r="M8" s="18">
        <v>0</v>
      </c>
      <c r="N8" s="18">
        <v>0</v>
      </c>
      <c r="O8" s="18">
        <v>33428.83</v>
      </c>
      <c r="P8" s="18">
        <v>33428.85</v>
      </c>
      <c r="Q8" s="19">
        <v>0</v>
      </c>
      <c r="R8" s="59">
        <f t="shared" si="0"/>
        <v>200573.00000000003</v>
      </c>
    </row>
    <row r="9" spans="1:18" hidden="1" x14ac:dyDescent="0.25">
      <c r="A9" t="s">
        <v>43</v>
      </c>
      <c r="B9" t="s">
        <v>471</v>
      </c>
      <c r="C9" t="s">
        <v>44</v>
      </c>
      <c r="D9" t="s">
        <v>507</v>
      </c>
      <c r="F9" s="16">
        <v>0</v>
      </c>
      <c r="G9" s="18">
        <v>0</v>
      </c>
      <c r="H9" s="17">
        <v>20000</v>
      </c>
      <c r="I9" s="18">
        <v>0</v>
      </c>
      <c r="J9" s="18">
        <v>0</v>
      </c>
      <c r="K9" s="18">
        <v>20000</v>
      </c>
      <c r="L9" s="18">
        <v>0</v>
      </c>
      <c r="M9" s="18">
        <v>0</v>
      </c>
      <c r="N9" s="18">
        <v>20000</v>
      </c>
      <c r="O9" s="18">
        <v>0</v>
      </c>
      <c r="P9" s="18">
        <v>0</v>
      </c>
      <c r="Q9" s="19">
        <v>20000</v>
      </c>
      <c r="R9" s="59">
        <f t="shared" si="0"/>
        <v>80000</v>
      </c>
    </row>
    <row r="10" spans="1:18" hidden="1" x14ac:dyDescent="0.25">
      <c r="A10" t="s">
        <v>45</v>
      </c>
      <c r="B10" t="s">
        <v>471</v>
      </c>
      <c r="C10" t="s">
        <v>46</v>
      </c>
      <c r="D10" t="s">
        <v>507</v>
      </c>
      <c r="F10" s="16">
        <v>0</v>
      </c>
      <c r="G10" s="18">
        <v>0</v>
      </c>
      <c r="H10" s="17">
        <v>32500</v>
      </c>
      <c r="I10" s="18">
        <v>45000</v>
      </c>
      <c r="J10" s="18">
        <v>42500</v>
      </c>
      <c r="K10" s="18">
        <v>32500</v>
      </c>
      <c r="L10" s="18">
        <v>25000</v>
      </c>
      <c r="M10" s="18">
        <v>25000</v>
      </c>
      <c r="N10" s="18">
        <v>25000</v>
      </c>
      <c r="O10" s="18">
        <v>32500</v>
      </c>
      <c r="P10" s="18">
        <v>32500</v>
      </c>
      <c r="Q10" s="19">
        <v>32500</v>
      </c>
      <c r="R10" s="59">
        <f t="shared" si="0"/>
        <v>325000</v>
      </c>
    </row>
    <row r="11" spans="1:18" hidden="1" x14ac:dyDescent="0.25">
      <c r="A11" t="s">
        <v>47</v>
      </c>
      <c r="B11" t="s">
        <v>471</v>
      </c>
      <c r="C11" t="s">
        <v>48</v>
      </c>
      <c r="D11" t="s">
        <v>506</v>
      </c>
      <c r="E11"/>
      <c r="F11" s="16">
        <v>8525</v>
      </c>
      <c r="G11" s="18">
        <v>23862</v>
      </c>
      <c r="H11" s="17">
        <v>11931</v>
      </c>
      <c r="I11" s="18">
        <v>11932</v>
      </c>
      <c r="J11" s="18">
        <v>11931</v>
      </c>
      <c r="K11" s="18">
        <v>11931</v>
      </c>
      <c r="L11" s="18">
        <v>11932</v>
      </c>
      <c r="M11" s="18">
        <v>11931</v>
      </c>
      <c r="N11" s="18">
        <v>11932</v>
      </c>
      <c r="O11" s="18">
        <v>11931</v>
      </c>
      <c r="P11" s="18">
        <v>11932</v>
      </c>
      <c r="Q11" s="19">
        <v>11931</v>
      </c>
      <c r="R11" s="59">
        <f t="shared" si="0"/>
        <v>151701</v>
      </c>
    </row>
    <row r="12" spans="1:18" hidden="1" x14ac:dyDescent="0.25">
      <c r="A12" t="s">
        <v>49</v>
      </c>
      <c r="B12" t="s">
        <v>471</v>
      </c>
      <c r="C12" t="s">
        <v>50</v>
      </c>
      <c r="D12" t="s">
        <v>507</v>
      </c>
      <c r="F12" s="16">
        <v>0</v>
      </c>
      <c r="G12" s="18">
        <v>264000</v>
      </c>
      <c r="H12" s="17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9">
        <v>264000</v>
      </c>
      <c r="R12" s="59">
        <f t="shared" si="0"/>
        <v>528000</v>
      </c>
    </row>
    <row r="13" spans="1:18" hidden="1" x14ac:dyDescent="0.25">
      <c r="A13" t="s">
        <v>51</v>
      </c>
      <c r="B13" t="s">
        <v>471</v>
      </c>
      <c r="C13" t="s">
        <v>52</v>
      </c>
      <c r="D13" t="s">
        <v>506</v>
      </c>
      <c r="E13"/>
      <c r="F13" s="16">
        <v>23000</v>
      </c>
      <c r="G13" s="18">
        <v>0</v>
      </c>
      <c r="H13" s="17">
        <v>34250</v>
      </c>
      <c r="I13" s="18">
        <v>0</v>
      </c>
      <c r="J13" s="18">
        <v>0</v>
      </c>
      <c r="K13" s="18">
        <v>34250</v>
      </c>
      <c r="L13" s="18">
        <v>0</v>
      </c>
      <c r="M13" s="18">
        <v>0</v>
      </c>
      <c r="N13" s="18">
        <v>34250</v>
      </c>
      <c r="O13" s="18">
        <v>0</v>
      </c>
      <c r="P13" s="18">
        <v>0</v>
      </c>
      <c r="Q13" s="19">
        <v>34250</v>
      </c>
      <c r="R13" s="59">
        <f t="shared" si="0"/>
        <v>160000</v>
      </c>
    </row>
    <row r="14" spans="1:18" hidden="1" x14ac:dyDescent="0.25">
      <c r="A14" t="s">
        <v>53</v>
      </c>
      <c r="B14" t="s">
        <v>471</v>
      </c>
      <c r="C14" t="s">
        <v>54</v>
      </c>
      <c r="D14" t="s">
        <v>507</v>
      </c>
      <c r="F14" s="16">
        <v>0</v>
      </c>
      <c r="G14" s="18">
        <v>141000</v>
      </c>
      <c r="H14" s="17">
        <v>0</v>
      </c>
      <c r="I14" s="18">
        <v>0</v>
      </c>
      <c r="J14" s="18">
        <v>0</v>
      </c>
      <c r="K14" s="18">
        <v>141000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9">
        <v>141000</v>
      </c>
      <c r="R14" s="59">
        <f t="shared" si="0"/>
        <v>423000</v>
      </c>
    </row>
    <row r="15" spans="1:18" hidden="1" x14ac:dyDescent="0.25">
      <c r="A15" t="s">
        <v>55</v>
      </c>
      <c r="B15" t="s">
        <v>471</v>
      </c>
      <c r="C15" t="s">
        <v>56</v>
      </c>
      <c r="D15" t="s">
        <v>507</v>
      </c>
      <c r="F15" s="16">
        <v>0</v>
      </c>
      <c r="G15" s="18">
        <v>125333</v>
      </c>
      <c r="H15" s="17">
        <v>0</v>
      </c>
      <c r="I15" s="18">
        <v>0</v>
      </c>
      <c r="J15" s="18">
        <v>0</v>
      </c>
      <c r="K15" s="18">
        <v>125333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9">
        <v>125334</v>
      </c>
      <c r="R15" s="59">
        <f t="shared" si="0"/>
        <v>376000</v>
      </c>
    </row>
    <row r="16" spans="1:18" hidden="1" x14ac:dyDescent="0.25">
      <c r="A16" t="s">
        <v>57</v>
      </c>
      <c r="B16" t="s">
        <v>471</v>
      </c>
      <c r="C16" t="s">
        <v>58</v>
      </c>
      <c r="D16" t="s">
        <v>507</v>
      </c>
      <c r="F16" s="16">
        <v>0</v>
      </c>
      <c r="G16" s="18">
        <v>28001.26</v>
      </c>
      <c r="H16" s="17">
        <v>15000.53</v>
      </c>
      <c r="I16" s="18">
        <v>15000.53</v>
      </c>
      <c r="J16" s="18">
        <v>15000.53</v>
      </c>
      <c r="K16" s="18">
        <v>15000.53</v>
      </c>
      <c r="L16" s="18">
        <v>15000.53</v>
      </c>
      <c r="M16" s="18">
        <v>15000.53</v>
      </c>
      <c r="N16" s="18">
        <v>16000.43</v>
      </c>
      <c r="O16" s="18">
        <v>16000.43</v>
      </c>
      <c r="P16" s="18">
        <v>19997</v>
      </c>
      <c r="Q16" s="19">
        <v>9997</v>
      </c>
      <c r="R16" s="59">
        <f t="shared" si="0"/>
        <v>179999.3</v>
      </c>
    </row>
    <row r="17" spans="1:18" hidden="1" x14ac:dyDescent="0.25">
      <c r="A17" t="s">
        <v>59</v>
      </c>
      <c r="B17" t="s">
        <v>471</v>
      </c>
      <c r="C17" t="s">
        <v>60</v>
      </c>
      <c r="D17" t="s">
        <v>507</v>
      </c>
      <c r="F17" s="16">
        <v>0</v>
      </c>
      <c r="G17" s="18">
        <v>99000</v>
      </c>
      <c r="H17" s="17">
        <v>0</v>
      </c>
      <c r="I17" s="18">
        <v>99000</v>
      </c>
      <c r="J17" s="18">
        <v>0</v>
      </c>
      <c r="K17" s="18">
        <v>0</v>
      </c>
      <c r="L17" s="18">
        <v>0</v>
      </c>
      <c r="M17" s="18">
        <v>0</v>
      </c>
      <c r="N17" s="18">
        <v>102000</v>
      </c>
      <c r="O17" s="18">
        <v>0</v>
      </c>
      <c r="P17" s="18">
        <v>0</v>
      </c>
      <c r="Q17" s="19">
        <v>0</v>
      </c>
      <c r="R17" s="59">
        <f t="shared" si="0"/>
        <v>300000</v>
      </c>
    </row>
    <row r="18" spans="1:18" hidden="1" x14ac:dyDescent="0.25">
      <c r="A18" t="s">
        <v>61</v>
      </c>
      <c r="B18" t="s">
        <v>471</v>
      </c>
      <c r="C18" t="s">
        <v>62</v>
      </c>
      <c r="E18"/>
      <c r="F18" s="16">
        <v>0</v>
      </c>
      <c r="G18" s="18">
        <v>0</v>
      </c>
      <c r="H18" s="17">
        <v>0</v>
      </c>
      <c r="I18" s="18">
        <v>19444</v>
      </c>
      <c r="J18" s="18">
        <v>19444</v>
      </c>
      <c r="K18" s="18">
        <v>19444</v>
      </c>
      <c r="L18" s="18">
        <v>19444</v>
      </c>
      <c r="M18" s="18">
        <v>19444</v>
      </c>
      <c r="N18" s="18">
        <v>19444</v>
      </c>
      <c r="O18" s="18">
        <v>19444</v>
      </c>
      <c r="P18" s="18">
        <v>19444</v>
      </c>
      <c r="Q18" s="19">
        <v>19444</v>
      </c>
      <c r="R18" s="59">
        <f t="shared" si="0"/>
        <v>174996</v>
      </c>
    </row>
    <row r="19" spans="1:18" hidden="1" x14ac:dyDescent="0.25">
      <c r="A19" t="s">
        <v>63</v>
      </c>
      <c r="B19" t="s">
        <v>471</v>
      </c>
      <c r="C19" t="s">
        <v>64</v>
      </c>
      <c r="D19" t="s">
        <v>507</v>
      </c>
      <c r="E19" s="111">
        <f>'2013 AB Extract'!I7</f>
        <v>8.9700000000000006</v>
      </c>
      <c r="F19" s="16">
        <v>0</v>
      </c>
      <c r="G19" s="18">
        <v>0</v>
      </c>
      <c r="H19" s="17">
        <v>0</v>
      </c>
      <c r="I19" s="18">
        <v>0</v>
      </c>
      <c r="J19" s="18">
        <v>0</v>
      </c>
      <c r="K19" s="18">
        <v>0</v>
      </c>
      <c r="L19" s="18">
        <v>356478</v>
      </c>
      <c r="M19" s="18">
        <v>0</v>
      </c>
      <c r="N19" s="18">
        <v>0</v>
      </c>
      <c r="O19" s="18">
        <v>356477</v>
      </c>
      <c r="P19" s="18">
        <v>0</v>
      </c>
      <c r="Q19" s="19">
        <v>149324</v>
      </c>
      <c r="R19" s="59">
        <f t="shared" si="0"/>
        <v>862279</v>
      </c>
    </row>
    <row r="20" spans="1:18" hidden="1" x14ac:dyDescent="0.25">
      <c r="A20" t="s">
        <v>65</v>
      </c>
      <c r="B20" t="s">
        <v>471</v>
      </c>
      <c r="C20" s="60" t="s">
        <v>66</v>
      </c>
      <c r="D20" t="s">
        <v>506</v>
      </c>
      <c r="E20"/>
      <c r="F20" s="20">
        <v>0</v>
      </c>
      <c r="G20" s="22">
        <v>32898</v>
      </c>
      <c r="H20" s="21">
        <v>32898</v>
      </c>
      <c r="I20" s="22">
        <v>32898</v>
      </c>
      <c r="J20" s="22">
        <v>32898</v>
      </c>
      <c r="K20" s="22">
        <v>32898</v>
      </c>
      <c r="L20" s="22">
        <v>32898</v>
      </c>
      <c r="M20" s="22">
        <v>32898</v>
      </c>
      <c r="N20" s="22">
        <v>32898</v>
      </c>
      <c r="O20" s="22">
        <v>32898</v>
      </c>
      <c r="P20" s="22">
        <v>32898</v>
      </c>
      <c r="Q20" s="23">
        <v>65796</v>
      </c>
      <c r="R20" s="59">
        <f t="shared" si="0"/>
        <v>394776</v>
      </c>
    </row>
    <row r="21" spans="1:18" x14ac:dyDescent="0.25">
      <c r="A21" t="s">
        <v>67</v>
      </c>
      <c r="B21" t="s">
        <v>472</v>
      </c>
      <c r="C21" t="s">
        <v>68</v>
      </c>
      <c r="D21" t="s">
        <v>506</v>
      </c>
      <c r="E21"/>
      <c r="F21" s="16">
        <v>167983.08</v>
      </c>
      <c r="G21" s="18">
        <v>210000</v>
      </c>
      <c r="H21" s="17">
        <v>210000</v>
      </c>
      <c r="I21" s="18">
        <v>210000</v>
      </c>
      <c r="J21" s="18">
        <v>210000</v>
      </c>
      <c r="K21" s="18">
        <v>210000</v>
      </c>
      <c r="L21" s="18">
        <v>210000</v>
      </c>
      <c r="M21" s="18">
        <v>210000</v>
      </c>
      <c r="N21" s="18">
        <v>210000</v>
      </c>
      <c r="O21" s="18">
        <v>210000</v>
      </c>
      <c r="P21" s="18">
        <v>200000</v>
      </c>
      <c r="Q21" s="19">
        <v>200000</v>
      </c>
      <c r="R21" s="59">
        <f t="shared" si="0"/>
        <v>2457983.08</v>
      </c>
    </row>
    <row r="22" spans="1:18" x14ac:dyDescent="0.25">
      <c r="A22" t="s">
        <v>69</v>
      </c>
      <c r="B22" t="s">
        <v>472</v>
      </c>
      <c r="C22" t="s">
        <v>70</v>
      </c>
      <c r="D22" t="s">
        <v>506</v>
      </c>
      <c r="E22"/>
      <c r="F22" s="16">
        <v>327596.74</v>
      </c>
      <c r="G22" s="18">
        <v>315659</v>
      </c>
      <c r="H22" s="17">
        <v>315659</v>
      </c>
      <c r="I22" s="18">
        <v>315659</v>
      </c>
      <c r="J22" s="18">
        <v>315659</v>
      </c>
      <c r="K22" s="18">
        <v>315659</v>
      </c>
      <c r="L22" s="18">
        <v>315659</v>
      </c>
      <c r="M22" s="18">
        <v>315659</v>
      </c>
      <c r="N22" s="18">
        <v>315659</v>
      </c>
      <c r="O22" s="18">
        <v>315659</v>
      </c>
      <c r="P22" s="18">
        <v>315659</v>
      </c>
      <c r="Q22" s="19">
        <v>315657</v>
      </c>
      <c r="R22" s="59">
        <f t="shared" si="0"/>
        <v>3799843.74</v>
      </c>
    </row>
    <row r="23" spans="1:18" x14ac:dyDescent="0.25">
      <c r="A23" t="s">
        <v>71</v>
      </c>
      <c r="B23" t="s">
        <v>472</v>
      </c>
      <c r="C23" t="s">
        <v>72</v>
      </c>
      <c r="D23" t="s">
        <v>506</v>
      </c>
      <c r="E23"/>
      <c r="F23" s="16">
        <v>929704.41</v>
      </c>
      <c r="G23" s="18">
        <v>939773</v>
      </c>
      <c r="H23" s="17">
        <v>939773</v>
      </c>
      <c r="I23" s="18">
        <v>1042065</v>
      </c>
      <c r="J23" s="18">
        <v>1042065</v>
      </c>
      <c r="K23" s="18">
        <v>1042065</v>
      </c>
      <c r="L23" s="18">
        <v>1042065</v>
      </c>
      <c r="M23" s="18">
        <v>1042065</v>
      </c>
      <c r="N23" s="18">
        <v>1042065</v>
      </c>
      <c r="O23" s="18">
        <v>1042065</v>
      </c>
      <c r="P23" s="18">
        <v>854379</v>
      </c>
      <c r="Q23" s="19">
        <v>854376</v>
      </c>
      <c r="R23" s="59">
        <f t="shared" si="0"/>
        <v>11812460.41</v>
      </c>
    </row>
    <row r="24" spans="1:18" x14ac:dyDescent="0.25">
      <c r="A24" t="s">
        <v>73</v>
      </c>
      <c r="B24" t="s">
        <v>472</v>
      </c>
      <c r="C24" t="s">
        <v>74</v>
      </c>
      <c r="D24" t="s">
        <v>506</v>
      </c>
      <c r="E24"/>
      <c r="F24" s="16">
        <v>678296.5</v>
      </c>
      <c r="G24" s="18">
        <v>508839</v>
      </c>
      <c r="H24" s="17">
        <v>508839</v>
      </c>
      <c r="I24" s="18">
        <v>508839</v>
      </c>
      <c r="J24" s="18">
        <v>508839</v>
      </c>
      <c r="K24" s="18">
        <v>508839</v>
      </c>
      <c r="L24" s="18">
        <v>508839</v>
      </c>
      <c r="M24" s="18">
        <v>508839</v>
      </c>
      <c r="N24" s="18">
        <v>508839</v>
      </c>
      <c r="O24" s="18">
        <v>508839</v>
      </c>
      <c r="P24" s="18">
        <v>367839</v>
      </c>
      <c r="Q24" s="19">
        <v>367839</v>
      </c>
      <c r="R24" s="59">
        <f t="shared" si="0"/>
        <v>5993525.5</v>
      </c>
    </row>
    <row r="25" spans="1:18" x14ac:dyDescent="0.25">
      <c r="A25" t="s">
        <v>75</v>
      </c>
      <c r="B25" t="s">
        <v>472</v>
      </c>
      <c r="C25" t="s">
        <v>76</v>
      </c>
      <c r="D25" t="s">
        <v>506</v>
      </c>
      <c r="E25"/>
      <c r="F25" s="16">
        <v>0</v>
      </c>
      <c r="G25" s="18">
        <v>0</v>
      </c>
      <c r="H25" s="17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9">
        <v>0</v>
      </c>
      <c r="R25" s="59">
        <f t="shared" si="0"/>
        <v>0</v>
      </c>
    </row>
    <row r="26" spans="1:18" x14ac:dyDescent="0.25">
      <c r="A26" t="s">
        <v>77</v>
      </c>
      <c r="B26" t="s">
        <v>472</v>
      </c>
      <c r="C26" t="s">
        <v>78</v>
      </c>
      <c r="D26" t="s">
        <v>506</v>
      </c>
      <c r="E26"/>
      <c r="F26" s="16">
        <v>4060.5</v>
      </c>
      <c r="G26" s="18">
        <v>18750</v>
      </c>
      <c r="H26" s="17">
        <v>18750</v>
      </c>
      <c r="I26" s="18">
        <v>18750</v>
      </c>
      <c r="J26" s="18">
        <v>18750</v>
      </c>
      <c r="K26" s="18">
        <v>18750</v>
      </c>
      <c r="L26" s="18">
        <v>18750</v>
      </c>
      <c r="M26" s="18">
        <v>18750</v>
      </c>
      <c r="N26" s="18">
        <v>18750</v>
      </c>
      <c r="O26" s="18">
        <v>18750</v>
      </c>
      <c r="P26" s="18">
        <v>18750</v>
      </c>
      <c r="Q26" s="19">
        <v>18750</v>
      </c>
      <c r="R26" s="59">
        <f t="shared" si="0"/>
        <v>210310.5</v>
      </c>
    </row>
    <row r="27" spans="1:18" x14ac:dyDescent="0.25">
      <c r="A27" t="s">
        <v>79</v>
      </c>
      <c r="B27" t="s">
        <v>472</v>
      </c>
      <c r="C27" t="s">
        <v>80</v>
      </c>
      <c r="D27" t="s">
        <v>506</v>
      </c>
      <c r="E27"/>
      <c r="F27" s="16">
        <v>75273.77</v>
      </c>
      <c r="G27" s="18">
        <v>300000</v>
      </c>
      <c r="H27" s="17">
        <v>300000</v>
      </c>
      <c r="I27" s="18">
        <v>300000</v>
      </c>
      <c r="J27" s="18">
        <v>300000</v>
      </c>
      <c r="K27" s="18">
        <v>300000</v>
      </c>
      <c r="L27" s="18">
        <v>300000</v>
      </c>
      <c r="M27" s="18">
        <v>300000</v>
      </c>
      <c r="N27" s="18">
        <v>300000</v>
      </c>
      <c r="O27" s="18">
        <v>300000</v>
      </c>
      <c r="P27" s="18">
        <v>300000</v>
      </c>
      <c r="Q27" s="19">
        <v>300000</v>
      </c>
      <c r="R27" s="59">
        <f t="shared" si="0"/>
        <v>3375273.77</v>
      </c>
    </row>
    <row r="28" spans="1:18" x14ac:dyDescent="0.25">
      <c r="A28" t="s">
        <v>81</v>
      </c>
      <c r="B28" t="s">
        <v>472</v>
      </c>
      <c r="C28" t="s">
        <v>82</v>
      </c>
      <c r="D28" t="s">
        <v>506</v>
      </c>
      <c r="E28"/>
      <c r="F28" s="20">
        <v>15442.44</v>
      </c>
      <c r="G28" s="22">
        <v>38000</v>
      </c>
      <c r="H28" s="21">
        <v>38000</v>
      </c>
      <c r="I28" s="22">
        <v>38000</v>
      </c>
      <c r="J28" s="22">
        <v>38000</v>
      </c>
      <c r="K28" s="22">
        <v>38000</v>
      </c>
      <c r="L28" s="22">
        <v>38000</v>
      </c>
      <c r="M28" s="22">
        <v>38000</v>
      </c>
      <c r="N28" s="22">
        <v>38000</v>
      </c>
      <c r="O28" s="22">
        <v>38000</v>
      </c>
      <c r="P28" s="22">
        <v>36000</v>
      </c>
      <c r="Q28" s="23">
        <v>36000</v>
      </c>
      <c r="R28" s="59">
        <f t="shared" si="0"/>
        <v>429442.44</v>
      </c>
    </row>
    <row r="29" spans="1:18" hidden="1" x14ac:dyDescent="0.25">
      <c r="A29" t="s">
        <v>83</v>
      </c>
      <c r="B29" s="51" t="s">
        <v>473</v>
      </c>
      <c r="C29" s="60" t="s">
        <v>84</v>
      </c>
      <c r="D29" s="61" t="s">
        <v>506</v>
      </c>
      <c r="E29"/>
      <c r="F29" s="16">
        <v>0</v>
      </c>
      <c r="G29" s="18">
        <v>10000</v>
      </c>
      <c r="H29" s="17">
        <v>0</v>
      </c>
      <c r="I29" s="18">
        <v>5000</v>
      </c>
      <c r="J29" s="18">
        <v>5000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9">
        <v>0</v>
      </c>
      <c r="R29" s="59">
        <f t="shared" si="0"/>
        <v>20000</v>
      </c>
    </row>
    <row r="30" spans="1:18" hidden="1" x14ac:dyDescent="0.25">
      <c r="A30" t="s">
        <v>85</v>
      </c>
      <c r="B30" s="51" t="s">
        <v>473</v>
      </c>
      <c r="C30" s="60" t="s">
        <v>86</v>
      </c>
      <c r="D30" s="61" t="s">
        <v>506</v>
      </c>
      <c r="E30"/>
      <c r="F30" s="16">
        <v>0</v>
      </c>
      <c r="G30" s="18">
        <v>0</v>
      </c>
      <c r="H30" s="17">
        <v>0</v>
      </c>
      <c r="I30" s="18">
        <v>50000</v>
      </c>
      <c r="J30" s="18">
        <v>0</v>
      </c>
      <c r="K30" s="18">
        <v>0</v>
      </c>
      <c r="L30" s="18">
        <v>70000</v>
      </c>
      <c r="M30" s="18">
        <v>50000</v>
      </c>
      <c r="N30" s="18">
        <v>0</v>
      </c>
      <c r="O30" s="18">
        <v>0</v>
      </c>
      <c r="P30" s="18">
        <v>0</v>
      </c>
      <c r="Q30" s="19">
        <v>0</v>
      </c>
      <c r="R30" s="59">
        <f t="shared" si="0"/>
        <v>170000</v>
      </c>
    </row>
    <row r="31" spans="1:18" hidden="1" x14ac:dyDescent="0.25">
      <c r="A31" t="s">
        <v>87</v>
      </c>
      <c r="B31" s="51" t="s">
        <v>473</v>
      </c>
      <c r="C31" s="60" t="s">
        <v>88</v>
      </c>
      <c r="D31" s="61" t="s">
        <v>506</v>
      </c>
      <c r="E31"/>
      <c r="F31" s="16">
        <v>0</v>
      </c>
      <c r="G31" s="18">
        <v>5000</v>
      </c>
      <c r="H31" s="17">
        <v>0</v>
      </c>
      <c r="I31" s="18">
        <v>0</v>
      </c>
      <c r="J31" s="18">
        <v>10000</v>
      </c>
      <c r="K31" s="18">
        <v>5000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9">
        <v>0</v>
      </c>
      <c r="R31" s="59">
        <f t="shared" si="0"/>
        <v>20000</v>
      </c>
    </row>
    <row r="32" spans="1:18" hidden="1" x14ac:dyDescent="0.25">
      <c r="A32" t="s">
        <v>89</v>
      </c>
      <c r="B32" s="51" t="s">
        <v>473</v>
      </c>
      <c r="C32" s="60" t="s">
        <v>90</v>
      </c>
      <c r="D32" s="61" t="s">
        <v>506</v>
      </c>
      <c r="E32"/>
      <c r="F32" s="16">
        <v>0</v>
      </c>
      <c r="G32" s="18">
        <v>10000</v>
      </c>
      <c r="H32" s="17">
        <v>5000</v>
      </c>
      <c r="I32" s="18">
        <v>5000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  <c r="P32" s="18">
        <v>0</v>
      </c>
      <c r="Q32" s="19">
        <v>0</v>
      </c>
      <c r="R32" s="59">
        <f t="shared" si="0"/>
        <v>20000</v>
      </c>
    </row>
    <row r="33" spans="1:18" hidden="1" x14ac:dyDescent="0.25">
      <c r="A33" t="s">
        <v>91</v>
      </c>
      <c r="B33" s="51" t="s">
        <v>473</v>
      </c>
      <c r="C33" s="60" t="s">
        <v>92</v>
      </c>
      <c r="D33" s="61" t="s">
        <v>506</v>
      </c>
      <c r="E33"/>
      <c r="F33" s="16">
        <v>0</v>
      </c>
      <c r="G33" s="18">
        <v>50000</v>
      </c>
      <c r="H33" s="17">
        <v>0</v>
      </c>
      <c r="I33" s="18">
        <v>0</v>
      </c>
      <c r="J33" s="18">
        <v>50000</v>
      </c>
      <c r="K33" s="18">
        <v>200000</v>
      </c>
      <c r="L33" s="18">
        <v>130000</v>
      </c>
      <c r="M33" s="18">
        <v>0</v>
      </c>
      <c r="N33" s="18">
        <v>0</v>
      </c>
      <c r="O33" s="18">
        <v>0</v>
      </c>
      <c r="P33" s="18">
        <v>0</v>
      </c>
      <c r="Q33" s="19">
        <v>0</v>
      </c>
      <c r="R33" s="59">
        <f t="shared" si="0"/>
        <v>430000</v>
      </c>
    </row>
    <row r="34" spans="1:18" hidden="1" x14ac:dyDescent="0.25">
      <c r="A34" t="s">
        <v>93</v>
      </c>
      <c r="B34" s="51" t="s">
        <v>473</v>
      </c>
      <c r="C34" s="60" t="s">
        <v>94</v>
      </c>
      <c r="D34" s="61" t="s">
        <v>506</v>
      </c>
      <c r="E34"/>
      <c r="F34" s="16">
        <v>0</v>
      </c>
      <c r="G34" s="18">
        <v>0</v>
      </c>
      <c r="H34" s="17">
        <v>0</v>
      </c>
      <c r="I34" s="18">
        <v>0</v>
      </c>
      <c r="J34" s="18">
        <v>5000</v>
      </c>
      <c r="K34" s="18">
        <v>0</v>
      </c>
      <c r="L34" s="18">
        <v>5000</v>
      </c>
      <c r="M34" s="18">
        <v>0</v>
      </c>
      <c r="N34" s="18">
        <v>0</v>
      </c>
      <c r="O34" s="18">
        <v>0</v>
      </c>
      <c r="P34" s="18">
        <v>0</v>
      </c>
      <c r="Q34" s="19">
        <v>0</v>
      </c>
      <c r="R34" s="59">
        <f t="shared" si="0"/>
        <v>10000</v>
      </c>
    </row>
    <row r="35" spans="1:18" hidden="1" x14ac:dyDescent="0.25">
      <c r="A35" t="s">
        <v>95</v>
      </c>
      <c r="B35" s="51" t="s">
        <v>473</v>
      </c>
      <c r="C35" t="s">
        <v>96</v>
      </c>
      <c r="D35" t="s">
        <v>507</v>
      </c>
      <c r="E35" s="111">
        <f>AVERAGE('2013 AB Extract'!I8:I10)</f>
        <v>2.3666666666666667</v>
      </c>
      <c r="F35" s="16">
        <v>370000</v>
      </c>
      <c r="G35" s="18">
        <v>370000</v>
      </c>
      <c r="H35" s="17">
        <v>370000</v>
      </c>
      <c r="I35" s="18">
        <v>370000</v>
      </c>
      <c r="J35" s="18">
        <v>370000</v>
      </c>
      <c r="K35" s="18">
        <v>370000</v>
      </c>
      <c r="L35" s="18">
        <v>370000</v>
      </c>
      <c r="M35" s="18">
        <v>370000</v>
      </c>
      <c r="N35" s="18">
        <v>370000</v>
      </c>
      <c r="O35" s="18">
        <v>370000</v>
      </c>
      <c r="P35" s="18">
        <v>370000</v>
      </c>
      <c r="Q35" s="19">
        <v>370000</v>
      </c>
      <c r="R35" s="59">
        <f t="shared" si="0"/>
        <v>4440000</v>
      </c>
    </row>
    <row r="36" spans="1:18" hidden="1" x14ac:dyDescent="0.25">
      <c r="A36" t="s">
        <v>97</v>
      </c>
      <c r="B36" s="51" t="s">
        <v>473</v>
      </c>
      <c r="C36" t="s">
        <v>98</v>
      </c>
      <c r="E36"/>
      <c r="F36" s="16">
        <v>0</v>
      </c>
      <c r="G36" s="18">
        <v>0</v>
      </c>
      <c r="H36" s="17">
        <v>0</v>
      </c>
      <c r="I36" s="18">
        <v>0</v>
      </c>
      <c r="J36" s="18">
        <v>0</v>
      </c>
      <c r="K36" s="18">
        <v>0</v>
      </c>
      <c r="L36" s="18">
        <v>10000</v>
      </c>
      <c r="M36" s="18">
        <v>0</v>
      </c>
      <c r="N36" s="18">
        <v>0</v>
      </c>
      <c r="O36" s="18">
        <v>0</v>
      </c>
      <c r="P36" s="18">
        <v>0</v>
      </c>
      <c r="Q36" s="19">
        <v>0</v>
      </c>
      <c r="R36" s="59">
        <f t="shared" si="0"/>
        <v>10000</v>
      </c>
    </row>
    <row r="37" spans="1:18" hidden="1" x14ac:dyDescent="0.25">
      <c r="A37" t="s">
        <v>99</v>
      </c>
      <c r="B37" s="51" t="s">
        <v>473</v>
      </c>
      <c r="C37" s="60" t="s">
        <v>100</v>
      </c>
      <c r="D37" t="s">
        <v>507</v>
      </c>
      <c r="F37" s="16">
        <v>0</v>
      </c>
      <c r="G37" s="18">
        <v>0</v>
      </c>
      <c r="H37" s="17">
        <v>40000</v>
      </c>
      <c r="I37" s="18">
        <v>0</v>
      </c>
      <c r="J37" s="18">
        <v>0</v>
      </c>
      <c r="K37" s="18">
        <v>40000</v>
      </c>
      <c r="L37" s="18">
        <v>0</v>
      </c>
      <c r="M37" s="18">
        <v>0</v>
      </c>
      <c r="N37" s="18">
        <v>40000</v>
      </c>
      <c r="O37" s="18">
        <v>0</v>
      </c>
      <c r="P37" s="18">
        <v>0</v>
      </c>
      <c r="Q37" s="19">
        <v>40000</v>
      </c>
      <c r="R37" s="59">
        <f t="shared" si="0"/>
        <v>160000</v>
      </c>
    </row>
    <row r="38" spans="1:18" hidden="1" x14ac:dyDescent="0.25">
      <c r="A38" t="s">
        <v>101</v>
      </c>
      <c r="B38" s="51" t="s">
        <v>473</v>
      </c>
      <c r="C38" t="s">
        <v>102</v>
      </c>
      <c r="D38" t="s">
        <v>506</v>
      </c>
      <c r="E38"/>
      <c r="F38" s="16">
        <v>0</v>
      </c>
      <c r="G38" s="18">
        <v>45000</v>
      </c>
      <c r="H38" s="17">
        <v>72500</v>
      </c>
      <c r="I38" s="18">
        <v>72500</v>
      </c>
      <c r="J38" s="18">
        <v>72500</v>
      </c>
      <c r="K38" s="18">
        <v>72500</v>
      </c>
      <c r="L38" s="18">
        <v>72500</v>
      </c>
      <c r="M38" s="18">
        <v>72500</v>
      </c>
      <c r="N38" s="18">
        <v>72500</v>
      </c>
      <c r="O38" s="18">
        <v>77500</v>
      </c>
      <c r="P38" s="18">
        <v>77500</v>
      </c>
      <c r="Q38" s="19">
        <v>77500</v>
      </c>
      <c r="R38" s="59">
        <f t="shared" si="0"/>
        <v>785000</v>
      </c>
    </row>
    <row r="39" spans="1:18" hidden="1" x14ac:dyDescent="0.25">
      <c r="A39" t="s">
        <v>103</v>
      </c>
      <c r="B39" s="51" t="s">
        <v>473</v>
      </c>
      <c r="C39" t="s">
        <v>104</v>
      </c>
      <c r="E39"/>
      <c r="F39" s="16">
        <v>0</v>
      </c>
      <c r="G39" s="18">
        <v>0</v>
      </c>
      <c r="H39" s="17">
        <v>0</v>
      </c>
      <c r="I39" s="18">
        <v>0</v>
      </c>
      <c r="J39" s="18">
        <v>0</v>
      </c>
      <c r="K39" s="18">
        <v>50000</v>
      </c>
      <c r="L39" s="18">
        <v>50000</v>
      </c>
      <c r="M39" s="18">
        <v>5000</v>
      </c>
      <c r="N39" s="18">
        <v>0</v>
      </c>
      <c r="O39" s="18">
        <v>0</v>
      </c>
      <c r="P39" s="18">
        <v>0</v>
      </c>
      <c r="Q39" s="19">
        <v>0</v>
      </c>
      <c r="R39" s="59">
        <f t="shared" si="0"/>
        <v>105000</v>
      </c>
    </row>
    <row r="40" spans="1:18" hidden="1" x14ac:dyDescent="0.25">
      <c r="A40" t="s">
        <v>105</v>
      </c>
      <c r="B40" s="51" t="s">
        <v>473</v>
      </c>
      <c r="C40" t="s">
        <v>106</v>
      </c>
      <c r="D40" t="s">
        <v>506</v>
      </c>
      <c r="E40"/>
      <c r="F40" s="16">
        <v>0</v>
      </c>
      <c r="G40" s="18">
        <v>0</v>
      </c>
      <c r="H40" s="17">
        <v>50000</v>
      </c>
      <c r="I40" s="18">
        <v>50000</v>
      </c>
      <c r="J40" s="18">
        <v>50000</v>
      </c>
      <c r="K40" s="18">
        <v>40000</v>
      </c>
      <c r="L40" s="18">
        <v>0</v>
      </c>
      <c r="M40" s="18">
        <v>0</v>
      </c>
      <c r="N40" s="18">
        <v>0</v>
      </c>
      <c r="O40" s="18">
        <v>0</v>
      </c>
      <c r="P40" s="18">
        <v>0</v>
      </c>
      <c r="Q40" s="19">
        <v>0</v>
      </c>
      <c r="R40" s="59">
        <f t="shared" si="0"/>
        <v>190000</v>
      </c>
    </row>
    <row r="41" spans="1:18" hidden="1" x14ac:dyDescent="0.25">
      <c r="A41" t="s">
        <v>107</v>
      </c>
      <c r="B41" s="51" t="s">
        <v>473</v>
      </c>
      <c r="C41" t="s">
        <v>108</v>
      </c>
      <c r="D41" t="s">
        <v>506</v>
      </c>
      <c r="E41"/>
      <c r="F41" s="16">
        <v>0</v>
      </c>
      <c r="G41" s="18">
        <v>0</v>
      </c>
      <c r="H41" s="17">
        <v>0</v>
      </c>
      <c r="I41" s="18">
        <v>0</v>
      </c>
      <c r="J41" s="18">
        <v>0</v>
      </c>
      <c r="K41" s="18">
        <v>0</v>
      </c>
      <c r="L41" s="18">
        <v>0</v>
      </c>
      <c r="M41" s="18">
        <v>50000</v>
      </c>
      <c r="N41" s="18">
        <v>50000</v>
      </c>
      <c r="O41" s="18">
        <v>50000</v>
      </c>
      <c r="P41" s="18">
        <v>40000</v>
      </c>
      <c r="Q41" s="19">
        <v>0</v>
      </c>
      <c r="R41" s="59">
        <f t="shared" si="0"/>
        <v>190000</v>
      </c>
    </row>
    <row r="42" spans="1:18" hidden="1" x14ac:dyDescent="0.25">
      <c r="A42" t="s">
        <v>109</v>
      </c>
      <c r="B42" s="51" t="s">
        <v>473</v>
      </c>
      <c r="C42" t="s">
        <v>110</v>
      </c>
      <c r="E42"/>
      <c r="F42" s="16">
        <v>0</v>
      </c>
      <c r="G42" s="18">
        <v>50000</v>
      </c>
      <c r="H42" s="17">
        <v>25000</v>
      </c>
      <c r="I42" s="18">
        <v>25000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O42" s="18">
        <v>0</v>
      </c>
      <c r="P42" s="18">
        <v>0</v>
      </c>
      <c r="Q42" s="19">
        <v>0</v>
      </c>
      <c r="R42" s="59">
        <f t="shared" si="0"/>
        <v>100000</v>
      </c>
    </row>
    <row r="43" spans="1:18" hidden="1" x14ac:dyDescent="0.25">
      <c r="A43" t="s">
        <v>111</v>
      </c>
      <c r="B43" s="51" t="s">
        <v>473</v>
      </c>
      <c r="C43" t="s">
        <v>112</v>
      </c>
      <c r="E43"/>
      <c r="F43" s="16">
        <v>0</v>
      </c>
      <c r="G43" s="18">
        <v>200000</v>
      </c>
      <c r="H43" s="17">
        <v>200000</v>
      </c>
      <c r="I43" s="18">
        <v>200000</v>
      </c>
      <c r="J43" s="18">
        <v>200000</v>
      </c>
      <c r="K43" s="18">
        <v>200000</v>
      </c>
      <c r="L43" s="18">
        <v>0</v>
      </c>
      <c r="M43" s="18">
        <v>0</v>
      </c>
      <c r="N43" s="18">
        <v>0</v>
      </c>
      <c r="O43" s="18">
        <v>0</v>
      </c>
      <c r="P43" s="18">
        <v>0</v>
      </c>
      <c r="Q43" s="19">
        <v>0</v>
      </c>
      <c r="R43" s="59">
        <f t="shared" si="0"/>
        <v>1000000</v>
      </c>
    </row>
    <row r="44" spans="1:18" hidden="1" x14ac:dyDescent="0.25">
      <c r="A44" t="s">
        <v>113</v>
      </c>
      <c r="B44" s="51" t="s">
        <v>473</v>
      </c>
      <c r="C44" t="s">
        <v>114</v>
      </c>
      <c r="E44"/>
      <c r="F44" s="16">
        <v>0</v>
      </c>
      <c r="G44" s="18">
        <v>40555.56</v>
      </c>
      <c r="H44" s="17">
        <v>40555.56</v>
      </c>
      <c r="I44" s="18">
        <v>40555.56</v>
      </c>
      <c r="J44" s="18">
        <v>40555.56</v>
      </c>
      <c r="K44" s="18">
        <v>40555.56</v>
      </c>
      <c r="L44" s="18">
        <v>40555.56</v>
      </c>
      <c r="M44" s="18">
        <v>40555.56</v>
      </c>
      <c r="N44" s="18">
        <v>40555.56</v>
      </c>
      <c r="O44" s="18">
        <v>0</v>
      </c>
      <c r="P44" s="18">
        <v>0</v>
      </c>
      <c r="Q44" s="19">
        <v>0</v>
      </c>
      <c r="R44" s="59">
        <f t="shared" si="0"/>
        <v>324444.48</v>
      </c>
    </row>
    <row r="45" spans="1:18" hidden="1" x14ac:dyDescent="0.25">
      <c r="A45" t="s">
        <v>115</v>
      </c>
      <c r="B45" s="51" t="s">
        <v>473</v>
      </c>
      <c r="C45" t="s">
        <v>116</v>
      </c>
      <c r="D45" t="s">
        <v>506</v>
      </c>
      <c r="E45"/>
      <c r="F45" s="20">
        <v>0</v>
      </c>
      <c r="G45" s="22">
        <v>0</v>
      </c>
      <c r="H45" s="21">
        <v>200000</v>
      </c>
      <c r="I45" s="22">
        <v>0</v>
      </c>
      <c r="J45" s="22">
        <v>0</v>
      </c>
      <c r="K45" s="22">
        <v>200000</v>
      </c>
      <c r="L45" s="22">
        <v>0</v>
      </c>
      <c r="M45" s="22">
        <v>0</v>
      </c>
      <c r="N45" s="22">
        <v>200000</v>
      </c>
      <c r="O45" s="22">
        <v>0</v>
      </c>
      <c r="P45" s="22">
        <v>0</v>
      </c>
      <c r="Q45" s="23">
        <v>200000</v>
      </c>
      <c r="R45" s="59">
        <f t="shared" si="0"/>
        <v>800000</v>
      </c>
    </row>
    <row r="46" spans="1:18" hidden="1" x14ac:dyDescent="0.25">
      <c r="A46" t="s">
        <v>117</v>
      </c>
      <c r="B46" t="s">
        <v>474</v>
      </c>
      <c r="C46" t="s">
        <v>118</v>
      </c>
      <c r="E46"/>
      <c r="F46" s="16">
        <v>0</v>
      </c>
      <c r="G46" s="18">
        <v>0</v>
      </c>
      <c r="H46" s="17">
        <v>20000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9">
        <v>0</v>
      </c>
      <c r="R46" s="59">
        <f t="shared" si="0"/>
        <v>20000</v>
      </c>
    </row>
    <row r="47" spans="1:18" hidden="1" x14ac:dyDescent="0.25">
      <c r="A47" t="s">
        <v>119</v>
      </c>
      <c r="B47" t="s">
        <v>474</v>
      </c>
      <c r="C47" t="s">
        <v>120</v>
      </c>
      <c r="E47"/>
      <c r="F47" s="16">
        <v>0</v>
      </c>
      <c r="G47" s="18">
        <v>0</v>
      </c>
      <c r="H47" s="17">
        <v>0</v>
      </c>
      <c r="I47" s="18">
        <v>0</v>
      </c>
      <c r="J47" s="18">
        <v>0</v>
      </c>
      <c r="K47" s="18">
        <v>0</v>
      </c>
      <c r="L47" s="18">
        <v>35200</v>
      </c>
      <c r="M47" s="18">
        <v>0</v>
      </c>
      <c r="N47" s="18">
        <v>0</v>
      </c>
      <c r="O47" s="18">
        <v>0</v>
      </c>
      <c r="P47" s="18">
        <v>0</v>
      </c>
      <c r="Q47" s="19">
        <v>0</v>
      </c>
      <c r="R47" s="59">
        <f t="shared" si="0"/>
        <v>35200</v>
      </c>
    </row>
    <row r="48" spans="1:18" hidden="1" x14ac:dyDescent="0.25">
      <c r="A48" t="s">
        <v>121</v>
      </c>
      <c r="B48" t="s">
        <v>474</v>
      </c>
      <c r="C48" t="s">
        <v>122</v>
      </c>
      <c r="D48" t="s">
        <v>506</v>
      </c>
      <c r="E48"/>
      <c r="F48" s="16">
        <v>83333.33</v>
      </c>
      <c r="G48" s="18">
        <v>83333.33</v>
      </c>
      <c r="H48" s="17">
        <v>83333.33</v>
      </c>
      <c r="I48" s="18">
        <v>83333.33</v>
      </c>
      <c r="J48" s="18">
        <v>83333.33</v>
      </c>
      <c r="K48" s="18">
        <v>83333.33</v>
      </c>
      <c r="L48" s="18">
        <v>83333.33</v>
      </c>
      <c r="M48" s="18">
        <v>83333.33</v>
      </c>
      <c r="N48" s="18">
        <v>83333.33</v>
      </c>
      <c r="O48" s="18">
        <v>83333.33</v>
      </c>
      <c r="P48" s="18">
        <v>83333.33</v>
      </c>
      <c r="Q48" s="19">
        <v>83333.37</v>
      </c>
      <c r="R48" s="59">
        <f t="shared" si="0"/>
        <v>999999.99999999988</v>
      </c>
    </row>
    <row r="49" spans="1:18" hidden="1" x14ac:dyDescent="0.25">
      <c r="A49" t="s">
        <v>123</v>
      </c>
      <c r="B49" t="s">
        <v>474</v>
      </c>
      <c r="C49" t="s">
        <v>124</v>
      </c>
      <c r="D49" t="s">
        <v>506</v>
      </c>
      <c r="E49"/>
      <c r="F49" s="16">
        <v>0</v>
      </c>
      <c r="G49" s="18">
        <v>0</v>
      </c>
      <c r="H49" s="17">
        <v>0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 s="18">
        <v>0</v>
      </c>
      <c r="O49" s="18">
        <v>0</v>
      </c>
      <c r="P49" s="18">
        <v>250000</v>
      </c>
      <c r="Q49" s="19">
        <v>0</v>
      </c>
      <c r="R49" s="59">
        <f t="shared" si="0"/>
        <v>250000</v>
      </c>
    </row>
    <row r="50" spans="1:18" hidden="1" x14ac:dyDescent="0.25">
      <c r="A50" t="s">
        <v>125</v>
      </c>
      <c r="B50" t="s">
        <v>474</v>
      </c>
      <c r="C50" t="s">
        <v>126</v>
      </c>
      <c r="D50" t="s">
        <v>506</v>
      </c>
      <c r="E50"/>
      <c r="F50" s="16">
        <v>0</v>
      </c>
      <c r="G50" s="18">
        <v>0</v>
      </c>
      <c r="H50" s="17">
        <v>0</v>
      </c>
      <c r="I50" s="18">
        <v>2500</v>
      </c>
      <c r="J50" s="18">
        <v>2500</v>
      </c>
      <c r="K50" s="18">
        <v>2500</v>
      </c>
      <c r="L50" s="18">
        <v>2500</v>
      </c>
      <c r="M50" s="18">
        <v>5000</v>
      </c>
      <c r="N50" s="18">
        <v>5000</v>
      </c>
      <c r="O50" s="18">
        <v>5000</v>
      </c>
      <c r="P50" s="18">
        <v>5000</v>
      </c>
      <c r="Q50" s="19">
        <v>10000</v>
      </c>
      <c r="R50" s="59">
        <f t="shared" si="0"/>
        <v>40000</v>
      </c>
    </row>
    <row r="51" spans="1:18" hidden="1" x14ac:dyDescent="0.25">
      <c r="A51" t="s">
        <v>127</v>
      </c>
      <c r="B51" t="s">
        <v>474</v>
      </c>
      <c r="C51" t="s">
        <v>128</v>
      </c>
      <c r="D51" t="s">
        <v>506</v>
      </c>
      <c r="E51"/>
      <c r="F51" s="16">
        <v>0</v>
      </c>
      <c r="G51" s="18">
        <v>270000</v>
      </c>
      <c r="H51" s="17">
        <v>0</v>
      </c>
      <c r="I51" s="18">
        <v>0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9">
        <v>0</v>
      </c>
      <c r="R51" s="59">
        <f t="shared" si="0"/>
        <v>270000</v>
      </c>
    </row>
    <row r="52" spans="1:18" hidden="1" x14ac:dyDescent="0.25">
      <c r="A52" t="s">
        <v>129</v>
      </c>
      <c r="B52" t="s">
        <v>474</v>
      </c>
      <c r="C52" t="s">
        <v>130</v>
      </c>
      <c r="D52" t="s">
        <v>506</v>
      </c>
      <c r="E52"/>
      <c r="F52" s="16">
        <v>0</v>
      </c>
      <c r="G52" s="18">
        <v>0</v>
      </c>
      <c r="H52" s="17">
        <v>75000</v>
      </c>
      <c r="I52" s="18">
        <v>0</v>
      </c>
      <c r="J52" s="18">
        <v>0</v>
      </c>
      <c r="K52" s="18">
        <v>10000</v>
      </c>
      <c r="L52" s="18">
        <v>0</v>
      </c>
      <c r="M52" s="18">
        <v>0</v>
      </c>
      <c r="N52" s="18">
        <v>10000</v>
      </c>
      <c r="O52" s="18">
        <v>0</v>
      </c>
      <c r="P52" s="18">
        <v>0</v>
      </c>
      <c r="Q52" s="19">
        <v>5000</v>
      </c>
      <c r="R52" s="59">
        <f t="shared" si="0"/>
        <v>100000</v>
      </c>
    </row>
    <row r="53" spans="1:18" hidden="1" x14ac:dyDescent="0.25">
      <c r="A53" t="s">
        <v>131</v>
      </c>
      <c r="B53" t="s">
        <v>474</v>
      </c>
      <c r="C53" t="s">
        <v>132</v>
      </c>
      <c r="E53"/>
      <c r="F53" s="16">
        <v>0</v>
      </c>
      <c r="G53" s="18">
        <v>12500</v>
      </c>
      <c r="H53" s="17">
        <v>12500</v>
      </c>
      <c r="I53" s="18">
        <v>12500</v>
      </c>
      <c r="J53" s="18">
        <v>12500</v>
      </c>
      <c r="K53" s="18">
        <v>12500</v>
      </c>
      <c r="L53" s="18">
        <v>12500</v>
      </c>
      <c r="M53" s="18">
        <v>12500</v>
      </c>
      <c r="N53" s="18">
        <v>12500</v>
      </c>
      <c r="O53" s="18">
        <v>12500</v>
      </c>
      <c r="P53" s="18">
        <v>12500</v>
      </c>
      <c r="Q53" s="19">
        <v>25000</v>
      </c>
      <c r="R53" s="59">
        <f t="shared" si="0"/>
        <v>150000</v>
      </c>
    </row>
    <row r="54" spans="1:18" hidden="1" x14ac:dyDescent="0.25">
      <c r="A54" t="s">
        <v>133</v>
      </c>
      <c r="B54" t="s">
        <v>474</v>
      </c>
      <c r="C54" t="s">
        <v>134</v>
      </c>
      <c r="E54"/>
      <c r="F54" s="16">
        <v>0</v>
      </c>
      <c r="G54" s="18">
        <v>5417</v>
      </c>
      <c r="H54" s="17">
        <v>5417</v>
      </c>
      <c r="I54" s="18">
        <v>5417</v>
      </c>
      <c r="J54" s="18">
        <v>5417</v>
      </c>
      <c r="K54" s="18">
        <v>5417</v>
      </c>
      <c r="L54" s="18">
        <v>5417</v>
      </c>
      <c r="M54" s="18">
        <v>5417</v>
      </c>
      <c r="N54" s="18">
        <v>5417</v>
      </c>
      <c r="O54" s="18">
        <v>5417</v>
      </c>
      <c r="P54" s="18">
        <v>5417</v>
      </c>
      <c r="Q54" s="19">
        <v>10830</v>
      </c>
      <c r="R54" s="59">
        <f t="shared" si="0"/>
        <v>65000</v>
      </c>
    </row>
    <row r="55" spans="1:18" hidden="1" x14ac:dyDescent="0.25">
      <c r="A55" t="s">
        <v>135</v>
      </c>
      <c r="B55" t="s">
        <v>474</v>
      </c>
      <c r="C55" t="s">
        <v>136</v>
      </c>
      <c r="E55"/>
      <c r="F55" s="16">
        <v>0</v>
      </c>
      <c r="G55" s="18">
        <v>18250</v>
      </c>
      <c r="H55" s="17">
        <v>18250</v>
      </c>
      <c r="I55" s="18">
        <v>55917</v>
      </c>
      <c r="J55" s="18">
        <v>55917</v>
      </c>
      <c r="K55" s="18">
        <v>55917</v>
      </c>
      <c r="L55" s="18">
        <v>46500</v>
      </c>
      <c r="M55" s="18">
        <v>46500</v>
      </c>
      <c r="N55" s="18">
        <v>46500</v>
      </c>
      <c r="O55" s="18">
        <v>27667</v>
      </c>
      <c r="P55" s="18">
        <v>27667</v>
      </c>
      <c r="Q55" s="19">
        <v>53490</v>
      </c>
      <c r="R55" s="59">
        <f t="shared" si="0"/>
        <v>452575</v>
      </c>
    </row>
    <row r="56" spans="1:18" hidden="1" x14ac:dyDescent="0.25">
      <c r="A56" t="s">
        <v>137</v>
      </c>
      <c r="B56" t="s">
        <v>474</v>
      </c>
      <c r="C56" t="s">
        <v>138</v>
      </c>
      <c r="E56"/>
      <c r="F56" s="16">
        <v>0</v>
      </c>
      <c r="G56" s="18">
        <v>12500</v>
      </c>
      <c r="H56" s="17">
        <v>12500</v>
      </c>
      <c r="I56" s="18">
        <v>12500</v>
      </c>
      <c r="J56" s="18">
        <v>12500</v>
      </c>
      <c r="K56" s="18">
        <v>12500</v>
      </c>
      <c r="L56" s="18">
        <v>12500</v>
      </c>
      <c r="M56" s="18">
        <v>12500</v>
      </c>
      <c r="N56" s="18">
        <v>12500</v>
      </c>
      <c r="O56" s="18">
        <v>12500</v>
      </c>
      <c r="P56" s="18">
        <v>12500</v>
      </c>
      <c r="Q56" s="19">
        <v>25000</v>
      </c>
      <c r="R56" s="59">
        <f t="shared" si="0"/>
        <v>150000</v>
      </c>
    </row>
    <row r="57" spans="1:18" hidden="1" x14ac:dyDescent="0.25">
      <c r="A57" t="s">
        <v>139</v>
      </c>
      <c r="B57" t="s">
        <v>474</v>
      </c>
      <c r="C57" t="s">
        <v>140</v>
      </c>
      <c r="E57"/>
      <c r="F57" s="16">
        <v>0</v>
      </c>
      <c r="G57" s="18">
        <v>0</v>
      </c>
      <c r="H57" s="17">
        <v>100000</v>
      </c>
      <c r="I57" s="18">
        <v>0</v>
      </c>
      <c r="J57" s="18">
        <v>0</v>
      </c>
      <c r="K57" s="18">
        <v>100000</v>
      </c>
      <c r="L57" s="18">
        <v>0</v>
      </c>
      <c r="M57" s="18">
        <v>0</v>
      </c>
      <c r="N57" s="18">
        <v>100000</v>
      </c>
      <c r="O57" s="18">
        <v>0</v>
      </c>
      <c r="P57" s="18">
        <v>0</v>
      </c>
      <c r="Q57" s="19">
        <v>100000</v>
      </c>
      <c r="R57" s="59">
        <f t="shared" si="0"/>
        <v>400000</v>
      </c>
    </row>
    <row r="58" spans="1:18" hidden="1" x14ac:dyDescent="0.25">
      <c r="A58" t="s">
        <v>141</v>
      </c>
      <c r="B58" t="s">
        <v>474</v>
      </c>
      <c r="C58" t="s">
        <v>142</v>
      </c>
      <c r="E58"/>
      <c r="F58" s="16">
        <v>0</v>
      </c>
      <c r="G58" s="18">
        <v>62500</v>
      </c>
      <c r="H58" s="17">
        <v>62500</v>
      </c>
      <c r="I58" s="18">
        <v>62500</v>
      </c>
      <c r="J58" s="18">
        <v>62500</v>
      </c>
      <c r="K58" s="18">
        <v>62500</v>
      </c>
      <c r="L58" s="18">
        <v>62500</v>
      </c>
      <c r="M58" s="18">
        <v>62500</v>
      </c>
      <c r="N58" s="18">
        <v>62500</v>
      </c>
      <c r="O58" s="18">
        <v>62500</v>
      </c>
      <c r="P58" s="18">
        <v>62500</v>
      </c>
      <c r="Q58" s="19">
        <v>125000</v>
      </c>
      <c r="R58" s="59">
        <f t="shared" si="0"/>
        <v>750000</v>
      </c>
    </row>
    <row r="59" spans="1:18" hidden="1" x14ac:dyDescent="0.25">
      <c r="A59" t="s">
        <v>143</v>
      </c>
      <c r="B59" t="s">
        <v>474</v>
      </c>
      <c r="C59" t="s">
        <v>144</v>
      </c>
      <c r="E59"/>
      <c r="F59" s="16">
        <v>0</v>
      </c>
      <c r="G59" s="18">
        <v>5000</v>
      </c>
      <c r="H59" s="17">
        <v>5000</v>
      </c>
      <c r="I59" s="18">
        <v>5000</v>
      </c>
      <c r="J59" s="18">
        <v>5000</v>
      </c>
      <c r="K59" s="18">
        <v>5000</v>
      </c>
      <c r="L59" s="18">
        <v>5000</v>
      </c>
      <c r="M59" s="18">
        <v>5000</v>
      </c>
      <c r="N59" s="18">
        <v>5000</v>
      </c>
      <c r="O59" s="18">
        <v>5000</v>
      </c>
      <c r="P59" s="18">
        <v>5000</v>
      </c>
      <c r="Q59" s="19">
        <v>10000</v>
      </c>
      <c r="R59" s="59">
        <f t="shared" si="0"/>
        <v>60000</v>
      </c>
    </row>
    <row r="60" spans="1:18" hidden="1" x14ac:dyDescent="0.25">
      <c r="A60" t="s">
        <v>145</v>
      </c>
      <c r="B60" t="s">
        <v>474</v>
      </c>
      <c r="C60" t="s">
        <v>146</v>
      </c>
      <c r="E60"/>
      <c r="F60" s="16">
        <v>0</v>
      </c>
      <c r="G60" s="18">
        <v>4994</v>
      </c>
      <c r="H60" s="17">
        <v>4994</v>
      </c>
      <c r="I60" s="18">
        <v>4994</v>
      </c>
      <c r="J60" s="18">
        <v>4994</v>
      </c>
      <c r="K60" s="18">
        <v>4994</v>
      </c>
      <c r="L60" s="18">
        <v>4994</v>
      </c>
      <c r="M60" s="18">
        <v>4994</v>
      </c>
      <c r="N60" s="18">
        <v>4994</v>
      </c>
      <c r="O60" s="18">
        <v>4994</v>
      </c>
      <c r="P60" s="18">
        <v>4994</v>
      </c>
      <c r="Q60" s="19">
        <v>9985</v>
      </c>
      <c r="R60" s="59">
        <f t="shared" si="0"/>
        <v>59925</v>
      </c>
    </row>
    <row r="61" spans="1:18" hidden="1" x14ac:dyDescent="0.25">
      <c r="A61" t="s">
        <v>147</v>
      </c>
      <c r="B61" t="s">
        <v>474</v>
      </c>
      <c r="C61" t="s">
        <v>148</v>
      </c>
      <c r="E61"/>
      <c r="F61" s="16">
        <v>0</v>
      </c>
      <c r="G61" s="18">
        <v>0</v>
      </c>
      <c r="H61" s="17">
        <v>6100</v>
      </c>
      <c r="I61" s="18">
        <v>0</v>
      </c>
      <c r="J61" s="18">
        <v>0</v>
      </c>
      <c r="K61" s="18">
        <v>6100</v>
      </c>
      <c r="L61" s="18">
        <v>0</v>
      </c>
      <c r="M61" s="18">
        <v>0</v>
      </c>
      <c r="N61" s="18">
        <v>6100</v>
      </c>
      <c r="O61" s="18">
        <v>0</v>
      </c>
      <c r="P61" s="18">
        <v>0</v>
      </c>
      <c r="Q61" s="19">
        <v>16500</v>
      </c>
      <c r="R61" s="59">
        <f t="shared" si="0"/>
        <v>34800</v>
      </c>
    </row>
    <row r="62" spans="1:18" hidden="1" x14ac:dyDescent="0.25">
      <c r="A62" t="s">
        <v>149</v>
      </c>
      <c r="B62" t="s">
        <v>474</v>
      </c>
      <c r="C62" t="s">
        <v>150</v>
      </c>
      <c r="E62"/>
      <c r="F62" s="20">
        <v>0</v>
      </c>
      <c r="G62" s="22">
        <v>0</v>
      </c>
      <c r="H62" s="21">
        <v>0</v>
      </c>
      <c r="I62" s="22">
        <v>0</v>
      </c>
      <c r="J62" s="22">
        <v>0</v>
      </c>
      <c r="K62" s="22">
        <v>162500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3">
        <v>0</v>
      </c>
      <c r="R62" s="59">
        <f t="shared" si="0"/>
        <v>162500</v>
      </c>
    </row>
    <row r="63" spans="1:18" hidden="1" x14ac:dyDescent="0.25">
      <c r="A63" t="s">
        <v>151</v>
      </c>
      <c r="B63" t="s">
        <v>475</v>
      </c>
      <c r="C63" t="s">
        <v>152</v>
      </c>
      <c r="D63" t="s">
        <v>507</v>
      </c>
      <c r="E63" s="109">
        <f>'DAVID1 2013 SAP Numbers'!F5</f>
        <v>6.5</v>
      </c>
      <c r="F63" s="16">
        <v>643984.32999999996</v>
      </c>
      <c r="G63" s="18">
        <v>415767</v>
      </c>
      <c r="H63" s="17">
        <v>540250</v>
      </c>
      <c r="I63" s="18">
        <v>424667</v>
      </c>
      <c r="J63" s="18">
        <v>412667</v>
      </c>
      <c r="K63" s="18">
        <v>412664.67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9">
        <v>0</v>
      </c>
      <c r="R63" s="59">
        <f t="shared" si="0"/>
        <v>2850000</v>
      </c>
    </row>
    <row r="64" spans="1:18" hidden="1" x14ac:dyDescent="0.25">
      <c r="A64" t="s">
        <v>153</v>
      </c>
      <c r="B64" t="s">
        <v>475</v>
      </c>
      <c r="C64" t="s">
        <v>154</v>
      </c>
      <c r="D64" t="s">
        <v>507</v>
      </c>
      <c r="E64" s="109">
        <f>'DAVID1 2013 SAP Numbers'!F4</f>
        <v>10</v>
      </c>
      <c r="F64" s="16">
        <v>0</v>
      </c>
      <c r="G64" s="18">
        <v>0</v>
      </c>
      <c r="H64" s="17">
        <v>175000</v>
      </c>
      <c r="I64" s="18">
        <v>0</v>
      </c>
      <c r="J64" s="18">
        <v>0</v>
      </c>
      <c r="K64" s="18">
        <v>175000</v>
      </c>
      <c r="L64" s="18">
        <v>0</v>
      </c>
      <c r="M64" s="18">
        <v>0</v>
      </c>
      <c r="N64" s="18">
        <v>175000</v>
      </c>
      <c r="O64" s="18">
        <v>0</v>
      </c>
      <c r="P64" s="18">
        <v>0</v>
      </c>
      <c r="Q64" s="19">
        <v>175000</v>
      </c>
      <c r="R64" s="59">
        <f t="shared" si="0"/>
        <v>700000</v>
      </c>
    </row>
    <row r="65" spans="1:18" hidden="1" x14ac:dyDescent="0.25">
      <c r="A65" t="s">
        <v>155</v>
      </c>
      <c r="B65" t="s">
        <v>475</v>
      </c>
      <c r="C65" t="s">
        <v>156</v>
      </c>
      <c r="D65" t="s">
        <v>507</v>
      </c>
      <c r="F65" s="16">
        <v>0</v>
      </c>
      <c r="G65" s="18">
        <v>0</v>
      </c>
      <c r="H65" s="17">
        <v>0</v>
      </c>
      <c r="I65" s="18">
        <v>0</v>
      </c>
      <c r="J65" s="18">
        <v>0</v>
      </c>
      <c r="K65" s="18">
        <v>0</v>
      </c>
      <c r="L65" s="18">
        <v>0</v>
      </c>
      <c r="M65" s="18">
        <v>0</v>
      </c>
      <c r="N65" s="18">
        <v>500000</v>
      </c>
      <c r="O65" s="18">
        <v>0</v>
      </c>
      <c r="P65" s="18">
        <v>0</v>
      </c>
      <c r="Q65" s="19">
        <v>0</v>
      </c>
      <c r="R65" s="59">
        <f t="shared" si="0"/>
        <v>500000</v>
      </c>
    </row>
    <row r="66" spans="1:18" hidden="1" x14ac:dyDescent="0.25">
      <c r="A66" t="s">
        <v>157</v>
      </c>
      <c r="B66" t="s">
        <v>475</v>
      </c>
      <c r="C66" t="s">
        <v>158</v>
      </c>
      <c r="D66" t="s">
        <v>507</v>
      </c>
      <c r="E66" s="109">
        <f>'DAVID1 2013 SAP Numbers'!F3</f>
        <v>21.2</v>
      </c>
      <c r="F66" s="16">
        <v>1000000</v>
      </c>
      <c r="G66" s="18">
        <v>888000</v>
      </c>
      <c r="H66" s="17">
        <v>936000</v>
      </c>
      <c r="I66" s="18">
        <v>821000</v>
      </c>
      <c r="J66" s="18">
        <v>821000</v>
      </c>
      <c r="K66" s="18">
        <v>816000</v>
      </c>
      <c r="L66" s="18">
        <v>816000</v>
      </c>
      <c r="M66" s="18">
        <v>821000</v>
      </c>
      <c r="N66" s="18">
        <v>1071000</v>
      </c>
      <c r="O66" s="18">
        <v>362000</v>
      </c>
      <c r="P66" s="18">
        <v>56000</v>
      </c>
      <c r="Q66" s="19">
        <v>46000</v>
      </c>
      <c r="R66" s="59">
        <f t="shared" si="0"/>
        <v>8454000</v>
      </c>
    </row>
    <row r="67" spans="1:18" hidden="1" x14ac:dyDescent="0.25">
      <c r="A67" t="s">
        <v>159</v>
      </c>
      <c r="B67" t="s">
        <v>475</v>
      </c>
      <c r="C67" t="s">
        <v>160</v>
      </c>
      <c r="D67" t="s">
        <v>507</v>
      </c>
      <c r="E67" s="109" t="str">
        <f>'DAVID1 2013 SAP Numbers'!F6</f>
        <v>NA</v>
      </c>
      <c r="F67" s="16">
        <v>1560898.97</v>
      </c>
      <c r="G67" s="18">
        <v>1439101.03</v>
      </c>
      <c r="H67" s="17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9">
        <v>0</v>
      </c>
      <c r="R67" s="59">
        <f t="shared" ref="R67:R130" si="1">SUM(F67:Q67)</f>
        <v>3000000</v>
      </c>
    </row>
    <row r="68" spans="1:18" hidden="1" x14ac:dyDescent="0.25">
      <c r="A68" t="s">
        <v>161</v>
      </c>
      <c r="B68" t="s">
        <v>475</v>
      </c>
      <c r="C68" t="s">
        <v>162</v>
      </c>
      <c r="D68" t="s">
        <v>507</v>
      </c>
      <c r="E68" s="109">
        <f>'DAVID1 2013 SAP Numbers'!F10</f>
        <v>8.8000000000000007</v>
      </c>
      <c r="F68" s="16">
        <v>0</v>
      </c>
      <c r="G68" s="18">
        <v>0</v>
      </c>
      <c r="H68" s="17">
        <v>0</v>
      </c>
      <c r="I68" s="18">
        <v>0</v>
      </c>
      <c r="J68" s="18">
        <v>250000</v>
      </c>
      <c r="K68" s="18">
        <v>0</v>
      </c>
      <c r="L68" s="18">
        <v>250000</v>
      </c>
      <c r="M68" s="18">
        <v>0</v>
      </c>
      <c r="N68" s="18">
        <v>0</v>
      </c>
      <c r="O68" s="18">
        <v>0</v>
      </c>
      <c r="P68" s="18">
        <v>0</v>
      </c>
      <c r="Q68" s="19">
        <v>0</v>
      </c>
      <c r="R68" s="59">
        <f t="shared" si="1"/>
        <v>500000</v>
      </c>
    </row>
    <row r="69" spans="1:18" hidden="1" x14ac:dyDescent="0.25">
      <c r="A69" t="s">
        <v>163</v>
      </c>
      <c r="B69" t="s">
        <v>476</v>
      </c>
      <c r="C69" t="s">
        <v>164</v>
      </c>
      <c r="D69" t="s">
        <v>506</v>
      </c>
      <c r="E69"/>
      <c r="F69" s="16">
        <v>0</v>
      </c>
      <c r="G69" s="18">
        <v>0</v>
      </c>
      <c r="H69" s="17">
        <v>50000</v>
      </c>
      <c r="I69" s="18">
        <v>0</v>
      </c>
      <c r="J69" s="18">
        <v>0</v>
      </c>
      <c r="K69" s="18">
        <v>50000</v>
      </c>
      <c r="L69" s="18">
        <v>0</v>
      </c>
      <c r="M69" s="18">
        <v>0</v>
      </c>
      <c r="N69" s="18">
        <v>50000</v>
      </c>
      <c r="O69" s="18">
        <v>0</v>
      </c>
      <c r="P69" s="18">
        <v>0</v>
      </c>
      <c r="Q69" s="19">
        <v>50000</v>
      </c>
      <c r="R69" s="59">
        <f t="shared" si="1"/>
        <v>200000</v>
      </c>
    </row>
    <row r="70" spans="1:18" hidden="1" x14ac:dyDescent="0.25">
      <c r="A70" t="s">
        <v>165</v>
      </c>
      <c r="B70" t="s">
        <v>477</v>
      </c>
      <c r="C70" t="s">
        <v>166</v>
      </c>
      <c r="D70" t="s">
        <v>506</v>
      </c>
      <c r="E70"/>
      <c r="F70" s="20">
        <v>0</v>
      </c>
      <c r="G70" s="22">
        <v>50000</v>
      </c>
      <c r="H70" s="21">
        <v>50000</v>
      </c>
      <c r="I70" s="22">
        <v>50000</v>
      </c>
      <c r="J70" s="22">
        <v>50000</v>
      </c>
      <c r="K70" s="22">
        <v>50000</v>
      </c>
      <c r="L70" s="22">
        <v>50000</v>
      </c>
      <c r="M70" s="22">
        <v>50000</v>
      </c>
      <c r="N70" s="22">
        <v>100000</v>
      </c>
      <c r="O70" s="22">
        <v>65000</v>
      </c>
      <c r="P70" s="22">
        <v>50000</v>
      </c>
      <c r="Q70" s="23">
        <v>50000</v>
      </c>
      <c r="R70" s="59">
        <f t="shared" si="1"/>
        <v>615000</v>
      </c>
    </row>
    <row r="71" spans="1:18" hidden="1" x14ac:dyDescent="0.25">
      <c r="A71" t="s">
        <v>167</v>
      </c>
      <c r="B71" t="s">
        <v>499</v>
      </c>
      <c r="C71" t="s">
        <v>168</v>
      </c>
      <c r="D71" t="s">
        <v>507</v>
      </c>
      <c r="E71" s="109">
        <f>'DAVID1 2013 SAP Numbers'!F29</f>
        <v>3</v>
      </c>
      <c r="F71" s="16">
        <v>0</v>
      </c>
      <c r="G71" s="18">
        <v>0</v>
      </c>
      <c r="H71" s="17">
        <v>0</v>
      </c>
      <c r="I71" s="18">
        <v>500000</v>
      </c>
      <c r="J71" s="18">
        <v>500000</v>
      </c>
      <c r="K71" s="18">
        <v>300000</v>
      </c>
      <c r="L71" s="18">
        <v>0</v>
      </c>
      <c r="M71" s="18">
        <v>0</v>
      </c>
      <c r="N71" s="18">
        <v>0</v>
      </c>
      <c r="O71" s="18">
        <v>0</v>
      </c>
      <c r="P71" s="18">
        <v>0</v>
      </c>
      <c r="Q71" s="19">
        <v>0</v>
      </c>
      <c r="R71" s="59">
        <f t="shared" si="1"/>
        <v>1300000</v>
      </c>
    </row>
    <row r="72" spans="1:18" hidden="1" x14ac:dyDescent="0.25">
      <c r="A72" t="s">
        <v>169</v>
      </c>
      <c r="B72" t="s">
        <v>499</v>
      </c>
      <c r="C72" t="s">
        <v>170</v>
      </c>
      <c r="D72" t="s">
        <v>507</v>
      </c>
      <c r="F72" s="16">
        <v>0</v>
      </c>
      <c r="G72" s="18">
        <v>0</v>
      </c>
      <c r="H72" s="17">
        <v>0</v>
      </c>
      <c r="I72" s="18">
        <v>0</v>
      </c>
      <c r="J72" s="18">
        <v>50000</v>
      </c>
      <c r="K72" s="18">
        <v>50000</v>
      </c>
      <c r="L72" s="18">
        <v>100000</v>
      </c>
      <c r="M72" s="18">
        <v>0</v>
      </c>
      <c r="N72" s="18">
        <v>0</v>
      </c>
      <c r="O72" s="18">
        <v>0</v>
      </c>
      <c r="P72" s="18">
        <v>0</v>
      </c>
      <c r="Q72" s="19">
        <v>0</v>
      </c>
      <c r="R72" s="59">
        <f t="shared" si="1"/>
        <v>200000</v>
      </c>
    </row>
    <row r="73" spans="1:18" hidden="1" x14ac:dyDescent="0.25">
      <c r="A73" t="s">
        <v>171</v>
      </c>
      <c r="B73" t="s">
        <v>499</v>
      </c>
      <c r="C73" t="s">
        <v>172</v>
      </c>
      <c r="D73" t="s">
        <v>507</v>
      </c>
      <c r="E73" s="110" t="str">
        <f>'DAVID1 2013 SAP Numbers'!F26</f>
        <v>~3 or 4</v>
      </c>
      <c r="F73" s="16">
        <v>399000</v>
      </c>
      <c r="G73" s="18">
        <v>0</v>
      </c>
      <c r="H73" s="17">
        <v>0</v>
      </c>
      <c r="I73" s="18">
        <v>0</v>
      </c>
      <c r="J73" s="18">
        <v>0</v>
      </c>
      <c r="K73" s="18">
        <v>192000</v>
      </c>
      <c r="L73" s="18">
        <v>89000</v>
      </c>
      <c r="M73" s="18">
        <v>0</v>
      </c>
      <c r="N73" s="18">
        <v>0</v>
      </c>
      <c r="O73" s="18">
        <v>0</v>
      </c>
      <c r="P73" s="18">
        <v>0</v>
      </c>
      <c r="Q73" s="19">
        <v>0</v>
      </c>
      <c r="R73" s="59">
        <f t="shared" si="1"/>
        <v>680000</v>
      </c>
    </row>
    <row r="74" spans="1:18" hidden="1" x14ac:dyDescent="0.25">
      <c r="A74" s="52" t="s">
        <v>173</v>
      </c>
      <c r="B74" t="s">
        <v>499</v>
      </c>
      <c r="C74" t="s">
        <v>174</v>
      </c>
      <c r="D74" t="s">
        <v>507</v>
      </c>
      <c r="F74" s="20">
        <v>0</v>
      </c>
      <c r="G74" s="22">
        <v>0</v>
      </c>
      <c r="H74" s="21">
        <v>0</v>
      </c>
      <c r="I74" s="22">
        <v>0</v>
      </c>
      <c r="J74" s="22">
        <v>0</v>
      </c>
      <c r="K74" s="22">
        <v>1150000</v>
      </c>
      <c r="L74" s="22">
        <v>0</v>
      </c>
      <c r="M74" s="22">
        <v>0</v>
      </c>
      <c r="N74" s="22">
        <v>0</v>
      </c>
      <c r="O74" s="22">
        <v>0</v>
      </c>
      <c r="P74" s="22">
        <v>0</v>
      </c>
      <c r="Q74" s="23">
        <v>1150000</v>
      </c>
      <c r="R74" s="59">
        <f t="shared" si="1"/>
        <v>2300000</v>
      </c>
    </row>
    <row r="75" spans="1:18" hidden="1" x14ac:dyDescent="0.25">
      <c r="A75" t="s">
        <v>175</v>
      </c>
      <c r="B75" t="s">
        <v>478</v>
      </c>
      <c r="C75" t="s">
        <v>176</v>
      </c>
      <c r="D75" t="s">
        <v>506</v>
      </c>
      <c r="E75"/>
      <c r="F75" s="16">
        <v>0</v>
      </c>
      <c r="G75" s="18">
        <v>260000</v>
      </c>
      <c r="H75" s="17">
        <v>550000</v>
      </c>
      <c r="I75" s="18">
        <v>310000</v>
      </c>
      <c r="J75" s="18">
        <v>320000</v>
      </c>
      <c r="K75" s="18">
        <v>310000</v>
      </c>
      <c r="L75" s="18">
        <v>315000</v>
      </c>
      <c r="M75" s="18">
        <v>315000</v>
      </c>
      <c r="N75" s="18">
        <v>310000</v>
      </c>
      <c r="O75" s="18">
        <v>305000</v>
      </c>
      <c r="P75" s="18">
        <v>330000</v>
      </c>
      <c r="Q75" s="19">
        <v>675000</v>
      </c>
      <c r="R75" s="59">
        <f t="shared" si="1"/>
        <v>4000000</v>
      </c>
    </row>
    <row r="76" spans="1:18" hidden="1" x14ac:dyDescent="0.25">
      <c r="A76" t="s">
        <v>177</v>
      </c>
      <c r="B76" t="s">
        <v>478</v>
      </c>
      <c r="C76" t="s">
        <v>178</v>
      </c>
      <c r="D76" t="s">
        <v>507</v>
      </c>
      <c r="F76" s="16">
        <v>0</v>
      </c>
      <c r="G76" s="18">
        <v>0</v>
      </c>
      <c r="H76" s="17">
        <v>0</v>
      </c>
      <c r="I76" s="18">
        <v>0</v>
      </c>
      <c r="J76" s="18">
        <v>0</v>
      </c>
      <c r="K76" s="18">
        <v>0</v>
      </c>
      <c r="L76" s="18">
        <v>0</v>
      </c>
      <c r="M76" s="18">
        <v>0</v>
      </c>
      <c r="N76" s="18">
        <v>0</v>
      </c>
      <c r="O76" s="18">
        <v>0</v>
      </c>
      <c r="P76" s="18">
        <v>0</v>
      </c>
      <c r="Q76" s="19">
        <v>0</v>
      </c>
      <c r="R76" s="59">
        <f t="shared" si="1"/>
        <v>0</v>
      </c>
    </row>
    <row r="77" spans="1:18" hidden="1" x14ac:dyDescent="0.25">
      <c r="A77" t="s">
        <v>179</v>
      </c>
      <c r="B77" t="s">
        <v>478</v>
      </c>
      <c r="C77" t="s">
        <v>180</v>
      </c>
      <c r="D77" t="s">
        <v>506</v>
      </c>
      <c r="E77"/>
      <c r="F77" s="20">
        <v>0</v>
      </c>
      <c r="G77" s="22">
        <v>0</v>
      </c>
      <c r="H77" s="21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22">
        <v>0</v>
      </c>
      <c r="P77" s="22">
        <v>0</v>
      </c>
      <c r="Q77" s="23">
        <v>50000</v>
      </c>
      <c r="R77" s="59">
        <f t="shared" si="1"/>
        <v>50000</v>
      </c>
    </row>
    <row r="78" spans="1:18" hidden="1" x14ac:dyDescent="0.25">
      <c r="A78" t="s">
        <v>181</v>
      </c>
      <c r="B78" t="s">
        <v>479</v>
      </c>
      <c r="C78" t="s">
        <v>182</v>
      </c>
      <c r="D78" t="s">
        <v>506</v>
      </c>
      <c r="E78"/>
      <c r="F78" s="16">
        <v>0</v>
      </c>
      <c r="G78" s="18">
        <v>270000</v>
      </c>
      <c r="H78" s="17">
        <v>270000</v>
      </c>
      <c r="I78" s="18">
        <v>270000</v>
      </c>
      <c r="J78" s="18">
        <v>270000</v>
      </c>
      <c r="K78" s="18">
        <v>270000</v>
      </c>
      <c r="L78" s="18">
        <v>270000</v>
      </c>
      <c r="M78" s="18">
        <v>0</v>
      </c>
      <c r="N78" s="18">
        <v>270000</v>
      </c>
      <c r="O78" s="18">
        <v>794000</v>
      </c>
      <c r="P78" s="18">
        <v>270000</v>
      </c>
      <c r="Q78" s="19">
        <v>270000</v>
      </c>
      <c r="R78" s="59">
        <f t="shared" si="1"/>
        <v>3224000</v>
      </c>
    </row>
    <row r="79" spans="1:18" hidden="1" x14ac:dyDescent="0.25">
      <c r="A79" t="s">
        <v>183</v>
      </c>
      <c r="B79" t="s">
        <v>479</v>
      </c>
      <c r="C79" t="s">
        <v>184</v>
      </c>
      <c r="D79" t="s">
        <v>506</v>
      </c>
      <c r="E79"/>
      <c r="F79" s="16">
        <v>120875</v>
      </c>
      <c r="G79" s="18">
        <v>120875</v>
      </c>
      <c r="H79" s="17">
        <v>120875</v>
      </c>
      <c r="I79" s="18">
        <v>120875</v>
      </c>
      <c r="J79" s="18">
        <v>120875</v>
      </c>
      <c r="K79" s="18">
        <v>120875</v>
      </c>
      <c r="L79" s="18">
        <v>120875</v>
      </c>
      <c r="M79" s="18">
        <v>120875</v>
      </c>
      <c r="N79" s="18">
        <v>120875</v>
      </c>
      <c r="O79" s="18">
        <v>120875</v>
      </c>
      <c r="P79" s="18">
        <v>120875</v>
      </c>
      <c r="Q79" s="19">
        <v>120875</v>
      </c>
      <c r="R79" s="59">
        <f t="shared" si="1"/>
        <v>1450500</v>
      </c>
    </row>
    <row r="80" spans="1:18" hidden="1" x14ac:dyDescent="0.25">
      <c r="A80" t="s">
        <v>185</v>
      </c>
      <c r="B80" t="s">
        <v>479</v>
      </c>
      <c r="C80" t="s">
        <v>186</v>
      </c>
      <c r="D80" t="s">
        <v>506</v>
      </c>
      <c r="E80"/>
      <c r="F80" s="16">
        <v>119766.24</v>
      </c>
      <c r="G80" s="18">
        <v>0</v>
      </c>
      <c r="H80" s="17">
        <v>258161.76</v>
      </c>
      <c r="I80" s="18">
        <v>0</v>
      </c>
      <c r="J80" s="18">
        <v>0</v>
      </c>
      <c r="K80" s="18">
        <v>0</v>
      </c>
      <c r="L80" s="18">
        <v>0</v>
      </c>
      <c r="M80" s="18">
        <v>0</v>
      </c>
      <c r="N80" s="18">
        <v>0</v>
      </c>
      <c r="O80" s="18">
        <v>0</v>
      </c>
      <c r="P80" s="18">
        <v>0</v>
      </c>
      <c r="Q80" s="19">
        <v>0</v>
      </c>
      <c r="R80" s="59">
        <f t="shared" si="1"/>
        <v>377928</v>
      </c>
    </row>
    <row r="81" spans="1:18" hidden="1" x14ac:dyDescent="0.25">
      <c r="A81" t="s">
        <v>187</v>
      </c>
      <c r="B81" t="s">
        <v>479</v>
      </c>
      <c r="C81" t="s">
        <v>188</v>
      </c>
      <c r="D81" t="s">
        <v>506</v>
      </c>
      <c r="E81"/>
      <c r="F81" s="16">
        <v>0</v>
      </c>
      <c r="G81" s="18">
        <v>0</v>
      </c>
      <c r="H81" s="17">
        <v>0</v>
      </c>
      <c r="I81" s="18">
        <v>0</v>
      </c>
      <c r="J81" s="18">
        <v>0</v>
      </c>
      <c r="K81" s="18">
        <v>100000</v>
      </c>
      <c r="L81" s="18">
        <v>300000</v>
      </c>
      <c r="M81" s="18">
        <v>0</v>
      </c>
      <c r="N81" s="18">
        <v>300000</v>
      </c>
      <c r="O81" s="18">
        <v>0</v>
      </c>
      <c r="P81" s="18">
        <v>0</v>
      </c>
      <c r="Q81" s="19">
        <v>0</v>
      </c>
      <c r="R81" s="59">
        <f t="shared" si="1"/>
        <v>700000</v>
      </c>
    </row>
    <row r="82" spans="1:18" hidden="1" x14ac:dyDescent="0.25">
      <c r="A82" t="s">
        <v>189</v>
      </c>
      <c r="B82" t="s">
        <v>480</v>
      </c>
      <c r="C82" t="s">
        <v>190</v>
      </c>
      <c r="D82" t="s">
        <v>506</v>
      </c>
      <c r="E82"/>
      <c r="F82" s="16">
        <v>3436.46</v>
      </c>
      <c r="G82" s="18">
        <v>0</v>
      </c>
      <c r="H82" s="17">
        <v>200000</v>
      </c>
      <c r="I82" s="18">
        <v>100000</v>
      </c>
      <c r="J82" s="18">
        <v>100000</v>
      </c>
      <c r="K82" s="18">
        <v>0</v>
      </c>
      <c r="L82" s="18">
        <v>0</v>
      </c>
      <c r="M82" s="18">
        <v>0</v>
      </c>
      <c r="N82" s="18">
        <v>0</v>
      </c>
      <c r="O82" s="18">
        <v>0</v>
      </c>
      <c r="P82" s="18">
        <v>0</v>
      </c>
      <c r="Q82" s="19">
        <v>0</v>
      </c>
      <c r="R82" s="59">
        <f t="shared" si="1"/>
        <v>403436.45999999996</v>
      </c>
    </row>
    <row r="83" spans="1:18" hidden="1" x14ac:dyDescent="0.25">
      <c r="A83" t="s">
        <v>191</v>
      </c>
      <c r="B83" t="s">
        <v>481</v>
      </c>
      <c r="C83" t="s">
        <v>192</v>
      </c>
      <c r="D83" t="s">
        <v>506</v>
      </c>
      <c r="E83"/>
      <c r="F83" s="16">
        <v>0</v>
      </c>
      <c r="G83" s="18">
        <v>0</v>
      </c>
      <c r="H83" s="17">
        <v>0</v>
      </c>
      <c r="I83" s="18">
        <v>0</v>
      </c>
      <c r="J83" s="18">
        <v>175000</v>
      </c>
      <c r="K83" s="18">
        <v>0</v>
      </c>
      <c r="L83" s="18">
        <v>0</v>
      </c>
      <c r="M83" s="18">
        <v>0</v>
      </c>
      <c r="N83" s="18">
        <v>0</v>
      </c>
      <c r="O83" s="18">
        <v>0</v>
      </c>
      <c r="P83" s="18">
        <v>0</v>
      </c>
      <c r="Q83" s="19">
        <v>0</v>
      </c>
      <c r="R83" s="59">
        <f t="shared" si="1"/>
        <v>175000</v>
      </c>
    </row>
    <row r="84" spans="1:18" hidden="1" x14ac:dyDescent="0.25">
      <c r="A84" t="s">
        <v>193</v>
      </c>
      <c r="B84" t="s">
        <v>482</v>
      </c>
      <c r="C84" t="s">
        <v>194</v>
      </c>
      <c r="D84" t="s">
        <v>506</v>
      </c>
      <c r="E84"/>
      <c r="F84" s="20">
        <v>0</v>
      </c>
      <c r="G84" s="22">
        <v>20000</v>
      </c>
      <c r="H84" s="21">
        <v>20000</v>
      </c>
      <c r="I84" s="22">
        <v>20000</v>
      </c>
      <c r="J84" s="22">
        <v>20000</v>
      </c>
      <c r="K84" s="22">
        <v>20000</v>
      </c>
      <c r="L84" s="22">
        <v>20000</v>
      </c>
      <c r="M84" s="22">
        <v>20000</v>
      </c>
      <c r="N84" s="22">
        <v>20000</v>
      </c>
      <c r="O84" s="22">
        <v>20000</v>
      </c>
      <c r="P84" s="22">
        <v>20000</v>
      </c>
      <c r="Q84" s="23">
        <v>35000</v>
      </c>
      <c r="R84" s="59">
        <f t="shared" si="1"/>
        <v>235000</v>
      </c>
    </row>
    <row r="85" spans="1:18" hidden="1" x14ac:dyDescent="0.25">
      <c r="A85" t="s">
        <v>195</v>
      </c>
      <c r="B85" t="s">
        <v>483</v>
      </c>
      <c r="C85" t="s">
        <v>196</v>
      </c>
      <c r="D85" t="s">
        <v>507</v>
      </c>
      <c r="F85" s="16">
        <v>0</v>
      </c>
      <c r="G85" s="18">
        <v>0</v>
      </c>
      <c r="H85" s="17">
        <v>0</v>
      </c>
      <c r="I85" s="18">
        <v>50000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9">
        <v>0</v>
      </c>
      <c r="R85" s="59">
        <f t="shared" si="1"/>
        <v>50000</v>
      </c>
    </row>
    <row r="86" spans="1:18" hidden="1" x14ac:dyDescent="0.25">
      <c r="A86" t="s">
        <v>197</v>
      </c>
      <c r="B86" t="s">
        <v>484</v>
      </c>
      <c r="C86" t="s">
        <v>198</v>
      </c>
      <c r="D86" t="s">
        <v>507</v>
      </c>
      <c r="F86" s="16">
        <v>0</v>
      </c>
      <c r="G86" s="18">
        <v>0</v>
      </c>
      <c r="H86" s="17">
        <v>200000</v>
      </c>
      <c r="I86" s="18">
        <v>200000</v>
      </c>
      <c r="J86" s="18">
        <v>400000</v>
      </c>
      <c r="K86" s="18">
        <v>400000</v>
      </c>
      <c r="L86" s="18">
        <v>200000</v>
      </c>
      <c r="M86" s="18">
        <v>200000</v>
      </c>
      <c r="N86" s="18">
        <v>200000</v>
      </c>
      <c r="O86" s="18">
        <v>200000</v>
      </c>
      <c r="P86" s="18">
        <v>0</v>
      </c>
      <c r="Q86" s="19">
        <v>0</v>
      </c>
      <c r="R86" s="59">
        <f t="shared" si="1"/>
        <v>2000000</v>
      </c>
    </row>
    <row r="87" spans="1:18" hidden="1" x14ac:dyDescent="0.25">
      <c r="A87" t="s">
        <v>199</v>
      </c>
      <c r="B87" t="s">
        <v>485</v>
      </c>
      <c r="C87" t="s">
        <v>200</v>
      </c>
      <c r="D87" t="s">
        <v>506</v>
      </c>
      <c r="E87"/>
      <c r="F87" s="16">
        <v>0</v>
      </c>
      <c r="G87" s="18">
        <v>0</v>
      </c>
      <c r="H87" s="17">
        <v>100000</v>
      </c>
      <c r="I87" s="18">
        <v>100000</v>
      </c>
      <c r="J87" s="18">
        <v>75000</v>
      </c>
      <c r="K87" s="18">
        <v>0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9">
        <v>0</v>
      </c>
      <c r="R87" s="59">
        <f t="shared" si="1"/>
        <v>275000</v>
      </c>
    </row>
    <row r="88" spans="1:18" hidden="1" x14ac:dyDescent="0.25">
      <c r="A88" t="s">
        <v>201</v>
      </c>
      <c r="B88" t="s">
        <v>500</v>
      </c>
      <c r="C88" t="s">
        <v>202</v>
      </c>
      <c r="D88" t="s">
        <v>507</v>
      </c>
      <c r="F88" s="16">
        <v>0</v>
      </c>
      <c r="G88" s="18">
        <v>200000</v>
      </c>
      <c r="H88" s="17">
        <v>0</v>
      </c>
      <c r="I88" s="18">
        <v>102666</v>
      </c>
      <c r="J88" s="18">
        <v>0</v>
      </c>
      <c r="K88" s="18">
        <v>0</v>
      </c>
      <c r="L88" s="18">
        <v>0</v>
      </c>
      <c r="M88" s="18">
        <v>0</v>
      </c>
      <c r="N88" s="18">
        <v>0</v>
      </c>
      <c r="O88" s="18">
        <v>0</v>
      </c>
      <c r="P88" s="18">
        <v>0</v>
      </c>
      <c r="Q88" s="19">
        <v>0</v>
      </c>
      <c r="R88" s="59">
        <f t="shared" si="1"/>
        <v>302666</v>
      </c>
    </row>
    <row r="89" spans="1:18" hidden="1" x14ac:dyDescent="0.25">
      <c r="A89" t="s">
        <v>203</v>
      </c>
      <c r="B89" t="s">
        <v>486</v>
      </c>
      <c r="C89" t="s">
        <v>204</v>
      </c>
      <c r="D89" t="s">
        <v>506</v>
      </c>
      <c r="E89"/>
      <c r="F89" s="16">
        <v>0</v>
      </c>
      <c r="G89" s="18">
        <v>0</v>
      </c>
      <c r="H89" s="17">
        <v>0</v>
      </c>
      <c r="I89" s="18">
        <v>45334</v>
      </c>
      <c r="J89" s="18">
        <v>200000</v>
      </c>
      <c r="K89" s="18">
        <v>0</v>
      </c>
      <c r="L89" s="18">
        <v>0</v>
      </c>
      <c r="M89" s="18">
        <v>0</v>
      </c>
      <c r="N89" s="18">
        <v>0</v>
      </c>
      <c r="O89" s="18">
        <v>0</v>
      </c>
      <c r="P89" s="18">
        <v>0</v>
      </c>
      <c r="Q89" s="19">
        <v>0</v>
      </c>
      <c r="R89" s="59">
        <f t="shared" si="1"/>
        <v>245334</v>
      </c>
    </row>
    <row r="90" spans="1:18" hidden="1" x14ac:dyDescent="0.25">
      <c r="A90" t="s">
        <v>205</v>
      </c>
      <c r="B90" t="s">
        <v>487</v>
      </c>
      <c r="C90" t="s">
        <v>206</v>
      </c>
      <c r="D90" t="s">
        <v>506</v>
      </c>
      <c r="E90"/>
      <c r="F90" s="16">
        <v>0</v>
      </c>
      <c r="G90" s="18">
        <v>0</v>
      </c>
      <c r="H90" s="17">
        <v>27000</v>
      </c>
      <c r="I90" s="18">
        <v>0</v>
      </c>
      <c r="J90" s="18">
        <v>0</v>
      </c>
      <c r="K90" s="18">
        <v>0</v>
      </c>
      <c r="L90" s="18">
        <v>0</v>
      </c>
      <c r="M90" s="18">
        <v>0</v>
      </c>
      <c r="N90" s="18">
        <v>0</v>
      </c>
      <c r="O90" s="18">
        <v>0</v>
      </c>
      <c r="P90" s="18">
        <v>0</v>
      </c>
      <c r="Q90" s="19">
        <v>0</v>
      </c>
      <c r="R90" s="59">
        <f t="shared" si="1"/>
        <v>27000</v>
      </c>
    </row>
    <row r="91" spans="1:18" hidden="1" x14ac:dyDescent="0.25">
      <c r="A91" t="s">
        <v>207</v>
      </c>
      <c r="B91" t="s">
        <v>487</v>
      </c>
      <c r="C91" t="s">
        <v>208</v>
      </c>
      <c r="D91" t="s">
        <v>506</v>
      </c>
      <c r="E91"/>
      <c r="F91" s="16">
        <v>0</v>
      </c>
      <c r="G91" s="18">
        <v>0</v>
      </c>
      <c r="H91" s="17">
        <v>25000</v>
      </c>
      <c r="I91" s="18">
        <v>0</v>
      </c>
      <c r="J91" s="18">
        <v>0</v>
      </c>
      <c r="K91" s="18">
        <v>25000</v>
      </c>
      <c r="L91" s="18">
        <v>0</v>
      </c>
      <c r="M91" s="18">
        <v>0</v>
      </c>
      <c r="N91" s="18">
        <v>25000</v>
      </c>
      <c r="O91" s="18">
        <v>0</v>
      </c>
      <c r="P91" s="18">
        <v>0</v>
      </c>
      <c r="Q91" s="19">
        <v>25000</v>
      </c>
      <c r="R91" s="59">
        <f t="shared" si="1"/>
        <v>100000</v>
      </c>
    </row>
    <row r="92" spans="1:18" hidden="1" x14ac:dyDescent="0.25">
      <c r="A92" t="s">
        <v>209</v>
      </c>
      <c r="B92" t="s">
        <v>495</v>
      </c>
      <c r="C92" t="s">
        <v>210</v>
      </c>
      <c r="D92" t="s">
        <v>506</v>
      </c>
      <c r="E92"/>
      <c r="F92" s="16">
        <v>0</v>
      </c>
      <c r="G92" s="18">
        <v>0</v>
      </c>
      <c r="H92" s="17">
        <v>0</v>
      </c>
      <c r="I92" s="18">
        <v>100000</v>
      </c>
      <c r="J92" s="18">
        <v>100000</v>
      </c>
      <c r="K92" s="18">
        <v>100000</v>
      </c>
      <c r="L92" s="18">
        <v>100000</v>
      </c>
      <c r="M92" s="18">
        <v>100000</v>
      </c>
      <c r="N92" s="18">
        <v>100000</v>
      </c>
      <c r="O92" s="18">
        <v>100000</v>
      </c>
      <c r="P92" s="18">
        <v>100000</v>
      </c>
      <c r="Q92" s="19">
        <v>135000</v>
      </c>
      <c r="R92" s="59">
        <f t="shared" si="1"/>
        <v>935000</v>
      </c>
    </row>
    <row r="93" spans="1:18" hidden="1" x14ac:dyDescent="0.25">
      <c r="A93" t="s">
        <v>211</v>
      </c>
      <c r="B93" t="s">
        <v>501</v>
      </c>
      <c r="C93" t="s">
        <v>212</v>
      </c>
      <c r="D93" t="s">
        <v>506</v>
      </c>
      <c r="E93"/>
      <c r="F93" s="16">
        <v>0</v>
      </c>
      <c r="G93" s="18">
        <v>0</v>
      </c>
      <c r="H93" s="17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9">
        <v>78000</v>
      </c>
      <c r="R93" s="59">
        <f t="shared" si="1"/>
        <v>78000</v>
      </c>
    </row>
    <row r="94" spans="1:18" hidden="1" x14ac:dyDescent="0.25">
      <c r="A94" t="s">
        <v>213</v>
      </c>
      <c r="B94" t="s">
        <v>488</v>
      </c>
      <c r="C94" t="s">
        <v>214</v>
      </c>
      <c r="D94" t="s">
        <v>506</v>
      </c>
      <c r="E94"/>
      <c r="F94" s="16">
        <v>149731.07999999999</v>
      </c>
      <c r="G94" s="18">
        <v>154083</v>
      </c>
      <c r="H94" s="17">
        <v>154083</v>
      </c>
      <c r="I94" s="18">
        <v>154083</v>
      </c>
      <c r="J94" s="18">
        <v>154083</v>
      </c>
      <c r="K94" s="18">
        <v>154083</v>
      </c>
      <c r="L94" s="18">
        <v>154083</v>
      </c>
      <c r="M94" s="18">
        <v>154083</v>
      </c>
      <c r="N94" s="18">
        <v>154083</v>
      </c>
      <c r="O94" s="18">
        <v>154083</v>
      </c>
      <c r="P94" s="18">
        <v>154083</v>
      </c>
      <c r="Q94" s="19">
        <v>358438.92</v>
      </c>
      <c r="R94" s="59">
        <f t="shared" si="1"/>
        <v>2049000</v>
      </c>
    </row>
    <row r="95" spans="1:18" hidden="1" x14ac:dyDescent="0.25">
      <c r="A95" t="s">
        <v>215</v>
      </c>
      <c r="B95" t="s">
        <v>489</v>
      </c>
      <c r="C95" t="s">
        <v>216</v>
      </c>
      <c r="D95" t="s">
        <v>506</v>
      </c>
      <c r="E95"/>
      <c r="F95" s="16">
        <v>27500</v>
      </c>
      <c r="G95" s="18">
        <v>13416</v>
      </c>
      <c r="H95" s="17">
        <v>13416</v>
      </c>
      <c r="I95" s="18">
        <v>13416</v>
      </c>
      <c r="J95" s="18">
        <v>13416</v>
      </c>
      <c r="K95" s="18">
        <v>13416</v>
      </c>
      <c r="L95" s="18">
        <v>13416</v>
      </c>
      <c r="M95" s="18">
        <v>13416</v>
      </c>
      <c r="N95" s="18">
        <v>13416</v>
      </c>
      <c r="O95" s="18">
        <v>13416</v>
      </c>
      <c r="P95" s="18">
        <v>12756</v>
      </c>
      <c r="Q95" s="19">
        <v>0</v>
      </c>
      <c r="R95" s="59">
        <f t="shared" si="1"/>
        <v>161000</v>
      </c>
    </row>
    <row r="96" spans="1:18" hidden="1" x14ac:dyDescent="0.25">
      <c r="A96" t="s">
        <v>217</v>
      </c>
      <c r="B96" t="s">
        <v>490</v>
      </c>
      <c r="C96" t="s">
        <v>218</v>
      </c>
      <c r="D96" t="s">
        <v>507</v>
      </c>
      <c r="E96" s="109">
        <f>'DAVID1 2013 SAP Numbers'!F9</f>
        <v>6.5</v>
      </c>
      <c r="F96" s="16">
        <v>355000</v>
      </c>
      <c r="G96" s="18">
        <v>1055000</v>
      </c>
      <c r="H96" s="17">
        <v>355000</v>
      </c>
      <c r="I96" s="18">
        <v>1009173</v>
      </c>
      <c r="J96" s="18">
        <v>355000</v>
      </c>
      <c r="K96" s="18">
        <v>355000</v>
      </c>
      <c r="L96" s="18">
        <v>654173</v>
      </c>
      <c r="M96" s="18">
        <v>0</v>
      </c>
      <c r="N96" s="18">
        <v>0</v>
      </c>
      <c r="O96" s="18">
        <v>654173</v>
      </c>
      <c r="P96" s="18">
        <v>0</v>
      </c>
      <c r="Q96" s="19">
        <v>107481</v>
      </c>
      <c r="R96" s="59">
        <f t="shared" si="1"/>
        <v>4900000</v>
      </c>
    </row>
    <row r="97" spans="1:18" hidden="1" x14ac:dyDescent="0.25">
      <c r="A97" t="s">
        <v>219</v>
      </c>
      <c r="B97" t="s">
        <v>489</v>
      </c>
      <c r="C97" t="s">
        <v>220</v>
      </c>
      <c r="D97" t="s">
        <v>506</v>
      </c>
      <c r="E97"/>
      <c r="F97" s="16">
        <v>75000</v>
      </c>
      <c r="G97" s="18">
        <v>0</v>
      </c>
      <c r="H97" s="17">
        <v>0</v>
      </c>
      <c r="I97" s="18">
        <v>0</v>
      </c>
      <c r="J97" s="18">
        <v>0</v>
      </c>
      <c r="K97" s="18">
        <v>0</v>
      </c>
      <c r="L97" s="18">
        <v>75000</v>
      </c>
      <c r="M97" s="18">
        <v>0</v>
      </c>
      <c r="N97" s="18">
        <v>0</v>
      </c>
      <c r="O97" s="18">
        <v>0</v>
      </c>
      <c r="P97" s="18">
        <v>0</v>
      </c>
      <c r="Q97" s="19">
        <v>0</v>
      </c>
      <c r="R97" s="59">
        <f t="shared" si="1"/>
        <v>150000</v>
      </c>
    </row>
    <row r="98" spans="1:18" hidden="1" x14ac:dyDescent="0.25">
      <c r="A98" t="s">
        <v>221</v>
      </c>
      <c r="B98" t="s">
        <v>491</v>
      </c>
      <c r="C98" t="s">
        <v>222</v>
      </c>
      <c r="D98" t="s">
        <v>506</v>
      </c>
      <c r="E98"/>
      <c r="F98" s="16">
        <v>0</v>
      </c>
      <c r="G98" s="18">
        <v>0</v>
      </c>
      <c r="H98" s="17">
        <v>100000</v>
      </c>
      <c r="I98" s="18">
        <v>0</v>
      </c>
      <c r="J98" s="18">
        <v>0</v>
      </c>
      <c r="K98" s="18">
        <v>0</v>
      </c>
      <c r="L98" s="18">
        <v>0</v>
      </c>
      <c r="M98" s="18">
        <v>0</v>
      </c>
      <c r="N98" s="18">
        <v>0</v>
      </c>
      <c r="O98" s="18">
        <v>0</v>
      </c>
      <c r="P98" s="18">
        <v>0</v>
      </c>
      <c r="Q98" s="19">
        <v>793000</v>
      </c>
      <c r="R98" s="59">
        <f t="shared" si="1"/>
        <v>893000</v>
      </c>
    </row>
    <row r="99" spans="1:18" hidden="1" x14ac:dyDescent="0.25">
      <c r="A99" t="s">
        <v>223</v>
      </c>
      <c r="B99" t="s">
        <v>492</v>
      </c>
      <c r="C99" t="s">
        <v>224</v>
      </c>
      <c r="D99" t="s">
        <v>506</v>
      </c>
      <c r="E99"/>
      <c r="F99" s="16">
        <v>0</v>
      </c>
      <c r="G99" s="18">
        <v>73000</v>
      </c>
      <c r="H99" s="17">
        <v>73000</v>
      </c>
      <c r="I99" s="18">
        <v>73000</v>
      </c>
      <c r="J99" s="18">
        <v>73000</v>
      </c>
      <c r="K99" s="18">
        <v>73000</v>
      </c>
      <c r="L99" s="18">
        <v>73000</v>
      </c>
      <c r="M99" s="18">
        <v>73000</v>
      </c>
      <c r="N99" s="18">
        <v>73000</v>
      </c>
      <c r="O99" s="18">
        <v>73000</v>
      </c>
      <c r="P99" s="18">
        <v>73000</v>
      </c>
      <c r="Q99" s="19">
        <v>119000</v>
      </c>
      <c r="R99" s="59">
        <f t="shared" si="1"/>
        <v>849000</v>
      </c>
    </row>
    <row r="100" spans="1:18" hidden="1" x14ac:dyDescent="0.25">
      <c r="A100" t="s">
        <v>225</v>
      </c>
      <c r="B100" t="s">
        <v>493</v>
      </c>
      <c r="C100" t="s">
        <v>226</v>
      </c>
      <c r="D100" t="s">
        <v>506</v>
      </c>
      <c r="E100"/>
      <c r="F100" s="16">
        <v>0</v>
      </c>
      <c r="G100" s="18">
        <v>0</v>
      </c>
      <c r="H100" s="17">
        <v>20000</v>
      </c>
      <c r="I100" s="18">
        <v>0</v>
      </c>
      <c r="J100" s="18">
        <v>0</v>
      </c>
      <c r="K100" s="18">
        <v>20000</v>
      </c>
      <c r="L100" s="18">
        <v>0</v>
      </c>
      <c r="M100" s="18">
        <v>0</v>
      </c>
      <c r="N100" s="18">
        <v>20000</v>
      </c>
      <c r="O100" s="18">
        <v>0</v>
      </c>
      <c r="P100" s="18">
        <v>0</v>
      </c>
      <c r="Q100" s="19">
        <v>40000</v>
      </c>
      <c r="R100" s="59">
        <f t="shared" si="1"/>
        <v>100000</v>
      </c>
    </row>
    <row r="101" spans="1:18" hidden="1" x14ac:dyDescent="0.25">
      <c r="A101" t="s">
        <v>227</v>
      </c>
      <c r="B101" t="s">
        <v>494</v>
      </c>
      <c r="C101" t="s">
        <v>228</v>
      </c>
      <c r="D101" t="s">
        <v>506</v>
      </c>
      <c r="E101"/>
      <c r="F101" s="20">
        <v>0</v>
      </c>
      <c r="G101" s="22">
        <v>0</v>
      </c>
      <c r="H101" s="21">
        <v>20000</v>
      </c>
      <c r="I101" s="22">
        <v>0</v>
      </c>
      <c r="J101" s="22">
        <v>0</v>
      </c>
      <c r="K101" s="22">
        <v>20000</v>
      </c>
      <c r="L101" s="22">
        <v>0</v>
      </c>
      <c r="M101" s="22">
        <v>0</v>
      </c>
      <c r="N101" s="22">
        <v>20000</v>
      </c>
      <c r="O101" s="22">
        <v>0</v>
      </c>
      <c r="P101" s="22">
        <v>0</v>
      </c>
      <c r="Q101" s="23">
        <v>20000</v>
      </c>
      <c r="R101" s="59">
        <f t="shared" si="1"/>
        <v>80000</v>
      </c>
    </row>
    <row r="102" spans="1:18" hidden="1" x14ac:dyDescent="0.25">
      <c r="A102" t="s">
        <v>229</v>
      </c>
      <c r="B102" t="s">
        <v>496</v>
      </c>
      <c r="C102" t="s">
        <v>230</v>
      </c>
      <c r="D102" t="s">
        <v>507</v>
      </c>
      <c r="E102" s="109">
        <f>'DAVID1 2013 SAP Numbers'!F33</f>
        <v>3.9</v>
      </c>
      <c r="F102" s="16">
        <v>0</v>
      </c>
      <c r="G102" s="18">
        <v>1609350</v>
      </c>
      <c r="H102" s="17">
        <v>0</v>
      </c>
      <c r="I102" s="18">
        <v>963550</v>
      </c>
      <c r="J102" s="18">
        <v>0</v>
      </c>
      <c r="K102" s="18">
        <v>0</v>
      </c>
      <c r="L102" s="18">
        <v>963550</v>
      </c>
      <c r="M102" s="18">
        <v>0</v>
      </c>
      <c r="N102" s="18">
        <v>0</v>
      </c>
      <c r="O102" s="18">
        <v>963550</v>
      </c>
      <c r="P102" s="18">
        <v>0</v>
      </c>
      <c r="Q102" s="19">
        <v>0</v>
      </c>
      <c r="R102" s="59">
        <f t="shared" si="1"/>
        <v>4500000</v>
      </c>
    </row>
    <row r="103" spans="1:18" hidden="1" x14ac:dyDescent="0.25">
      <c r="A103" t="s">
        <v>231</v>
      </c>
      <c r="B103" t="s">
        <v>496</v>
      </c>
      <c r="C103" t="s">
        <v>232</v>
      </c>
      <c r="D103" t="s">
        <v>507</v>
      </c>
      <c r="E103" s="109" t="str">
        <f>'DAVID1 2013 SAP Numbers'!F36</f>
        <v>TBD</v>
      </c>
      <c r="F103" s="16">
        <v>0</v>
      </c>
      <c r="G103" s="18">
        <v>0</v>
      </c>
      <c r="H103" s="17">
        <v>50000</v>
      </c>
      <c r="I103" s="18">
        <v>50000</v>
      </c>
      <c r="J103" s="18">
        <v>50000</v>
      </c>
      <c r="K103" s="18">
        <v>50000</v>
      </c>
      <c r="L103" s="18">
        <v>50000</v>
      </c>
      <c r="M103" s="18">
        <v>50000</v>
      </c>
      <c r="N103" s="18">
        <v>0</v>
      </c>
      <c r="O103" s="18">
        <v>0</v>
      </c>
      <c r="P103" s="18">
        <v>0</v>
      </c>
      <c r="Q103" s="19">
        <v>0</v>
      </c>
      <c r="R103" s="59">
        <f t="shared" si="1"/>
        <v>300000</v>
      </c>
    </row>
    <row r="104" spans="1:18" hidden="1" x14ac:dyDescent="0.25">
      <c r="A104" t="s">
        <v>233</v>
      </c>
      <c r="B104" t="s">
        <v>496</v>
      </c>
      <c r="C104" t="s">
        <v>234</v>
      </c>
      <c r="D104" t="s">
        <v>507</v>
      </c>
      <c r="E104" s="109">
        <f>'DAVID1 2013 SAP Numbers'!F29</f>
        <v>3</v>
      </c>
      <c r="F104" s="16">
        <v>0</v>
      </c>
      <c r="G104" s="18">
        <v>500000</v>
      </c>
      <c r="H104" s="17">
        <v>0</v>
      </c>
      <c r="I104" s="18">
        <v>500000</v>
      </c>
      <c r="J104" s="18">
        <v>0</v>
      </c>
      <c r="K104" s="18">
        <v>0</v>
      </c>
      <c r="L104" s="18">
        <v>500000</v>
      </c>
      <c r="M104" s="18">
        <v>0</v>
      </c>
      <c r="N104" s="18">
        <v>0</v>
      </c>
      <c r="O104" s="18">
        <v>500000</v>
      </c>
      <c r="P104" s="18">
        <v>0</v>
      </c>
      <c r="Q104" s="19">
        <v>0</v>
      </c>
      <c r="R104" s="59">
        <f t="shared" si="1"/>
        <v>2000000</v>
      </c>
    </row>
    <row r="105" spans="1:18" hidden="1" x14ac:dyDescent="0.25">
      <c r="A105" t="s">
        <v>235</v>
      </c>
      <c r="B105" t="s">
        <v>496</v>
      </c>
      <c r="C105" t="s">
        <v>236</v>
      </c>
      <c r="D105" t="s">
        <v>507</v>
      </c>
      <c r="E105" s="109" t="str">
        <f>'DAVID1 2013 SAP Numbers'!F38</f>
        <v>TBD</v>
      </c>
      <c r="F105" s="16">
        <v>0</v>
      </c>
      <c r="G105" s="18">
        <v>0</v>
      </c>
      <c r="H105" s="17">
        <v>100000</v>
      </c>
      <c r="I105" s="18">
        <v>0</v>
      </c>
      <c r="J105" s="18">
        <v>0</v>
      </c>
      <c r="K105" s="18">
        <v>75000</v>
      </c>
      <c r="L105" s="18">
        <v>0</v>
      </c>
      <c r="M105" s="18">
        <v>0</v>
      </c>
      <c r="N105" s="18">
        <v>0</v>
      </c>
      <c r="O105" s="18">
        <v>0</v>
      </c>
      <c r="P105" s="18">
        <v>0</v>
      </c>
      <c r="Q105" s="19">
        <v>0</v>
      </c>
      <c r="R105" s="59">
        <f t="shared" si="1"/>
        <v>175000</v>
      </c>
    </row>
    <row r="106" spans="1:18" hidden="1" x14ac:dyDescent="0.25">
      <c r="A106" t="s">
        <v>237</v>
      </c>
      <c r="B106" t="s">
        <v>496</v>
      </c>
      <c r="C106" t="s">
        <v>238</v>
      </c>
      <c r="D106" t="s">
        <v>507</v>
      </c>
      <c r="E106" s="109">
        <f>'DAVID1 2013 SAP Numbers'!F30</f>
        <v>10</v>
      </c>
      <c r="F106" s="16">
        <v>0</v>
      </c>
      <c r="G106" s="18">
        <v>562500</v>
      </c>
      <c r="H106" s="17">
        <v>0</v>
      </c>
      <c r="I106" s="18">
        <v>562500</v>
      </c>
      <c r="J106" s="18">
        <v>0</v>
      </c>
      <c r="K106" s="18">
        <v>0</v>
      </c>
      <c r="L106" s="18">
        <v>562500</v>
      </c>
      <c r="M106" s="18">
        <v>0</v>
      </c>
      <c r="N106" s="18">
        <v>0</v>
      </c>
      <c r="O106" s="18">
        <v>562500</v>
      </c>
      <c r="P106" s="18">
        <v>0</v>
      </c>
      <c r="Q106" s="19">
        <v>0</v>
      </c>
      <c r="R106" s="59">
        <f t="shared" si="1"/>
        <v>2250000</v>
      </c>
    </row>
    <row r="107" spans="1:18" hidden="1" x14ac:dyDescent="0.25">
      <c r="A107" t="s">
        <v>239</v>
      </c>
      <c r="B107" t="s">
        <v>496</v>
      </c>
      <c r="C107" t="s">
        <v>238</v>
      </c>
      <c r="D107" t="s">
        <v>507</v>
      </c>
      <c r="E107" s="109">
        <f>'DAVID1 2013 SAP Numbers'!F31</f>
        <v>3</v>
      </c>
      <c r="F107" s="16">
        <v>0</v>
      </c>
      <c r="G107" s="18">
        <v>187500</v>
      </c>
      <c r="H107" s="17">
        <v>0</v>
      </c>
      <c r="I107" s="18">
        <v>187500</v>
      </c>
      <c r="J107" s="18">
        <v>0</v>
      </c>
      <c r="K107" s="18">
        <v>0</v>
      </c>
      <c r="L107" s="18">
        <v>187500</v>
      </c>
      <c r="M107" s="18">
        <v>0</v>
      </c>
      <c r="N107" s="18">
        <v>0</v>
      </c>
      <c r="O107" s="18">
        <v>187500</v>
      </c>
      <c r="P107" s="18">
        <v>0</v>
      </c>
      <c r="Q107" s="19">
        <v>0</v>
      </c>
      <c r="R107" s="59">
        <f t="shared" si="1"/>
        <v>750000</v>
      </c>
    </row>
    <row r="108" spans="1:18" hidden="1" x14ac:dyDescent="0.25">
      <c r="A108" t="s">
        <v>240</v>
      </c>
      <c r="B108" t="s">
        <v>496</v>
      </c>
      <c r="C108" t="s">
        <v>241</v>
      </c>
      <c r="D108" t="s">
        <v>507</v>
      </c>
      <c r="E108" s="109" t="str">
        <f>'DAVID1 2013 SAP Numbers'!F35</f>
        <v>TBD</v>
      </c>
      <c r="F108" s="16">
        <v>0</v>
      </c>
      <c r="G108" s="18">
        <v>0</v>
      </c>
      <c r="H108" s="17">
        <v>200000</v>
      </c>
      <c r="I108" s="18">
        <v>0</v>
      </c>
      <c r="J108" s="18">
        <v>200000</v>
      </c>
      <c r="K108" s="18">
        <v>0</v>
      </c>
      <c r="L108" s="18">
        <v>0</v>
      </c>
      <c r="M108" s="18">
        <v>0</v>
      </c>
      <c r="N108" s="18">
        <v>19000</v>
      </c>
      <c r="O108" s="18">
        <v>0</v>
      </c>
      <c r="P108" s="18">
        <v>0</v>
      </c>
      <c r="Q108" s="19">
        <v>0</v>
      </c>
      <c r="R108" s="59">
        <f t="shared" si="1"/>
        <v>419000</v>
      </c>
    </row>
    <row r="109" spans="1:18" hidden="1" x14ac:dyDescent="0.25">
      <c r="A109" t="s">
        <v>242</v>
      </c>
      <c r="B109" t="s">
        <v>496</v>
      </c>
      <c r="C109" t="s">
        <v>243</v>
      </c>
      <c r="D109" t="s">
        <v>507</v>
      </c>
      <c r="E109" s="109">
        <f>'DAVID1 2013 SAP Numbers'!F37</f>
        <v>3.5</v>
      </c>
      <c r="F109" s="16">
        <v>0</v>
      </c>
      <c r="G109" s="18">
        <v>250000</v>
      </c>
      <c r="H109" s="17">
        <v>250000</v>
      </c>
      <c r="I109" s="18">
        <v>250000</v>
      </c>
      <c r="J109" s="18">
        <v>250000</v>
      </c>
      <c r="K109" s="18">
        <v>250000</v>
      </c>
      <c r="L109" s="18">
        <v>250000</v>
      </c>
      <c r="M109" s="18">
        <v>250000</v>
      </c>
      <c r="N109" s="18">
        <v>250000</v>
      </c>
      <c r="O109" s="18">
        <v>250000</v>
      </c>
      <c r="P109" s="18">
        <v>250000</v>
      </c>
      <c r="Q109" s="19">
        <v>250000</v>
      </c>
      <c r="R109" s="59">
        <f t="shared" si="1"/>
        <v>2750000</v>
      </c>
    </row>
    <row r="110" spans="1:18" hidden="1" x14ac:dyDescent="0.25">
      <c r="A110" t="s">
        <v>244</v>
      </c>
      <c r="B110" t="s">
        <v>496</v>
      </c>
      <c r="C110" t="s">
        <v>245</v>
      </c>
      <c r="D110" t="s">
        <v>507</v>
      </c>
      <c r="F110" s="20">
        <v>0</v>
      </c>
      <c r="G110" s="22">
        <v>0</v>
      </c>
      <c r="H110" s="21">
        <v>0</v>
      </c>
      <c r="I110" s="22">
        <v>0</v>
      </c>
      <c r="J110" s="22">
        <v>0</v>
      </c>
      <c r="K110" s="22">
        <v>0</v>
      </c>
      <c r="L110" s="22">
        <v>0</v>
      </c>
      <c r="M110" s="22">
        <v>0</v>
      </c>
      <c r="N110" s="22">
        <v>2556000</v>
      </c>
      <c r="O110" s="22">
        <v>0</v>
      </c>
      <c r="P110" s="22">
        <v>0</v>
      </c>
      <c r="Q110" s="23">
        <v>0</v>
      </c>
      <c r="R110" s="59">
        <f t="shared" si="1"/>
        <v>2556000</v>
      </c>
    </row>
    <row r="111" spans="1:18" hidden="1" x14ac:dyDescent="0.25">
      <c r="A111" t="s">
        <v>246</v>
      </c>
      <c r="B111" t="s">
        <v>497</v>
      </c>
      <c r="C111" t="s">
        <v>247</v>
      </c>
      <c r="D111" t="s">
        <v>506</v>
      </c>
      <c r="E111"/>
      <c r="F111" s="16">
        <v>0</v>
      </c>
      <c r="G111" s="18">
        <v>0</v>
      </c>
      <c r="H111" s="17">
        <v>100000</v>
      </c>
      <c r="I111" s="18">
        <v>0</v>
      </c>
      <c r="J111" s="18">
        <v>100000</v>
      </c>
      <c r="K111" s="18">
        <v>0</v>
      </c>
      <c r="L111" s="18">
        <v>0</v>
      </c>
      <c r="M111" s="18">
        <v>0</v>
      </c>
      <c r="N111" s="18">
        <v>0</v>
      </c>
      <c r="O111" s="18">
        <v>0</v>
      </c>
      <c r="P111" s="18">
        <v>0</v>
      </c>
      <c r="Q111" s="19">
        <v>0</v>
      </c>
      <c r="R111" s="59">
        <f t="shared" si="1"/>
        <v>200000</v>
      </c>
    </row>
    <row r="112" spans="1:18" hidden="1" x14ac:dyDescent="0.25">
      <c r="A112" t="s">
        <v>248</v>
      </c>
      <c r="B112" t="s">
        <v>497</v>
      </c>
      <c r="C112" t="s">
        <v>249</v>
      </c>
      <c r="D112" t="s">
        <v>506</v>
      </c>
      <c r="E112"/>
      <c r="F112" s="16">
        <v>0</v>
      </c>
      <c r="G112" s="18">
        <v>0</v>
      </c>
      <c r="H112" s="17">
        <v>0</v>
      </c>
      <c r="I112" s="18">
        <v>0</v>
      </c>
      <c r="J112" s="18">
        <v>0</v>
      </c>
      <c r="K112" s="18">
        <v>0</v>
      </c>
      <c r="L112" s="18">
        <v>40000</v>
      </c>
      <c r="M112" s="18">
        <v>0</v>
      </c>
      <c r="N112" s="18">
        <v>0</v>
      </c>
      <c r="O112" s="18">
        <v>0</v>
      </c>
      <c r="P112" s="18">
        <v>0</v>
      </c>
      <c r="Q112" s="19">
        <v>0</v>
      </c>
      <c r="R112" s="59">
        <f t="shared" si="1"/>
        <v>40000</v>
      </c>
    </row>
    <row r="113" spans="1:18" hidden="1" x14ac:dyDescent="0.25">
      <c r="A113" t="s">
        <v>250</v>
      </c>
      <c r="B113" t="s">
        <v>497</v>
      </c>
      <c r="C113" t="s">
        <v>251</v>
      </c>
      <c r="D113" t="s">
        <v>506</v>
      </c>
      <c r="E113"/>
      <c r="F113" s="16">
        <v>0</v>
      </c>
      <c r="G113" s="18">
        <v>0</v>
      </c>
      <c r="H113" s="17">
        <v>0</v>
      </c>
      <c r="I113" s="18">
        <v>0</v>
      </c>
      <c r="J113" s="18">
        <v>0</v>
      </c>
      <c r="K113" s="18">
        <v>65000</v>
      </c>
      <c r="L113" s="18">
        <v>0</v>
      </c>
      <c r="M113" s="18">
        <v>0</v>
      </c>
      <c r="N113" s="18">
        <v>0</v>
      </c>
      <c r="O113" s="18">
        <v>0</v>
      </c>
      <c r="P113" s="18">
        <v>0</v>
      </c>
      <c r="Q113" s="19">
        <v>0</v>
      </c>
      <c r="R113" s="59">
        <f t="shared" si="1"/>
        <v>65000</v>
      </c>
    </row>
    <row r="114" spans="1:18" hidden="1" x14ac:dyDescent="0.25">
      <c r="A114" t="s">
        <v>252</v>
      </c>
      <c r="B114" t="s">
        <v>497</v>
      </c>
      <c r="C114" t="s">
        <v>253</v>
      </c>
      <c r="D114" t="s">
        <v>506</v>
      </c>
      <c r="E114"/>
      <c r="F114" s="16">
        <v>0</v>
      </c>
      <c r="G114" s="18">
        <v>0</v>
      </c>
      <c r="H114" s="17">
        <v>0</v>
      </c>
      <c r="I114" s="18">
        <v>60000</v>
      </c>
      <c r="J114" s="18">
        <v>0</v>
      </c>
      <c r="K114" s="18">
        <v>0</v>
      </c>
      <c r="L114" s="18">
        <v>60000</v>
      </c>
      <c r="M114" s="18">
        <v>0</v>
      </c>
      <c r="N114" s="18">
        <v>0</v>
      </c>
      <c r="O114" s="18">
        <v>0</v>
      </c>
      <c r="P114" s="18">
        <v>0</v>
      </c>
      <c r="Q114" s="19">
        <v>0</v>
      </c>
      <c r="R114" s="59">
        <f t="shared" si="1"/>
        <v>120000</v>
      </c>
    </row>
    <row r="115" spans="1:18" hidden="1" x14ac:dyDescent="0.25">
      <c r="A115" t="s">
        <v>254</v>
      </c>
      <c r="B115" t="s">
        <v>497</v>
      </c>
      <c r="C115" t="s">
        <v>255</v>
      </c>
      <c r="D115" t="s">
        <v>506</v>
      </c>
      <c r="E115"/>
      <c r="F115" s="16">
        <v>0</v>
      </c>
      <c r="G115" s="18">
        <v>30000</v>
      </c>
      <c r="H115" s="17">
        <v>0</v>
      </c>
      <c r="I115" s="18">
        <v>0</v>
      </c>
      <c r="J115" s="18">
        <v>0</v>
      </c>
      <c r="K115" s="18">
        <v>0</v>
      </c>
      <c r="L115" s="18">
        <v>0</v>
      </c>
      <c r="M115" s="18">
        <v>0</v>
      </c>
      <c r="N115" s="18">
        <v>0</v>
      </c>
      <c r="O115" s="18">
        <v>0</v>
      </c>
      <c r="P115" s="18">
        <v>0</v>
      </c>
      <c r="Q115" s="19">
        <v>0</v>
      </c>
      <c r="R115" s="59">
        <f t="shared" si="1"/>
        <v>30000</v>
      </c>
    </row>
    <row r="116" spans="1:18" hidden="1" x14ac:dyDescent="0.25">
      <c r="A116" t="s">
        <v>256</v>
      </c>
      <c r="B116" t="s">
        <v>497</v>
      </c>
      <c r="C116" t="s">
        <v>257</v>
      </c>
      <c r="D116" t="s">
        <v>506</v>
      </c>
      <c r="E116"/>
      <c r="F116" s="16">
        <v>0</v>
      </c>
      <c r="G116" s="18">
        <v>0</v>
      </c>
      <c r="H116" s="17">
        <v>0</v>
      </c>
      <c r="I116" s="18">
        <v>0</v>
      </c>
      <c r="J116" s="18">
        <v>0</v>
      </c>
      <c r="K116" s="18">
        <v>0</v>
      </c>
      <c r="L116" s="18">
        <v>0</v>
      </c>
      <c r="M116" s="18">
        <v>32500</v>
      </c>
      <c r="N116" s="18">
        <v>2500</v>
      </c>
      <c r="O116" s="18">
        <v>0</v>
      </c>
      <c r="P116" s="18">
        <v>0</v>
      </c>
      <c r="Q116" s="19">
        <v>0</v>
      </c>
      <c r="R116" s="59">
        <f t="shared" si="1"/>
        <v>35000</v>
      </c>
    </row>
    <row r="117" spans="1:18" hidden="1" x14ac:dyDescent="0.25">
      <c r="A117" t="s">
        <v>258</v>
      </c>
      <c r="B117" t="s">
        <v>497</v>
      </c>
      <c r="C117" t="s">
        <v>259</v>
      </c>
      <c r="D117" t="s">
        <v>506</v>
      </c>
      <c r="E117"/>
      <c r="F117" s="16">
        <v>0</v>
      </c>
      <c r="G117" s="18">
        <v>0</v>
      </c>
      <c r="H117" s="17">
        <v>0</v>
      </c>
      <c r="I117" s="18">
        <v>0</v>
      </c>
      <c r="J117" s="18">
        <v>32500</v>
      </c>
      <c r="K117" s="18">
        <v>32500</v>
      </c>
      <c r="L117" s="18">
        <v>0</v>
      </c>
      <c r="M117" s="18">
        <v>0</v>
      </c>
      <c r="N117" s="18">
        <v>0</v>
      </c>
      <c r="O117" s="18">
        <v>0</v>
      </c>
      <c r="P117" s="18">
        <v>0</v>
      </c>
      <c r="Q117" s="19">
        <v>0</v>
      </c>
      <c r="R117" s="59">
        <f t="shared" si="1"/>
        <v>65000</v>
      </c>
    </row>
    <row r="118" spans="1:18" hidden="1" x14ac:dyDescent="0.25">
      <c r="A118" t="s">
        <v>260</v>
      </c>
      <c r="B118" t="s">
        <v>497</v>
      </c>
      <c r="C118" t="s">
        <v>261</v>
      </c>
      <c r="D118" t="s">
        <v>506</v>
      </c>
      <c r="E118"/>
      <c r="F118" s="16">
        <v>0</v>
      </c>
      <c r="G118" s="18">
        <v>0</v>
      </c>
      <c r="H118" s="17">
        <v>32500</v>
      </c>
      <c r="I118" s="18">
        <v>32500</v>
      </c>
      <c r="J118" s="18">
        <v>0</v>
      </c>
      <c r="K118" s="18">
        <v>0</v>
      </c>
      <c r="L118" s="18">
        <v>0</v>
      </c>
      <c r="M118" s="18">
        <v>0</v>
      </c>
      <c r="N118" s="18">
        <v>0</v>
      </c>
      <c r="O118" s="18">
        <v>0</v>
      </c>
      <c r="P118" s="18">
        <v>0</v>
      </c>
      <c r="Q118" s="19">
        <v>0</v>
      </c>
      <c r="R118" s="59">
        <f t="shared" si="1"/>
        <v>65000</v>
      </c>
    </row>
    <row r="119" spans="1:18" hidden="1" x14ac:dyDescent="0.25">
      <c r="A119" t="s">
        <v>262</v>
      </c>
      <c r="B119" t="s">
        <v>497</v>
      </c>
      <c r="C119" t="s">
        <v>263</v>
      </c>
      <c r="D119" t="s">
        <v>506</v>
      </c>
      <c r="E119"/>
      <c r="F119" s="16">
        <v>38500</v>
      </c>
      <c r="G119" s="18">
        <v>0</v>
      </c>
      <c r="H119" s="17">
        <v>50000</v>
      </c>
      <c r="I119" s="18">
        <v>0</v>
      </c>
      <c r="J119" s="18">
        <v>0</v>
      </c>
      <c r="K119" s="18">
        <v>0</v>
      </c>
      <c r="L119" s="18">
        <v>0</v>
      </c>
      <c r="M119" s="18">
        <v>0</v>
      </c>
      <c r="N119" s="18">
        <v>0</v>
      </c>
      <c r="O119" s="18">
        <v>0</v>
      </c>
      <c r="P119" s="18">
        <v>0</v>
      </c>
      <c r="Q119" s="19">
        <v>0</v>
      </c>
      <c r="R119" s="59">
        <f t="shared" si="1"/>
        <v>88500</v>
      </c>
    </row>
    <row r="120" spans="1:18" hidden="1" x14ac:dyDescent="0.25">
      <c r="A120" t="s">
        <v>264</v>
      </c>
      <c r="B120" t="s">
        <v>497</v>
      </c>
      <c r="C120" t="s">
        <v>265</v>
      </c>
      <c r="D120" t="s">
        <v>506</v>
      </c>
      <c r="E120"/>
      <c r="F120" s="16">
        <v>175000</v>
      </c>
      <c r="G120" s="18">
        <v>0</v>
      </c>
      <c r="H120" s="17">
        <v>0</v>
      </c>
      <c r="I120" s="18">
        <v>0</v>
      </c>
      <c r="J120" s="18">
        <v>0</v>
      </c>
      <c r="K120" s="18">
        <v>75000</v>
      </c>
      <c r="L120" s="18">
        <v>0</v>
      </c>
      <c r="M120" s="18">
        <v>0</v>
      </c>
      <c r="N120" s="18">
        <v>100000</v>
      </c>
      <c r="O120" s="18">
        <v>0</v>
      </c>
      <c r="P120" s="18">
        <v>0</v>
      </c>
      <c r="Q120" s="19">
        <v>0</v>
      </c>
      <c r="R120" s="59">
        <f t="shared" si="1"/>
        <v>350000</v>
      </c>
    </row>
    <row r="121" spans="1:18" hidden="1" x14ac:dyDescent="0.25">
      <c r="A121" t="s">
        <v>266</v>
      </c>
      <c r="B121" t="s">
        <v>497</v>
      </c>
      <c r="C121" t="s">
        <v>267</v>
      </c>
      <c r="D121" t="s">
        <v>506</v>
      </c>
      <c r="E121"/>
      <c r="F121" s="16">
        <v>91516</v>
      </c>
      <c r="G121" s="18">
        <v>0</v>
      </c>
      <c r="H121" s="17">
        <v>0</v>
      </c>
      <c r="I121" s="18">
        <v>91516</v>
      </c>
      <c r="J121" s="18">
        <v>0</v>
      </c>
      <c r="K121" s="18">
        <v>0</v>
      </c>
      <c r="L121" s="18">
        <v>0</v>
      </c>
      <c r="M121" s="18">
        <v>0</v>
      </c>
      <c r="N121" s="18">
        <v>0</v>
      </c>
      <c r="O121" s="18">
        <v>0</v>
      </c>
      <c r="P121" s="18">
        <v>0</v>
      </c>
      <c r="Q121" s="19">
        <v>0</v>
      </c>
      <c r="R121" s="59">
        <f t="shared" si="1"/>
        <v>183032</v>
      </c>
    </row>
    <row r="122" spans="1:18" hidden="1" x14ac:dyDescent="0.25">
      <c r="A122" t="s">
        <v>268</v>
      </c>
      <c r="B122" t="s">
        <v>497</v>
      </c>
      <c r="C122" t="s">
        <v>269</v>
      </c>
      <c r="D122" t="s">
        <v>506</v>
      </c>
      <c r="E122"/>
      <c r="F122" s="16">
        <v>0</v>
      </c>
      <c r="G122" s="18">
        <v>61625</v>
      </c>
      <c r="H122" s="17">
        <v>0</v>
      </c>
      <c r="I122" s="18">
        <v>0</v>
      </c>
      <c r="J122" s="18">
        <v>61625</v>
      </c>
      <c r="K122" s="18">
        <v>0</v>
      </c>
      <c r="L122" s="18">
        <v>0</v>
      </c>
      <c r="M122" s="18">
        <v>61625</v>
      </c>
      <c r="N122" s="18">
        <v>0</v>
      </c>
      <c r="O122" s="18">
        <v>0</v>
      </c>
      <c r="P122" s="18">
        <v>61625</v>
      </c>
      <c r="Q122" s="19">
        <v>0</v>
      </c>
      <c r="R122" s="59">
        <f t="shared" si="1"/>
        <v>246500</v>
      </c>
    </row>
    <row r="123" spans="1:18" hidden="1" x14ac:dyDescent="0.25">
      <c r="A123" t="s">
        <v>270</v>
      </c>
      <c r="B123" t="s">
        <v>497</v>
      </c>
      <c r="C123" t="s">
        <v>271</v>
      </c>
      <c r="D123" t="s">
        <v>506</v>
      </c>
      <c r="E123"/>
      <c r="F123" s="16">
        <v>0</v>
      </c>
      <c r="G123" s="18">
        <v>9375</v>
      </c>
      <c r="H123" s="17">
        <v>0</v>
      </c>
      <c r="I123" s="18">
        <v>9375</v>
      </c>
      <c r="J123" s="18">
        <v>0</v>
      </c>
      <c r="K123" s="18">
        <v>0</v>
      </c>
      <c r="L123" s="18">
        <v>9375</v>
      </c>
      <c r="M123" s="18">
        <v>0</v>
      </c>
      <c r="N123" s="18">
        <v>0</v>
      </c>
      <c r="O123" s="18">
        <v>9375</v>
      </c>
      <c r="P123" s="18">
        <v>0</v>
      </c>
      <c r="Q123" s="19">
        <v>0</v>
      </c>
      <c r="R123" s="59">
        <f t="shared" si="1"/>
        <v>37500</v>
      </c>
    </row>
    <row r="124" spans="1:18" hidden="1" x14ac:dyDescent="0.25">
      <c r="A124" t="s">
        <v>272</v>
      </c>
      <c r="B124" t="s">
        <v>497</v>
      </c>
      <c r="C124" t="s">
        <v>273</v>
      </c>
      <c r="D124" t="s">
        <v>506</v>
      </c>
      <c r="E124"/>
      <c r="F124" s="16">
        <v>0</v>
      </c>
      <c r="G124" s="18">
        <v>0</v>
      </c>
      <c r="H124" s="17">
        <v>0</v>
      </c>
      <c r="I124" s="18">
        <v>23635</v>
      </c>
      <c r="J124" s="18">
        <v>3850</v>
      </c>
      <c r="K124" s="18">
        <v>0</v>
      </c>
      <c r="L124" s="18">
        <v>0</v>
      </c>
      <c r="M124" s="18">
        <v>0</v>
      </c>
      <c r="N124" s="18">
        <v>0</v>
      </c>
      <c r="O124" s="18">
        <v>0</v>
      </c>
      <c r="P124" s="18">
        <v>0</v>
      </c>
      <c r="Q124" s="19">
        <v>0</v>
      </c>
      <c r="R124" s="59">
        <f t="shared" si="1"/>
        <v>27485</v>
      </c>
    </row>
    <row r="125" spans="1:18" hidden="1" x14ac:dyDescent="0.25">
      <c r="A125" t="s">
        <v>274</v>
      </c>
      <c r="B125" t="s">
        <v>497</v>
      </c>
      <c r="C125" t="s">
        <v>275</v>
      </c>
      <c r="D125" t="s">
        <v>506</v>
      </c>
      <c r="E125"/>
      <c r="F125" s="16">
        <v>0</v>
      </c>
      <c r="G125" s="18">
        <v>26225</v>
      </c>
      <c r="H125" s="17">
        <v>0</v>
      </c>
      <c r="I125" s="18">
        <v>26225</v>
      </c>
      <c r="J125" s="18">
        <v>0</v>
      </c>
      <c r="K125" s="18">
        <v>0</v>
      </c>
      <c r="L125" s="18">
        <v>0</v>
      </c>
      <c r="M125" s="18">
        <v>26225</v>
      </c>
      <c r="N125" s="18">
        <v>0</v>
      </c>
      <c r="O125" s="18">
        <v>0</v>
      </c>
      <c r="P125" s="18">
        <v>26225</v>
      </c>
      <c r="Q125" s="19">
        <v>0</v>
      </c>
      <c r="R125" s="59">
        <f t="shared" si="1"/>
        <v>104900</v>
      </c>
    </row>
    <row r="126" spans="1:18" hidden="1" x14ac:dyDescent="0.25">
      <c r="A126" t="s">
        <v>276</v>
      </c>
      <c r="B126" t="s">
        <v>497</v>
      </c>
      <c r="C126" t="s">
        <v>277</v>
      </c>
      <c r="D126" t="s">
        <v>506</v>
      </c>
      <c r="E126"/>
      <c r="F126" s="16">
        <v>0</v>
      </c>
      <c r="G126" s="18">
        <v>0</v>
      </c>
      <c r="H126" s="17">
        <v>0</v>
      </c>
      <c r="I126" s="18">
        <v>0</v>
      </c>
      <c r="J126" s="18">
        <v>65000</v>
      </c>
      <c r="K126" s="18">
        <v>0</v>
      </c>
      <c r="L126" s="18">
        <v>0</v>
      </c>
      <c r="M126" s="18">
        <v>0</v>
      </c>
      <c r="N126" s="18">
        <v>0</v>
      </c>
      <c r="O126" s="18">
        <v>0</v>
      </c>
      <c r="P126" s="18">
        <v>0</v>
      </c>
      <c r="Q126" s="19">
        <v>0</v>
      </c>
      <c r="R126" s="59">
        <f t="shared" si="1"/>
        <v>65000</v>
      </c>
    </row>
    <row r="127" spans="1:18" hidden="1" x14ac:dyDescent="0.25">
      <c r="A127" t="s">
        <v>278</v>
      </c>
      <c r="B127" t="s">
        <v>497</v>
      </c>
      <c r="C127" t="s">
        <v>279</v>
      </c>
      <c r="D127" t="s">
        <v>506</v>
      </c>
      <c r="E127"/>
      <c r="F127" s="16">
        <v>0</v>
      </c>
      <c r="G127" s="18">
        <v>0</v>
      </c>
      <c r="H127" s="17">
        <v>0</v>
      </c>
      <c r="I127" s="18">
        <v>0</v>
      </c>
      <c r="J127" s="18">
        <v>0</v>
      </c>
      <c r="K127" s="18">
        <v>40000</v>
      </c>
      <c r="L127" s="18">
        <v>0</v>
      </c>
      <c r="M127" s="18">
        <v>38000</v>
      </c>
      <c r="N127" s="18">
        <v>0</v>
      </c>
      <c r="O127" s="18">
        <v>0</v>
      </c>
      <c r="P127" s="18">
        <v>0</v>
      </c>
      <c r="Q127" s="19">
        <v>0</v>
      </c>
      <c r="R127" s="59">
        <f t="shared" si="1"/>
        <v>78000</v>
      </c>
    </row>
    <row r="128" spans="1:18" hidden="1" x14ac:dyDescent="0.25">
      <c r="A128" t="s">
        <v>280</v>
      </c>
      <c r="B128" t="s">
        <v>497</v>
      </c>
      <c r="C128" t="s">
        <v>281</v>
      </c>
      <c r="D128" t="s">
        <v>506</v>
      </c>
      <c r="E128"/>
      <c r="F128" s="16">
        <v>0</v>
      </c>
      <c r="G128" s="18">
        <v>0</v>
      </c>
      <c r="H128" s="17">
        <v>30000</v>
      </c>
      <c r="I128" s="18">
        <v>35000</v>
      </c>
      <c r="J128" s="18">
        <v>0</v>
      </c>
      <c r="K128" s="18">
        <v>0</v>
      </c>
      <c r="L128" s="18">
        <v>0</v>
      </c>
      <c r="M128" s="18">
        <v>0</v>
      </c>
      <c r="N128" s="18">
        <v>0</v>
      </c>
      <c r="O128" s="18">
        <v>0</v>
      </c>
      <c r="P128" s="18">
        <v>0</v>
      </c>
      <c r="Q128" s="19">
        <v>0</v>
      </c>
      <c r="R128" s="59">
        <f t="shared" si="1"/>
        <v>65000</v>
      </c>
    </row>
    <row r="129" spans="1:18" hidden="1" x14ac:dyDescent="0.25">
      <c r="A129" t="s">
        <v>282</v>
      </c>
      <c r="B129" t="s">
        <v>497</v>
      </c>
      <c r="C129" t="s">
        <v>283</v>
      </c>
      <c r="D129" t="s">
        <v>506</v>
      </c>
      <c r="E129"/>
      <c r="F129" s="16">
        <v>0</v>
      </c>
      <c r="G129" s="18">
        <v>0</v>
      </c>
      <c r="H129" s="17">
        <v>0</v>
      </c>
      <c r="I129" s="18">
        <v>0</v>
      </c>
      <c r="J129" s="18">
        <v>0</v>
      </c>
      <c r="K129" s="18">
        <v>60000</v>
      </c>
      <c r="L129" s="18">
        <v>0</v>
      </c>
      <c r="M129" s="18">
        <v>0</v>
      </c>
      <c r="N129" s="18">
        <v>0</v>
      </c>
      <c r="O129" s="18">
        <v>0</v>
      </c>
      <c r="P129" s="18">
        <v>0</v>
      </c>
      <c r="Q129" s="19">
        <v>0</v>
      </c>
      <c r="R129" s="59">
        <f t="shared" si="1"/>
        <v>60000</v>
      </c>
    </row>
    <row r="130" spans="1:18" hidden="1" x14ac:dyDescent="0.25">
      <c r="A130" t="s">
        <v>284</v>
      </c>
      <c r="B130" t="s">
        <v>497</v>
      </c>
      <c r="C130" t="s">
        <v>285</v>
      </c>
      <c r="D130" t="s">
        <v>506</v>
      </c>
      <c r="E130"/>
      <c r="F130" s="16">
        <v>0</v>
      </c>
      <c r="G130" s="18">
        <v>0</v>
      </c>
      <c r="H130" s="17">
        <v>0</v>
      </c>
      <c r="I130" s="18">
        <v>100000</v>
      </c>
      <c r="J130" s="18">
        <v>0</v>
      </c>
      <c r="K130" s="18">
        <v>0</v>
      </c>
      <c r="L130" s="18">
        <v>0</v>
      </c>
      <c r="M130" s="18">
        <v>75000</v>
      </c>
      <c r="N130" s="18">
        <v>0</v>
      </c>
      <c r="O130" s="18">
        <v>0</v>
      </c>
      <c r="P130" s="18">
        <v>0</v>
      </c>
      <c r="Q130" s="19">
        <v>0</v>
      </c>
      <c r="R130" s="59">
        <f t="shared" si="1"/>
        <v>175000</v>
      </c>
    </row>
    <row r="131" spans="1:18" hidden="1" x14ac:dyDescent="0.25">
      <c r="A131" t="s">
        <v>286</v>
      </c>
      <c r="B131" t="s">
        <v>497</v>
      </c>
      <c r="C131" t="s">
        <v>287</v>
      </c>
      <c r="D131" t="s">
        <v>506</v>
      </c>
      <c r="E131"/>
      <c r="F131" s="16">
        <v>0</v>
      </c>
      <c r="G131" s="18">
        <v>0</v>
      </c>
      <c r="H131" s="17">
        <v>0</v>
      </c>
      <c r="I131" s="18">
        <v>0</v>
      </c>
      <c r="J131" s="18">
        <v>0</v>
      </c>
      <c r="K131" s="18">
        <v>33150</v>
      </c>
      <c r="L131" s="18">
        <v>0</v>
      </c>
      <c r="M131" s="18">
        <v>0</v>
      </c>
      <c r="N131" s="18">
        <v>0</v>
      </c>
      <c r="O131" s="18">
        <v>0</v>
      </c>
      <c r="P131" s="18">
        <v>0</v>
      </c>
      <c r="Q131" s="19">
        <v>0</v>
      </c>
      <c r="R131" s="59">
        <f t="shared" ref="R131:R150" si="2">SUM(F131:Q131)</f>
        <v>33150</v>
      </c>
    </row>
    <row r="132" spans="1:18" hidden="1" x14ac:dyDescent="0.25">
      <c r="A132" t="s">
        <v>288</v>
      </c>
      <c r="B132" t="s">
        <v>497</v>
      </c>
      <c r="C132" t="s">
        <v>289</v>
      </c>
      <c r="D132" t="s">
        <v>506</v>
      </c>
      <c r="E132"/>
      <c r="F132" s="16">
        <v>0</v>
      </c>
      <c r="G132" s="18">
        <v>0</v>
      </c>
      <c r="H132" s="17">
        <v>0</v>
      </c>
      <c r="I132" s="18">
        <v>0</v>
      </c>
      <c r="J132" s="18">
        <v>65000</v>
      </c>
      <c r="K132" s="18">
        <v>0</v>
      </c>
      <c r="L132" s="18">
        <v>0</v>
      </c>
      <c r="M132" s="18">
        <v>0</v>
      </c>
      <c r="N132" s="18">
        <v>0</v>
      </c>
      <c r="O132" s="18">
        <v>0</v>
      </c>
      <c r="P132" s="18">
        <v>0</v>
      </c>
      <c r="Q132" s="19">
        <v>0</v>
      </c>
      <c r="R132" s="59">
        <f t="shared" si="2"/>
        <v>65000</v>
      </c>
    </row>
    <row r="133" spans="1:18" hidden="1" x14ac:dyDescent="0.25">
      <c r="A133" t="s">
        <v>290</v>
      </c>
      <c r="B133" t="s">
        <v>497</v>
      </c>
      <c r="C133" t="s">
        <v>291</v>
      </c>
      <c r="D133" t="s">
        <v>506</v>
      </c>
      <c r="E133"/>
      <c r="F133" s="16">
        <v>0</v>
      </c>
      <c r="G133" s="18">
        <v>0</v>
      </c>
      <c r="H133" s="17">
        <v>0</v>
      </c>
      <c r="I133" s="18">
        <v>45000</v>
      </c>
      <c r="J133" s="18">
        <v>0</v>
      </c>
      <c r="K133" s="18">
        <v>0</v>
      </c>
      <c r="L133" s="18">
        <v>45000</v>
      </c>
      <c r="M133" s="18">
        <v>0</v>
      </c>
      <c r="N133" s="18">
        <v>0</v>
      </c>
      <c r="O133" s="18">
        <v>0</v>
      </c>
      <c r="P133" s="18">
        <v>0</v>
      </c>
      <c r="Q133" s="19">
        <v>0</v>
      </c>
      <c r="R133" s="59">
        <f t="shared" si="2"/>
        <v>90000</v>
      </c>
    </row>
    <row r="134" spans="1:18" hidden="1" x14ac:dyDescent="0.25">
      <c r="A134" t="s">
        <v>292</v>
      </c>
      <c r="B134" t="s">
        <v>497</v>
      </c>
      <c r="C134" t="s">
        <v>293</v>
      </c>
      <c r="D134" t="s">
        <v>506</v>
      </c>
      <c r="E134"/>
      <c r="F134" s="16">
        <v>0</v>
      </c>
      <c r="G134" s="18">
        <v>0</v>
      </c>
      <c r="H134" s="17">
        <v>0</v>
      </c>
      <c r="I134" s="18">
        <v>75000</v>
      </c>
      <c r="J134" s="18">
        <v>0</v>
      </c>
      <c r="K134" s="18">
        <v>0</v>
      </c>
      <c r="L134" s="18">
        <v>0</v>
      </c>
      <c r="M134" s="18">
        <v>0</v>
      </c>
      <c r="N134" s="18">
        <v>0</v>
      </c>
      <c r="O134" s="18">
        <v>0</v>
      </c>
      <c r="P134" s="18">
        <v>0</v>
      </c>
      <c r="Q134" s="19">
        <v>0</v>
      </c>
      <c r="R134" s="59">
        <f t="shared" si="2"/>
        <v>75000</v>
      </c>
    </row>
    <row r="135" spans="1:18" hidden="1" x14ac:dyDescent="0.25">
      <c r="A135" t="s">
        <v>294</v>
      </c>
      <c r="B135" t="s">
        <v>497</v>
      </c>
      <c r="C135" t="s">
        <v>295</v>
      </c>
      <c r="D135" t="s">
        <v>506</v>
      </c>
      <c r="E135"/>
      <c r="F135" s="16">
        <v>0</v>
      </c>
      <c r="G135" s="18">
        <v>0</v>
      </c>
      <c r="H135" s="17">
        <v>0</v>
      </c>
      <c r="I135" s="18">
        <v>0</v>
      </c>
      <c r="J135" s="18">
        <v>35000</v>
      </c>
      <c r="K135" s="18">
        <v>0</v>
      </c>
      <c r="L135" s="18">
        <v>30000</v>
      </c>
      <c r="M135" s="18">
        <v>0</v>
      </c>
      <c r="N135" s="18">
        <v>0</v>
      </c>
      <c r="O135" s="18">
        <v>0</v>
      </c>
      <c r="P135" s="18">
        <v>0</v>
      </c>
      <c r="Q135" s="19">
        <v>0</v>
      </c>
      <c r="R135" s="59">
        <f t="shared" si="2"/>
        <v>65000</v>
      </c>
    </row>
    <row r="136" spans="1:18" hidden="1" x14ac:dyDescent="0.25">
      <c r="A136" t="s">
        <v>296</v>
      </c>
      <c r="B136" t="s">
        <v>497</v>
      </c>
      <c r="C136" t="s">
        <v>297</v>
      </c>
      <c r="D136" t="s">
        <v>506</v>
      </c>
      <c r="E136"/>
      <c r="F136" s="16">
        <v>0</v>
      </c>
      <c r="G136" s="18">
        <v>0</v>
      </c>
      <c r="H136" s="17">
        <v>0</v>
      </c>
      <c r="I136" s="18">
        <v>0</v>
      </c>
      <c r="J136" s="18">
        <v>0</v>
      </c>
      <c r="K136" s="18">
        <v>0</v>
      </c>
      <c r="L136" s="18">
        <v>0</v>
      </c>
      <c r="M136" s="18">
        <v>0</v>
      </c>
      <c r="N136" s="18">
        <v>67000</v>
      </c>
      <c r="O136" s="18">
        <v>0</v>
      </c>
      <c r="P136" s="18">
        <v>0</v>
      </c>
      <c r="Q136" s="19">
        <v>0</v>
      </c>
      <c r="R136" s="59">
        <f t="shared" si="2"/>
        <v>67000</v>
      </c>
    </row>
    <row r="137" spans="1:18" hidden="1" x14ac:dyDescent="0.25">
      <c r="A137" t="s">
        <v>298</v>
      </c>
      <c r="B137" t="s">
        <v>497</v>
      </c>
      <c r="C137" t="s">
        <v>299</v>
      </c>
      <c r="D137" t="s">
        <v>506</v>
      </c>
      <c r="E137"/>
      <c r="F137" s="16">
        <v>0</v>
      </c>
      <c r="G137" s="18">
        <v>0</v>
      </c>
      <c r="H137" s="17">
        <v>0</v>
      </c>
      <c r="I137" s="18">
        <v>0</v>
      </c>
      <c r="J137" s="18">
        <v>0</v>
      </c>
      <c r="K137" s="18">
        <v>0</v>
      </c>
      <c r="L137" s="18">
        <v>0</v>
      </c>
      <c r="M137" s="18">
        <v>0</v>
      </c>
      <c r="N137" s="18">
        <v>0</v>
      </c>
      <c r="O137" s="18">
        <v>0</v>
      </c>
      <c r="P137" s="18">
        <v>70000</v>
      </c>
      <c r="Q137" s="19">
        <v>0</v>
      </c>
      <c r="R137" s="59">
        <f t="shared" si="2"/>
        <v>70000</v>
      </c>
    </row>
    <row r="138" spans="1:18" hidden="1" x14ac:dyDescent="0.25">
      <c r="A138" t="s">
        <v>300</v>
      </c>
      <c r="B138" t="s">
        <v>497</v>
      </c>
      <c r="C138" t="s">
        <v>301</v>
      </c>
      <c r="D138" t="s">
        <v>506</v>
      </c>
      <c r="E138"/>
      <c r="F138" s="16">
        <v>0</v>
      </c>
      <c r="G138" s="18">
        <v>0</v>
      </c>
      <c r="H138" s="17">
        <v>0</v>
      </c>
      <c r="I138" s="18">
        <v>0</v>
      </c>
      <c r="J138" s="18">
        <v>0</v>
      </c>
      <c r="K138" s="18">
        <v>0</v>
      </c>
      <c r="L138" s="18">
        <v>0</v>
      </c>
      <c r="M138" s="18">
        <v>0</v>
      </c>
      <c r="N138" s="18">
        <v>0</v>
      </c>
      <c r="O138" s="18">
        <v>0</v>
      </c>
      <c r="P138" s="18">
        <v>0</v>
      </c>
      <c r="Q138" s="19">
        <v>0</v>
      </c>
      <c r="R138" s="59">
        <f t="shared" si="2"/>
        <v>0</v>
      </c>
    </row>
    <row r="139" spans="1:18" hidden="1" x14ac:dyDescent="0.25">
      <c r="A139" t="s">
        <v>302</v>
      </c>
      <c r="B139" t="s">
        <v>497</v>
      </c>
      <c r="C139" t="s">
        <v>303</v>
      </c>
      <c r="D139" t="s">
        <v>506</v>
      </c>
      <c r="E139"/>
      <c r="F139" s="16">
        <v>28100</v>
      </c>
      <c r="G139" s="18">
        <v>0</v>
      </c>
      <c r="H139" s="17">
        <v>0</v>
      </c>
      <c r="I139" s="18">
        <v>0</v>
      </c>
      <c r="J139" s="18">
        <v>28100</v>
      </c>
      <c r="K139" s="18">
        <v>0</v>
      </c>
      <c r="L139" s="18">
        <v>0</v>
      </c>
      <c r="M139" s="18">
        <v>0</v>
      </c>
      <c r="N139" s="18">
        <v>0</v>
      </c>
      <c r="O139" s="18">
        <v>0</v>
      </c>
      <c r="P139" s="18">
        <v>0</v>
      </c>
      <c r="Q139" s="19">
        <v>0</v>
      </c>
      <c r="R139" s="59">
        <f t="shared" si="2"/>
        <v>56200</v>
      </c>
    </row>
    <row r="140" spans="1:18" hidden="1" x14ac:dyDescent="0.25">
      <c r="A140" t="s">
        <v>304</v>
      </c>
      <c r="B140" t="s">
        <v>497</v>
      </c>
      <c r="C140" t="s">
        <v>305</v>
      </c>
      <c r="D140" t="s">
        <v>506</v>
      </c>
      <c r="E140"/>
      <c r="F140" s="16">
        <v>0</v>
      </c>
      <c r="G140" s="18">
        <v>134300</v>
      </c>
      <c r="H140" s="17">
        <v>0</v>
      </c>
      <c r="I140" s="18">
        <v>0</v>
      </c>
      <c r="J140" s="18">
        <v>0</v>
      </c>
      <c r="K140" s="18">
        <v>0</v>
      </c>
      <c r="L140" s="18">
        <v>0</v>
      </c>
      <c r="M140" s="18">
        <v>76583</v>
      </c>
      <c r="N140" s="18">
        <v>0</v>
      </c>
      <c r="O140" s="18">
        <v>0</v>
      </c>
      <c r="P140" s="18">
        <v>0</v>
      </c>
      <c r="Q140" s="19">
        <v>0</v>
      </c>
      <c r="R140" s="59">
        <f t="shared" si="2"/>
        <v>210883</v>
      </c>
    </row>
    <row r="141" spans="1:18" hidden="1" x14ac:dyDescent="0.25">
      <c r="A141" t="s">
        <v>306</v>
      </c>
      <c r="B141" t="s">
        <v>497</v>
      </c>
      <c r="C141" t="s">
        <v>307</v>
      </c>
      <c r="D141" t="s">
        <v>506</v>
      </c>
      <c r="E141"/>
      <c r="F141" s="16">
        <v>0</v>
      </c>
      <c r="G141" s="18">
        <v>0</v>
      </c>
      <c r="H141" s="17">
        <v>0</v>
      </c>
      <c r="I141" s="18">
        <v>0</v>
      </c>
      <c r="J141" s="18">
        <v>0</v>
      </c>
      <c r="K141" s="18">
        <v>0</v>
      </c>
      <c r="L141" s="18">
        <v>0</v>
      </c>
      <c r="M141" s="18">
        <v>0</v>
      </c>
      <c r="N141" s="18">
        <v>0</v>
      </c>
      <c r="O141" s="18">
        <v>0</v>
      </c>
      <c r="P141" s="18">
        <v>0</v>
      </c>
      <c r="Q141" s="19">
        <v>0</v>
      </c>
      <c r="R141" s="59">
        <f t="shared" si="2"/>
        <v>0</v>
      </c>
    </row>
    <row r="142" spans="1:18" hidden="1" x14ac:dyDescent="0.25">
      <c r="A142" t="s">
        <v>308</v>
      </c>
      <c r="B142" t="s">
        <v>497</v>
      </c>
      <c r="C142" t="s">
        <v>309</v>
      </c>
      <c r="D142" t="s">
        <v>506</v>
      </c>
      <c r="E142"/>
      <c r="F142" s="16">
        <v>0</v>
      </c>
      <c r="G142" s="18">
        <v>0</v>
      </c>
      <c r="H142" s="17">
        <v>0</v>
      </c>
      <c r="I142" s="18">
        <v>81861</v>
      </c>
      <c r="J142" s="18">
        <v>0</v>
      </c>
      <c r="K142" s="18">
        <v>0</v>
      </c>
      <c r="L142" s="18">
        <v>81862</v>
      </c>
      <c r="M142" s="18">
        <v>0</v>
      </c>
      <c r="N142" s="18">
        <v>81862</v>
      </c>
      <c r="O142" s="18">
        <v>0</v>
      </c>
      <c r="P142" s="18">
        <v>0</v>
      </c>
      <c r="Q142" s="19">
        <v>8615</v>
      </c>
      <c r="R142" s="59">
        <f t="shared" si="2"/>
        <v>254200</v>
      </c>
    </row>
    <row r="143" spans="1:18" hidden="1" x14ac:dyDescent="0.25">
      <c r="A143" t="s">
        <v>310</v>
      </c>
      <c r="B143" t="s">
        <v>497</v>
      </c>
      <c r="C143" t="s">
        <v>311</v>
      </c>
      <c r="D143" t="s">
        <v>506</v>
      </c>
      <c r="E143"/>
      <c r="F143" s="16">
        <v>0</v>
      </c>
      <c r="G143" s="18">
        <v>0</v>
      </c>
      <c r="H143" s="17">
        <v>80400</v>
      </c>
      <c r="I143" s="18">
        <v>80400</v>
      </c>
      <c r="J143" s="18">
        <v>0</v>
      </c>
      <c r="K143" s="18">
        <v>0</v>
      </c>
      <c r="L143" s="18">
        <v>0</v>
      </c>
      <c r="M143" s="18">
        <v>0</v>
      </c>
      <c r="N143" s="18">
        <v>0</v>
      </c>
      <c r="O143" s="18">
        <v>0</v>
      </c>
      <c r="P143" s="18">
        <v>0</v>
      </c>
      <c r="Q143" s="19">
        <v>0</v>
      </c>
      <c r="R143" s="59">
        <f t="shared" si="2"/>
        <v>160800</v>
      </c>
    </row>
    <row r="144" spans="1:18" hidden="1" x14ac:dyDescent="0.25">
      <c r="A144" t="s">
        <v>312</v>
      </c>
      <c r="B144" t="s">
        <v>497</v>
      </c>
      <c r="C144" t="s">
        <v>313</v>
      </c>
      <c r="D144" t="s">
        <v>506</v>
      </c>
      <c r="E144"/>
      <c r="F144" s="16">
        <v>8850</v>
      </c>
      <c r="G144" s="18">
        <v>0</v>
      </c>
      <c r="H144" s="17">
        <v>0</v>
      </c>
      <c r="I144" s="18">
        <v>0</v>
      </c>
      <c r="J144" s="18">
        <v>11500</v>
      </c>
      <c r="K144" s="18">
        <v>0</v>
      </c>
      <c r="L144" s="18">
        <v>11500</v>
      </c>
      <c r="M144" s="18">
        <v>0</v>
      </c>
      <c r="N144" s="18">
        <v>0</v>
      </c>
      <c r="O144" s="18">
        <v>0</v>
      </c>
      <c r="P144" s="18">
        <v>0</v>
      </c>
      <c r="Q144" s="19">
        <v>0</v>
      </c>
      <c r="R144" s="59">
        <f t="shared" si="2"/>
        <v>31850</v>
      </c>
    </row>
    <row r="145" spans="1:19" hidden="1" x14ac:dyDescent="0.25">
      <c r="A145" t="s">
        <v>314</v>
      </c>
      <c r="B145" t="s">
        <v>497</v>
      </c>
      <c r="C145" t="s">
        <v>315</v>
      </c>
      <c r="D145" t="s">
        <v>506</v>
      </c>
      <c r="E145"/>
      <c r="F145" s="16">
        <v>0</v>
      </c>
      <c r="G145" s="18">
        <v>0</v>
      </c>
      <c r="H145" s="17">
        <v>0</v>
      </c>
      <c r="I145" s="18">
        <v>0</v>
      </c>
      <c r="J145" s="18">
        <v>0</v>
      </c>
      <c r="K145" s="18">
        <v>0</v>
      </c>
      <c r="L145" s="18">
        <v>0</v>
      </c>
      <c r="M145" s="18">
        <v>90000</v>
      </c>
      <c r="N145" s="18">
        <v>0</v>
      </c>
      <c r="O145" s="18">
        <v>0</v>
      </c>
      <c r="P145" s="18">
        <v>0</v>
      </c>
      <c r="Q145" s="19">
        <v>0</v>
      </c>
      <c r="R145" s="59">
        <f t="shared" si="2"/>
        <v>90000</v>
      </c>
    </row>
    <row r="146" spans="1:19" hidden="1" x14ac:dyDescent="0.25">
      <c r="A146" t="s">
        <v>316</v>
      </c>
      <c r="B146" t="s">
        <v>497</v>
      </c>
      <c r="C146" t="s">
        <v>317</v>
      </c>
      <c r="D146" t="s">
        <v>506</v>
      </c>
      <c r="E146"/>
      <c r="F146" s="16">
        <v>0</v>
      </c>
      <c r="G146" s="18">
        <v>0</v>
      </c>
      <c r="H146" s="17">
        <v>0</v>
      </c>
      <c r="I146" s="18">
        <v>90000</v>
      </c>
      <c r="J146" s="18">
        <v>0</v>
      </c>
      <c r="K146" s="18">
        <v>0</v>
      </c>
      <c r="L146" s="18">
        <v>0</v>
      </c>
      <c r="M146" s="18">
        <v>0</v>
      </c>
      <c r="N146" s="18">
        <v>0</v>
      </c>
      <c r="O146" s="18">
        <v>0</v>
      </c>
      <c r="P146" s="18">
        <v>0</v>
      </c>
      <c r="Q146" s="19">
        <v>0</v>
      </c>
      <c r="R146" s="59">
        <f t="shared" si="2"/>
        <v>90000</v>
      </c>
    </row>
    <row r="147" spans="1:19" hidden="1" x14ac:dyDescent="0.25">
      <c r="A147" t="s">
        <v>318</v>
      </c>
      <c r="B147" t="s">
        <v>497</v>
      </c>
      <c r="C147" t="s">
        <v>319</v>
      </c>
      <c r="D147" t="s">
        <v>506</v>
      </c>
      <c r="E147"/>
      <c r="F147" s="16">
        <v>0</v>
      </c>
      <c r="G147" s="18">
        <v>0</v>
      </c>
      <c r="H147" s="17">
        <v>0</v>
      </c>
      <c r="I147" s="18">
        <v>90000</v>
      </c>
      <c r="J147" s="18">
        <v>0</v>
      </c>
      <c r="K147" s="18">
        <v>0</v>
      </c>
      <c r="L147" s="18">
        <v>0</v>
      </c>
      <c r="M147" s="18">
        <v>0</v>
      </c>
      <c r="N147" s="18">
        <v>0</v>
      </c>
      <c r="O147" s="18">
        <v>0</v>
      </c>
      <c r="P147" s="18">
        <v>0</v>
      </c>
      <c r="Q147" s="19">
        <v>0</v>
      </c>
      <c r="R147" s="59">
        <f t="shared" si="2"/>
        <v>90000</v>
      </c>
    </row>
    <row r="148" spans="1:19" hidden="1" x14ac:dyDescent="0.25">
      <c r="A148" t="s">
        <v>320</v>
      </c>
      <c r="B148" t="s">
        <v>497</v>
      </c>
      <c r="C148" t="s">
        <v>321</v>
      </c>
      <c r="D148" t="s">
        <v>506</v>
      </c>
      <c r="E148"/>
      <c r="F148" s="16">
        <v>0</v>
      </c>
      <c r="G148" s="18">
        <v>250000</v>
      </c>
      <c r="H148" s="17">
        <v>0</v>
      </c>
      <c r="I148" s="18">
        <v>0</v>
      </c>
      <c r="J148" s="18">
        <v>0</v>
      </c>
      <c r="K148" s="18">
        <v>0</v>
      </c>
      <c r="L148" s="18">
        <v>0</v>
      </c>
      <c r="M148" s="18">
        <v>0</v>
      </c>
      <c r="N148" s="18">
        <v>0</v>
      </c>
      <c r="O148" s="18">
        <v>0</v>
      </c>
      <c r="P148" s="18">
        <v>0</v>
      </c>
      <c r="Q148" s="19">
        <v>0</v>
      </c>
      <c r="R148" s="59">
        <f t="shared" si="2"/>
        <v>250000</v>
      </c>
    </row>
    <row r="149" spans="1:19" hidden="1" x14ac:dyDescent="0.25">
      <c r="A149" t="s">
        <v>322</v>
      </c>
      <c r="B149" t="s">
        <v>497</v>
      </c>
      <c r="C149" t="s">
        <v>323</v>
      </c>
      <c r="D149" t="s">
        <v>506</v>
      </c>
      <c r="E149"/>
      <c r="F149" s="20">
        <v>130300</v>
      </c>
      <c r="G149" s="22">
        <v>0</v>
      </c>
      <c r="H149" s="21">
        <v>130000</v>
      </c>
      <c r="I149" s="22">
        <v>0</v>
      </c>
      <c r="J149" s="22">
        <v>0</v>
      </c>
      <c r="K149" s="22">
        <v>80000</v>
      </c>
      <c r="L149" s="22">
        <v>0</v>
      </c>
      <c r="M149" s="22">
        <v>0</v>
      </c>
      <c r="N149" s="22">
        <v>50600</v>
      </c>
      <c r="O149" s="22">
        <v>0</v>
      </c>
      <c r="P149" s="22">
        <v>0</v>
      </c>
      <c r="Q149" s="23">
        <v>0</v>
      </c>
      <c r="R149" s="59">
        <f t="shared" si="2"/>
        <v>390900</v>
      </c>
    </row>
    <row r="150" spans="1:19" hidden="1" x14ac:dyDescent="0.25">
      <c r="A150" s="24" t="s">
        <v>37</v>
      </c>
      <c r="B150" s="24" t="s">
        <v>502</v>
      </c>
      <c r="C150" s="24" t="s">
        <v>38</v>
      </c>
      <c r="D150" s="24" t="s">
        <v>506</v>
      </c>
      <c r="E150" s="24"/>
      <c r="F150" s="34">
        <v>752459.17</v>
      </c>
      <c r="G150" s="36">
        <v>708333</v>
      </c>
      <c r="H150" s="35">
        <v>708333</v>
      </c>
      <c r="I150" s="36">
        <v>708333</v>
      </c>
      <c r="J150" s="36">
        <v>708333</v>
      </c>
      <c r="K150" s="36">
        <v>708333</v>
      </c>
      <c r="L150" s="36">
        <v>708333</v>
      </c>
      <c r="M150" s="36">
        <v>708333</v>
      </c>
      <c r="N150" s="36">
        <v>708333</v>
      </c>
      <c r="O150" s="36">
        <v>708333</v>
      </c>
      <c r="P150" s="36">
        <v>708333</v>
      </c>
      <c r="Q150" s="37">
        <v>664210.82999999996</v>
      </c>
      <c r="R150" s="59">
        <f t="shared" si="2"/>
        <v>8500000</v>
      </c>
    </row>
    <row r="151" spans="1:19" x14ac:dyDescent="0.25">
      <c r="R151" s="57"/>
      <c r="S151" s="57"/>
    </row>
  </sheetData>
  <autoFilter ref="A1:S150">
    <filterColumn colId="1">
      <filters>
        <filter val="Sample/Coupon/Voucher"/>
      </filters>
    </filterColumn>
  </autoFilter>
  <phoneticPr fontId="4" type="noConversion"/>
  <printOptions gridLines="1"/>
  <pageMargins left="0.75" right="0.75" top="1" bottom="1" header="0.5" footer="0.5"/>
  <pageSetup orientation="landscape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workbookViewId="0">
      <pane xSplit="3" ySplit="3" topLeftCell="D76" activePane="bottomRight" state="frozen"/>
      <selection pane="topRight" activeCell="C1" sqref="C1"/>
      <selection pane="bottomLeft" activeCell="A4" sqref="A4"/>
      <selection pane="bottomRight" activeCell="Q107" sqref="D107:Q107"/>
    </sheetView>
  </sheetViews>
  <sheetFormatPr defaultRowHeight="13.2" x14ac:dyDescent="0.25"/>
  <cols>
    <col min="1" max="1" width="16" customWidth="1"/>
    <col min="2" max="2" width="35" customWidth="1"/>
    <col min="3" max="3" width="43.33203125" customWidth="1"/>
    <col min="4" max="20" width="12.6640625" style="1" customWidth="1"/>
  </cols>
  <sheetData>
    <row r="1" spans="1:20" ht="13.8" thickBot="1" x14ac:dyDescent="0.3">
      <c r="A1" s="2" t="s">
        <v>329</v>
      </c>
      <c r="B1" s="2"/>
    </row>
    <row r="2" spans="1:20" x14ac:dyDescent="0.25">
      <c r="D2" s="26" t="s">
        <v>3</v>
      </c>
      <c r="E2" s="28" t="s">
        <v>4</v>
      </c>
      <c r="F2" s="29"/>
      <c r="G2" s="30"/>
      <c r="H2" s="43" t="s">
        <v>5</v>
      </c>
      <c r="I2" s="44" t="s">
        <v>6</v>
      </c>
      <c r="J2" s="44" t="s">
        <v>7</v>
      </c>
      <c r="K2" s="44" t="s">
        <v>8</v>
      </c>
      <c r="L2" s="44" t="s">
        <v>9</v>
      </c>
      <c r="M2" s="44" t="s">
        <v>10</v>
      </c>
      <c r="N2" s="44" t="s">
        <v>11</v>
      </c>
      <c r="O2" s="44" t="s">
        <v>12</v>
      </c>
      <c r="P2" s="44" t="s">
        <v>13</v>
      </c>
      <c r="Q2" s="45" t="s">
        <v>14</v>
      </c>
      <c r="R2" s="43" t="s">
        <v>324</v>
      </c>
      <c r="S2" s="44" t="s">
        <v>324</v>
      </c>
      <c r="T2" s="45" t="s">
        <v>3</v>
      </c>
    </row>
    <row r="3" spans="1:20" ht="13.8" thickBot="1" x14ac:dyDescent="0.3">
      <c r="B3" s="53" t="s">
        <v>469</v>
      </c>
      <c r="D3" s="27" t="s">
        <v>0</v>
      </c>
      <c r="E3" s="31" t="s">
        <v>0</v>
      </c>
      <c r="F3" s="32" t="s">
        <v>1</v>
      </c>
      <c r="G3" s="33" t="s">
        <v>2</v>
      </c>
      <c r="H3" s="31" t="s">
        <v>1</v>
      </c>
      <c r="I3" s="32" t="s">
        <v>1</v>
      </c>
      <c r="J3" s="32" t="s">
        <v>1</v>
      </c>
      <c r="K3" s="32" t="s">
        <v>1</v>
      </c>
      <c r="L3" s="32" t="s">
        <v>1</v>
      </c>
      <c r="M3" s="32" t="s">
        <v>1</v>
      </c>
      <c r="N3" s="32" t="s">
        <v>1</v>
      </c>
      <c r="O3" s="32" t="s">
        <v>1</v>
      </c>
      <c r="P3" s="32" t="s">
        <v>1</v>
      </c>
      <c r="Q3" s="33" t="s">
        <v>1</v>
      </c>
      <c r="R3" s="31" t="s">
        <v>325</v>
      </c>
      <c r="S3" s="32" t="s">
        <v>1</v>
      </c>
      <c r="T3" s="33" t="s">
        <v>326</v>
      </c>
    </row>
    <row r="4" spans="1:20" x14ac:dyDescent="0.25">
      <c r="A4" t="s">
        <v>27</v>
      </c>
      <c r="B4" t="s">
        <v>498</v>
      </c>
      <c r="C4" t="s">
        <v>28</v>
      </c>
      <c r="D4" s="12">
        <v>979.38</v>
      </c>
      <c r="E4" s="6">
        <v>5870.49</v>
      </c>
      <c r="F4" s="7">
        <v>0</v>
      </c>
      <c r="G4" s="8">
        <f>E4-F4</f>
        <v>5870.49</v>
      </c>
      <c r="H4" s="3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5">
        <v>0</v>
      </c>
      <c r="R4" s="3">
        <v>979.38</v>
      </c>
      <c r="S4" s="4">
        <v>0</v>
      </c>
      <c r="T4" s="5">
        <v>-979.38</v>
      </c>
    </row>
    <row r="5" spans="1:20" x14ac:dyDescent="0.25">
      <c r="A5" t="s">
        <v>29</v>
      </c>
      <c r="B5" t="s">
        <v>470</v>
      </c>
      <c r="C5" t="s">
        <v>30</v>
      </c>
      <c r="D5" s="12">
        <v>0</v>
      </c>
      <c r="E5" s="6">
        <v>0</v>
      </c>
      <c r="F5" s="7">
        <v>10833.33</v>
      </c>
      <c r="G5" s="8">
        <f t="shared" ref="G5:G68" si="0">E5-F5</f>
        <v>-10833.33</v>
      </c>
      <c r="H5" s="6">
        <v>10830</v>
      </c>
      <c r="I5" s="7">
        <v>21663</v>
      </c>
      <c r="J5" s="7">
        <v>10833.33</v>
      </c>
      <c r="K5" s="7">
        <v>10833.33</v>
      </c>
      <c r="L5" s="7">
        <v>10833.33</v>
      </c>
      <c r="M5" s="7">
        <v>10830</v>
      </c>
      <c r="N5" s="7">
        <v>10833.33</v>
      </c>
      <c r="O5" s="7">
        <v>10833.33</v>
      </c>
      <c r="P5" s="7">
        <v>10833.33</v>
      </c>
      <c r="Q5" s="8">
        <v>10833.33</v>
      </c>
      <c r="R5" s="6">
        <v>129989.64</v>
      </c>
      <c r="S5" s="7">
        <v>129989.64</v>
      </c>
      <c r="T5" s="8">
        <v>0</v>
      </c>
    </row>
    <row r="6" spans="1:20" x14ac:dyDescent="0.25">
      <c r="A6" t="s">
        <v>31</v>
      </c>
      <c r="B6" t="s">
        <v>470</v>
      </c>
      <c r="C6" t="s">
        <v>32</v>
      </c>
      <c r="D6" s="12">
        <v>0</v>
      </c>
      <c r="E6" s="6">
        <v>0</v>
      </c>
      <c r="F6" s="7">
        <v>0</v>
      </c>
      <c r="G6" s="8">
        <f t="shared" si="0"/>
        <v>0</v>
      </c>
      <c r="H6" s="6">
        <v>38333.33</v>
      </c>
      <c r="I6" s="7">
        <v>38333.33</v>
      </c>
      <c r="J6" s="7">
        <v>38333.33</v>
      </c>
      <c r="K6" s="7">
        <v>38333.33</v>
      </c>
      <c r="L6" s="7">
        <v>76666</v>
      </c>
      <c r="M6" s="7">
        <v>38333.33</v>
      </c>
      <c r="N6" s="7">
        <v>38333.33</v>
      </c>
      <c r="O6" s="7">
        <v>38333.33</v>
      </c>
      <c r="P6" s="7">
        <v>38333.33</v>
      </c>
      <c r="Q6" s="8">
        <v>38333.33</v>
      </c>
      <c r="R6" s="6">
        <v>421665.97</v>
      </c>
      <c r="S6" s="7">
        <v>421665.97</v>
      </c>
      <c r="T6" s="8">
        <v>0</v>
      </c>
    </row>
    <row r="7" spans="1:20" x14ac:dyDescent="0.25">
      <c r="A7" t="s">
        <v>33</v>
      </c>
      <c r="B7" t="s">
        <v>470</v>
      </c>
      <c r="C7" t="s">
        <v>34</v>
      </c>
      <c r="D7" s="12">
        <v>81686.98</v>
      </c>
      <c r="E7" s="6">
        <v>0</v>
      </c>
      <c r="F7" s="7">
        <v>100000</v>
      </c>
      <c r="G7" s="8">
        <f t="shared" si="0"/>
        <v>-100000</v>
      </c>
      <c r="H7" s="6">
        <v>283333.3</v>
      </c>
      <c r="I7" s="7">
        <v>283333.3</v>
      </c>
      <c r="J7" s="7">
        <v>366666</v>
      </c>
      <c r="K7" s="7">
        <v>383333.3</v>
      </c>
      <c r="L7" s="7">
        <v>283333.3</v>
      </c>
      <c r="M7" s="7">
        <v>283333.3</v>
      </c>
      <c r="N7" s="7">
        <v>283333.3</v>
      </c>
      <c r="O7" s="7">
        <v>484979</v>
      </c>
      <c r="P7" s="7">
        <v>283333.3</v>
      </c>
      <c r="Q7" s="8">
        <v>283333.3</v>
      </c>
      <c r="R7" s="6">
        <v>3399998.38</v>
      </c>
      <c r="S7" s="7">
        <v>3399998.38</v>
      </c>
      <c r="T7" s="8">
        <v>0</v>
      </c>
    </row>
    <row r="8" spans="1:20" x14ac:dyDescent="0.25">
      <c r="A8" t="s">
        <v>35</v>
      </c>
      <c r="B8" t="s">
        <v>470</v>
      </c>
      <c r="C8" t="s">
        <v>36</v>
      </c>
      <c r="D8" s="13">
        <v>0</v>
      </c>
      <c r="E8" s="9">
        <v>0</v>
      </c>
      <c r="F8" s="10">
        <v>0</v>
      </c>
      <c r="G8" s="11">
        <f t="shared" si="0"/>
        <v>0</v>
      </c>
      <c r="H8" s="9">
        <v>62500</v>
      </c>
      <c r="I8" s="10">
        <v>125000</v>
      </c>
      <c r="J8" s="10">
        <v>62500</v>
      </c>
      <c r="K8" s="10">
        <v>62500</v>
      </c>
      <c r="L8" s="10">
        <v>62500</v>
      </c>
      <c r="M8" s="10">
        <v>62500</v>
      </c>
      <c r="N8" s="10">
        <v>62500</v>
      </c>
      <c r="O8" s="10">
        <v>62500</v>
      </c>
      <c r="P8" s="10">
        <v>125000</v>
      </c>
      <c r="Q8" s="11">
        <v>62500</v>
      </c>
      <c r="R8" s="9">
        <v>750000</v>
      </c>
      <c r="S8" s="10">
        <v>750000</v>
      </c>
      <c r="T8" s="11">
        <v>0</v>
      </c>
    </row>
    <row r="9" spans="1:20" x14ac:dyDescent="0.25">
      <c r="C9" s="24" t="s">
        <v>15</v>
      </c>
      <c r="D9" s="34">
        <f>SUM(D4:D8)</f>
        <v>82666.36</v>
      </c>
      <c r="E9" s="35">
        <f t="shared" ref="E9:T9" si="1">SUM(E4:E8)</f>
        <v>5870.49</v>
      </c>
      <c r="F9" s="36">
        <f t="shared" si="1"/>
        <v>110833.33</v>
      </c>
      <c r="G9" s="37">
        <f t="shared" si="0"/>
        <v>-104962.84</v>
      </c>
      <c r="H9" s="35">
        <f t="shared" si="1"/>
        <v>394996.63</v>
      </c>
      <c r="I9" s="36">
        <f t="shared" si="1"/>
        <v>468329.63</v>
      </c>
      <c r="J9" s="36">
        <f t="shared" si="1"/>
        <v>478332.66000000003</v>
      </c>
      <c r="K9" s="36">
        <f t="shared" si="1"/>
        <v>494999.95999999996</v>
      </c>
      <c r="L9" s="36">
        <f t="shared" si="1"/>
        <v>433332.63</v>
      </c>
      <c r="M9" s="36">
        <f t="shared" si="1"/>
        <v>394996.63</v>
      </c>
      <c r="N9" s="36">
        <f t="shared" si="1"/>
        <v>394999.95999999996</v>
      </c>
      <c r="O9" s="36">
        <f t="shared" si="1"/>
        <v>596645.66</v>
      </c>
      <c r="P9" s="36">
        <f t="shared" si="1"/>
        <v>457499.95999999996</v>
      </c>
      <c r="Q9" s="37">
        <f t="shared" si="1"/>
        <v>394999.95999999996</v>
      </c>
      <c r="R9" s="35">
        <f t="shared" si="1"/>
        <v>4702633.37</v>
      </c>
      <c r="S9" s="36">
        <f t="shared" si="1"/>
        <v>4701653.99</v>
      </c>
      <c r="T9" s="37">
        <f t="shared" si="1"/>
        <v>-979.38</v>
      </c>
    </row>
    <row r="10" spans="1:20" x14ac:dyDescent="0.25">
      <c r="A10" t="s">
        <v>39</v>
      </c>
      <c r="B10" t="s">
        <v>471</v>
      </c>
      <c r="C10" t="s">
        <v>40</v>
      </c>
      <c r="D10" s="12">
        <v>4964</v>
      </c>
      <c r="E10" s="6">
        <v>0</v>
      </c>
      <c r="F10" s="7">
        <v>139980</v>
      </c>
      <c r="G10" s="8">
        <f t="shared" si="0"/>
        <v>-139980</v>
      </c>
      <c r="H10" s="6">
        <v>283156</v>
      </c>
      <c r="I10" s="7">
        <v>283156</v>
      </c>
      <c r="J10" s="7">
        <v>283156</v>
      </c>
      <c r="K10" s="7">
        <v>283156</v>
      </c>
      <c r="L10" s="7">
        <v>283156</v>
      </c>
      <c r="M10" s="7">
        <v>283156</v>
      </c>
      <c r="N10" s="7">
        <v>283156</v>
      </c>
      <c r="O10" s="7">
        <v>283156</v>
      </c>
      <c r="P10" s="7">
        <v>283156</v>
      </c>
      <c r="Q10" s="8">
        <v>969312</v>
      </c>
      <c r="R10" s="6">
        <v>3662660</v>
      </c>
      <c r="S10" s="7">
        <v>3657696</v>
      </c>
      <c r="T10" s="8">
        <v>-4964</v>
      </c>
    </row>
    <row r="11" spans="1:20" x14ac:dyDescent="0.25">
      <c r="A11" t="s">
        <v>41</v>
      </c>
      <c r="B11" t="s">
        <v>471</v>
      </c>
      <c r="C11" t="s">
        <v>42</v>
      </c>
      <c r="D11" s="12">
        <v>0</v>
      </c>
      <c r="E11" s="6">
        <v>0</v>
      </c>
      <c r="F11" s="7">
        <v>0</v>
      </c>
      <c r="G11" s="8">
        <f t="shared" si="0"/>
        <v>0</v>
      </c>
      <c r="H11" s="6">
        <v>33428.83</v>
      </c>
      <c r="I11" s="7">
        <v>33428.83</v>
      </c>
      <c r="J11" s="7">
        <v>33428.83</v>
      </c>
      <c r="K11" s="7">
        <v>33428.83</v>
      </c>
      <c r="L11" s="7">
        <v>0</v>
      </c>
      <c r="M11" s="7">
        <v>0</v>
      </c>
      <c r="N11" s="7">
        <v>0</v>
      </c>
      <c r="O11" s="7">
        <v>33428.83</v>
      </c>
      <c r="P11" s="7">
        <v>33428.85</v>
      </c>
      <c r="Q11" s="8">
        <v>0</v>
      </c>
      <c r="R11" s="6">
        <v>200573</v>
      </c>
      <c r="S11" s="7">
        <v>200573</v>
      </c>
      <c r="T11" s="8">
        <v>0</v>
      </c>
    </row>
    <row r="12" spans="1:20" x14ac:dyDescent="0.25">
      <c r="A12" t="s">
        <v>43</v>
      </c>
      <c r="B12" t="s">
        <v>471</v>
      </c>
      <c r="C12" t="s">
        <v>44</v>
      </c>
      <c r="D12" s="12">
        <v>0</v>
      </c>
      <c r="E12" s="6">
        <v>0</v>
      </c>
      <c r="F12" s="7">
        <v>0</v>
      </c>
      <c r="G12" s="8">
        <f t="shared" si="0"/>
        <v>0</v>
      </c>
      <c r="H12" s="6">
        <v>20000</v>
      </c>
      <c r="I12" s="7">
        <v>0</v>
      </c>
      <c r="J12" s="7">
        <v>0</v>
      </c>
      <c r="K12" s="7">
        <v>20000</v>
      </c>
      <c r="L12" s="7">
        <v>0</v>
      </c>
      <c r="M12" s="7">
        <v>0</v>
      </c>
      <c r="N12" s="7">
        <v>20000</v>
      </c>
      <c r="O12" s="7">
        <v>0</v>
      </c>
      <c r="P12" s="7">
        <v>0</v>
      </c>
      <c r="Q12" s="8">
        <v>20000</v>
      </c>
      <c r="R12" s="6">
        <v>80000</v>
      </c>
      <c r="S12" s="7">
        <v>80000</v>
      </c>
      <c r="T12" s="8">
        <v>0</v>
      </c>
    </row>
    <row r="13" spans="1:20" x14ac:dyDescent="0.25">
      <c r="A13" t="s">
        <v>45</v>
      </c>
      <c r="B13" t="s">
        <v>471</v>
      </c>
      <c r="C13" t="s">
        <v>46</v>
      </c>
      <c r="D13" s="12">
        <v>0</v>
      </c>
      <c r="E13" s="6">
        <v>0</v>
      </c>
      <c r="F13" s="7">
        <v>0</v>
      </c>
      <c r="G13" s="8">
        <f t="shared" si="0"/>
        <v>0</v>
      </c>
      <c r="H13" s="6">
        <v>32500</v>
      </c>
      <c r="I13" s="7">
        <v>45000</v>
      </c>
      <c r="J13" s="7">
        <v>42500</v>
      </c>
      <c r="K13" s="7">
        <v>32500</v>
      </c>
      <c r="L13" s="7">
        <v>25000</v>
      </c>
      <c r="M13" s="7">
        <v>25000</v>
      </c>
      <c r="N13" s="7">
        <v>25000</v>
      </c>
      <c r="O13" s="7">
        <v>32500</v>
      </c>
      <c r="P13" s="7">
        <v>32500</v>
      </c>
      <c r="Q13" s="8">
        <v>32500</v>
      </c>
      <c r="R13" s="6">
        <v>325000</v>
      </c>
      <c r="S13" s="7">
        <v>325000</v>
      </c>
      <c r="T13" s="8">
        <v>0</v>
      </c>
    </row>
    <row r="14" spans="1:20" x14ac:dyDescent="0.25">
      <c r="A14" t="s">
        <v>47</v>
      </c>
      <c r="B14" t="s">
        <v>471</v>
      </c>
      <c r="C14" t="s">
        <v>48</v>
      </c>
      <c r="D14" s="12">
        <v>8525</v>
      </c>
      <c r="E14" s="6">
        <v>0</v>
      </c>
      <c r="F14" s="7">
        <v>23862</v>
      </c>
      <c r="G14" s="8">
        <f t="shared" si="0"/>
        <v>-23862</v>
      </c>
      <c r="H14" s="6">
        <v>11931</v>
      </c>
      <c r="I14" s="7">
        <v>11932</v>
      </c>
      <c r="J14" s="7">
        <v>11931</v>
      </c>
      <c r="K14" s="7">
        <v>11931</v>
      </c>
      <c r="L14" s="7">
        <v>11932</v>
      </c>
      <c r="M14" s="7">
        <v>11931</v>
      </c>
      <c r="N14" s="7">
        <v>11932</v>
      </c>
      <c r="O14" s="7">
        <v>11931</v>
      </c>
      <c r="P14" s="7">
        <v>11932</v>
      </c>
      <c r="Q14" s="8">
        <v>11931</v>
      </c>
      <c r="R14" s="6">
        <v>151701</v>
      </c>
      <c r="S14" s="7">
        <v>143176</v>
      </c>
      <c r="T14" s="8">
        <v>-8525</v>
      </c>
    </row>
    <row r="15" spans="1:20" x14ac:dyDescent="0.25">
      <c r="A15" t="s">
        <v>49</v>
      </c>
      <c r="B15" t="s">
        <v>471</v>
      </c>
      <c r="C15" t="s">
        <v>50</v>
      </c>
      <c r="D15" s="12">
        <v>0</v>
      </c>
      <c r="E15" s="6">
        <v>0</v>
      </c>
      <c r="F15" s="7">
        <v>264000</v>
      </c>
      <c r="G15" s="8">
        <f t="shared" si="0"/>
        <v>-264000</v>
      </c>
      <c r="H15" s="6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8">
        <v>264000</v>
      </c>
      <c r="R15" s="6">
        <v>528000</v>
      </c>
      <c r="S15" s="7">
        <v>528000</v>
      </c>
      <c r="T15" s="8">
        <v>0</v>
      </c>
    </row>
    <row r="16" spans="1:20" x14ac:dyDescent="0.25">
      <c r="A16" t="s">
        <v>51</v>
      </c>
      <c r="B16" t="s">
        <v>471</v>
      </c>
      <c r="C16" t="s">
        <v>52</v>
      </c>
      <c r="D16" s="12">
        <v>23000</v>
      </c>
      <c r="E16" s="6">
        <v>0</v>
      </c>
      <c r="F16" s="7">
        <v>0</v>
      </c>
      <c r="G16" s="8">
        <f t="shared" si="0"/>
        <v>0</v>
      </c>
      <c r="H16" s="6">
        <v>34250</v>
      </c>
      <c r="I16" s="7">
        <v>0</v>
      </c>
      <c r="J16" s="7">
        <v>0</v>
      </c>
      <c r="K16" s="7">
        <v>34250</v>
      </c>
      <c r="L16" s="7">
        <v>0</v>
      </c>
      <c r="M16" s="7">
        <v>0</v>
      </c>
      <c r="N16" s="7">
        <v>34250</v>
      </c>
      <c r="O16" s="7">
        <v>0</v>
      </c>
      <c r="P16" s="7">
        <v>0</v>
      </c>
      <c r="Q16" s="8">
        <v>34250</v>
      </c>
      <c r="R16" s="6">
        <v>160000</v>
      </c>
      <c r="S16" s="7">
        <v>137000</v>
      </c>
      <c r="T16" s="8">
        <v>-23000</v>
      </c>
    </row>
    <row r="17" spans="1:20" x14ac:dyDescent="0.25">
      <c r="A17" t="s">
        <v>53</v>
      </c>
      <c r="B17" t="s">
        <v>471</v>
      </c>
      <c r="C17" t="s">
        <v>54</v>
      </c>
      <c r="D17" s="12">
        <v>0</v>
      </c>
      <c r="E17" s="6">
        <v>0</v>
      </c>
      <c r="F17" s="7">
        <v>141000</v>
      </c>
      <c r="G17" s="8">
        <f t="shared" si="0"/>
        <v>-141000</v>
      </c>
      <c r="H17" s="6">
        <v>0</v>
      </c>
      <c r="I17" s="7">
        <v>0</v>
      </c>
      <c r="J17" s="7">
        <v>0</v>
      </c>
      <c r="K17" s="7">
        <v>141000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8">
        <v>141000</v>
      </c>
      <c r="R17" s="6">
        <v>423000</v>
      </c>
      <c r="S17" s="7">
        <v>423000</v>
      </c>
      <c r="T17" s="8">
        <v>0</v>
      </c>
    </row>
    <row r="18" spans="1:20" x14ac:dyDescent="0.25">
      <c r="A18" t="s">
        <v>55</v>
      </c>
      <c r="B18" t="s">
        <v>471</v>
      </c>
      <c r="C18" t="s">
        <v>56</v>
      </c>
      <c r="D18" s="12">
        <v>0</v>
      </c>
      <c r="E18" s="6">
        <v>0</v>
      </c>
      <c r="F18" s="7">
        <v>125333</v>
      </c>
      <c r="G18" s="8">
        <f t="shared" si="0"/>
        <v>-125333</v>
      </c>
      <c r="H18" s="6">
        <v>0</v>
      </c>
      <c r="I18" s="7">
        <v>0</v>
      </c>
      <c r="J18" s="7">
        <v>0</v>
      </c>
      <c r="K18" s="7">
        <v>125333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8">
        <v>125334</v>
      </c>
      <c r="R18" s="6">
        <v>376000</v>
      </c>
      <c r="S18" s="7">
        <v>376000</v>
      </c>
      <c r="T18" s="8">
        <v>0</v>
      </c>
    </row>
    <row r="19" spans="1:20" x14ac:dyDescent="0.25">
      <c r="A19" t="s">
        <v>57</v>
      </c>
      <c r="B19" t="s">
        <v>471</v>
      </c>
      <c r="C19" t="s">
        <v>58</v>
      </c>
      <c r="D19" s="12">
        <v>0</v>
      </c>
      <c r="E19" s="6">
        <v>28001.26</v>
      </c>
      <c r="F19" s="7">
        <v>28001.26</v>
      </c>
      <c r="G19" s="8">
        <f t="shared" si="0"/>
        <v>0</v>
      </c>
      <c r="H19" s="6">
        <v>15000.53</v>
      </c>
      <c r="I19" s="7">
        <v>15000.53</v>
      </c>
      <c r="J19" s="7">
        <v>15000.53</v>
      </c>
      <c r="K19" s="7">
        <v>15000.53</v>
      </c>
      <c r="L19" s="7">
        <v>15000.53</v>
      </c>
      <c r="M19" s="7">
        <v>15000.53</v>
      </c>
      <c r="N19" s="7">
        <v>16000.43</v>
      </c>
      <c r="O19" s="7">
        <v>16000.43</v>
      </c>
      <c r="P19" s="7">
        <v>19997</v>
      </c>
      <c r="Q19" s="8">
        <v>9997</v>
      </c>
      <c r="R19" s="6">
        <v>179999.3</v>
      </c>
      <c r="S19" s="7">
        <v>179999.3</v>
      </c>
      <c r="T19" s="8">
        <v>0</v>
      </c>
    </row>
    <row r="20" spans="1:20" x14ac:dyDescent="0.25">
      <c r="A20" t="s">
        <v>59</v>
      </c>
      <c r="B20" t="s">
        <v>471</v>
      </c>
      <c r="C20" t="s">
        <v>60</v>
      </c>
      <c r="D20" s="12">
        <v>0</v>
      </c>
      <c r="E20" s="6">
        <v>0</v>
      </c>
      <c r="F20" s="7">
        <v>99000</v>
      </c>
      <c r="G20" s="8">
        <f t="shared" si="0"/>
        <v>-99000</v>
      </c>
      <c r="H20" s="6">
        <v>0</v>
      </c>
      <c r="I20" s="7">
        <v>99000</v>
      </c>
      <c r="J20" s="7">
        <v>0</v>
      </c>
      <c r="K20" s="7">
        <v>0</v>
      </c>
      <c r="L20" s="7">
        <v>0</v>
      </c>
      <c r="M20" s="7">
        <v>0</v>
      </c>
      <c r="N20" s="7">
        <v>102000</v>
      </c>
      <c r="O20" s="7">
        <v>0</v>
      </c>
      <c r="P20" s="7">
        <v>0</v>
      </c>
      <c r="Q20" s="8">
        <v>0</v>
      </c>
      <c r="R20" s="6">
        <v>300000</v>
      </c>
      <c r="S20" s="7">
        <v>300000</v>
      </c>
      <c r="T20" s="8">
        <v>0</v>
      </c>
    </row>
    <row r="21" spans="1:20" x14ac:dyDescent="0.25">
      <c r="A21" t="s">
        <v>61</v>
      </c>
      <c r="B21" t="s">
        <v>471</v>
      </c>
      <c r="C21" t="s">
        <v>62</v>
      </c>
      <c r="D21" s="12">
        <v>0</v>
      </c>
      <c r="E21" s="6">
        <v>0</v>
      </c>
      <c r="F21" s="7">
        <v>0</v>
      </c>
      <c r="G21" s="8">
        <f t="shared" si="0"/>
        <v>0</v>
      </c>
      <c r="H21" s="6">
        <v>0</v>
      </c>
      <c r="I21" s="7">
        <v>19444</v>
      </c>
      <c r="J21" s="7">
        <v>19444</v>
      </c>
      <c r="K21" s="7">
        <v>19444</v>
      </c>
      <c r="L21" s="7">
        <v>19444</v>
      </c>
      <c r="M21" s="7">
        <v>19444</v>
      </c>
      <c r="N21" s="7">
        <v>19444</v>
      </c>
      <c r="O21" s="7">
        <v>19444</v>
      </c>
      <c r="P21" s="7">
        <v>19444</v>
      </c>
      <c r="Q21" s="8">
        <v>19444</v>
      </c>
      <c r="R21" s="6">
        <v>174996</v>
      </c>
      <c r="S21" s="7">
        <v>174996</v>
      </c>
      <c r="T21" s="8">
        <v>0</v>
      </c>
    </row>
    <row r="22" spans="1:20" x14ac:dyDescent="0.25">
      <c r="A22" t="s">
        <v>63</v>
      </c>
      <c r="B22" t="s">
        <v>471</v>
      </c>
      <c r="C22" t="s">
        <v>64</v>
      </c>
      <c r="D22" s="12">
        <v>0</v>
      </c>
      <c r="E22" s="6">
        <v>0</v>
      </c>
      <c r="F22" s="7">
        <v>0</v>
      </c>
      <c r="G22" s="8">
        <f t="shared" si="0"/>
        <v>0</v>
      </c>
      <c r="H22" s="6">
        <v>0</v>
      </c>
      <c r="I22" s="7">
        <v>0</v>
      </c>
      <c r="J22" s="7">
        <v>0</v>
      </c>
      <c r="K22" s="7">
        <v>0</v>
      </c>
      <c r="L22" s="7">
        <v>356478</v>
      </c>
      <c r="M22" s="7">
        <v>0</v>
      </c>
      <c r="N22" s="7">
        <v>0</v>
      </c>
      <c r="O22" s="7">
        <v>356477</v>
      </c>
      <c r="P22" s="7">
        <v>0</v>
      </c>
      <c r="Q22" s="8">
        <v>149324</v>
      </c>
      <c r="R22" s="6">
        <v>862279</v>
      </c>
      <c r="S22" s="7">
        <v>862279</v>
      </c>
      <c r="T22" s="8">
        <v>0</v>
      </c>
    </row>
    <row r="23" spans="1:20" x14ac:dyDescent="0.25">
      <c r="A23" t="s">
        <v>65</v>
      </c>
      <c r="B23" t="s">
        <v>471</v>
      </c>
      <c r="C23" t="s">
        <v>66</v>
      </c>
      <c r="D23" s="13">
        <v>0</v>
      </c>
      <c r="E23" s="9">
        <v>0</v>
      </c>
      <c r="F23" s="10">
        <v>32898</v>
      </c>
      <c r="G23" s="11">
        <f t="shared" si="0"/>
        <v>-32898</v>
      </c>
      <c r="H23" s="9">
        <v>32898</v>
      </c>
      <c r="I23" s="10">
        <v>32898</v>
      </c>
      <c r="J23" s="10">
        <v>32898</v>
      </c>
      <c r="K23" s="10">
        <v>32898</v>
      </c>
      <c r="L23" s="10">
        <v>32898</v>
      </c>
      <c r="M23" s="10">
        <v>32898</v>
      </c>
      <c r="N23" s="10">
        <v>32898</v>
      </c>
      <c r="O23" s="10">
        <v>32898</v>
      </c>
      <c r="P23" s="10">
        <v>32898</v>
      </c>
      <c r="Q23" s="11">
        <v>65796</v>
      </c>
      <c r="R23" s="9">
        <v>394776</v>
      </c>
      <c r="S23" s="10">
        <v>394776</v>
      </c>
      <c r="T23" s="11">
        <v>0</v>
      </c>
    </row>
    <row r="24" spans="1:20" x14ac:dyDescent="0.25">
      <c r="C24" s="24" t="s">
        <v>16</v>
      </c>
      <c r="D24" s="34">
        <f>SUM(D10:D23)</f>
        <v>36489</v>
      </c>
      <c r="E24" s="35">
        <f t="shared" ref="E24:T24" si="2">SUM(E10:E23)</f>
        <v>28001.26</v>
      </c>
      <c r="F24" s="36">
        <f t="shared" si="2"/>
        <v>854074.26</v>
      </c>
      <c r="G24" s="37">
        <f t="shared" si="0"/>
        <v>-826073</v>
      </c>
      <c r="H24" s="35">
        <f t="shared" si="2"/>
        <v>463164.36000000004</v>
      </c>
      <c r="I24" s="36">
        <f t="shared" si="2"/>
        <v>539859.3600000001</v>
      </c>
      <c r="J24" s="36">
        <f t="shared" si="2"/>
        <v>438358.36000000004</v>
      </c>
      <c r="K24" s="36">
        <f t="shared" si="2"/>
        <v>748941.3600000001</v>
      </c>
      <c r="L24" s="36">
        <f t="shared" si="2"/>
        <v>743908.53</v>
      </c>
      <c r="M24" s="36">
        <f t="shared" si="2"/>
        <v>387429.53</v>
      </c>
      <c r="N24" s="36">
        <f t="shared" si="2"/>
        <v>544680.42999999993</v>
      </c>
      <c r="O24" s="36">
        <f t="shared" si="2"/>
        <v>785835.26</v>
      </c>
      <c r="P24" s="36">
        <f t="shared" si="2"/>
        <v>433355.85</v>
      </c>
      <c r="Q24" s="37">
        <f t="shared" si="2"/>
        <v>1842888</v>
      </c>
      <c r="R24" s="35">
        <f t="shared" si="2"/>
        <v>7818984.2999999998</v>
      </c>
      <c r="S24" s="36">
        <f t="shared" si="2"/>
        <v>7782495.2999999998</v>
      </c>
      <c r="T24" s="37">
        <f t="shared" si="2"/>
        <v>-36489</v>
      </c>
    </row>
    <row r="25" spans="1:20" x14ac:dyDescent="0.25">
      <c r="A25" t="s">
        <v>67</v>
      </c>
      <c r="B25" t="s">
        <v>472</v>
      </c>
      <c r="C25" t="s">
        <v>68</v>
      </c>
      <c r="D25" s="12">
        <v>167983.08</v>
      </c>
      <c r="E25" s="6">
        <v>0</v>
      </c>
      <c r="F25" s="7">
        <v>210000</v>
      </c>
      <c r="G25" s="8">
        <f t="shared" si="0"/>
        <v>-210000</v>
      </c>
      <c r="H25" s="6">
        <v>210000</v>
      </c>
      <c r="I25" s="7">
        <v>210000</v>
      </c>
      <c r="J25" s="7">
        <v>210000</v>
      </c>
      <c r="K25" s="7">
        <v>210000</v>
      </c>
      <c r="L25" s="7">
        <v>210000</v>
      </c>
      <c r="M25" s="7">
        <v>210000</v>
      </c>
      <c r="N25" s="7">
        <v>210000</v>
      </c>
      <c r="O25" s="7">
        <v>210000</v>
      </c>
      <c r="P25" s="7">
        <v>200000</v>
      </c>
      <c r="Q25" s="8">
        <v>200000</v>
      </c>
      <c r="R25" s="6">
        <v>2457983.08</v>
      </c>
      <c r="S25" s="7">
        <v>2500000</v>
      </c>
      <c r="T25" s="8">
        <v>42016.92</v>
      </c>
    </row>
    <row r="26" spans="1:20" x14ac:dyDescent="0.25">
      <c r="A26" t="s">
        <v>69</v>
      </c>
      <c r="B26" t="s">
        <v>472</v>
      </c>
      <c r="C26" t="s">
        <v>70</v>
      </c>
      <c r="D26" s="12">
        <v>327596.74</v>
      </c>
      <c r="E26" s="6">
        <v>0</v>
      </c>
      <c r="F26" s="7">
        <v>315659</v>
      </c>
      <c r="G26" s="8">
        <f t="shared" si="0"/>
        <v>-315659</v>
      </c>
      <c r="H26" s="6">
        <v>315659</v>
      </c>
      <c r="I26" s="7">
        <v>315659</v>
      </c>
      <c r="J26" s="7">
        <v>315659</v>
      </c>
      <c r="K26" s="7">
        <v>315659</v>
      </c>
      <c r="L26" s="7">
        <v>315659</v>
      </c>
      <c r="M26" s="7">
        <v>315659</v>
      </c>
      <c r="N26" s="7">
        <v>315659</v>
      </c>
      <c r="O26" s="7">
        <v>315659</v>
      </c>
      <c r="P26" s="7">
        <v>315659</v>
      </c>
      <c r="Q26" s="8">
        <v>315657</v>
      </c>
      <c r="R26" s="6">
        <v>3799843.74</v>
      </c>
      <c r="S26" s="7">
        <v>3787906</v>
      </c>
      <c r="T26" s="8">
        <v>-11937.74</v>
      </c>
    </row>
    <row r="27" spans="1:20" x14ac:dyDescent="0.25">
      <c r="A27" t="s">
        <v>71</v>
      </c>
      <c r="B27" t="s">
        <v>472</v>
      </c>
      <c r="C27" t="s">
        <v>72</v>
      </c>
      <c r="D27" s="12">
        <v>929704.41</v>
      </c>
      <c r="E27" s="6">
        <v>0</v>
      </c>
      <c r="F27" s="7">
        <v>939773</v>
      </c>
      <c r="G27" s="8">
        <f t="shared" si="0"/>
        <v>-939773</v>
      </c>
      <c r="H27" s="6">
        <v>939773</v>
      </c>
      <c r="I27" s="7">
        <v>1042065</v>
      </c>
      <c r="J27" s="7">
        <v>1042065</v>
      </c>
      <c r="K27" s="7">
        <v>1042065</v>
      </c>
      <c r="L27" s="7">
        <v>1042065</v>
      </c>
      <c r="M27" s="7">
        <v>1042065</v>
      </c>
      <c r="N27" s="7">
        <v>1042065</v>
      </c>
      <c r="O27" s="7">
        <v>1042065</v>
      </c>
      <c r="P27" s="7">
        <v>854379</v>
      </c>
      <c r="Q27" s="8">
        <v>854376</v>
      </c>
      <c r="R27" s="6">
        <v>11812460.41</v>
      </c>
      <c r="S27" s="7">
        <v>11822529</v>
      </c>
      <c r="T27" s="8">
        <v>10068.59</v>
      </c>
    </row>
    <row r="28" spans="1:20" x14ac:dyDescent="0.25">
      <c r="A28" t="s">
        <v>73</v>
      </c>
      <c r="B28" t="s">
        <v>472</v>
      </c>
      <c r="C28" t="s">
        <v>74</v>
      </c>
      <c r="D28" s="12">
        <v>678296.5</v>
      </c>
      <c r="E28" s="6">
        <v>0</v>
      </c>
      <c r="F28" s="7">
        <v>508839</v>
      </c>
      <c r="G28" s="8">
        <f t="shared" si="0"/>
        <v>-508839</v>
      </c>
      <c r="H28" s="6">
        <v>508839</v>
      </c>
      <c r="I28" s="7">
        <v>508839</v>
      </c>
      <c r="J28" s="7">
        <v>508839</v>
      </c>
      <c r="K28" s="7">
        <v>508839</v>
      </c>
      <c r="L28" s="7">
        <v>508839</v>
      </c>
      <c r="M28" s="7">
        <v>508839</v>
      </c>
      <c r="N28" s="7">
        <v>508839</v>
      </c>
      <c r="O28" s="7">
        <v>508839</v>
      </c>
      <c r="P28" s="7">
        <v>367839</v>
      </c>
      <c r="Q28" s="8">
        <v>367839</v>
      </c>
      <c r="R28" s="6">
        <v>5993525.5</v>
      </c>
      <c r="S28" s="7">
        <v>5991499</v>
      </c>
      <c r="T28" s="8">
        <v>-2026.5</v>
      </c>
    </row>
    <row r="29" spans="1:20" x14ac:dyDescent="0.25">
      <c r="A29" t="s">
        <v>75</v>
      </c>
      <c r="B29" t="s">
        <v>472</v>
      </c>
      <c r="C29" t="s">
        <v>76</v>
      </c>
      <c r="D29" s="12">
        <v>0</v>
      </c>
      <c r="E29" s="6">
        <v>0</v>
      </c>
      <c r="F29" s="7">
        <v>0</v>
      </c>
      <c r="G29" s="8">
        <f t="shared" si="0"/>
        <v>0</v>
      </c>
      <c r="H29" s="6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8">
        <v>0</v>
      </c>
      <c r="R29" s="6">
        <v>0</v>
      </c>
      <c r="S29" s="7">
        <v>0</v>
      </c>
      <c r="T29" s="8">
        <v>0</v>
      </c>
    </row>
    <row r="30" spans="1:20" x14ac:dyDescent="0.25">
      <c r="A30" t="s">
        <v>77</v>
      </c>
      <c r="B30" t="s">
        <v>472</v>
      </c>
      <c r="C30" t="s">
        <v>78</v>
      </c>
      <c r="D30" s="12">
        <v>4060.5</v>
      </c>
      <c r="E30" s="6">
        <v>0</v>
      </c>
      <c r="F30" s="7">
        <v>18750</v>
      </c>
      <c r="G30" s="8">
        <f t="shared" si="0"/>
        <v>-18750</v>
      </c>
      <c r="H30" s="6">
        <v>18750</v>
      </c>
      <c r="I30" s="7">
        <v>18750</v>
      </c>
      <c r="J30" s="7">
        <v>18750</v>
      </c>
      <c r="K30" s="7">
        <v>18750</v>
      </c>
      <c r="L30" s="7">
        <v>18750</v>
      </c>
      <c r="M30" s="7">
        <v>18750</v>
      </c>
      <c r="N30" s="7">
        <v>18750</v>
      </c>
      <c r="O30" s="7">
        <v>18750</v>
      </c>
      <c r="P30" s="7">
        <v>18750</v>
      </c>
      <c r="Q30" s="8">
        <v>18750</v>
      </c>
      <c r="R30" s="6">
        <v>210310.5</v>
      </c>
      <c r="S30" s="7">
        <v>225000</v>
      </c>
      <c r="T30" s="8">
        <v>14689.5</v>
      </c>
    </row>
    <row r="31" spans="1:20" x14ac:dyDescent="0.25">
      <c r="A31" t="s">
        <v>79</v>
      </c>
      <c r="B31" t="s">
        <v>472</v>
      </c>
      <c r="C31" t="s">
        <v>80</v>
      </c>
      <c r="D31" s="12">
        <v>75273.77</v>
      </c>
      <c r="E31" s="6">
        <v>0</v>
      </c>
      <c r="F31" s="7">
        <v>300000</v>
      </c>
      <c r="G31" s="8">
        <f t="shared" si="0"/>
        <v>-300000</v>
      </c>
      <c r="H31" s="6">
        <v>300000</v>
      </c>
      <c r="I31" s="7">
        <v>300000</v>
      </c>
      <c r="J31" s="7">
        <v>300000</v>
      </c>
      <c r="K31" s="7">
        <v>300000</v>
      </c>
      <c r="L31" s="7">
        <v>300000</v>
      </c>
      <c r="M31" s="7">
        <v>300000</v>
      </c>
      <c r="N31" s="7">
        <v>300000</v>
      </c>
      <c r="O31" s="7">
        <v>300000</v>
      </c>
      <c r="P31" s="7">
        <v>300000</v>
      </c>
      <c r="Q31" s="8">
        <v>300000</v>
      </c>
      <c r="R31" s="6">
        <v>3375273.77</v>
      </c>
      <c r="S31" s="7">
        <v>3600000</v>
      </c>
      <c r="T31" s="8">
        <v>224726.23</v>
      </c>
    </row>
    <row r="32" spans="1:20" x14ac:dyDescent="0.25">
      <c r="A32" t="s">
        <v>81</v>
      </c>
      <c r="B32" t="s">
        <v>472</v>
      </c>
      <c r="C32" t="s">
        <v>82</v>
      </c>
      <c r="D32" s="13">
        <v>15442.44</v>
      </c>
      <c r="E32" s="9">
        <v>0</v>
      </c>
      <c r="F32" s="10">
        <v>38000</v>
      </c>
      <c r="G32" s="11">
        <f t="shared" si="0"/>
        <v>-38000</v>
      </c>
      <c r="H32" s="9">
        <v>38000</v>
      </c>
      <c r="I32" s="10">
        <v>38000</v>
      </c>
      <c r="J32" s="10">
        <v>38000</v>
      </c>
      <c r="K32" s="10">
        <v>38000</v>
      </c>
      <c r="L32" s="10">
        <v>38000</v>
      </c>
      <c r="M32" s="10">
        <v>38000</v>
      </c>
      <c r="N32" s="10">
        <v>38000</v>
      </c>
      <c r="O32" s="10">
        <v>38000</v>
      </c>
      <c r="P32" s="10">
        <v>36000</v>
      </c>
      <c r="Q32" s="11">
        <v>36000</v>
      </c>
      <c r="R32" s="9">
        <v>429442.44</v>
      </c>
      <c r="S32" s="10">
        <v>452000</v>
      </c>
      <c r="T32" s="11">
        <v>22557.56</v>
      </c>
    </row>
    <row r="33" spans="1:20" x14ac:dyDescent="0.25">
      <c r="C33" s="24" t="s">
        <v>17</v>
      </c>
      <c r="D33" s="34">
        <f>SUM(D25:D32)</f>
        <v>2198357.44</v>
      </c>
      <c r="E33" s="35">
        <f t="shared" ref="E33:T33" si="3">SUM(E25:E32)</f>
        <v>0</v>
      </c>
      <c r="F33" s="36">
        <f t="shared" si="3"/>
        <v>2331021</v>
      </c>
      <c r="G33" s="37">
        <f t="shared" si="0"/>
        <v>-2331021</v>
      </c>
      <c r="H33" s="35">
        <f t="shared" si="3"/>
        <v>2331021</v>
      </c>
      <c r="I33" s="36">
        <f t="shared" si="3"/>
        <v>2433313</v>
      </c>
      <c r="J33" s="36">
        <f t="shared" si="3"/>
        <v>2433313</v>
      </c>
      <c r="K33" s="36">
        <f t="shared" si="3"/>
        <v>2433313</v>
      </c>
      <c r="L33" s="36">
        <f t="shared" si="3"/>
        <v>2433313</v>
      </c>
      <c r="M33" s="36">
        <f t="shared" si="3"/>
        <v>2433313</v>
      </c>
      <c r="N33" s="36">
        <f t="shared" si="3"/>
        <v>2433313</v>
      </c>
      <c r="O33" s="36">
        <f t="shared" si="3"/>
        <v>2433313</v>
      </c>
      <c r="P33" s="36">
        <f t="shared" si="3"/>
        <v>2092627</v>
      </c>
      <c r="Q33" s="37">
        <f t="shared" si="3"/>
        <v>2092622</v>
      </c>
      <c r="R33" s="35">
        <f t="shared" si="3"/>
        <v>28078839.440000001</v>
      </c>
      <c r="S33" s="36">
        <f t="shared" si="3"/>
        <v>28378934</v>
      </c>
      <c r="T33" s="37">
        <f t="shared" si="3"/>
        <v>300094.56</v>
      </c>
    </row>
    <row r="34" spans="1:20" x14ac:dyDescent="0.25">
      <c r="A34" t="s">
        <v>83</v>
      </c>
      <c r="B34" s="51" t="s">
        <v>473</v>
      </c>
      <c r="C34" t="s">
        <v>84</v>
      </c>
      <c r="D34" s="12">
        <v>0</v>
      </c>
      <c r="E34" s="6">
        <v>0</v>
      </c>
      <c r="F34" s="7">
        <v>10000</v>
      </c>
      <c r="G34" s="8">
        <f t="shared" si="0"/>
        <v>-10000</v>
      </c>
      <c r="H34" s="6">
        <v>0</v>
      </c>
      <c r="I34" s="7">
        <v>5000</v>
      </c>
      <c r="J34" s="7">
        <v>5000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8">
        <v>0</v>
      </c>
      <c r="R34" s="6">
        <v>20000</v>
      </c>
      <c r="S34" s="7">
        <v>20000</v>
      </c>
      <c r="T34" s="8">
        <v>0</v>
      </c>
    </row>
    <row r="35" spans="1:20" x14ac:dyDescent="0.25">
      <c r="A35" t="s">
        <v>85</v>
      </c>
      <c r="B35" s="51" t="s">
        <v>473</v>
      </c>
      <c r="C35" t="s">
        <v>86</v>
      </c>
      <c r="D35" s="12">
        <v>0</v>
      </c>
      <c r="E35" s="6">
        <v>22250</v>
      </c>
      <c r="F35" s="7">
        <v>0</v>
      </c>
      <c r="G35" s="8">
        <f t="shared" si="0"/>
        <v>22250</v>
      </c>
      <c r="H35" s="6">
        <v>0</v>
      </c>
      <c r="I35" s="7">
        <v>50000</v>
      </c>
      <c r="J35" s="7">
        <v>0</v>
      </c>
      <c r="K35" s="7">
        <v>0</v>
      </c>
      <c r="L35" s="7">
        <v>70000</v>
      </c>
      <c r="M35" s="7">
        <v>50000</v>
      </c>
      <c r="N35" s="7">
        <v>0</v>
      </c>
      <c r="O35" s="7">
        <v>0</v>
      </c>
      <c r="P35" s="7">
        <v>0</v>
      </c>
      <c r="Q35" s="8">
        <v>0</v>
      </c>
      <c r="R35" s="6">
        <v>170000</v>
      </c>
      <c r="S35" s="7">
        <v>170000</v>
      </c>
      <c r="T35" s="8">
        <v>0</v>
      </c>
    </row>
    <row r="36" spans="1:20" x14ac:dyDescent="0.25">
      <c r="A36" t="s">
        <v>87</v>
      </c>
      <c r="B36" s="51" t="s">
        <v>473</v>
      </c>
      <c r="C36" t="s">
        <v>88</v>
      </c>
      <c r="D36" s="12">
        <v>0</v>
      </c>
      <c r="E36" s="6">
        <v>4200</v>
      </c>
      <c r="F36" s="7">
        <v>5000</v>
      </c>
      <c r="G36" s="8">
        <f t="shared" si="0"/>
        <v>-800</v>
      </c>
      <c r="H36" s="6">
        <v>0</v>
      </c>
      <c r="I36" s="7">
        <v>0</v>
      </c>
      <c r="J36" s="7">
        <v>10000</v>
      </c>
      <c r="K36" s="7">
        <v>5000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8">
        <v>0</v>
      </c>
      <c r="R36" s="6">
        <v>20000</v>
      </c>
      <c r="S36" s="7">
        <v>20000</v>
      </c>
      <c r="T36" s="8">
        <v>0</v>
      </c>
    </row>
    <row r="37" spans="1:20" x14ac:dyDescent="0.25">
      <c r="A37" t="s">
        <v>89</v>
      </c>
      <c r="B37" s="51" t="s">
        <v>473</v>
      </c>
      <c r="C37" t="s">
        <v>90</v>
      </c>
      <c r="D37" s="12">
        <v>0</v>
      </c>
      <c r="E37" s="6">
        <v>0</v>
      </c>
      <c r="F37" s="7">
        <v>10000</v>
      </c>
      <c r="G37" s="8">
        <f t="shared" si="0"/>
        <v>-10000</v>
      </c>
      <c r="H37" s="6">
        <v>5000</v>
      </c>
      <c r="I37" s="7">
        <v>5000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8">
        <v>0</v>
      </c>
      <c r="R37" s="6">
        <v>20000</v>
      </c>
      <c r="S37" s="7">
        <v>20000</v>
      </c>
      <c r="T37" s="8">
        <v>0</v>
      </c>
    </row>
    <row r="38" spans="1:20" x14ac:dyDescent="0.25">
      <c r="A38" t="s">
        <v>91</v>
      </c>
      <c r="B38" s="51" t="s">
        <v>473</v>
      </c>
      <c r="C38" t="s">
        <v>92</v>
      </c>
      <c r="D38" s="12">
        <v>0</v>
      </c>
      <c r="E38" s="6">
        <v>0</v>
      </c>
      <c r="F38" s="7">
        <v>50000</v>
      </c>
      <c r="G38" s="8">
        <f t="shared" si="0"/>
        <v>-50000</v>
      </c>
      <c r="H38" s="6">
        <v>0</v>
      </c>
      <c r="I38" s="7">
        <v>0</v>
      </c>
      <c r="J38" s="7">
        <v>50000</v>
      </c>
      <c r="K38" s="7">
        <v>200000</v>
      </c>
      <c r="L38" s="7">
        <v>130000</v>
      </c>
      <c r="M38" s="7">
        <v>0</v>
      </c>
      <c r="N38" s="7">
        <v>0</v>
      </c>
      <c r="O38" s="7">
        <v>0</v>
      </c>
      <c r="P38" s="7">
        <v>0</v>
      </c>
      <c r="Q38" s="8">
        <v>0</v>
      </c>
      <c r="R38" s="6">
        <v>430000</v>
      </c>
      <c r="S38" s="7">
        <v>430000</v>
      </c>
      <c r="T38" s="8">
        <v>0</v>
      </c>
    </row>
    <row r="39" spans="1:20" x14ac:dyDescent="0.25">
      <c r="A39" t="s">
        <v>93</v>
      </c>
      <c r="B39" s="51" t="s">
        <v>473</v>
      </c>
      <c r="C39" t="s">
        <v>94</v>
      </c>
      <c r="D39" s="12">
        <v>0</v>
      </c>
      <c r="E39" s="6">
        <v>0</v>
      </c>
      <c r="F39" s="7">
        <v>0</v>
      </c>
      <c r="G39" s="8">
        <f t="shared" si="0"/>
        <v>0</v>
      </c>
      <c r="H39" s="6">
        <v>0</v>
      </c>
      <c r="I39" s="7">
        <v>0</v>
      </c>
      <c r="J39" s="7">
        <v>5000</v>
      </c>
      <c r="K39" s="7">
        <v>0</v>
      </c>
      <c r="L39" s="7">
        <v>5000</v>
      </c>
      <c r="M39" s="7">
        <v>0</v>
      </c>
      <c r="N39" s="7">
        <v>0</v>
      </c>
      <c r="O39" s="7">
        <v>0</v>
      </c>
      <c r="P39" s="7">
        <v>0</v>
      </c>
      <c r="Q39" s="8">
        <v>0</v>
      </c>
      <c r="R39" s="6">
        <v>10000</v>
      </c>
      <c r="S39" s="7">
        <v>10000</v>
      </c>
      <c r="T39" s="8">
        <v>0</v>
      </c>
    </row>
    <row r="40" spans="1:20" x14ac:dyDescent="0.25">
      <c r="A40" t="s">
        <v>95</v>
      </c>
      <c r="B40" s="51" t="s">
        <v>473</v>
      </c>
      <c r="C40" t="s">
        <v>96</v>
      </c>
      <c r="D40" s="12">
        <v>370000</v>
      </c>
      <c r="E40" s="6">
        <v>0</v>
      </c>
      <c r="F40" s="7">
        <v>370000</v>
      </c>
      <c r="G40" s="8">
        <f t="shared" si="0"/>
        <v>-370000</v>
      </c>
      <c r="H40" s="6">
        <v>370000</v>
      </c>
      <c r="I40" s="7">
        <v>370000</v>
      </c>
      <c r="J40" s="7">
        <v>370000</v>
      </c>
      <c r="K40" s="7">
        <v>370000</v>
      </c>
      <c r="L40" s="7">
        <v>370000</v>
      </c>
      <c r="M40" s="7">
        <v>370000</v>
      </c>
      <c r="N40" s="7">
        <v>370000</v>
      </c>
      <c r="O40" s="7">
        <v>370000</v>
      </c>
      <c r="P40" s="7">
        <v>370000</v>
      </c>
      <c r="Q40" s="8">
        <v>370000</v>
      </c>
      <c r="R40" s="6">
        <v>4440000</v>
      </c>
      <c r="S40" s="7">
        <v>4440000</v>
      </c>
      <c r="T40" s="8">
        <v>0</v>
      </c>
    </row>
    <row r="41" spans="1:20" x14ac:dyDescent="0.25">
      <c r="A41" t="s">
        <v>97</v>
      </c>
      <c r="B41" s="51" t="s">
        <v>473</v>
      </c>
      <c r="C41" t="s">
        <v>98</v>
      </c>
      <c r="D41" s="12">
        <v>0</v>
      </c>
      <c r="E41" s="6">
        <v>0</v>
      </c>
      <c r="F41" s="7">
        <v>0</v>
      </c>
      <c r="G41" s="8">
        <f t="shared" si="0"/>
        <v>0</v>
      </c>
      <c r="H41" s="6">
        <v>0</v>
      </c>
      <c r="I41" s="7">
        <v>0</v>
      </c>
      <c r="J41" s="7">
        <v>0</v>
      </c>
      <c r="K41" s="7">
        <v>0</v>
      </c>
      <c r="L41" s="7">
        <v>10000</v>
      </c>
      <c r="M41" s="7">
        <v>0</v>
      </c>
      <c r="N41" s="7">
        <v>0</v>
      </c>
      <c r="O41" s="7">
        <v>0</v>
      </c>
      <c r="P41" s="7">
        <v>0</v>
      </c>
      <c r="Q41" s="8">
        <v>0</v>
      </c>
      <c r="R41" s="6">
        <v>10000</v>
      </c>
      <c r="S41" s="7">
        <v>10000</v>
      </c>
      <c r="T41" s="8">
        <v>0</v>
      </c>
    </row>
    <row r="42" spans="1:20" x14ac:dyDescent="0.25">
      <c r="A42" t="s">
        <v>99</v>
      </c>
      <c r="B42" s="51" t="s">
        <v>473</v>
      </c>
      <c r="C42" t="s">
        <v>100</v>
      </c>
      <c r="D42" s="12">
        <v>0</v>
      </c>
      <c r="E42" s="6">
        <v>0</v>
      </c>
      <c r="F42" s="7">
        <v>0</v>
      </c>
      <c r="G42" s="8">
        <f t="shared" si="0"/>
        <v>0</v>
      </c>
      <c r="H42" s="6">
        <v>40000</v>
      </c>
      <c r="I42" s="7">
        <v>0</v>
      </c>
      <c r="J42" s="7">
        <v>0</v>
      </c>
      <c r="K42" s="7">
        <v>40000</v>
      </c>
      <c r="L42" s="7">
        <v>0</v>
      </c>
      <c r="M42" s="7">
        <v>0</v>
      </c>
      <c r="N42" s="7">
        <v>40000</v>
      </c>
      <c r="O42" s="7">
        <v>0</v>
      </c>
      <c r="P42" s="7">
        <v>0</v>
      </c>
      <c r="Q42" s="8">
        <v>40000</v>
      </c>
      <c r="R42" s="6">
        <v>160000</v>
      </c>
      <c r="S42" s="7">
        <v>160000</v>
      </c>
      <c r="T42" s="8">
        <v>0</v>
      </c>
    </row>
    <row r="43" spans="1:20" x14ac:dyDescent="0.25">
      <c r="A43" t="s">
        <v>101</v>
      </c>
      <c r="B43" s="51" t="s">
        <v>473</v>
      </c>
      <c r="C43" t="s">
        <v>102</v>
      </c>
      <c r="D43" s="12">
        <v>0</v>
      </c>
      <c r="E43" s="6">
        <v>0</v>
      </c>
      <c r="F43" s="7">
        <v>45000</v>
      </c>
      <c r="G43" s="8">
        <f t="shared" si="0"/>
        <v>-45000</v>
      </c>
      <c r="H43" s="6">
        <v>72500</v>
      </c>
      <c r="I43" s="7">
        <v>72500</v>
      </c>
      <c r="J43" s="7">
        <v>72500</v>
      </c>
      <c r="K43" s="7">
        <v>72500</v>
      </c>
      <c r="L43" s="7">
        <v>72500</v>
      </c>
      <c r="M43" s="7">
        <v>72500</v>
      </c>
      <c r="N43" s="7">
        <v>72500</v>
      </c>
      <c r="O43" s="7">
        <v>77500</v>
      </c>
      <c r="P43" s="7">
        <v>77500</v>
      </c>
      <c r="Q43" s="8">
        <v>77500</v>
      </c>
      <c r="R43" s="6">
        <v>785000</v>
      </c>
      <c r="S43" s="7">
        <v>830000</v>
      </c>
      <c r="T43" s="8">
        <v>45000</v>
      </c>
    </row>
    <row r="44" spans="1:20" x14ac:dyDescent="0.25">
      <c r="A44" t="s">
        <v>103</v>
      </c>
      <c r="B44" s="51" t="s">
        <v>473</v>
      </c>
      <c r="C44" t="s">
        <v>104</v>
      </c>
      <c r="D44" s="12">
        <v>0</v>
      </c>
      <c r="E44" s="6">
        <v>0</v>
      </c>
      <c r="F44" s="7">
        <v>0</v>
      </c>
      <c r="G44" s="8">
        <f t="shared" si="0"/>
        <v>0</v>
      </c>
      <c r="H44" s="6">
        <v>0</v>
      </c>
      <c r="I44" s="7">
        <v>0</v>
      </c>
      <c r="J44" s="7">
        <v>0</v>
      </c>
      <c r="K44" s="7">
        <v>50000</v>
      </c>
      <c r="L44" s="7">
        <v>50000</v>
      </c>
      <c r="M44" s="7">
        <v>5000</v>
      </c>
      <c r="N44" s="7">
        <v>0</v>
      </c>
      <c r="O44" s="7">
        <v>0</v>
      </c>
      <c r="P44" s="7">
        <v>0</v>
      </c>
      <c r="Q44" s="8">
        <v>0</v>
      </c>
      <c r="R44" s="6">
        <v>105000</v>
      </c>
      <c r="S44" s="7">
        <v>105000</v>
      </c>
      <c r="T44" s="8">
        <v>0</v>
      </c>
    </row>
    <row r="45" spans="1:20" x14ac:dyDescent="0.25">
      <c r="A45" t="s">
        <v>105</v>
      </c>
      <c r="B45" s="51" t="s">
        <v>473</v>
      </c>
      <c r="C45" t="s">
        <v>106</v>
      </c>
      <c r="D45" s="12">
        <v>0</v>
      </c>
      <c r="E45" s="6">
        <v>0</v>
      </c>
      <c r="F45" s="7">
        <v>0</v>
      </c>
      <c r="G45" s="8">
        <f t="shared" si="0"/>
        <v>0</v>
      </c>
      <c r="H45" s="6">
        <v>50000</v>
      </c>
      <c r="I45" s="7">
        <v>50000</v>
      </c>
      <c r="J45" s="7">
        <v>50000</v>
      </c>
      <c r="K45" s="7">
        <v>40000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8">
        <v>0</v>
      </c>
      <c r="R45" s="6">
        <v>190000</v>
      </c>
      <c r="S45" s="7">
        <v>190000</v>
      </c>
      <c r="T45" s="8">
        <v>0</v>
      </c>
    </row>
    <row r="46" spans="1:20" x14ac:dyDescent="0.25">
      <c r="A46" t="s">
        <v>107</v>
      </c>
      <c r="B46" s="51" t="s">
        <v>473</v>
      </c>
      <c r="C46" t="s">
        <v>108</v>
      </c>
      <c r="D46" s="12">
        <v>0</v>
      </c>
      <c r="E46" s="6">
        <v>0</v>
      </c>
      <c r="F46" s="7">
        <v>0</v>
      </c>
      <c r="G46" s="8">
        <f t="shared" si="0"/>
        <v>0</v>
      </c>
      <c r="H46" s="6">
        <v>0</v>
      </c>
      <c r="I46" s="7">
        <v>0</v>
      </c>
      <c r="J46" s="7">
        <v>0</v>
      </c>
      <c r="K46" s="7">
        <v>0</v>
      </c>
      <c r="L46" s="7">
        <v>0</v>
      </c>
      <c r="M46" s="7">
        <v>50000</v>
      </c>
      <c r="N46" s="7">
        <v>50000</v>
      </c>
      <c r="O46" s="7">
        <v>50000</v>
      </c>
      <c r="P46" s="7">
        <v>40000</v>
      </c>
      <c r="Q46" s="8">
        <v>0</v>
      </c>
      <c r="R46" s="6">
        <v>190000</v>
      </c>
      <c r="S46" s="7">
        <v>190000</v>
      </c>
      <c r="T46" s="8">
        <v>0</v>
      </c>
    </row>
    <row r="47" spans="1:20" x14ac:dyDescent="0.25">
      <c r="A47" t="s">
        <v>109</v>
      </c>
      <c r="B47" s="51" t="s">
        <v>473</v>
      </c>
      <c r="C47" t="s">
        <v>110</v>
      </c>
      <c r="D47" s="12">
        <v>0</v>
      </c>
      <c r="E47" s="6">
        <v>0</v>
      </c>
      <c r="F47" s="7">
        <v>50000</v>
      </c>
      <c r="G47" s="8">
        <f t="shared" si="0"/>
        <v>-50000</v>
      </c>
      <c r="H47" s="6">
        <v>25000</v>
      </c>
      <c r="I47" s="7">
        <v>25000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8">
        <v>0</v>
      </c>
      <c r="R47" s="6">
        <v>100000</v>
      </c>
      <c r="S47" s="7">
        <v>150000</v>
      </c>
      <c r="T47" s="8">
        <v>50000</v>
      </c>
    </row>
    <row r="48" spans="1:20" x14ac:dyDescent="0.25">
      <c r="A48" t="s">
        <v>111</v>
      </c>
      <c r="B48" s="51" t="s">
        <v>473</v>
      </c>
      <c r="C48" t="s">
        <v>112</v>
      </c>
      <c r="D48" s="12">
        <v>0</v>
      </c>
      <c r="E48" s="6">
        <v>0</v>
      </c>
      <c r="F48" s="7">
        <v>200000</v>
      </c>
      <c r="G48" s="8">
        <f t="shared" si="0"/>
        <v>-200000</v>
      </c>
      <c r="H48" s="6">
        <v>200000</v>
      </c>
      <c r="I48" s="7">
        <v>200000</v>
      </c>
      <c r="J48" s="7">
        <v>200000</v>
      </c>
      <c r="K48" s="7">
        <v>200000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8">
        <v>0</v>
      </c>
      <c r="R48" s="6">
        <v>1000000</v>
      </c>
      <c r="S48" s="7">
        <v>1200000</v>
      </c>
      <c r="T48" s="8">
        <v>200000</v>
      </c>
    </row>
    <row r="49" spans="1:20" x14ac:dyDescent="0.25">
      <c r="A49" t="s">
        <v>113</v>
      </c>
      <c r="B49" s="51" t="s">
        <v>473</v>
      </c>
      <c r="C49" t="s">
        <v>114</v>
      </c>
      <c r="D49" s="12">
        <v>0</v>
      </c>
      <c r="E49" s="6">
        <v>0</v>
      </c>
      <c r="F49" s="7">
        <v>40555.56</v>
      </c>
      <c r="G49" s="8">
        <f t="shared" si="0"/>
        <v>-40555.56</v>
      </c>
      <c r="H49" s="6">
        <v>40555.56</v>
      </c>
      <c r="I49" s="7">
        <v>40555.56</v>
      </c>
      <c r="J49" s="7">
        <v>40555.56</v>
      </c>
      <c r="K49" s="7">
        <v>40555.56</v>
      </c>
      <c r="L49" s="7">
        <v>40555.56</v>
      </c>
      <c r="M49" s="7">
        <v>40555.56</v>
      </c>
      <c r="N49" s="7">
        <v>40555.56</v>
      </c>
      <c r="O49" s="7">
        <v>0</v>
      </c>
      <c r="P49" s="7">
        <v>0</v>
      </c>
      <c r="Q49" s="8">
        <v>0</v>
      </c>
      <c r="R49" s="6">
        <v>324444.48</v>
      </c>
      <c r="S49" s="7">
        <v>365000.04</v>
      </c>
      <c r="T49" s="8">
        <v>40555.56</v>
      </c>
    </row>
    <row r="50" spans="1:20" x14ac:dyDescent="0.25">
      <c r="A50" t="s">
        <v>115</v>
      </c>
      <c r="B50" s="51" t="s">
        <v>473</v>
      </c>
      <c r="C50" t="s">
        <v>116</v>
      </c>
      <c r="D50" s="13">
        <v>0</v>
      </c>
      <c r="E50" s="9">
        <v>0</v>
      </c>
      <c r="F50" s="10">
        <v>0</v>
      </c>
      <c r="G50" s="11">
        <f t="shared" si="0"/>
        <v>0</v>
      </c>
      <c r="H50" s="9">
        <v>200000</v>
      </c>
      <c r="I50" s="10">
        <v>0</v>
      </c>
      <c r="J50" s="10">
        <v>0</v>
      </c>
      <c r="K50" s="10">
        <v>200000</v>
      </c>
      <c r="L50" s="10">
        <v>0</v>
      </c>
      <c r="M50" s="10">
        <v>0</v>
      </c>
      <c r="N50" s="10">
        <v>200000</v>
      </c>
      <c r="O50" s="10">
        <v>0</v>
      </c>
      <c r="P50" s="10">
        <v>0</v>
      </c>
      <c r="Q50" s="11">
        <v>200000</v>
      </c>
      <c r="R50" s="9">
        <v>800000</v>
      </c>
      <c r="S50" s="10">
        <v>800000</v>
      </c>
      <c r="T50" s="11">
        <v>0</v>
      </c>
    </row>
    <row r="51" spans="1:20" x14ac:dyDescent="0.25">
      <c r="C51" s="24" t="s">
        <v>18</v>
      </c>
      <c r="D51" s="34">
        <f>SUM(D34:D50)</f>
        <v>370000</v>
      </c>
      <c r="E51" s="35">
        <f t="shared" ref="E51:T51" si="4">SUM(E34:E50)</f>
        <v>26450</v>
      </c>
      <c r="F51" s="36">
        <f t="shared" si="4"/>
        <v>780555.56</v>
      </c>
      <c r="G51" s="37">
        <f t="shared" si="0"/>
        <v>-754105.56</v>
      </c>
      <c r="H51" s="35">
        <f t="shared" si="4"/>
        <v>1003055.56</v>
      </c>
      <c r="I51" s="36">
        <f t="shared" si="4"/>
        <v>818055.56</v>
      </c>
      <c r="J51" s="36">
        <f t="shared" si="4"/>
        <v>803055.56</v>
      </c>
      <c r="K51" s="36">
        <f t="shared" si="4"/>
        <v>1218055.56</v>
      </c>
      <c r="L51" s="36">
        <f t="shared" si="4"/>
        <v>748055.56</v>
      </c>
      <c r="M51" s="36">
        <f t="shared" si="4"/>
        <v>588055.56000000006</v>
      </c>
      <c r="N51" s="36">
        <f t="shared" si="4"/>
        <v>773055.56</v>
      </c>
      <c r="O51" s="36">
        <f t="shared" si="4"/>
        <v>497500</v>
      </c>
      <c r="P51" s="36">
        <f t="shared" si="4"/>
        <v>487500</v>
      </c>
      <c r="Q51" s="37">
        <f t="shared" si="4"/>
        <v>687500</v>
      </c>
      <c r="R51" s="35">
        <f t="shared" si="4"/>
        <v>8774444.4800000004</v>
      </c>
      <c r="S51" s="36">
        <f t="shared" si="4"/>
        <v>9110000.0399999991</v>
      </c>
      <c r="T51" s="37">
        <f t="shared" si="4"/>
        <v>335555.56</v>
      </c>
    </row>
    <row r="52" spans="1:20" x14ac:dyDescent="0.25">
      <c r="A52" t="s">
        <v>117</v>
      </c>
      <c r="B52" t="s">
        <v>474</v>
      </c>
      <c r="C52" t="s">
        <v>118</v>
      </c>
      <c r="D52" s="12">
        <v>0</v>
      </c>
      <c r="E52" s="6">
        <v>0</v>
      </c>
      <c r="F52" s="7">
        <v>0</v>
      </c>
      <c r="G52" s="8">
        <f t="shared" si="0"/>
        <v>0</v>
      </c>
      <c r="H52" s="6">
        <v>20000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8">
        <v>0</v>
      </c>
      <c r="R52" s="6">
        <v>20000</v>
      </c>
      <c r="S52" s="7">
        <v>20000</v>
      </c>
      <c r="T52" s="8">
        <v>0</v>
      </c>
    </row>
    <row r="53" spans="1:20" x14ac:dyDescent="0.25">
      <c r="A53" t="s">
        <v>119</v>
      </c>
      <c r="B53" t="s">
        <v>474</v>
      </c>
      <c r="C53" t="s">
        <v>120</v>
      </c>
      <c r="D53" s="12">
        <v>0</v>
      </c>
      <c r="E53" s="6">
        <v>0</v>
      </c>
      <c r="F53" s="7">
        <v>0</v>
      </c>
      <c r="G53" s="8">
        <f t="shared" si="0"/>
        <v>0</v>
      </c>
      <c r="H53" s="6">
        <v>0</v>
      </c>
      <c r="I53" s="7">
        <v>0</v>
      </c>
      <c r="J53" s="7">
        <v>0</v>
      </c>
      <c r="K53" s="7">
        <v>0</v>
      </c>
      <c r="L53" s="7">
        <v>35200</v>
      </c>
      <c r="M53" s="7">
        <v>0</v>
      </c>
      <c r="N53" s="7">
        <v>0</v>
      </c>
      <c r="O53" s="7">
        <v>0</v>
      </c>
      <c r="P53" s="7">
        <v>0</v>
      </c>
      <c r="Q53" s="8">
        <v>0</v>
      </c>
      <c r="R53" s="6">
        <v>35200</v>
      </c>
      <c r="S53" s="7">
        <v>35200</v>
      </c>
      <c r="T53" s="8">
        <v>0</v>
      </c>
    </row>
    <row r="54" spans="1:20" x14ac:dyDescent="0.25">
      <c r="A54" t="s">
        <v>121</v>
      </c>
      <c r="B54" t="s">
        <v>474</v>
      </c>
      <c r="C54" t="s">
        <v>122</v>
      </c>
      <c r="D54" s="12">
        <v>83333.33</v>
      </c>
      <c r="E54" s="6">
        <v>0</v>
      </c>
      <c r="F54" s="7">
        <v>83333.33</v>
      </c>
      <c r="G54" s="8">
        <f t="shared" si="0"/>
        <v>-83333.33</v>
      </c>
      <c r="H54" s="6">
        <v>83333.33</v>
      </c>
      <c r="I54" s="7">
        <v>83333.33</v>
      </c>
      <c r="J54" s="7">
        <v>83333.33</v>
      </c>
      <c r="K54" s="7">
        <v>83333.33</v>
      </c>
      <c r="L54" s="7">
        <v>83333.33</v>
      </c>
      <c r="M54" s="7">
        <v>83333.33</v>
      </c>
      <c r="N54" s="7">
        <v>83333.33</v>
      </c>
      <c r="O54" s="7">
        <v>83333.33</v>
      </c>
      <c r="P54" s="7">
        <v>83333.33</v>
      </c>
      <c r="Q54" s="8">
        <v>83333.37</v>
      </c>
      <c r="R54" s="6">
        <v>1000000</v>
      </c>
      <c r="S54" s="7">
        <v>1000000</v>
      </c>
      <c r="T54" s="8">
        <v>0</v>
      </c>
    </row>
    <row r="55" spans="1:20" x14ac:dyDescent="0.25">
      <c r="A55" t="s">
        <v>123</v>
      </c>
      <c r="B55" t="s">
        <v>474</v>
      </c>
      <c r="C55" t="s">
        <v>124</v>
      </c>
      <c r="D55" s="12">
        <v>0</v>
      </c>
      <c r="E55" s="6">
        <v>0</v>
      </c>
      <c r="F55" s="7">
        <v>0</v>
      </c>
      <c r="G55" s="8">
        <f t="shared" si="0"/>
        <v>0</v>
      </c>
      <c r="H55" s="6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250000</v>
      </c>
      <c r="Q55" s="8">
        <v>0</v>
      </c>
      <c r="R55" s="6">
        <v>250000</v>
      </c>
      <c r="S55" s="7">
        <v>250000</v>
      </c>
      <c r="T55" s="8">
        <v>0</v>
      </c>
    </row>
    <row r="56" spans="1:20" x14ac:dyDescent="0.25">
      <c r="A56" t="s">
        <v>125</v>
      </c>
      <c r="B56" t="s">
        <v>474</v>
      </c>
      <c r="C56" t="s">
        <v>126</v>
      </c>
      <c r="D56" s="12">
        <v>0</v>
      </c>
      <c r="E56" s="6">
        <v>0</v>
      </c>
      <c r="F56" s="7">
        <v>0</v>
      </c>
      <c r="G56" s="8">
        <f t="shared" si="0"/>
        <v>0</v>
      </c>
      <c r="H56" s="6">
        <v>0</v>
      </c>
      <c r="I56" s="7">
        <v>2500</v>
      </c>
      <c r="J56" s="7">
        <v>2500</v>
      </c>
      <c r="K56" s="7">
        <v>2500</v>
      </c>
      <c r="L56" s="7">
        <v>2500</v>
      </c>
      <c r="M56" s="7">
        <v>5000</v>
      </c>
      <c r="N56" s="7">
        <v>5000</v>
      </c>
      <c r="O56" s="7">
        <v>5000</v>
      </c>
      <c r="P56" s="7">
        <v>5000</v>
      </c>
      <c r="Q56" s="8">
        <v>10000</v>
      </c>
      <c r="R56" s="6">
        <v>40000</v>
      </c>
      <c r="S56" s="7">
        <v>40000</v>
      </c>
      <c r="T56" s="8">
        <v>0</v>
      </c>
    </row>
    <row r="57" spans="1:20" x14ac:dyDescent="0.25">
      <c r="A57" t="s">
        <v>127</v>
      </c>
      <c r="B57" t="s">
        <v>474</v>
      </c>
      <c r="C57" t="s">
        <v>128</v>
      </c>
      <c r="D57" s="12">
        <v>0</v>
      </c>
      <c r="E57" s="6">
        <v>0</v>
      </c>
      <c r="F57" s="7">
        <v>270000</v>
      </c>
      <c r="G57" s="8">
        <f t="shared" si="0"/>
        <v>-270000</v>
      </c>
      <c r="H57" s="6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8">
        <v>0</v>
      </c>
      <c r="R57" s="6">
        <v>270000</v>
      </c>
      <c r="S57" s="7">
        <v>270000</v>
      </c>
      <c r="T57" s="8">
        <v>0</v>
      </c>
    </row>
    <row r="58" spans="1:20" x14ac:dyDescent="0.25">
      <c r="A58" t="s">
        <v>129</v>
      </c>
      <c r="B58" t="s">
        <v>474</v>
      </c>
      <c r="C58" t="s">
        <v>130</v>
      </c>
      <c r="D58" s="12">
        <v>0</v>
      </c>
      <c r="E58" s="6">
        <v>0</v>
      </c>
      <c r="F58" s="7">
        <v>0</v>
      </c>
      <c r="G58" s="8">
        <f t="shared" si="0"/>
        <v>0</v>
      </c>
      <c r="H58" s="6">
        <v>75000</v>
      </c>
      <c r="I58" s="7">
        <v>0</v>
      </c>
      <c r="J58" s="7">
        <v>0</v>
      </c>
      <c r="K58" s="7">
        <v>10000</v>
      </c>
      <c r="L58" s="7">
        <v>0</v>
      </c>
      <c r="M58" s="7">
        <v>0</v>
      </c>
      <c r="N58" s="7">
        <v>10000</v>
      </c>
      <c r="O58" s="7">
        <v>0</v>
      </c>
      <c r="P58" s="7">
        <v>0</v>
      </c>
      <c r="Q58" s="8">
        <v>5000</v>
      </c>
      <c r="R58" s="6">
        <v>100000</v>
      </c>
      <c r="S58" s="7">
        <v>100000</v>
      </c>
      <c r="T58" s="8">
        <v>0</v>
      </c>
    </row>
    <row r="59" spans="1:20" x14ac:dyDescent="0.25">
      <c r="A59" t="s">
        <v>131</v>
      </c>
      <c r="B59" t="s">
        <v>474</v>
      </c>
      <c r="C59" t="s">
        <v>132</v>
      </c>
      <c r="D59" s="12">
        <v>0</v>
      </c>
      <c r="E59" s="6">
        <v>0</v>
      </c>
      <c r="F59" s="7">
        <v>12500</v>
      </c>
      <c r="G59" s="8">
        <f t="shared" si="0"/>
        <v>-12500</v>
      </c>
      <c r="H59" s="6">
        <v>12500</v>
      </c>
      <c r="I59" s="7">
        <v>12500</v>
      </c>
      <c r="J59" s="7">
        <v>12500</v>
      </c>
      <c r="K59" s="7">
        <v>12500</v>
      </c>
      <c r="L59" s="7">
        <v>12500</v>
      </c>
      <c r="M59" s="7">
        <v>12500</v>
      </c>
      <c r="N59" s="7">
        <v>12500</v>
      </c>
      <c r="O59" s="7">
        <v>12500</v>
      </c>
      <c r="P59" s="7">
        <v>12500</v>
      </c>
      <c r="Q59" s="8">
        <v>25000</v>
      </c>
      <c r="R59" s="6">
        <v>150000</v>
      </c>
      <c r="S59" s="7">
        <v>150000</v>
      </c>
      <c r="T59" s="8">
        <v>0</v>
      </c>
    </row>
    <row r="60" spans="1:20" x14ac:dyDescent="0.25">
      <c r="A60" t="s">
        <v>133</v>
      </c>
      <c r="B60" t="s">
        <v>474</v>
      </c>
      <c r="C60" t="s">
        <v>134</v>
      </c>
      <c r="D60" s="12">
        <v>0</v>
      </c>
      <c r="E60" s="6">
        <v>0</v>
      </c>
      <c r="F60" s="7">
        <v>5417</v>
      </c>
      <c r="G60" s="8">
        <f t="shared" si="0"/>
        <v>-5417</v>
      </c>
      <c r="H60" s="6">
        <v>5417</v>
      </c>
      <c r="I60" s="7">
        <v>5417</v>
      </c>
      <c r="J60" s="7">
        <v>5417</v>
      </c>
      <c r="K60" s="7">
        <v>5417</v>
      </c>
      <c r="L60" s="7">
        <v>5417</v>
      </c>
      <c r="M60" s="7">
        <v>5417</v>
      </c>
      <c r="N60" s="7">
        <v>5417</v>
      </c>
      <c r="O60" s="7">
        <v>5417</v>
      </c>
      <c r="P60" s="7">
        <v>5417</v>
      </c>
      <c r="Q60" s="8">
        <v>10830</v>
      </c>
      <c r="R60" s="6">
        <v>65000</v>
      </c>
      <c r="S60" s="7">
        <v>65000</v>
      </c>
      <c r="T60" s="8">
        <v>0</v>
      </c>
    </row>
    <row r="61" spans="1:20" x14ac:dyDescent="0.25">
      <c r="A61" t="s">
        <v>135</v>
      </c>
      <c r="B61" t="s">
        <v>474</v>
      </c>
      <c r="C61" t="s">
        <v>136</v>
      </c>
      <c r="D61" s="12">
        <v>0</v>
      </c>
      <c r="E61" s="6">
        <v>0</v>
      </c>
      <c r="F61" s="7">
        <v>18250</v>
      </c>
      <c r="G61" s="8">
        <f t="shared" si="0"/>
        <v>-18250</v>
      </c>
      <c r="H61" s="6">
        <v>18250</v>
      </c>
      <c r="I61" s="7">
        <v>55917</v>
      </c>
      <c r="J61" s="7">
        <v>55917</v>
      </c>
      <c r="K61" s="7">
        <v>55917</v>
      </c>
      <c r="L61" s="7">
        <v>46500</v>
      </c>
      <c r="M61" s="7">
        <v>46500</v>
      </c>
      <c r="N61" s="7">
        <v>46500</v>
      </c>
      <c r="O61" s="7">
        <v>27667</v>
      </c>
      <c r="P61" s="7">
        <v>27667</v>
      </c>
      <c r="Q61" s="8">
        <v>53490</v>
      </c>
      <c r="R61" s="6">
        <v>452575</v>
      </c>
      <c r="S61" s="7">
        <v>452575</v>
      </c>
      <c r="T61" s="8">
        <v>0</v>
      </c>
    </row>
    <row r="62" spans="1:20" x14ac:dyDescent="0.25">
      <c r="A62" t="s">
        <v>137</v>
      </c>
      <c r="B62" t="s">
        <v>474</v>
      </c>
      <c r="C62" t="s">
        <v>138</v>
      </c>
      <c r="D62" s="12">
        <v>0</v>
      </c>
      <c r="E62" s="6">
        <v>0</v>
      </c>
      <c r="F62" s="7">
        <v>12500</v>
      </c>
      <c r="G62" s="8">
        <f t="shared" si="0"/>
        <v>-12500</v>
      </c>
      <c r="H62" s="6">
        <v>12500</v>
      </c>
      <c r="I62" s="7">
        <v>12500</v>
      </c>
      <c r="J62" s="7">
        <v>12500</v>
      </c>
      <c r="K62" s="7">
        <v>12500</v>
      </c>
      <c r="L62" s="7">
        <v>12500</v>
      </c>
      <c r="M62" s="7">
        <v>12500</v>
      </c>
      <c r="N62" s="7">
        <v>12500</v>
      </c>
      <c r="O62" s="7">
        <v>12500</v>
      </c>
      <c r="P62" s="7">
        <v>12500</v>
      </c>
      <c r="Q62" s="8">
        <v>25000</v>
      </c>
      <c r="R62" s="6">
        <v>150000</v>
      </c>
      <c r="S62" s="7">
        <v>150000</v>
      </c>
      <c r="T62" s="8">
        <v>0</v>
      </c>
    </row>
    <row r="63" spans="1:20" x14ac:dyDescent="0.25">
      <c r="A63" t="s">
        <v>139</v>
      </c>
      <c r="B63" t="s">
        <v>474</v>
      </c>
      <c r="C63" t="s">
        <v>140</v>
      </c>
      <c r="D63" s="12">
        <v>0</v>
      </c>
      <c r="E63" s="6">
        <v>0</v>
      </c>
      <c r="F63" s="7">
        <v>0</v>
      </c>
      <c r="G63" s="8">
        <f t="shared" si="0"/>
        <v>0</v>
      </c>
      <c r="H63" s="6">
        <v>100000</v>
      </c>
      <c r="I63" s="7">
        <v>0</v>
      </c>
      <c r="J63" s="7">
        <v>0</v>
      </c>
      <c r="K63" s="7">
        <v>100000</v>
      </c>
      <c r="L63" s="7">
        <v>0</v>
      </c>
      <c r="M63" s="7">
        <v>0</v>
      </c>
      <c r="N63" s="7">
        <v>100000</v>
      </c>
      <c r="O63" s="7">
        <v>0</v>
      </c>
      <c r="P63" s="7">
        <v>0</v>
      </c>
      <c r="Q63" s="8">
        <v>100000</v>
      </c>
      <c r="R63" s="6">
        <v>400000</v>
      </c>
      <c r="S63" s="7">
        <v>400000</v>
      </c>
      <c r="T63" s="8">
        <v>0</v>
      </c>
    </row>
    <row r="64" spans="1:20" x14ac:dyDescent="0.25">
      <c r="A64" t="s">
        <v>141</v>
      </c>
      <c r="B64" t="s">
        <v>474</v>
      </c>
      <c r="C64" t="s">
        <v>142</v>
      </c>
      <c r="D64" s="12">
        <v>0</v>
      </c>
      <c r="E64" s="6">
        <v>0</v>
      </c>
      <c r="F64" s="7">
        <v>62500</v>
      </c>
      <c r="G64" s="8">
        <f t="shared" si="0"/>
        <v>-62500</v>
      </c>
      <c r="H64" s="6">
        <v>62500</v>
      </c>
      <c r="I64" s="7">
        <v>62500</v>
      </c>
      <c r="J64" s="7">
        <v>62500</v>
      </c>
      <c r="K64" s="7">
        <v>62500</v>
      </c>
      <c r="L64" s="7">
        <v>62500</v>
      </c>
      <c r="M64" s="7">
        <v>62500</v>
      </c>
      <c r="N64" s="7">
        <v>62500</v>
      </c>
      <c r="O64" s="7">
        <v>62500</v>
      </c>
      <c r="P64" s="7">
        <v>62500</v>
      </c>
      <c r="Q64" s="8">
        <v>125000</v>
      </c>
      <c r="R64" s="6">
        <v>750000</v>
      </c>
      <c r="S64" s="7">
        <v>750000</v>
      </c>
      <c r="T64" s="8">
        <v>0</v>
      </c>
    </row>
    <row r="65" spans="1:20" x14ac:dyDescent="0.25">
      <c r="A65" t="s">
        <v>143</v>
      </c>
      <c r="B65" t="s">
        <v>474</v>
      </c>
      <c r="C65" t="s">
        <v>144</v>
      </c>
      <c r="D65" s="12">
        <v>0</v>
      </c>
      <c r="E65" s="6">
        <v>0</v>
      </c>
      <c r="F65" s="7">
        <v>5000</v>
      </c>
      <c r="G65" s="8">
        <f t="shared" si="0"/>
        <v>-5000</v>
      </c>
      <c r="H65" s="6">
        <v>5000</v>
      </c>
      <c r="I65" s="7">
        <v>5000</v>
      </c>
      <c r="J65" s="7">
        <v>5000</v>
      </c>
      <c r="K65" s="7">
        <v>5000</v>
      </c>
      <c r="L65" s="7">
        <v>5000</v>
      </c>
      <c r="M65" s="7">
        <v>5000</v>
      </c>
      <c r="N65" s="7">
        <v>5000</v>
      </c>
      <c r="O65" s="7">
        <v>5000</v>
      </c>
      <c r="P65" s="7">
        <v>5000</v>
      </c>
      <c r="Q65" s="8">
        <v>10000</v>
      </c>
      <c r="R65" s="6">
        <v>60000</v>
      </c>
      <c r="S65" s="7">
        <v>60000</v>
      </c>
      <c r="T65" s="8">
        <v>0</v>
      </c>
    </row>
    <row r="66" spans="1:20" x14ac:dyDescent="0.25">
      <c r="A66" t="s">
        <v>145</v>
      </c>
      <c r="B66" t="s">
        <v>474</v>
      </c>
      <c r="C66" t="s">
        <v>146</v>
      </c>
      <c r="D66" s="12">
        <v>0</v>
      </c>
      <c r="E66" s="6">
        <v>0</v>
      </c>
      <c r="F66" s="7">
        <v>4994</v>
      </c>
      <c r="G66" s="8">
        <f t="shared" si="0"/>
        <v>-4994</v>
      </c>
      <c r="H66" s="6">
        <v>4994</v>
      </c>
      <c r="I66" s="7">
        <v>4994</v>
      </c>
      <c r="J66" s="7">
        <v>4994</v>
      </c>
      <c r="K66" s="7">
        <v>4994</v>
      </c>
      <c r="L66" s="7">
        <v>4994</v>
      </c>
      <c r="M66" s="7">
        <v>4994</v>
      </c>
      <c r="N66" s="7">
        <v>4994</v>
      </c>
      <c r="O66" s="7">
        <v>4994</v>
      </c>
      <c r="P66" s="7">
        <v>4994</v>
      </c>
      <c r="Q66" s="8">
        <v>9985</v>
      </c>
      <c r="R66" s="6">
        <v>59925</v>
      </c>
      <c r="S66" s="7">
        <v>59925</v>
      </c>
      <c r="T66" s="8">
        <v>0</v>
      </c>
    </row>
    <row r="67" spans="1:20" x14ac:dyDescent="0.25">
      <c r="A67" t="s">
        <v>147</v>
      </c>
      <c r="B67" t="s">
        <v>474</v>
      </c>
      <c r="C67" t="s">
        <v>148</v>
      </c>
      <c r="D67" s="12">
        <v>0</v>
      </c>
      <c r="E67" s="6">
        <v>0</v>
      </c>
      <c r="F67" s="7">
        <v>0</v>
      </c>
      <c r="G67" s="8">
        <f t="shared" si="0"/>
        <v>0</v>
      </c>
      <c r="H67" s="6">
        <v>6100</v>
      </c>
      <c r="I67" s="7">
        <v>0</v>
      </c>
      <c r="J67" s="7">
        <v>0</v>
      </c>
      <c r="K67" s="7">
        <v>6100</v>
      </c>
      <c r="L67" s="7">
        <v>0</v>
      </c>
      <c r="M67" s="7">
        <v>0</v>
      </c>
      <c r="N67" s="7">
        <v>6100</v>
      </c>
      <c r="O67" s="7">
        <v>0</v>
      </c>
      <c r="P67" s="7">
        <v>0</v>
      </c>
      <c r="Q67" s="8">
        <v>16500</v>
      </c>
      <c r="R67" s="6">
        <v>34800</v>
      </c>
      <c r="S67" s="7">
        <v>34800</v>
      </c>
      <c r="T67" s="8">
        <v>0</v>
      </c>
    </row>
    <row r="68" spans="1:20" x14ac:dyDescent="0.25">
      <c r="A68" t="s">
        <v>149</v>
      </c>
      <c r="B68" t="s">
        <v>474</v>
      </c>
      <c r="C68" t="s">
        <v>150</v>
      </c>
      <c r="D68" s="13">
        <v>0</v>
      </c>
      <c r="E68" s="9">
        <v>0</v>
      </c>
      <c r="F68" s="10">
        <v>0</v>
      </c>
      <c r="G68" s="11">
        <f t="shared" si="0"/>
        <v>0</v>
      </c>
      <c r="H68" s="9">
        <v>0</v>
      </c>
      <c r="I68" s="10">
        <v>0</v>
      </c>
      <c r="J68" s="10">
        <v>0</v>
      </c>
      <c r="K68" s="10">
        <v>162500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1">
        <v>0</v>
      </c>
      <c r="R68" s="9">
        <v>162500</v>
      </c>
      <c r="S68" s="10">
        <v>162500</v>
      </c>
      <c r="T68" s="11">
        <v>0</v>
      </c>
    </row>
    <row r="69" spans="1:20" x14ac:dyDescent="0.25">
      <c r="C69" s="24" t="s">
        <v>19</v>
      </c>
      <c r="D69" s="34">
        <f>SUM(D52:D68)</f>
        <v>83333.33</v>
      </c>
      <c r="E69" s="35">
        <f t="shared" ref="E69:T69" si="5">SUM(E52:E68)</f>
        <v>0</v>
      </c>
      <c r="F69" s="36">
        <f t="shared" si="5"/>
        <v>474494.33</v>
      </c>
      <c r="G69" s="37">
        <f t="shared" ref="G69:G132" si="6">E69-F69</f>
        <v>-474494.33</v>
      </c>
      <c r="H69" s="35">
        <f t="shared" si="5"/>
        <v>405594.33</v>
      </c>
      <c r="I69" s="36">
        <f t="shared" si="5"/>
        <v>244661.33000000002</v>
      </c>
      <c r="J69" s="36">
        <f t="shared" si="5"/>
        <v>244661.33000000002</v>
      </c>
      <c r="K69" s="36">
        <f t="shared" si="5"/>
        <v>523261.33</v>
      </c>
      <c r="L69" s="36">
        <f t="shared" si="5"/>
        <v>270444.33</v>
      </c>
      <c r="M69" s="36">
        <f t="shared" si="5"/>
        <v>237744.33000000002</v>
      </c>
      <c r="N69" s="36">
        <f t="shared" si="5"/>
        <v>353844.33</v>
      </c>
      <c r="O69" s="36">
        <f t="shared" si="5"/>
        <v>218911.33000000002</v>
      </c>
      <c r="P69" s="36">
        <f t="shared" si="5"/>
        <v>468911.33</v>
      </c>
      <c r="Q69" s="37">
        <f t="shared" si="5"/>
        <v>474138.37</v>
      </c>
      <c r="R69" s="35">
        <f t="shared" si="5"/>
        <v>4000000</v>
      </c>
      <c r="S69" s="36">
        <f t="shared" si="5"/>
        <v>4000000</v>
      </c>
      <c r="T69" s="37">
        <f t="shared" si="5"/>
        <v>0</v>
      </c>
    </row>
    <row r="70" spans="1:20" x14ac:dyDescent="0.25">
      <c r="A70" t="s">
        <v>151</v>
      </c>
      <c r="B70" t="s">
        <v>475</v>
      </c>
      <c r="C70" t="s">
        <v>152</v>
      </c>
      <c r="D70" s="12">
        <v>643984.32999999996</v>
      </c>
      <c r="E70" s="6">
        <v>493782.33</v>
      </c>
      <c r="F70" s="7">
        <v>415767</v>
      </c>
      <c r="G70" s="8">
        <f t="shared" si="6"/>
        <v>78015.330000000016</v>
      </c>
      <c r="H70" s="6">
        <v>540250</v>
      </c>
      <c r="I70" s="7">
        <v>424667</v>
      </c>
      <c r="J70" s="7">
        <v>412667</v>
      </c>
      <c r="K70" s="7">
        <v>412664.67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8">
        <v>0</v>
      </c>
      <c r="R70" s="6">
        <v>2850000</v>
      </c>
      <c r="S70" s="7">
        <v>2850000</v>
      </c>
      <c r="T70" s="8">
        <v>0</v>
      </c>
    </row>
    <row r="71" spans="1:20" x14ac:dyDescent="0.25">
      <c r="A71" t="s">
        <v>153</v>
      </c>
      <c r="B71" t="s">
        <v>475</v>
      </c>
      <c r="C71" t="s">
        <v>154</v>
      </c>
      <c r="D71" s="12">
        <v>0</v>
      </c>
      <c r="E71" s="6">
        <v>0</v>
      </c>
      <c r="F71" s="7">
        <v>0</v>
      </c>
      <c r="G71" s="8">
        <f t="shared" si="6"/>
        <v>0</v>
      </c>
      <c r="H71" s="6">
        <v>175000</v>
      </c>
      <c r="I71" s="7">
        <v>0</v>
      </c>
      <c r="J71" s="7">
        <v>0</v>
      </c>
      <c r="K71" s="7">
        <v>175000</v>
      </c>
      <c r="L71" s="7">
        <v>0</v>
      </c>
      <c r="M71" s="7">
        <v>0</v>
      </c>
      <c r="N71" s="7">
        <v>175000</v>
      </c>
      <c r="O71" s="7">
        <v>0</v>
      </c>
      <c r="P71" s="7">
        <v>0</v>
      </c>
      <c r="Q71" s="8">
        <v>175000</v>
      </c>
      <c r="R71" s="6">
        <v>700000</v>
      </c>
      <c r="S71" s="7">
        <v>700000</v>
      </c>
      <c r="T71" s="8">
        <v>0</v>
      </c>
    </row>
    <row r="72" spans="1:20" x14ac:dyDescent="0.25">
      <c r="A72" t="s">
        <v>155</v>
      </c>
      <c r="B72" t="s">
        <v>475</v>
      </c>
      <c r="C72" t="s">
        <v>156</v>
      </c>
      <c r="D72" s="12">
        <v>0</v>
      </c>
      <c r="E72" s="6">
        <v>0</v>
      </c>
      <c r="F72" s="7">
        <v>0</v>
      </c>
      <c r="G72" s="8">
        <f t="shared" si="6"/>
        <v>0</v>
      </c>
      <c r="H72" s="6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500000</v>
      </c>
      <c r="O72" s="7">
        <v>0</v>
      </c>
      <c r="P72" s="7">
        <v>0</v>
      </c>
      <c r="Q72" s="8">
        <v>0</v>
      </c>
      <c r="R72" s="6">
        <v>500000</v>
      </c>
      <c r="S72" s="7">
        <v>500000</v>
      </c>
      <c r="T72" s="8">
        <v>0</v>
      </c>
    </row>
    <row r="73" spans="1:20" x14ac:dyDescent="0.25">
      <c r="A73" t="s">
        <v>157</v>
      </c>
      <c r="B73" t="s">
        <v>475</v>
      </c>
      <c r="C73" t="s">
        <v>158</v>
      </c>
      <c r="D73" s="12">
        <v>1000000</v>
      </c>
      <c r="E73" s="6">
        <v>888000.1</v>
      </c>
      <c r="F73" s="7">
        <v>888000</v>
      </c>
      <c r="G73" s="8">
        <f t="shared" si="6"/>
        <v>9.9999999976716936E-2</v>
      </c>
      <c r="H73" s="6">
        <v>936000</v>
      </c>
      <c r="I73" s="7">
        <v>821000</v>
      </c>
      <c r="J73" s="7">
        <v>821000</v>
      </c>
      <c r="K73" s="7">
        <v>816000</v>
      </c>
      <c r="L73" s="7">
        <v>816000</v>
      </c>
      <c r="M73" s="7">
        <v>821000</v>
      </c>
      <c r="N73" s="7">
        <v>1071000</v>
      </c>
      <c r="O73" s="7">
        <v>362000</v>
      </c>
      <c r="P73" s="7">
        <v>56000</v>
      </c>
      <c r="Q73" s="8">
        <v>46000</v>
      </c>
      <c r="R73" s="6">
        <v>8454000</v>
      </c>
      <c r="S73" s="7">
        <v>8454000</v>
      </c>
      <c r="T73" s="8">
        <v>0</v>
      </c>
    </row>
    <row r="74" spans="1:20" x14ac:dyDescent="0.25">
      <c r="A74" t="s">
        <v>159</v>
      </c>
      <c r="B74" t="s">
        <v>475</v>
      </c>
      <c r="C74" t="s">
        <v>160</v>
      </c>
      <c r="D74" s="12">
        <v>1560898.97</v>
      </c>
      <c r="E74" s="6">
        <v>1446796.63</v>
      </c>
      <c r="F74" s="7">
        <v>1439101.03</v>
      </c>
      <c r="G74" s="8">
        <f t="shared" si="6"/>
        <v>7695.5999999998603</v>
      </c>
      <c r="H74" s="6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8">
        <v>0</v>
      </c>
      <c r="R74" s="6">
        <v>3000000</v>
      </c>
      <c r="S74" s="7">
        <v>3000000</v>
      </c>
      <c r="T74" s="8">
        <v>0</v>
      </c>
    </row>
    <row r="75" spans="1:20" x14ac:dyDescent="0.25">
      <c r="A75" t="s">
        <v>161</v>
      </c>
      <c r="B75" t="s">
        <v>475</v>
      </c>
      <c r="C75" t="s">
        <v>162</v>
      </c>
      <c r="D75" s="12">
        <v>0</v>
      </c>
      <c r="E75" s="6">
        <v>0</v>
      </c>
      <c r="F75" s="7">
        <v>0</v>
      </c>
      <c r="G75" s="8">
        <f t="shared" si="6"/>
        <v>0</v>
      </c>
      <c r="H75" s="6">
        <v>0</v>
      </c>
      <c r="I75" s="7">
        <v>0</v>
      </c>
      <c r="J75" s="7">
        <v>250000</v>
      </c>
      <c r="K75" s="7">
        <v>0</v>
      </c>
      <c r="L75" s="7">
        <v>250000</v>
      </c>
      <c r="M75" s="7">
        <v>0</v>
      </c>
      <c r="N75" s="7">
        <v>0</v>
      </c>
      <c r="O75" s="7">
        <v>0</v>
      </c>
      <c r="P75" s="7">
        <v>0</v>
      </c>
      <c r="Q75" s="8">
        <v>0</v>
      </c>
      <c r="R75" s="6">
        <v>500000</v>
      </c>
      <c r="S75" s="7">
        <v>500000</v>
      </c>
      <c r="T75" s="8">
        <v>0</v>
      </c>
    </row>
    <row r="76" spans="1:20" x14ac:dyDescent="0.25">
      <c r="A76" t="s">
        <v>163</v>
      </c>
      <c r="B76" t="s">
        <v>476</v>
      </c>
      <c r="C76" t="s">
        <v>164</v>
      </c>
      <c r="D76" s="12">
        <v>0</v>
      </c>
      <c r="E76" s="6">
        <v>0</v>
      </c>
      <c r="F76" s="7">
        <v>0</v>
      </c>
      <c r="G76" s="8">
        <f t="shared" si="6"/>
        <v>0</v>
      </c>
      <c r="H76" s="6">
        <v>50000</v>
      </c>
      <c r="I76" s="7">
        <v>0</v>
      </c>
      <c r="J76" s="7">
        <v>0</v>
      </c>
      <c r="K76" s="7">
        <v>50000</v>
      </c>
      <c r="L76" s="7">
        <v>0</v>
      </c>
      <c r="M76" s="7">
        <v>0</v>
      </c>
      <c r="N76" s="7">
        <v>50000</v>
      </c>
      <c r="O76" s="7">
        <v>0</v>
      </c>
      <c r="P76" s="7">
        <v>0</v>
      </c>
      <c r="Q76" s="8">
        <v>50000</v>
      </c>
      <c r="R76" s="6">
        <v>200000</v>
      </c>
      <c r="S76" s="7">
        <v>200000</v>
      </c>
      <c r="T76" s="8">
        <v>0</v>
      </c>
    </row>
    <row r="77" spans="1:20" x14ac:dyDescent="0.25">
      <c r="A77" t="s">
        <v>165</v>
      </c>
      <c r="B77" t="s">
        <v>477</v>
      </c>
      <c r="C77" t="s">
        <v>166</v>
      </c>
      <c r="D77" s="13">
        <v>0</v>
      </c>
      <c r="E77" s="9">
        <v>0</v>
      </c>
      <c r="F77" s="10">
        <v>50000</v>
      </c>
      <c r="G77" s="11">
        <f t="shared" si="6"/>
        <v>-50000</v>
      </c>
      <c r="H77" s="9">
        <v>50000</v>
      </c>
      <c r="I77" s="10">
        <v>50000</v>
      </c>
      <c r="J77" s="10">
        <v>50000</v>
      </c>
      <c r="K77" s="10">
        <v>50000</v>
      </c>
      <c r="L77" s="10">
        <v>50000</v>
      </c>
      <c r="M77" s="10">
        <v>50000</v>
      </c>
      <c r="N77" s="10">
        <v>100000</v>
      </c>
      <c r="O77" s="10">
        <v>65000</v>
      </c>
      <c r="P77" s="10">
        <v>50000</v>
      </c>
      <c r="Q77" s="11">
        <v>50000</v>
      </c>
      <c r="R77" s="9">
        <v>615000</v>
      </c>
      <c r="S77" s="10">
        <v>665000</v>
      </c>
      <c r="T77" s="11">
        <v>50000</v>
      </c>
    </row>
    <row r="78" spans="1:20" x14ac:dyDescent="0.25">
      <c r="C78" s="24" t="s">
        <v>20</v>
      </c>
      <c r="D78" s="34">
        <f>SUM(D70:D77)</f>
        <v>3204883.3</v>
      </c>
      <c r="E78" s="35">
        <f t="shared" ref="E78:T78" si="7">SUM(E70:E77)</f>
        <v>2828579.0599999996</v>
      </c>
      <c r="F78" s="36">
        <f t="shared" si="7"/>
        <v>2792868.0300000003</v>
      </c>
      <c r="G78" s="37">
        <f t="shared" si="6"/>
        <v>35711.029999999329</v>
      </c>
      <c r="H78" s="35">
        <f t="shared" si="7"/>
        <v>1751250</v>
      </c>
      <c r="I78" s="36">
        <f t="shared" si="7"/>
        <v>1295667</v>
      </c>
      <c r="J78" s="36">
        <f t="shared" si="7"/>
        <v>1533667</v>
      </c>
      <c r="K78" s="36">
        <f t="shared" si="7"/>
        <v>1503664.67</v>
      </c>
      <c r="L78" s="36">
        <f t="shared" si="7"/>
        <v>1116000</v>
      </c>
      <c r="M78" s="36">
        <f t="shared" si="7"/>
        <v>871000</v>
      </c>
      <c r="N78" s="36">
        <f t="shared" si="7"/>
        <v>1896000</v>
      </c>
      <c r="O78" s="36">
        <f t="shared" si="7"/>
        <v>427000</v>
      </c>
      <c r="P78" s="36">
        <f t="shared" si="7"/>
        <v>106000</v>
      </c>
      <c r="Q78" s="37">
        <f t="shared" si="7"/>
        <v>321000</v>
      </c>
      <c r="R78" s="35">
        <f t="shared" si="7"/>
        <v>16819000</v>
      </c>
      <c r="S78" s="36">
        <f t="shared" si="7"/>
        <v>16869000</v>
      </c>
      <c r="T78" s="37">
        <f t="shared" si="7"/>
        <v>50000</v>
      </c>
    </row>
    <row r="79" spans="1:20" x14ac:dyDescent="0.25">
      <c r="A79" t="s">
        <v>167</v>
      </c>
      <c r="B79" t="s">
        <v>499</v>
      </c>
      <c r="C79" t="s">
        <v>168</v>
      </c>
      <c r="D79" s="12">
        <v>0</v>
      </c>
      <c r="E79" s="6">
        <v>0</v>
      </c>
      <c r="F79" s="7">
        <v>0</v>
      </c>
      <c r="G79" s="8">
        <f t="shared" si="6"/>
        <v>0</v>
      </c>
      <c r="H79" s="6">
        <v>0</v>
      </c>
      <c r="I79" s="7">
        <v>500000</v>
      </c>
      <c r="J79" s="7">
        <v>500000</v>
      </c>
      <c r="K79" s="7">
        <v>300000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8">
        <v>0</v>
      </c>
      <c r="R79" s="6">
        <v>1300000</v>
      </c>
      <c r="S79" s="7">
        <v>1300000</v>
      </c>
      <c r="T79" s="8">
        <v>0</v>
      </c>
    </row>
    <row r="80" spans="1:20" x14ac:dyDescent="0.25">
      <c r="A80" t="s">
        <v>169</v>
      </c>
      <c r="B80" t="s">
        <v>499</v>
      </c>
      <c r="C80" t="s">
        <v>170</v>
      </c>
      <c r="D80" s="12">
        <v>0</v>
      </c>
      <c r="E80" s="6">
        <v>0</v>
      </c>
      <c r="F80" s="7">
        <v>0</v>
      </c>
      <c r="G80" s="8">
        <f t="shared" si="6"/>
        <v>0</v>
      </c>
      <c r="H80" s="6">
        <v>0</v>
      </c>
      <c r="I80" s="7">
        <v>0</v>
      </c>
      <c r="J80" s="7">
        <v>50000</v>
      </c>
      <c r="K80" s="7">
        <v>50000</v>
      </c>
      <c r="L80" s="7">
        <v>100000</v>
      </c>
      <c r="M80" s="7">
        <v>0</v>
      </c>
      <c r="N80" s="7">
        <v>0</v>
      </c>
      <c r="O80" s="7">
        <v>0</v>
      </c>
      <c r="P80" s="7">
        <v>0</v>
      </c>
      <c r="Q80" s="8">
        <v>0</v>
      </c>
      <c r="R80" s="6">
        <v>200000</v>
      </c>
      <c r="S80" s="7">
        <v>200000</v>
      </c>
      <c r="T80" s="8">
        <v>0</v>
      </c>
    </row>
    <row r="81" spans="1:20" x14ac:dyDescent="0.25">
      <c r="A81" t="s">
        <v>171</v>
      </c>
      <c r="B81" t="s">
        <v>499</v>
      </c>
      <c r="C81" t="s">
        <v>172</v>
      </c>
      <c r="D81" s="12">
        <v>399000</v>
      </c>
      <c r="E81" s="6">
        <v>0</v>
      </c>
      <c r="F81" s="7">
        <v>0</v>
      </c>
      <c r="G81" s="8">
        <f t="shared" si="6"/>
        <v>0</v>
      </c>
      <c r="H81" s="6">
        <v>0</v>
      </c>
      <c r="I81" s="7">
        <v>0</v>
      </c>
      <c r="J81" s="7">
        <v>0</v>
      </c>
      <c r="K81" s="7">
        <v>192000</v>
      </c>
      <c r="L81" s="7">
        <v>89000</v>
      </c>
      <c r="M81" s="7">
        <v>0</v>
      </c>
      <c r="N81" s="7">
        <v>0</v>
      </c>
      <c r="O81" s="7">
        <v>0</v>
      </c>
      <c r="P81" s="7">
        <v>0</v>
      </c>
      <c r="Q81" s="8">
        <v>0</v>
      </c>
      <c r="R81" s="6">
        <v>680000</v>
      </c>
      <c r="S81" s="7">
        <v>680000</v>
      </c>
      <c r="T81" s="8">
        <v>0</v>
      </c>
    </row>
    <row r="82" spans="1:20" x14ac:dyDescent="0.25">
      <c r="A82" s="52" t="s">
        <v>173</v>
      </c>
      <c r="B82" t="s">
        <v>499</v>
      </c>
      <c r="C82" t="s">
        <v>174</v>
      </c>
      <c r="D82" s="13">
        <v>0</v>
      </c>
      <c r="E82" s="9">
        <v>0</v>
      </c>
      <c r="F82" s="10">
        <v>0</v>
      </c>
      <c r="G82" s="11">
        <f t="shared" si="6"/>
        <v>0</v>
      </c>
      <c r="H82" s="9">
        <v>0</v>
      </c>
      <c r="I82" s="10">
        <v>0</v>
      </c>
      <c r="J82" s="10">
        <v>0</v>
      </c>
      <c r="K82" s="10">
        <v>1150000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1">
        <v>1150000</v>
      </c>
      <c r="R82" s="9">
        <v>2300000</v>
      </c>
      <c r="S82" s="10">
        <v>2300000</v>
      </c>
      <c r="T82" s="11">
        <v>0</v>
      </c>
    </row>
    <row r="83" spans="1:20" x14ac:dyDescent="0.25">
      <c r="C83" s="24" t="s">
        <v>21</v>
      </c>
      <c r="D83" s="34">
        <f>SUM(D79:D82)</f>
        <v>399000</v>
      </c>
      <c r="E83" s="35">
        <f t="shared" ref="E83:T83" si="8">SUM(E79:E82)</f>
        <v>0</v>
      </c>
      <c r="F83" s="36">
        <f t="shared" si="8"/>
        <v>0</v>
      </c>
      <c r="G83" s="37">
        <f t="shared" si="6"/>
        <v>0</v>
      </c>
      <c r="H83" s="35">
        <f t="shared" si="8"/>
        <v>0</v>
      </c>
      <c r="I83" s="36">
        <f t="shared" si="8"/>
        <v>500000</v>
      </c>
      <c r="J83" s="36">
        <f t="shared" si="8"/>
        <v>550000</v>
      </c>
      <c r="K83" s="36">
        <f t="shared" si="8"/>
        <v>1692000</v>
      </c>
      <c r="L83" s="36">
        <f t="shared" si="8"/>
        <v>189000</v>
      </c>
      <c r="M83" s="36">
        <f t="shared" si="8"/>
        <v>0</v>
      </c>
      <c r="N83" s="36">
        <f t="shared" si="8"/>
        <v>0</v>
      </c>
      <c r="O83" s="36">
        <f t="shared" si="8"/>
        <v>0</v>
      </c>
      <c r="P83" s="36">
        <f t="shared" si="8"/>
        <v>0</v>
      </c>
      <c r="Q83" s="37">
        <f t="shared" si="8"/>
        <v>1150000</v>
      </c>
      <c r="R83" s="35">
        <f t="shared" si="8"/>
        <v>4480000</v>
      </c>
      <c r="S83" s="36">
        <f t="shared" si="8"/>
        <v>4480000</v>
      </c>
      <c r="T83" s="37">
        <f t="shared" si="8"/>
        <v>0</v>
      </c>
    </row>
    <row r="84" spans="1:20" x14ac:dyDescent="0.25">
      <c r="A84" t="s">
        <v>175</v>
      </c>
      <c r="B84" t="s">
        <v>478</v>
      </c>
      <c r="C84" t="s">
        <v>176</v>
      </c>
      <c r="D84" s="12">
        <v>0</v>
      </c>
      <c r="E84" s="6">
        <v>0</v>
      </c>
      <c r="F84" s="7">
        <v>260000</v>
      </c>
      <c r="G84" s="8">
        <f t="shared" si="6"/>
        <v>-260000</v>
      </c>
      <c r="H84" s="6">
        <v>550000</v>
      </c>
      <c r="I84" s="7">
        <v>310000</v>
      </c>
      <c r="J84" s="7">
        <v>320000</v>
      </c>
      <c r="K84" s="7">
        <v>310000</v>
      </c>
      <c r="L84" s="7">
        <v>315000</v>
      </c>
      <c r="M84" s="7">
        <v>315000</v>
      </c>
      <c r="N84" s="7">
        <v>310000</v>
      </c>
      <c r="O84" s="7">
        <v>305000</v>
      </c>
      <c r="P84" s="7">
        <v>330000</v>
      </c>
      <c r="Q84" s="8">
        <v>675000</v>
      </c>
      <c r="R84" s="6">
        <v>4000000</v>
      </c>
      <c r="S84" s="7">
        <v>4000000</v>
      </c>
      <c r="T84" s="8">
        <v>0</v>
      </c>
    </row>
    <row r="85" spans="1:20" x14ac:dyDescent="0.25">
      <c r="A85" t="s">
        <v>177</v>
      </c>
      <c r="B85" t="s">
        <v>478</v>
      </c>
      <c r="C85" t="s">
        <v>178</v>
      </c>
      <c r="D85" s="12">
        <v>0</v>
      </c>
      <c r="E85" s="6">
        <v>0</v>
      </c>
      <c r="F85" s="7">
        <v>0</v>
      </c>
      <c r="G85" s="8">
        <f t="shared" si="6"/>
        <v>0</v>
      </c>
      <c r="H85" s="6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8">
        <v>0</v>
      </c>
      <c r="R85" s="6">
        <v>0</v>
      </c>
      <c r="S85" s="7">
        <v>0</v>
      </c>
      <c r="T85" s="8">
        <v>0</v>
      </c>
    </row>
    <row r="86" spans="1:20" x14ac:dyDescent="0.25">
      <c r="A86" t="s">
        <v>179</v>
      </c>
      <c r="B86" t="s">
        <v>478</v>
      </c>
      <c r="C86" t="s">
        <v>180</v>
      </c>
      <c r="D86" s="13">
        <v>0</v>
      </c>
      <c r="E86" s="9">
        <v>0</v>
      </c>
      <c r="F86" s="10">
        <v>0</v>
      </c>
      <c r="G86" s="11">
        <f t="shared" si="6"/>
        <v>0</v>
      </c>
      <c r="H86" s="9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1">
        <v>50000</v>
      </c>
      <c r="R86" s="9">
        <v>50000</v>
      </c>
      <c r="S86" s="10">
        <v>50000</v>
      </c>
      <c r="T86" s="11">
        <v>0</v>
      </c>
    </row>
    <row r="87" spans="1:20" x14ac:dyDescent="0.25">
      <c r="C87" s="24" t="s">
        <v>22</v>
      </c>
      <c r="D87" s="34">
        <f>SUM(D84:D86)</f>
        <v>0</v>
      </c>
      <c r="E87" s="35">
        <f t="shared" ref="E87:T87" si="9">SUM(E84:E86)</f>
        <v>0</v>
      </c>
      <c r="F87" s="36">
        <f t="shared" si="9"/>
        <v>260000</v>
      </c>
      <c r="G87" s="37">
        <f t="shared" si="6"/>
        <v>-260000</v>
      </c>
      <c r="H87" s="35">
        <f t="shared" si="9"/>
        <v>550000</v>
      </c>
      <c r="I87" s="36">
        <f t="shared" si="9"/>
        <v>310000</v>
      </c>
      <c r="J87" s="36">
        <f t="shared" si="9"/>
        <v>320000</v>
      </c>
      <c r="K87" s="36">
        <f t="shared" si="9"/>
        <v>310000</v>
      </c>
      <c r="L87" s="36">
        <f t="shared" si="9"/>
        <v>315000</v>
      </c>
      <c r="M87" s="36">
        <f t="shared" si="9"/>
        <v>315000</v>
      </c>
      <c r="N87" s="36">
        <f t="shared" si="9"/>
        <v>310000</v>
      </c>
      <c r="O87" s="36">
        <f t="shared" si="9"/>
        <v>305000</v>
      </c>
      <c r="P87" s="36">
        <f t="shared" si="9"/>
        <v>330000</v>
      </c>
      <c r="Q87" s="37">
        <f t="shared" si="9"/>
        <v>725000</v>
      </c>
      <c r="R87" s="35">
        <f t="shared" si="9"/>
        <v>4050000</v>
      </c>
      <c r="S87" s="36">
        <f t="shared" si="9"/>
        <v>4050000</v>
      </c>
      <c r="T87" s="37">
        <f t="shared" si="9"/>
        <v>0</v>
      </c>
    </row>
    <row r="88" spans="1:20" x14ac:dyDescent="0.25">
      <c r="A88" t="s">
        <v>181</v>
      </c>
      <c r="B88" t="s">
        <v>479</v>
      </c>
      <c r="C88" t="s">
        <v>182</v>
      </c>
      <c r="D88" s="12">
        <v>0</v>
      </c>
      <c r="E88" s="6">
        <v>0</v>
      </c>
      <c r="F88" s="7">
        <v>270000</v>
      </c>
      <c r="G88" s="8">
        <f t="shared" si="6"/>
        <v>-270000</v>
      </c>
      <c r="H88" s="6">
        <v>270000</v>
      </c>
      <c r="I88" s="7">
        <v>270000</v>
      </c>
      <c r="J88" s="7">
        <v>270000</v>
      </c>
      <c r="K88" s="7">
        <v>270000</v>
      </c>
      <c r="L88" s="7">
        <v>270000</v>
      </c>
      <c r="M88" s="7">
        <v>0</v>
      </c>
      <c r="N88" s="7">
        <v>270000</v>
      </c>
      <c r="O88" s="7">
        <v>794000</v>
      </c>
      <c r="P88" s="7">
        <v>270000</v>
      </c>
      <c r="Q88" s="8">
        <v>270000</v>
      </c>
      <c r="R88" s="6">
        <v>3224000</v>
      </c>
      <c r="S88" s="7">
        <v>3224000</v>
      </c>
      <c r="T88" s="8">
        <v>0</v>
      </c>
    </row>
    <row r="89" spans="1:20" x14ac:dyDescent="0.25">
      <c r="A89" t="s">
        <v>183</v>
      </c>
      <c r="B89" t="s">
        <v>479</v>
      </c>
      <c r="C89" t="s">
        <v>184</v>
      </c>
      <c r="D89" s="12">
        <v>120875</v>
      </c>
      <c r="E89" s="6">
        <v>0</v>
      </c>
      <c r="F89" s="7">
        <v>120875</v>
      </c>
      <c r="G89" s="8">
        <f t="shared" si="6"/>
        <v>-120875</v>
      </c>
      <c r="H89" s="6">
        <v>120875</v>
      </c>
      <c r="I89" s="7">
        <v>120875</v>
      </c>
      <c r="J89" s="7">
        <v>120875</v>
      </c>
      <c r="K89" s="7">
        <v>120875</v>
      </c>
      <c r="L89" s="7">
        <v>120875</v>
      </c>
      <c r="M89" s="7">
        <v>120875</v>
      </c>
      <c r="N89" s="7">
        <v>120875</v>
      </c>
      <c r="O89" s="7">
        <v>120875</v>
      </c>
      <c r="P89" s="7">
        <v>120875</v>
      </c>
      <c r="Q89" s="8">
        <v>120875</v>
      </c>
      <c r="R89" s="6">
        <v>1450500</v>
      </c>
      <c r="S89" s="7">
        <v>1450500</v>
      </c>
      <c r="T89" s="8">
        <v>0</v>
      </c>
    </row>
    <row r="90" spans="1:20" x14ac:dyDescent="0.25">
      <c r="A90" t="s">
        <v>185</v>
      </c>
      <c r="B90" t="s">
        <v>479</v>
      </c>
      <c r="C90" t="s">
        <v>186</v>
      </c>
      <c r="D90" s="12">
        <v>119766.24</v>
      </c>
      <c r="E90" s="6">
        <v>0</v>
      </c>
      <c r="F90" s="7">
        <v>0</v>
      </c>
      <c r="G90" s="8">
        <f t="shared" si="6"/>
        <v>0</v>
      </c>
      <c r="H90" s="6">
        <v>258161.76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8">
        <v>0</v>
      </c>
      <c r="R90" s="6">
        <v>377928</v>
      </c>
      <c r="S90" s="7">
        <v>377928</v>
      </c>
      <c r="T90" s="8">
        <v>0</v>
      </c>
    </row>
    <row r="91" spans="1:20" x14ac:dyDescent="0.25">
      <c r="A91" t="s">
        <v>187</v>
      </c>
      <c r="B91" t="s">
        <v>479</v>
      </c>
      <c r="C91" t="s">
        <v>188</v>
      </c>
      <c r="D91" s="12">
        <v>0</v>
      </c>
      <c r="E91" s="6">
        <v>0</v>
      </c>
      <c r="F91" s="7">
        <v>0</v>
      </c>
      <c r="G91" s="8">
        <f t="shared" si="6"/>
        <v>0</v>
      </c>
      <c r="H91" s="6">
        <v>0</v>
      </c>
      <c r="I91" s="7">
        <v>0</v>
      </c>
      <c r="J91" s="7">
        <v>0</v>
      </c>
      <c r="K91" s="7">
        <v>100000</v>
      </c>
      <c r="L91" s="7">
        <v>300000</v>
      </c>
      <c r="M91" s="7">
        <v>0</v>
      </c>
      <c r="N91" s="7">
        <v>300000</v>
      </c>
      <c r="O91" s="7">
        <v>0</v>
      </c>
      <c r="P91" s="7">
        <v>0</v>
      </c>
      <c r="Q91" s="8">
        <v>0</v>
      </c>
      <c r="R91" s="6">
        <v>700000</v>
      </c>
      <c r="S91" s="7">
        <v>700000</v>
      </c>
      <c r="T91" s="8">
        <v>0</v>
      </c>
    </row>
    <row r="92" spans="1:20" x14ac:dyDescent="0.25">
      <c r="A92" t="s">
        <v>189</v>
      </c>
      <c r="B92" t="s">
        <v>480</v>
      </c>
      <c r="C92" t="s">
        <v>190</v>
      </c>
      <c r="D92" s="12">
        <v>3436.46</v>
      </c>
      <c r="E92" s="6">
        <v>0</v>
      </c>
      <c r="F92" s="7">
        <v>0</v>
      </c>
      <c r="G92" s="8">
        <f t="shared" si="6"/>
        <v>0</v>
      </c>
      <c r="H92" s="6">
        <v>200000</v>
      </c>
      <c r="I92" s="7">
        <v>100000</v>
      </c>
      <c r="J92" s="7">
        <v>100000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8">
        <v>0</v>
      </c>
      <c r="R92" s="6">
        <v>403436.46</v>
      </c>
      <c r="S92" s="7">
        <v>403436.46</v>
      </c>
      <c r="T92" s="8">
        <v>0</v>
      </c>
    </row>
    <row r="93" spans="1:20" x14ac:dyDescent="0.25">
      <c r="A93" t="s">
        <v>191</v>
      </c>
      <c r="B93" t="s">
        <v>481</v>
      </c>
      <c r="C93" t="s">
        <v>192</v>
      </c>
      <c r="D93" s="12">
        <v>0</v>
      </c>
      <c r="E93" s="6">
        <v>0</v>
      </c>
      <c r="F93" s="7">
        <v>0</v>
      </c>
      <c r="G93" s="8">
        <f t="shared" si="6"/>
        <v>0</v>
      </c>
      <c r="H93" s="6">
        <v>0</v>
      </c>
      <c r="I93" s="7">
        <v>0</v>
      </c>
      <c r="J93" s="7">
        <v>175000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8">
        <v>0</v>
      </c>
      <c r="R93" s="6">
        <v>175000</v>
      </c>
      <c r="S93" s="7">
        <v>175000</v>
      </c>
      <c r="T93" s="8">
        <v>0</v>
      </c>
    </row>
    <row r="94" spans="1:20" x14ac:dyDescent="0.25">
      <c r="A94" t="s">
        <v>193</v>
      </c>
      <c r="B94" t="s">
        <v>482</v>
      </c>
      <c r="C94" t="s">
        <v>194</v>
      </c>
      <c r="D94" s="13">
        <v>0</v>
      </c>
      <c r="E94" s="9">
        <v>0</v>
      </c>
      <c r="F94" s="10">
        <v>20000</v>
      </c>
      <c r="G94" s="11">
        <f t="shared" si="6"/>
        <v>-20000</v>
      </c>
      <c r="H94" s="9">
        <v>20000</v>
      </c>
      <c r="I94" s="10">
        <v>20000</v>
      </c>
      <c r="J94" s="10">
        <v>20000</v>
      </c>
      <c r="K94" s="10">
        <v>20000</v>
      </c>
      <c r="L94" s="10">
        <v>20000</v>
      </c>
      <c r="M94" s="10">
        <v>20000</v>
      </c>
      <c r="N94" s="10">
        <v>20000</v>
      </c>
      <c r="O94" s="10">
        <v>20000</v>
      </c>
      <c r="P94" s="10">
        <v>20000</v>
      </c>
      <c r="Q94" s="11">
        <v>35000</v>
      </c>
      <c r="R94" s="9">
        <v>235000</v>
      </c>
      <c r="S94" s="10">
        <v>235000</v>
      </c>
      <c r="T94" s="11">
        <v>0</v>
      </c>
    </row>
    <row r="95" spans="1:20" x14ac:dyDescent="0.25">
      <c r="C95" s="24" t="s">
        <v>23</v>
      </c>
      <c r="D95" s="34">
        <f>SUM(D88:D94)</f>
        <v>244077.69999999998</v>
      </c>
      <c r="E95" s="35">
        <f t="shared" ref="E95:T95" si="10">SUM(E88:E94)</f>
        <v>0</v>
      </c>
      <c r="F95" s="36">
        <f t="shared" si="10"/>
        <v>410875</v>
      </c>
      <c r="G95" s="37">
        <f t="shared" si="6"/>
        <v>-410875</v>
      </c>
      <c r="H95" s="35">
        <f t="shared" si="10"/>
        <v>869036.76</v>
      </c>
      <c r="I95" s="36">
        <f t="shared" si="10"/>
        <v>510875</v>
      </c>
      <c r="J95" s="36">
        <f t="shared" si="10"/>
        <v>685875</v>
      </c>
      <c r="K95" s="36">
        <f t="shared" si="10"/>
        <v>510875</v>
      </c>
      <c r="L95" s="36">
        <f t="shared" si="10"/>
        <v>710875</v>
      </c>
      <c r="M95" s="36">
        <f t="shared" si="10"/>
        <v>140875</v>
      </c>
      <c r="N95" s="36">
        <f t="shared" si="10"/>
        <v>710875</v>
      </c>
      <c r="O95" s="36">
        <f t="shared" si="10"/>
        <v>934875</v>
      </c>
      <c r="P95" s="36">
        <f t="shared" si="10"/>
        <v>410875</v>
      </c>
      <c r="Q95" s="37">
        <f t="shared" si="10"/>
        <v>425875</v>
      </c>
      <c r="R95" s="35">
        <f t="shared" si="10"/>
        <v>6565864.46</v>
      </c>
      <c r="S95" s="36">
        <f t="shared" si="10"/>
        <v>6565864.46</v>
      </c>
      <c r="T95" s="37">
        <f t="shared" si="10"/>
        <v>0</v>
      </c>
    </row>
    <row r="96" spans="1:20" x14ac:dyDescent="0.25">
      <c r="A96" t="s">
        <v>195</v>
      </c>
      <c r="B96" t="s">
        <v>483</v>
      </c>
      <c r="C96" t="s">
        <v>196</v>
      </c>
      <c r="D96" s="12">
        <v>0</v>
      </c>
      <c r="E96" s="6">
        <v>0</v>
      </c>
      <c r="F96" s="7">
        <v>0</v>
      </c>
      <c r="G96" s="8">
        <f t="shared" si="6"/>
        <v>0</v>
      </c>
      <c r="H96" s="6">
        <v>0</v>
      </c>
      <c r="I96" s="7">
        <v>50000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8">
        <v>0</v>
      </c>
      <c r="R96" s="6">
        <v>50000</v>
      </c>
      <c r="S96" s="7">
        <v>50000</v>
      </c>
      <c r="T96" s="8">
        <v>0</v>
      </c>
    </row>
    <row r="97" spans="1:20" x14ac:dyDescent="0.25">
      <c r="A97" t="s">
        <v>197</v>
      </c>
      <c r="B97" t="s">
        <v>484</v>
      </c>
      <c r="C97" t="s">
        <v>198</v>
      </c>
      <c r="D97" s="12">
        <v>0</v>
      </c>
      <c r="E97" s="6">
        <v>0</v>
      </c>
      <c r="F97" s="7">
        <v>0</v>
      </c>
      <c r="G97" s="8">
        <f t="shared" si="6"/>
        <v>0</v>
      </c>
      <c r="H97" s="6">
        <v>200000</v>
      </c>
      <c r="I97" s="7">
        <v>200000</v>
      </c>
      <c r="J97" s="7">
        <v>400000</v>
      </c>
      <c r="K97" s="7">
        <v>400000</v>
      </c>
      <c r="L97" s="7">
        <v>200000</v>
      </c>
      <c r="M97" s="7">
        <v>200000</v>
      </c>
      <c r="N97" s="7">
        <v>200000</v>
      </c>
      <c r="O97" s="7">
        <v>200000</v>
      </c>
      <c r="P97" s="7">
        <v>0</v>
      </c>
      <c r="Q97" s="8">
        <v>0</v>
      </c>
      <c r="R97" s="6">
        <v>2000000</v>
      </c>
      <c r="S97" s="7">
        <v>2000000</v>
      </c>
      <c r="T97" s="8">
        <v>0</v>
      </c>
    </row>
    <row r="98" spans="1:20" x14ac:dyDescent="0.25">
      <c r="A98" t="s">
        <v>199</v>
      </c>
      <c r="B98" t="s">
        <v>485</v>
      </c>
      <c r="C98" t="s">
        <v>200</v>
      </c>
      <c r="D98" s="12">
        <v>0</v>
      </c>
      <c r="E98" s="6">
        <v>0</v>
      </c>
      <c r="F98" s="7">
        <v>0</v>
      </c>
      <c r="G98" s="8">
        <f t="shared" si="6"/>
        <v>0</v>
      </c>
      <c r="H98" s="6">
        <v>100000</v>
      </c>
      <c r="I98" s="7">
        <v>100000</v>
      </c>
      <c r="J98" s="7">
        <v>75000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8">
        <v>0</v>
      </c>
      <c r="R98" s="6">
        <v>275000</v>
      </c>
      <c r="S98" s="7">
        <v>275000</v>
      </c>
      <c r="T98" s="8">
        <v>0</v>
      </c>
    </row>
    <row r="99" spans="1:20" x14ac:dyDescent="0.25">
      <c r="A99" t="s">
        <v>201</v>
      </c>
      <c r="B99" t="s">
        <v>500</v>
      </c>
      <c r="C99" t="s">
        <v>202</v>
      </c>
      <c r="D99" s="12">
        <v>0</v>
      </c>
      <c r="E99" s="6">
        <v>0</v>
      </c>
      <c r="F99" s="7">
        <v>200000</v>
      </c>
      <c r="G99" s="8">
        <f t="shared" si="6"/>
        <v>-200000</v>
      </c>
      <c r="H99" s="6">
        <v>0</v>
      </c>
      <c r="I99" s="7">
        <v>102666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8">
        <v>0</v>
      </c>
      <c r="R99" s="6">
        <v>302666</v>
      </c>
      <c r="S99" s="7">
        <v>302666</v>
      </c>
      <c r="T99" s="8">
        <v>0</v>
      </c>
    </row>
    <row r="100" spans="1:20" x14ac:dyDescent="0.25">
      <c r="A100" t="s">
        <v>203</v>
      </c>
      <c r="B100" t="s">
        <v>486</v>
      </c>
      <c r="C100" t="s">
        <v>204</v>
      </c>
      <c r="D100" s="12">
        <v>0</v>
      </c>
      <c r="E100" s="6">
        <v>0</v>
      </c>
      <c r="F100" s="7">
        <v>0</v>
      </c>
      <c r="G100" s="8">
        <f t="shared" si="6"/>
        <v>0</v>
      </c>
      <c r="H100" s="6">
        <v>0</v>
      </c>
      <c r="I100" s="7">
        <v>45334</v>
      </c>
      <c r="J100" s="7">
        <v>200000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8">
        <v>0</v>
      </c>
      <c r="R100" s="6">
        <v>245334</v>
      </c>
      <c r="S100" s="7">
        <v>245334</v>
      </c>
      <c r="T100" s="8">
        <v>0</v>
      </c>
    </row>
    <row r="101" spans="1:20" x14ac:dyDescent="0.25">
      <c r="A101" t="s">
        <v>205</v>
      </c>
      <c r="B101" t="s">
        <v>487</v>
      </c>
      <c r="C101" t="s">
        <v>206</v>
      </c>
      <c r="D101" s="12">
        <v>0</v>
      </c>
      <c r="E101" s="6">
        <v>0</v>
      </c>
      <c r="F101" s="7">
        <v>0</v>
      </c>
      <c r="G101" s="8">
        <f t="shared" si="6"/>
        <v>0</v>
      </c>
      <c r="H101" s="6">
        <v>27000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8">
        <v>0</v>
      </c>
      <c r="R101" s="6">
        <v>27000</v>
      </c>
      <c r="S101" s="7">
        <v>27000</v>
      </c>
      <c r="T101" s="8">
        <v>0</v>
      </c>
    </row>
    <row r="102" spans="1:20" x14ac:dyDescent="0.25">
      <c r="A102" t="s">
        <v>207</v>
      </c>
      <c r="B102" t="s">
        <v>487</v>
      </c>
      <c r="C102" t="s">
        <v>208</v>
      </c>
      <c r="D102" s="12">
        <v>0</v>
      </c>
      <c r="E102" s="6">
        <v>0</v>
      </c>
      <c r="F102" s="7">
        <v>0</v>
      </c>
      <c r="G102" s="8">
        <f t="shared" si="6"/>
        <v>0</v>
      </c>
      <c r="H102" s="6">
        <v>25000</v>
      </c>
      <c r="I102" s="7">
        <v>0</v>
      </c>
      <c r="J102" s="7">
        <v>0</v>
      </c>
      <c r="K102" s="7">
        <v>25000</v>
      </c>
      <c r="L102" s="7">
        <v>0</v>
      </c>
      <c r="M102" s="7">
        <v>0</v>
      </c>
      <c r="N102" s="7">
        <v>25000</v>
      </c>
      <c r="O102" s="7">
        <v>0</v>
      </c>
      <c r="P102" s="7">
        <v>0</v>
      </c>
      <c r="Q102" s="8">
        <v>25000</v>
      </c>
      <c r="R102" s="6">
        <v>100000</v>
      </c>
      <c r="S102" s="7">
        <v>100000</v>
      </c>
      <c r="T102" s="8">
        <v>0</v>
      </c>
    </row>
    <row r="103" spans="1:20" x14ac:dyDescent="0.25">
      <c r="A103" t="s">
        <v>209</v>
      </c>
      <c r="B103" t="s">
        <v>495</v>
      </c>
      <c r="C103" t="s">
        <v>210</v>
      </c>
      <c r="D103" s="12">
        <v>0</v>
      </c>
      <c r="E103" s="6">
        <v>0</v>
      </c>
      <c r="F103" s="7">
        <v>0</v>
      </c>
      <c r="G103" s="8">
        <f t="shared" si="6"/>
        <v>0</v>
      </c>
      <c r="H103" s="6">
        <v>0</v>
      </c>
      <c r="I103" s="7">
        <v>100000</v>
      </c>
      <c r="J103" s="7">
        <v>100000</v>
      </c>
      <c r="K103" s="7">
        <v>100000</v>
      </c>
      <c r="L103" s="7">
        <v>100000</v>
      </c>
      <c r="M103" s="7">
        <v>100000</v>
      </c>
      <c r="N103" s="7">
        <v>100000</v>
      </c>
      <c r="O103" s="7">
        <v>100000</v>
      </c>
      <c r="P103" s="7">
        <v>100000</v>
      </c>
      <c r="Q103" s="8">
        <v>135000</v>
      </c>
      <c r="R103" s="6">
        <v>935000</v>
      </c>
      <c r="S103" s="7">
        <v>935000</v>
      </c>
      <c r="T103" s="8">
        <v>0</v>
      </c>
    </row>
    <row r="104" spans="1:20" x14ac:dyDescent="0.25">
      <c r="A104" t="s">
        <v>211</v>
      </c>
      <c r="B104" t="s">
        <v>501</v>
      </c>
      <c r="C104" t="s">
        <v>212</v>
      </c>
      <c r="D104" s="12">
        <v>0</v>
      </c>
      <c r="E104" s="6">
        <v>0</v>
      </c>
      <c r="F104" s="7">
        <v>0</v>
      </c>
      <c r="G104" s="8">
        <f t="shared" si="6"/>
        <v>0</v>
      </c>
      <c r="H104" s="6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8">
        <v>78000</v>
      </c>
      <c r="R104" s="6">
        <v>78000</v>
      </c>
      <c r="S104" s="7">
        <v>78000</v>
      </c>
      <c r="T104" s="8">
        <v>0</v>
      </c>
    </row>
    <row r="105" spans="1:20" x14ac:dyDescent="0.25">
      <c r="A105" t="s">
        <v>213</v>
      </c>
      <c r="B105" t="s">
        <v>488</v>
      </c>
      <c r="C105" t="s">
        <v>214</v>
      </c>
      <c r="D105" s="12">
        <v>149731.07999999999</v>
      </c>
      <c r="E105" s="6">
        <v>0</v>
      </c>
      <c r="F105" s="7">
        <v>154083</v>
      </c>
      <c r="G105" s="8">
        <f t="shared" si="6"/>
        <v>-154083</v>
      </c>
      <c r="H105" s="6">
        <v>154083</v>
      </c>
      <c r="I105" s="7">
        <v>154083</v>
      </c>
      <c r="J105" s="7">
        <v>154083</v>
      </c>
      <c r="K105" s="7">
        <v>154083</v>
      </c>
      <c r="L105" s="7">
        <v>154083</v>
      </c>
      <c r="M105" s="7">
        <v>154083</v>
      </c>
      <c r="N105" s="7">
        <v>154083</v>
      </c>
      <c r="O105" s="7">
        <v>154083</v>
      </c>
      <c r="P105" s="7">
        <v>154083</v>
      </c>
      <c r="Q105" s="8">
        <v>358438.92</v>
      </c>
      <c r="R105" s="6">
        <v>2049000</v>
      </c>
      <c r="S105" s="7">
        <v>2049000</v>
      </c>
      <c r="T105" s="8">
        <v>0</v>
      </c>
    </row>
    <row r="106" spans="1:20" x14ac:dyDescent="0.25">
      <c r="A106" t="s">
        <v>215</v>
      </c>
      <c r="B106" t="s">
        <v>489</v>
      </c>
      <c r="C106" t="s">
        <v>216</v>
      </c>
      <c r="D106" s="12">
        <v>27500</v>
      </c>
      <c r="E106" s="6">
        <v>0</v>
      </c>
      <c r="F106" s="7">
        <v>13416</v>
      </c>
      <c r="G106" s="8">
        <f t="shared" si="6"/>
        <v>-13416</v>
      </c>
      <c r="H106" s="6">
        <v>13416</v>
      </c>
      <c r="I106" s="7">
        <v>13416</v>
      </c>
      <c r="J106" s="7">
        <v>13416</v>
      </c>
      <c r="K106" s="7">
        <v>13416</v>
      </c>
      <c r="L106" s="7">
        <v>13416</v>
      </c>
      <c r="M106" s="7">
        <v>13416</v>
      </c>
      <c r="N106" s="7">
        <v>13416</v>
      </c>
      <c r="O106" s="7">
        <v>13416</v>
      </c>
      <c r="P106" s="7">
        <v>12756</v>
      </c>
      <c r="Q106" s="8">
        <v>0</v>
      </c>
      <c r="R106" s="6">
        <v>161000</v>
      </c>
      <c r="S106" s="7">
        <v>161000</v>
      </c>
      <c r="T106" s="8">
        <v>0</v>
      </c>
    </row>
    <row r="107" spans="1:20" x14ac:dyDescent="0.25">
      <c r="A107" t="s">
        <v>217</v>
      </c>
      <c r="B107" t="s">
        <v>490</v>
      </c>
      <c r="C107" t="s">
        <v>218</v>
      </c>
      <c r="D107" s="12">
        <v>355000</v>
      </c>
      <c r="E107" s="6">
        <v>1055000</v>
      </c>
      <c r="F107" s="7">
        <v>1055000</v>
      </c>
      <c r="G107" s="8">
        <f t="shared" si="6"/>
        <v>0</v>
      </c>
      <c r="H107" s="6">
        <v>355000</v>
      </c>
      <c r="I107" s="7">
        <v>1009173</v>
      </c>
      <c r="J107" s="7">
        <v>355000</v>
      </c>
      <c r="K107" s="7">
        <v>355000</v>
      </c>
      <c r="L107" s="7">
        <v>654173</v>
      </c>
      <c r="M107" s="7">
        <v>0</v>
      </c>
      <c r="N107" s="7">
        <v>0</v>
      </c>
      <c r="O107" s="7">
        <v>654173</v>
      </c>
      <c r="P107" s="7">
        <v>0</v>
      </c>
      <c r="Q107" s="8">
        <v>107481</v>
      </c>
      <c r="R107" s="6">
        <v>4900000</v>
      </c>
      <c r="S107" s="7">
        <v>4900000</v>
      </c>
      <c r="T107" s="8">
        <v>0</v>
      </c>
    </row>
    <row r="108" spans="1:20" x14ac:dyDescent="0.25">
      <c r="A108" t="s">
        <v>219</v>
      </c>
      <c r="B108" t="s">
        <v>489</v>
      </c>
      <c r="C108" t="s">
        <v>220</v>
      </c>
      <c r="D108" s="12">
        <v>75000</v>
      </c>
      <c r="E108" s="6">
        <v>0</v>
      </c>
      <c r="F108" s="7">
        <v>0</v>
      </c>
      <c r="G108" s="8">
        <f t="shared" si="6"/>
        <v>0</v>
      </c>
      <c r="H108" s="6">
        <v>0</v>
      </c>
      <c r="I108" s="7">
        <v>0</v>
      </c>
      <c r="J108" s="7">
        <v>0</v>
      </c>
      <c r="K108" s="7">
        <v>0</v>
      </c>
      <c r="L108" s="7">
        <v>75000</v>
      </c>
      <c r="M108" s="7">
        <v>0</v>
      </c>
      <c r="N108" s="7">
        <v>0</v>
      </c>
      <c r="O108" s="7">
        <v>0</v>
      </c>
      <c r="P108" s="7">
        <v>0</v>
      </c>
      <c r="Q108" s="8">
        <v>0</v>
      </c>
      <c r="R108" s="6">
        <v>150000</v>
      </c>
      <c r="S108" s="7">
        <v>150000</v>
      </c>
      <c r="T108" s="8">
        <v>0</v>
      </c>
    </row>
    <row r="109" spans="1:20" x14ac:dyDescent="0.25">
      <c r="A109" t="s">
        <v>221</v>
      </c>
      <c r="B109" t="s">
        <v>491</v>
      </c>
      <c r="C109" t="s">
        <v>222</v>
      </c>
      <c r="D109" s="12">
        <v>0</v>
      </c>
      <c r="E109" s="6">
        <v>0</v>
      </c>
      <c r="F109" s="7">
        <v>0</v>
      </c>
      <c r="G109" s="8">
        <f t="shared" si="6"/>
        <v>0</v>
      </c>
      <c r="H109" s="6">
        <v>100000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8">
        <v>793000</v>
      </c>
      <c r="R109" s="6">
        <v>893000</v>
      </c>
      <c r="S109" s="7">
        <v>893000</v>
      </c>
      <c r="T109" s="8">
        <v>0</v>
      </c>
    </row>
    <row r="110" spans="1:20" x14ac:dyDescent="0.25">
      <c r="A110" t="s">
        <v>223</v>
      </c>
      <c r="B110" t="s">
        <v>492</v>
      </c>
      <c r="C110" t="s">
        <v>224</v>
      </c>
      <c r="D110" s="12">
        <v>0</v>
      </c>
      <c r="E110" s="6">
        <v>0</v>
      </c>
      <c r="F110" s="7">
        <v>73000</v>
      </c>
      <c r="G110" s="8">
        <f t="shared" si="6"/>
        <v>-73000</v>
      </c>
      <c r="H110" s="6">
        <v>73000</v>
      </c>
      <c r="I110" s="7">
        <v>73000</v>
      </c>
      <c r="J110" s="7">
        <v>73000</v>
      </c>
      <c r="K110" s="7">
        <v>73000</v>
      </c>
      <c r="L110" s="7">
        <v>73000</v>
      </c>
      <c r="M110" s="7">
        <v>73000</v>
      </c>
      <c r="N110" s="7">
        <v>73000</v>
      </c>
      <c r="O110" s="7">
        <v>73000</v>
      </c>
      <c r="P110" s="7">
        <v>73000</v>
      </c>
      <c r="Q110" s="8">
        <v>119000</v>
      </c>
      <c r="R110" s="6">
        <v>849000</v>
      </c>
      <c r="S110" s="7">
        <v>849000</v>
      </c>
      <c r="T110" s="8">
        <v>0</v>
      </c>
    </row>
    <row r="111" spans="1:20" x14ac:dyDescent="0.25">
      <c r="A111" t="s">
        <v>225</v>
      </c>
      <c r="B111" t="s">
        <v>493</v>
      </c>
      <c r="C111" t="s">
        <v>226</v>
      </c>
      <c r="D111" s="12">
        <v>0</v>
      </c>
      <c r="E111" s="6">
        <v>0</v>
      </c>
      <c r="F111" s="7">
        <v>0</v>
      </c>
      <c r="G111" s="8">
        <f t="shared" si="6"/>
        <v>0</v>
      </c>
      <c r="H111" s="6">
        <v>20000</v>
      </c>
      <c r="I111" s="7">
        <v>0</v>
      </c>
      <c r="J111" s="7">
        <v>0</v>
      </c>
      <c r="K111" s="7">
        <v>20000</v>
      </c>
      <c r="L111" s="7">
        <v>0</v>
      </c>
      <c r="M111" s="7">
        <v>0</v>
      </c>
      <c r="N111" s="7">
        <v>20000</v>
      </c>
      <c r="O111" s="7">
        <v>0</v>
      </c>
      <c r="P111" s="7">
        <v>0</v>
      </c>
      <c r="Q111" s="8">
        <v>40000</v>
      </c>
      <c r="R111" s="6">
        <v>100000</v>
      </c>
      <c r="S111" s="7">
        <v>100000</v>
      </c>
      <c r="T111" s="8">
        <v>0</v>
      </c>
    </row>
    <row r="112" spans="1:20" x14ac:dyDescent="0.25">
      <c r="A112" t="s">
        <v>227</v>
      </c>
      <c r="B112" t="s">
        <v>494</v>
      </c>
      <c r="C112" t="s">
        <v>228</v>
      </c>
      <c r="D112" s="13">
        <v>0</v>
      </c>
      <c r="E112" s="9">
        <v>1843</v>
      </c>
      <c r="F112" s="10">
        <v>0</v>
      </c>
      <c r="G112" s="11">
        <f t="shared" si="6"/>
        <v>1843</v>
      </c>
      <c r="H112" s="9">
        <v>20000</v>
      </c>
      <c r="I112" s="10">
        <v>0</v>
      </c>
      <c r="J112" s="10">
        <v>0</v>
      </c>
      <c r="K112" s="10">
        <v>20000</v>
      </c>
      <c r="L112" s="10">
        <v>0</v>
      </c>
      <c r="M112" s="10">
        <v>0</v>
      </c>
      <c r="N112" s="10">
        <v>20000</v>
      </c>
      <c r="O112" s="10">
        <v>0</v>
      </c>
      <c r="P112" s="10">
        <v>0</v>
      </c>
      <c r="Q112" s="11">
        <v>20000</v>
      </c>
      <c r="R112" s="9">
        <v>80000</v>
      </c>
      <c r="S112" s="10">
        <v>80000</v>
      </c>
      <c r="T112" s="11">
        <v>0</v>
      </c>
    </row>
    <row r="113" spans="1:20" x14ac:dyDescent="0.25">
      <c r="C113" s="24" t="s">
        <v>24</v>
      </c>
      <c r="D113" s="34">
        <f>SUM(D96:D112)</f>
        <v>607231.07999999996</v>
      </c>
      <c r="E113" s="35">
        <f t="shared" ref="E113:T113" si="11">SUM(E96:E112)</f>
        <v>1056843</v>
      </c>
      <c r="F113" s="36">
        <f t="shared" si="11"/>
        <v>1495499</v>
      </c>
      <c r="G113" s="37">
        <f t="shared" si="6"/>
        <v>-438656</v>
      </c>
      <c r="H113" s="35">
        <f t="shared" si="11"/>
        <v>1087499</v>
      </c>
      <c r="I113" s="36">
        <f t="shared" si="11"/>
        <v>1847672</v>
      </c>
      <c r="J113" s="36">
        <f t="shared" si="11"/>
        <v>1370499</v>
      </c>
      <c r="K113" s="36">
        <f t="shared" si="11"/>
        <v>1160499</v>
      </c>
      <c r="L113" s="36">
        <f t="shared" si="11"/>
        <v>1269672</v>
      </c>
      <c r="M113" s="36">
        <f t="shared" si="11"/>
        <v>540499</v>
      </c>
      <c r="N113" s="36">
        <f t="shared" si="11"/>
        <v>605499</v>
      </c>
      <c r="O113" s="36">
        <f t="shared" si="11"/>
        <v>1194672</v>
      </c>
      <c r="P113" s="36">
        <f t="shared" si="11"/>
        <v>339839</v>
      </c>
      <c r="Q113" s="37">
        <f t="shared" si="11"/>
        <v>1675919.92</v>
      </c>
      <c r="R113" s="35">
        <f t="shared" si="11"/>
        <v>13195000</v>
      </c>
      <c r="S113" s="36">
        <f t="shared" si="11"/>
        <v>13195000</v>
      </c>
      <c r="T113" s="37">
        <f t="shared" si="11"/>
        <v>0</v>
      </c>
    </row>
    <row r="114" spans="1:20" x14ac:dyDescent="0.25">
      <c r="A114" t="s">
        <v>229</v>
      </c>
      <c r="B114" t="s">
        <v>496</v>
      </c>
      <c r="C114" t="s">
        <v>230</v>
      </c>
      <c r="D114" s="12">
        <v>0</v>
      </c>
      <c r="E114" s="6">
        <v>0</v>
      </c>
      <c r="F114" s="7">
        <v>1609350</v>
      </c>
      <c r="G114" s="8">
        <f t="shared" si="6"/>
        <v>-1609350</v>
      </c>
      <c r="H114" s="6">
        <v>0</v>
      </c>
      <c r="I114" s="7">
        <v>963550</v>
      </c>
      <c r="J114" s="7">
        <v>0</v>
      </c>
      <c r="K114" s="7">
        <v>0</v>
      </c>
      <c r="L114" s="7">
        <v>963550</v>
      </c>
      <c r="M114" s="7">
        <v>0</v>
      </c>
      <c r="N114" s="7">
        <v>0</v>
      </c>
      <c r="O114" s="7">
        <v>963550</v>
      </c>
      <c r="P114" s="7">
        <v>0</v>
      </c>
      <c r="Q114" s="8">
        <v>0</v>
      </c>
      <c r="R114" s="6">
        <v>4500000</v>
      </c>
      <c r="S114" s="7">
        <v>4500000</v>
      </c>
      <c r="T114" s="8">
        <v>0</v>
      </c>
    </row>
    <row r="115" spans="1:20" x14ac:dyDescent="0.25">
      <c r="A115" t="s">
        <v>231</v>
      </c>
      <c r="B115" t="s">
        <v>496</v>
      </c>
      <c r="C115" t="s">
        <v>232</v>
      </c>
      <c r="D115" s="12">
        <v>0</v>
      </c>
      <c r="E115" s="6">
        <v>0</v>
      </c>
      <c r="F115" s="7">
        <v>0</v>
      </c>
      <c r="G115" s="8">
        <f t="shared" si="6"/>
        <v>0</v>
      </c>
      <c r="H115" s="6">
        <v>50000</v>
      </c>
      <c r="I115" s="7">
        <v>50000</v>
      </c>
      <c r="J115" s="7">
        <v>50000</v>
      </c>
      <c r="K115" s="7">
        <v>50000</v>
      </c>
      <c r="L115" s="7">
        <v>50000</v>
      </c>
      <c r="M115" s="7">
        <v>50000</v>
      </c>
      <c r="N115" s="7">
        <v>0</v>
      </c>
      <c r="O115" s="7">
        <v>0</v>
      </c>
      <c r="P115" s="7">
        <v>0</v>
      </c>
      <c r="Q115" s="8">
        <v>0</v>
      </c>
      <c r="R115" s="6">
        <v>300000</v>
      </c>
      <c r="S115" s="7">
        <v>300000</v>
      </c>
      <c r="T115" s="8">
        <v>0</v>
      </c>
    </row>
    <row r="116" spans="1:20" x14ac:dyDescent="0.25">
      <c r="A116" t="s">
        <v>233</v>
      </c>
      <c r="B116" t="s">
        <v>496</v>
      </c>
      <c r="C116" t="s">
        <v>234</v>
      </c>
      <c r="D116" s="12">
        <v>0</v>
      </c>
      <c r="E116" s="6">
        <v>0</v>
      </c>
      <c r="F116" s="7">
        <v>500000</v>
      </c>
      <c r="G116" s="8">
        <f t="shared" si="6"/>
        <v>-500000</v>
      </c>
      <c r="H116" s="6">
        <v>0</v>
      </c>
      <c r="I116" s="7">
        <v>500000</v>
      </c>
      <c r="J116" s="7">
        <v>0</v>
      </c>
      <c r="K116" s="7">
        <v>0</v>
      </c>
      <c r="L116" s="7">
        <v>500000</v>
      </c>
      <c r="M116" s="7">
        <v>0</v>
      </c>
      <c r="N116" s="7">
        <v>0</v>
      </c>
      <c r="O116" s="7">
        <v>500000</v>
      </c>
      <c r="P116" s="7">
        <v>0</v>
      </c>
      <c r="Q116" s="8">
        <v>0</v>
      </c>
      <c r="R116" s="6">
        <v>2000000</v>
      </c>
      <c r="S116" s="7">
        <v>2000000</v>
      </c>
      <c r="T116" s="8">
        <v>0</v>
      </c>
    </row>
    <row r="117" spans="1:20" x14ac:dyDescent="0.25">
      <c r="A117" t="s">
        <v>235</v>
      </c>
      <c r="B117" t="s">
        <v>496</v>
      </c>
      <c r="C117" t="s">
        <v>236</v>
      </c>
      <c r="D117" s="12">
        <v>0</v>
      </c>
      <c r="E117" s="6">
        <v>0</v>
      </c>
      <c r="F117" s="7">
        <v>0</v>
      </c>
      <c r="G117" s="8">
        <f t="shared" si="6"/>
        <v>0</v>
      </c>
      <c r="H117" s="6">
        <v>100000</v>
      </c>
      <c r="I117" s="7">
        <v>0</v>
      </c>
      <c r="J117" s="7">
        <v>0</v>
      </c>
      <c r="K117" s="7">
        <v>75000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8">
        <v>0</v>
      </c>
      <c r="R117" s="6">
        <v>175000</v>
      </c>
      <c r="S117" s="7">
        <v>175000</v>
      </c>
      <c r="T117" s="8">
        <v>0</v>
      </c>
    </row>
    <row r="118" spans="1:20" x14ac:dyDescent="0.25">
      <c r="A118" t="s">
        <v>237</v>
      </c>
      <c r="B118" t="s">
        <v>496</v>
      </c>
      <c r="C118" t="s">
        <v>238</v>
      </c>
      <c r="D118" s="12">
        <v>0</v>
      </c>
      <c r="E118" s="6">
        <v>0</v>
      </c>
      <c r="F118" s="7">
        <v>562500</v>
      </c>
      <c r="G118" s="8">
        <f t="shared" si="6"/>
        <v>-562500</v>
      </c>
      <c r="H118" s="6">
        <v>0</v>
      </c>
      <c r="I118" s="7">
        <v>562500</v>
      </c>
      <c r="J118" s="7">
        <v>0</v>
      </c>
      <c r="K118" s="7">
        <v>0</v>
      </c>
      <c r="L118" s="7">
        <v>562500</v>
      </c>
      <c r="M118" s="7">
        <v>0</v>
      </c>
      <c r="N118" s="7">
        <v>0</v>
      </c>
      <c r="O118" s="7">
        <v>562500</v>
      </c>
      <c r="P118" s="7">
        <v>0</v>
      </c>
      <c r="Q118" s="8">
        <v>0</v>
      </c>
      <c r="R118" s="6">
        <v>2250000</v>
      </c>
      <c r="S118" s="7">
        <v>2250000</v>
      </c>
      <c r="T118" s="8">
        <v>0</v>
      </c>
    </row>
    <row r="119" spans="1:20" x14ac:dyDescent="0.25">
      <c r="A119" t="s">
        <v>239</v>
      </c>
      <c r="B119" t="s">
        <v>496</v>
      </c>
      <c r="C119" t="s">
        <v>238</v>
      </c>
      <c r="D119" s="12">
        <v>0</v>
      </c>
      <c r="E119" s="6">
        <v>0</v>
      </c>
      <c r="F119" s="7">
        <v>187500</v>
      </c>
      <c r="G119" s="8">
        <f t="shared" si="6"/>
        <v>-187500</v>
      </c>
      <c r="H119" s="6">
        <v>0</v>
      </c>
      <c r="I119" s="7">
        <v>187500</v>
      </c>
      <c r="J119" s="7">
        <v>0</v>
      </c>
      <c r="K119" s="7">
        <v>0</v>
      </c>
      <c r="L119" s="7">
        <v>187500</v>
      </c>
      <c r="M119" s="7">
        <v>0</v>
      </c>
      <c r="N119" s="7">
        <v>0</v>
      </c>
      <c r="O119" s="7">
        <v>187500</v>
      </c>
      <c r="P119" s="7">
        <v>0</v>
      </c>
      <c r="Q119" s="8">
        <v>0</v>
      </c>
      <c r="R119" s="6">
        <v>750000</v>
      </c>
      <c r="S119" s="7">
        <v>750000</v>
      </c>
      <c r="T119" s="8">
        <v>0</v>
      </c>
    </row>
    <row r="120" spans="1:20" x14ac:dyDescent="0.25">
      <c r="A120" t="s">
        <v>240</v>
      </c>
      <c r="B120" t="s">
        <v>496</v>
      </c>
      <c r="C120" t="s">
        <v>241</v>
      </c>
      <c r="D120" s="12">
        <v>0</v>
      </c>
      <c r="E120" s="6">
        <v>0</v>
      </c>
      <c r="F120" s="7">
        <v>0</v>
      </c>
      <c r="G120" s="8">
        <f t="shared" si="6"/>
        <v>0</v>
      </c>
      <c r="H120" s="6">
        <v>200000</v>
      </c>
      <c r="I120" s="7">
        <v>0</v>
      </c>
      <c r="J120" s="7">
        <v>200000</v>
      </c>
      <c r="K120" s="7">
        <v>0</v>
      </c>
      <c r="L120" s="7">
        <v>0</v>
      </c>
      <c r="M120" s="7">
        <v>0</v>
      </c>
      <c r="N120" s="7">
        <v>19000</v>
      </c>
      <c r="O120" s="7">
        <v>0</v>
      </c>
      <c r="P120" s="7">
        <v>0</v>
      </c>
      <c r="Q120" s="8">
        <v>0</v>
      </c>
      <c r="R120" s="6">
        <v>419000</v>
      </c>
      <c r="S120" s="7">
        <v>419000</v>
      </c>
      <c r="T120" s="8">
        <v>0</v>
      </c>
    </row>
    <row r="121" spans="1:20" x14ac:dyDescent="0.25">
      <c r="A121" t="s">
        <v>242</v>
      </c>
      <c r="B121" t="s">
        <v>496</v>
      </c>
      <c r="C121" t="s">
        <v>243</v>
      </c>
      <c r="D121" s="12">
        <v>0</v>
      </c>
      <c r="E121" s="6">
        <v>0</v>
      </c>
      <c r="F121" s="7">
        <v>250000</v>
      </c>
      <c r="G121" s="8">
        <f t="shared" si="6"/>
        <v>-250000</v>
      </c>
      <c r="H121" s="6">
        <v>250000</v>
      </c>
      <c r="I121" s="7">
        <v>250000</v>
      </c>
      <c r="J121" s="7">
        <v>250000</v>
      </c>
      <c r="K121" s="7">
        <v>250000</v>
      </c>
      <c r="L121" s="7">
        <v>250000</v>
      </c>
      <c r="M121" s="7">
        <v>250000</v>
      </c>
      <c r="N121" s="7">
        <v>250000</v>
      </c>
      <c r="O121" s="7">
        <v>250000</v>
      </c>
      <c r="P121" s="7">
        <v>250000</v>
      </c>
      <c r="Q121" s="8">
        <v>250000</v>
      </c>
      <c r="R121" s="6">
        <v>2750000</v>
      </c>
      <c r="S121" s="7">
        <v>2750000</v>
      </c>
      <c r="T121" s="8">
        <v>0</v>
      </c>
    </row>
    <row r="122" spans="1:20" x14ac:dyDescent="0.25">
      <c r="A122" t="s">
        <v>244</v>
      </c>
      <c r="B122" t="s">
        <v>496</v>
      </c>
      <c r="C122" t="s">
        <v>245</v>
      </c>
      <c r="D122" s="13">
        <v>0</v>
      </c>
      <c r="E122" s="9">
        <v>0</v>
      </c>
      <c r="F122" s="10">
        <v>0</v>
      </c>
      <c r="G122" s="11">
        <f t="shared" si="6"/>
        <v>0</v>
      </c>
      <c r="H122" s="9">
        <v>0</v>
      </c>
      <c r="I122" s="10">
        <v>0</v>
      </c>
      <c r="J122" s="10">
        <v>0</v>
      </c>
      <c r="K122" s="10">
        <v>0</v>
      </c>
      <c r="L122" s="10">
        <v>0</v>
      </c>
      <c r="M122" s="10">
        <v>0</v>
      </c>
      <c r="N122" s="10">
        <v>2556000</v>
      </c>
      <c r="O122" s="10">
        <v>0</v>
      </c>
      <c r="P122" s="10">
        <v>0</v>
      </c>
      <c r="Q122" s="11">
        <v>0</v>
      </c>
      <c r="R122" s="9">
        <v>2556000</v>
      </c>
      <c r="S122" s="10">
        <v>2556000</v>
      </c>
      <c r="T122" s="11">
        <v>0</v>
      </c>
    </row>
    <row r="123" spans="1:20" x14ac:dyDescent="0.25">
      <c r="C123" s="24" t="s">
        <v>25</v>
      </c>
      <c r="D123" s="34">
        <f>SUM(D114:D122)</f>
        <v>0</v>
      </c>
      <c r="E123" s="35">
        <f t="shared" ref="E123:T123" si="12">SUM(E114:E122)</f>
        <v>0</v>
      </c>
      <c r="F123" s="36">
        <f t="shared" si="12"/>
        <v>3109350</v>
      </c>
      <c r="G123" s="37">
        <f t="shared" si="6"/>
        <v>-3109350</v>
      </c>
      <c r="H123" s="35">
        <f t="shared" si="12"/>
        <v>600000</v>
      </c>
      <c r="I123" s="36">
        <f t="shared" si="12"/>
        <v>2513550</v>
      </c>
      <c r="J123" s="36">
        <f t="shared" si="12"/>
        <v>500000</v>
      </c>
      <c r="K123" s="36">
        <f t="shared" si="12"/>
        <v>375000</v>
      </c>
      <c r="L123" s="36">
        <f t="shared" si="12"/>
        <v>2513550</v>
      </c>
      <c r="M123" s="36">
        <f t="shared" si="12"/>
        <v>300000</v>
      </c>
      <c r="N123" s="36">
        <f t="shared" si="12"/>
        <v>2825000</v>
      </c>
      <c r="O123" s="36">
        <f t="shared" si="12"/>
        <v>2463550</v>
      </c>
      <c r="P123" s="36">
        <f t="shared" si="12"/>
        <v>250000</v>
      </c>
      <c r="Q123" s="37">
        <f t="shared" si="12"/>
        <v>250000</v>
      </c>
      <c r="R123" s="35">
        <f t="shared" si="12"/>
        <v>15700000</v>
      </c>
      <c r="S123" s="36">
        <f t="shared" si="12"/>
        <v>15700000</v>
      </c>
      <c r="T123" s="37">
        <f t="shared" si="12"/>
        <v>0</v>
      </c>
    </row>
    <row r="124" spans="1:20" x14ac:dyDescent="0.25">
      <c r="A124" t="s">
        <v>246</v>
      </c>
      <c r="B124" t="s">
        <v>497</v>
      </c>
      <c r="C124" t="s">
        <v>247</v>
      </c>
      <c r="D124" s="12">
        <v>0</v>
      </c>
      <c r="E124" s="6">
        <v>0</v>
      </c>
      <c r="F124" s="7">
        <v>0</v>
      </c>
      <c r="G124" s="8">
        <f t="shared" si="6"/>
        <v>0</v>
      </c>
      <c r="H124" s="6">
        <v>100000</v>
      </c>
      <c r="I124" s="7">
        <v>0</v>
      </c>
      <c r="J124" s="7">
        <v>100000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8">
        <v>0</v>
      </c>
      <c r="R124" s="6">
        <v>200000</v>
      </c>
      <c r="S124" s="7">
        <v>200000</v>
      </c>
      <c r="T124" s="8">
        <v>0</v>
      </c>
    </row>
    <row r="125" spans="1:20" x14ac:dyDescent="0.25">
      <c r="A125" t="s">
        <v>248</v>
      </c>
      <c r="B125" t="s">
        <v>497</v>
      </c>
      <c r="C125" t="s">
        <v>249</v>
      </c>
      <c r="D125" s="12">
        <v>0</v>
      </c>
      <c r="E125" s="6">
        <v>0</v>
      </c>
      <c r="F125" s="7">
        <v>0</v>
      </c>
      <c r="G125" s="8">
        <f t="shared" si="6"/>
        <v>0</v>
      </c>
      <c r="H125" s="6">
        <v>0</v>
      </c>
      <c r="I125" s="7">
        <v>0</v>
      </c>
      <c r="J125" s="7">
        <v>0</v>
      </c>
      <c r="K125" s="7">
        <v>0</v>
      </c>
      <c r="L125" s="7">
        <v>40000</v>
      </c>
      <c r="M125" s="7">
        <v>0</v>
      </c>
      <c r="N125" s="7">
        <v>0</v>
      </c>
      <c r="O125" s="7">
        <v>0</v>
      </c>
      <c r="P125" s="7">
        <v>0</v>
      </c>
      <c r="Q125" s="8">
        <v>0</v>
      </c>
      <c r="R125" s="6">
        <v>40000</v>
      </c>
      <c r="S125" s="7">
        <v>40000</v>
      </c>
      <c r="T125" s="8">
        <v>0</v>
      </c>
    </row>
    <row r="126" spans="1:20" x14ac:dyDescent="0.25">
      <c r="A126" t="s">
        <v>250</v>
      </c>
      <c r="B126" t="s">
        <v>497</v>
      </c>
      <c r="C126" t="s">
        <v>251</v>
      </c>
      <c r="D126" s="12">
        <v>0</v>
      </c>
      <c r="E126" s="6">
        <v>0</v>
      </c>
      <c r="F126" s="7">
        <v>0</v>
      </c>
      <c r="G126" s="8">
        <f t="shared" si="6"/>
        <v>0</v>
      </c>
      <c r="H126" s="6">
        <v>0</v>
      </c>
      <c r="I126" s="7">
        <v>0</v>
      </c>
      <c r="J126" s="7">
        <v>0</v>
      </c>
      <c r="K126" s="7">
        <v>65000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8">
        <v>0</v>
      </c>
      <c r="R126" s="6">
        <v>65000</v>
      </c>
      <c r="S126" s="7">
        <v>65000</v>
      </c>
      <c r="T126" s="8">
        <v>0</v>
      </c>
    </row>
    <row r="127" spans="1:20" x14ac:dyDescent="0.25">
      <c r="A127" t="s">
        <v>252</v>
      </c>
      <c r="B127" t="s">
        <v>497</v>
      </c>
      <c r="C127" t="s">
        <v>253</v>
      </c>
      <c r="D127" s="12">
        <v>0</v>
      </c>
      <c r="E127" s="6">
        <v>0</v>
      </c>
      <c r="F127" s="7">
        <v>0</v>
      </c>
      <c r="G127" s="8">
        <f t="shared" si="6"/>
        <v>0</v>
      </c>
      <c r="H127" s="6">
        <v>0</v>
      </c>
      <c r="I127" s="7">
        <v>60000</v>
      </c>
      <c r="J127" s="7">
        <v>0</v>
      </c>
      <c r="K127" s="7">
        <v>0</v>
      </c>
      <c r="L127" s="7">
        <v>60000</v>
      </c>
      <c r="M127" s="7">
        <v>0</v>
      </c>
      <c r="N127" s="7">
        <v>0</v>
      </c>
      <c r="O127" s="7">
        <v>0</v>
      </c>
      <c r="P127" s="7">
        <v>0</v>
      </c>
      <c r="Q127" s="8">
        <v>0</v>
      </c>
      <c r="R127" s="6">
        <v>120000</v>
      </c>
      <c r="S127" s="7">
        <v>120000</v>
      </c>
      <c r="T127" s="8">
        <v>0</v>
      </c>
    </row>
    <row r="128" spans="1:20" x14ac:dyDescent="0.25">
      <c r="A128" t="s">
        <v>254</v>
      </c>
      <c r="B128" t="s">
        <v>497</v>
      </c>
      <c r="C128" t="s">
        <v>255</v>
      </c>
      <c r="D128" s="12">
        <v>0</v>
      </c>
      <c r="E128" s="6">
        <v>30000</v>
      </c>
      <c r="F128" s="7">
        <v>30000</v>
      </c>
      <c r="G128" s="8">
        <f t="shared" si="6"/>
        <v>0</v>
      </c>
      <c r="H128" s="6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8">
        <v>0</v>
      </c>
      <c r="R128" s="6">
        <v>30000</v>
      </c>
      <c r="S128" s="7">
        <v>30000</v>
      </c>
      <c r="T128" s="8">
        <v>0</v>
      </c>
    </row>
    <row r="129" spans="1:20" x14ac:dyDescent="0.25">
      <c r="A129" t="s">
        <v>256</v>
      </c>
      <c r="B129" t="s">
        <v>497</v>
      </c>
      <c r="C129" t="s">
        <v>257</v>
      </c>
      <c r="D129" s="12">
        <v>0</v>
      </c>
      <c r="E129" s="6">
        <v>0</v>
      </c>
      <c r="F129" s="7">
        <v>0</v>
      </c>
      <c r="G129" s="8">
        <f t="shared" si="6"/>
        <v>0</v>
      </c>
      <c r="H129" s="6">
        <v>0</v>
      </c>
      <c r="I129" s="7">
        <v>0</v>
      </c>
      <c r="J129" s="7">
        <v>0</v>
      </c>
      <c r="K129" s="7">
        <v>0</v>
      </c>
      <c r="L129" s="7">
        <v>0</v>
      </c>
      <c r="M129" s="7">
        <v>32500</v>
      </c>
      <c r="N129" s="7">
        <v>2500</v>
      </c>
      <c r="O129" s="7">
        <v>0</v>
      </c>
      <c r="P129" s="7">
        <v>0</v>
      </c>
      <c r="Q129" s="8">
        <v>0</v>
      </c>
      <c r="R129" s="6">
        <v>35000</v>
      </c>
      <c r="S129" s="7">
        <v>35000</v>
      </c>
      <c r="T129" s="8">
        <v>0</v>
      </c>
    </row>
    <row r="130" spans="1:20" x14ac:dyDescent="0.25">
      <c r="A130" t="s">
        <v>258</v>
      </c>
      <c r="B130" t="s">
        <v>497</v>
      </c>
      <c r="C130" t="s">
        <v>259</v>
      </c>
      <c r="D130" s="12">
        <v>0</v>
      </c>
      <c r="E130" s="6">
        <v>0</v>
      </c>
      <c r="F130" s="7">
        <v>0</v>
      </c>
      <c r="G130" s="8">
        <f t="shared" si="6"/>
        <v>0</v>
      </c>
      <c r="H130" s="6">
        <v>0</v>
      </c>
      <c r="I130" s="7">
        <v>0</v>
      </c>
      <c r="J130" s="7">
        <v>32500</v>
      </c>
      <c r="K130" s="7">
        <v>32500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8">
        <v>0</v>
      </c>
      <c r="R130" s="6">
        <v>65000</v>
      </c>
      <c r="S130" s="7">
        <v>65000</v>
      </c>
      <c r="T130" s="8">
        <v>0</v>
      </c>
    </row>
    <row r="131" spans="1:20" x14ac:dyDescent="0.25">
      <c r="A131" t="s">
        <v>260</v>
      </c>
      <c r="B131" t="s">
        <v>497</v>
      </c>
      <c r="C131" t="s">
        <v>261</v>
      </c>
      <c r="D131" s="12">
        <v>0</v>
      </c>
      <c r="E131" s="6">
        <v>0</v>
      </c>
      <c r="F131" s="7">
        <v>0</v>
      </c>
      <c r="G131" s="8">
        <f t="shared" si="6"/>
        <v>0</v>
      </c>
      <c r="H131" s="6">
        <v>32500</v>
      </c>
      <c r="I131" s="7">
        <v>32500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8">
        <v>0</v>
      </c>
      <c r="R131" s="6">
        <v>65000</v>
      </c>
      <c r="S131" s="7">
        <v>65000</v>
      </c>
      <c r="T131" s="8">
        <v>0</v>
      </c>
    </row>
    <row r="132" spans="1:20" x14ac:dyDescent="0.25">
      <c r="A132" t="s">
        <v>262</v>
      </c>
      <c r="B132" t="s">
        <v>497</v>
      </c>
      <c r="C132" t="s">
        <v>263</v>
      </c>
      <c r="D132" s="12">
        <v>38500</v>
      </c>
      <c r="E132" s="6">
        <v>0</v>
      </c>
      <c r="F132" s="7">
        <v>0</v>
      </c>
      <c r="G132" s="8">
        <f t="shared" si="6"/>
        <v>0</v>
      </c>
      <c r="H132" s="6">
        <v>50000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8">
        <v>0</v>
      </c>
      <c r="R132" s="6">
        <v>88500</v>
      </c>
      <c r="S132" s="7">
        <v>88500</v>
      </c>
      <c r="T132" s="8">
        <v>0</v>
      </c>
    </row>
    <row r="133" spans="1:20" x14ac:dyDescent="0.25">
      <c r="A133" t="s">
        <v>264</v>
      </c>
      <c r="B133" t="s">
        <v>497</v>
      </c>
      <c r="C133" t="s">
        <v>265</v>
      </c>
      <c r="D133" s="12">
        <v>175000</v>
      </c>
      <c r="E133" s="6">
        <v>0</v>
      </c>
      <c r="F133" s="7">
        <v>0</v>
      </c>
      <c r="G133" s="8">
        <f t="shared" ref="G133:G164" si="13">E133-F133</f>
        <v>0</v>
      </c>
      <c r="H133" s="6">
        <v>0</v>
      </c>
      <c r="I133" s="7">
        <v>0</v>
      </c>
      <c r="J133" s="7">
        <v>0</v>
      </c>
      <c r="K133" s="7">
        <v>75000</v>
      </c>
      <c r="L133" s="7">
        <v>0</v>
      </c>
      <c r="M133" s="7">
        <v>0</v>
      </c>
      <c r="N133" s="7">
        <v>100000</v>
      </c>
      <c r="O133" s="7">
        <v>0</v>
      </c>
      <c r="P133" s="7">
        <v>0</v>
      </c>
      <c r="Q133" s="8">
        <v>0</v>
      </c>
      <c r="R133" s="6">
        <v>350000</v>
      </c>
      <c r="S133" s="7">
        <v>350000</v>
      </c>
      <c r="T133" s="8">
        <v>0</v>
      </c>
    </row>
    <row r="134" spans="1:20" x14ac:dyDescent="0.25">
      <c r="A134" t="s">
        <v>266</v>
      </c>
      <c r="B134" t="s">
        <v>497</v>
      </c>
      <c r="C134" t="s">
        <v>267</v>
      </c>
      <c r="D134" s="12">
        <v>91516</v>
      </c>
      <c r="E134" s="6">
        <v>0</v>
      </c>
      <c r="F134" s="7">
        <v>0</v>
      </c>
      <c r="G134" s="8">
        <f t="shared" si="13"/>
        <v>0</v>
      </c>
      <c r="H134" s="6">
        <v>0</v>
      </c>
      <c r="I134" s="7">
        <v>91516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8">
        <v>0</v>
      </c>
      <c r="R134" s="6">
        <v>183032</v>
      </c>
      <c r="S134" s="7">
        <v>183032</v>
      </c>
      <c r="T134" s="8">
        <v>0</v>
      </c>
    </row>
    <row r="135" spans="1:20" x14ac:dyDescent="0.25">
      <c r="A135" t="s">
        <v>268</v>
      </c>
      <c r="B135" t="s">
        <v>497</v>
      </c>
      <c r="C135" t="s">
        <v>269</v>
      </c>
      <c r="D135" s="12">
        <v>0</v>
      </c>
      <c r="E135" s="6">
        <v>0</v>
      </c>
      <c r="F135" s="7">
        <v>61625</v>
      </c>
      <c r="G135" s="8">
        <f t="shared" si="13"/>
        <v>-61625</v>
      </c>
      <c r="H135" s="6">
        <v>0</v>
      </c>
      <c r="I135" s="7">
        <v>0</v>
      </c>
      <c r="J135" s="7">
        <v>61625</v>
      </c>
      <c r="K135" s="7">
        <v>0</v>
      </c>
      <c r="L135" s="7">
        <v>0</v>
      </c>
      <c r="M135" s="7">
        <v>61625</v>
      </c>
      <c r="N135" s="7">
        <v>0</v>
      </c>
      <c r="O135" s="7">
        <v>0</v>
      </c>
      <c r="P135" s="7">
        <v>61625</v>
      </c>
      <c r="Q135" s="8">
        <v>0</v>
      </c>
      <c r="R135" s="6">
        <v>246500</v>
      </c>
      <c r="S135" s="7">
        <v>246500</v>
      </c>
      <c r="T135" s="8">
        <v>0</v>
      </c>
    </row>
    <row r="136" spans="1:20" x14ac:dyDescent="0.25">
      <c r="A136" t="s">
        <v>270</v>
      </c>
      <c r="B136" t="s">
        <v>497</v>
      </c>
      <c r="C136" t="s">
        <v>271</v>
      </c>
      <c r="D136" s="12">
        <v>0</v>
      </c>
      <c r="E136" s="6">
        <v>0</v>
      </c>
      <c r="F136" s="7">
        <v>9375</v>
      </c>
      <c r="G136" s="8">
        <f t="shared" si="13"/>
        <v>-9375</v>
      </c>
      <c r="H136" s="6">
        <v>0</v>
      </c>
      <c r="I136" s="7">
        <v>9375</v>
      </c>
      <c r="J136" s="7">
        <v>0</v>
      </c>
      <c r="K136" s="7">
        <v>0</v>
      </c>
      <c r="L136" s="7">
        <v>9375</v>
      </c>
      <c r="M136" s="7">
        <v>0</v>
      </c>
      <c r="N136" s="7">
        <v>0</v>
      </c>
      <c r="O136" s="7">
        <v>9375</v>
      </c>
      <c r="P136" s="7">
        <v>0</v>
      </c>
      <c r="Q136" s="8">
        <v>0</v>
      </c>
      <c r="R136" s="6">
        <v>37500</v>
      </c>
      <c r="S136" s="7">
        <v>37500</v>
      </c>
      <c r="T136" s="8">
        <v>0</v>
      </c>
    </row>
    <row r="137" spans="1:20" x14ac:dyDescent="0.25">
      <c r="A137" t="s">
        <v>272</v>
      </c>
      <c r="B137" t="s">
        <v>497</v>
      </c>
      <c r="C137" t="s">
        <v>273</v>
      </c>
      <c r="D137" s="12">
        <v>0</v>
      </c>
      <c r="E137" s="6">
        <v>0</v>
      </c>
      <c r="F137" s="7">
        <v>0</v>
      </c>
      <c r="G137" s="8">
        <f t="shared" si="13"/>
        <v>0</v>
      </c>
      <c r="H137" s="6">
        <v>0</v>
      </c>
      <c r="I137" s="7">
        <v>23635</v>
      </c>
      <c r="J137" s="7">
        <v>3850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8">
        <v>0</v>
      </c>
      <c r="R137" s="6">
        <v>27485</v>
      </c>
      <c r="S137" s="7">
        <v>27485</v>
      </c>
      <c r="T137" s="8">
        <v>0</v>
      </c>
    </row>
    <row r="138" spans="1:20" x14ac:dyDescent="0.25">
      <c r="A138" t="s">
        <v>274</v>
      </c>
      <c r="B138" t="s">
        <v>497</v>
      </c>
      <c r="C138" t="s">
        <v>275</v>
      </c>
      <c r="D138" s="12">
        <v>0</v>
      </c>
      <c r="E138" s="6">
        <v>0</v>
      </c>
      <c r="F138" s="7">
        <v>26225</v>
      </c>
      <c r="G138" s="8">
        <f t="shared" si="13"/>
        <v>-26225</v>
      </c>
      <c r="H138" s="6">
        <v>0</v>
      </c>
      <c r="I138" s="7">
        <v>26225</v>
      </c>
      <c r="J138" s="7">
        <v>0</v>
      </c>
      <c r="K138" s="7">
        <v>0</v>
      </c>
      <c r="L138" s="7">
        <v>0</v>
      </c>
      <c r="M138" s="7">
        <v>26225</v>
      </c>
      <c r="N138" s="7">
        <v>0</v>
      </c>
      <c r="O138" s="7">
        <v>0</v>
      </c>
      <c r="P138" s="7">
        <v>26225</v>
      </c>
      <c r="Q138" s="8">
        <v>0</v>
      </c>
      <c r="R138" s="6">
        <v>104900</v>
      </c>
      <c r="S138" s="7">
        <v>104900</v>
      </c>
      <c r="T138" s="8">
        <v>0</v>
      </c>
    </row>
    <row r="139" spans="1:20" x14ac:dyDescent="0.25">
      <c r="A139" t="s">
        <v>276</v>
      </c>
      <c r="B139" t="s">
        <v>497</v>
      </c>
      <c r="C139" t="s">
        <v>277</v>
      </c>
      <c r="D139" s="12">
        <v>0</v>
      </c>
      <c r="E139" s="6">
        <v>0</v>
      </c>
      <c r="F139" s="7">
        <v>0</v>
      </c>
      <c r="G139" s="8">
        <f t="shared" si="13"/>
        <v>0</v>
      </c>
      <c r="H139" s="6">
        <v>0</v>
      </c>
      <c r="I139" s="7">
        <v>0</v>
      </c>
      <c r="J139" s="7">
        <v>65000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8">
        <v>0</v>
      </c>
      <c r="R139" s="6">
        <v>65000</v>
      </c>
      <c r="S139" s="7">
        <v>65000</v>
      </c>
      <c r="T139" s="8">
        <v>0</v>
      </c>
    </row>
    <row r="140" spans="1:20" x14ac:dyDescent="0.25">
      <c r="A140" t="s">
        <v>278</v>
      </c>
      <c r="B140" t="s">
        <v>497</v>
      </c>
      <c r="C140" t="s">
        <v>279</v>
      </c>
      <c r="D140" s="12">
        <v>0</v>
      </c>
      <c r="E140" s="6">
        <v>0</v>
      </c>
      <c r="F140" s="7">
        <v>0</v>
      </c>
      <c r="G140" s="8">
        <f t="shared" si="13"/>
        <v>0</v>
      </c>
      <c r="H140" s="6">
        <v>0</v>
      </c>
      <c r="I140" s="7">
        <v>0</v>
      </c>
      <c r="J140" s="7">
        <v>0</v>
      </c>
      <c r="K140" s="7">
        <v>40000</v>
      </c>
      <c r="L140" s="7">
        <v>0</v>
      </c>
      <c r="M140" s="7">
        <v>38000</v>
      </c>
      <c r="N140" s="7">
        <v>0</v>
      </c>
      <c r="O140" s="7">
        <v>0</v>
      </c>
      <c r="P140" s="7">
        <v>0</v>
      </c>
      <c r="Q140" s="8">
        <v>0</v>
      </c>
      <c r="R140" s="6">
        <v>78000</v>
      </c>
      <c r="S140" s="7">
        <v>78000</v>
      </c>
      <c r="T140" s="8">
        <v>0</v>
      </c>
    </row>
    <row r="141" spans="1:20" x14ac:dyDescent="0.25">
      <c r="A141" t="s">
        <v>280</v>
      </c>
      <c r="B141" t="s">
        <v>497</v>
      </c>
      <c r="C141" t="s">
        <v>281</v>
      </c>
      <c r="D141" s="12">
        <v>0</v>
      </c>
      <c r="E141" s="6">
        <v>0</v>
      </c>
      <c r="F141" s="7">
        <v>0</v>
      </c>
      <c r="G141" s="8">
        <f t="shared" si="13"/>
        <v>0</v>
      </c>
      <c r="H141" s="6">
        <v>30000</v>
      </c>
      <c r="I141" s="7">
        <v>35000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8">
        <v>0</v>
      </c>
      <c r="R141" s="6">
        <v>65000</v>
      </c>
      <c r="S141" s="7">
        <v>65000</v>
      </c>
      <c r="T141" s="8">
        <v>0</v>
      </c>
    </row>
    <row r="142" spans="1:20" x14ac:dyDescent="0.25">
      <c r="A142" t="s">
        <v>282</v>
      </c>
      <c r="B142" t="s">
        <v>497</v>
      </c>
      <c r="C142" t="s">
        <v>283</v>
      </c>
      <c r="D142" s="12">
        <v>0</v>
      </c>
      <c r="E142" s="6">
        <v>0</v>
      </c>
      <c r="F142" s="7">
        <v>0</v>
      </c>
      <c r="G142" s="8">
        <f t="shared" si="13"/>
        <v>0</v>
      </c>
      <c r="H142" s="6">
        <v>0</v>
      </c>
      <c r="I142" s="7">
        <v>0</v>
      </c>
      <c r="J142" s="7">
        <v>0</v>
      </c>
      <c r="K142" s="7">
        <v>60000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8">
        <v>0</v>
      </c>
      <c r="R142" s="6">
        <v>60000</v>
      </c>
      <c r="S142" s="7">
        <v>60000</v>
      </c>
      <c r="T142" s="8">
        <v>0</v>
      </c>
    </row>
    <row r="143" spans="1:20" x14ac:dyDescent="0.25">
      <c r="A143" t="s">
        <v>284</v>
      </c>
      <c r="B143" t="s">
        <v>497</v>
      </c>
      <c r="C143" t="s">
        <v>285</v>
      </c>
      <c r="D143" s="12">
        <v>0</v>
      </c>
      <c r="E143" s="6">
        <v>0</v>
      </c>
      <c r="F143" s="7">
        <v>0</v>
      </c>
      <c r="G143" s="8">
        <f t="shared" si="13"/>
        <v>0</v>
      </c>
      <c r="H143" s="6">
        <v>0</v>
      </c>
      <c r="I143" s="7">
        <v>100000</v>
      </c>
      <c r="J143" s="7">
        <v>0</v>
      </c>
      <c r="K143" s="7">
        <v>0</v>
      </c>
      <c r="L143" s="7">
        <v>0</v>
      </c>
      <c r="M143" s="7">
        <v>75000</v>
      </c>
      <c r="N143" s="7">
        <v>0</v>
      </c>
      <c r="O143" s="7">
        <v>0</v>
      </c>
      <c r="P143" s="7">
        <v>0</v>
      </c>
      <c r="Q143" s="8">
        <v>0</v>
      </c>
      <c r="R143" s="6">
        <v>175000</v>
      </c>
      <c r="S143" s="7">
        <v>175000</v>
      </c>
      <c r="T143" s="8">
        <v>0</v>
      </c>
    </row>
    <row r="144" spans="1:20" x14ac:dyDescent="0.25">
      <c r="A144" t="s">
        <v>286</v>
      </c>
      <c r="B144" t="s">
        <v>497</v>
      </c>
      <c r="C144" t="s">
        <v>287</v>
      </c>
      <c r="D144" s="12">
        <v>0</v>
      </c>
      <c r="E144" s="6">
        <v>0</v>
      </c>
      <c r="F144" s="7">
        <v>0</v>
      </c>
      <c r="G144" s="8">
        <f t="shared" si="13"/>
        <v>0</v>
      </c>
      <c r="H144" s="6">
        <v>0</v>
      </c>
      <c r="I144" s="7">
        <v>0</v>
      </c>
      <c r="J144" s="7">
        <v>0</v>
      </c>
      <c r="K144" s="7">
        <v>33150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8">
        <v>0</v>
      </c>
      <c r="R144" s="6">
        <v>33150</v>
      </c>
      <c r="S144" s="7">
        <v>33150</v>
      </c>
      <c r="T144" s="8">
        <v>0</v>
      </c>
    </row>
    <row r="145" spans="1:20" x14ac:dyDescent="0.25">
      <c r="A145" t="s">
        <v>288</v>
      </c>
      <c r="B145" t="s">
        <v>497</v>
      </c>
      <c r="C145" t="s">
        <v>289</v>
      </c>
      <c r="D145" s="12">
        <v>0</v>
      </c>
      <c r="E145" s="6">
        <v>0</v>
      </c>
      <c r="F145" s="7">
        <v>0</v>
      </c>
      <c r="G145" s="8">
        <f t="shared" si="13"/>
        <v>0</v>
      </c>
      <c r="H145" s="6">
        <v>0</v>
      </c>
      <c r="I145" s="7">
        <v>0</v>
      </c>
      <c r="J145" s="7">
        <v>65000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8">
        <v>0</v>
      </c>
      <c r="R145" s="6">
        <v>65000</v>
      </c>
      <c r="S145" s="7">
        <v>65000</v>
      </c>
      <c r="T145" s="8">
        <v>0</v>
      </c>
    </row>
    <row r="146" spans="1:20" x14ac:dyDescent="0.25">
      <c r="A146" t="s">
        <v>290</v>
      </c>
      <c r="B146" t="s">
        <v>497</v>
      </c>
      <c r="C146" t="s">
        <v>291</v>
      </c>
      <c r="D146" s="12">
        <v>0</v>
      </c>
      <c r="E146" s="6">
        <v>0</v>
      </c>
      <c r="F146" s="7">
        <v>0</v>
      </c>
      <c r="G146" s="8">
        <f t="shared" si="13"/>
        <v>0</v>
      </c>
      <c r="H146" s="6">
        <v>0</v>
      </c>
      <c r="I146" s="7">
        <v>45000</v>
      </c>
      <c r="J146" s="7">
        <v>0</v>
      </c>
      <c r="K146" s="7">
        <v>0</v>
      </c>
      <c r="L146" s="7">
        <v>45000</v>
      </c>
      <c r="M146" s="7">
        <v>0</v>
      </c>
      <c r="N146" s="7">
        <v>0</v>
      </c>
      <c r="O146" s="7">
        <v>0</v>
      </c>
      <c r="P146" s="7">
        <v>0</v>
      </c>
      <c r="Q146" s="8">
        <v>0</v>
      </c>
      <c r="R146" s="6">
        <v>90000</v>
      </c>
      <c r="S146" s="7">
        <v>90000</v>
      </c>
      <c r="T146" s="8">
        <v>0</v>
      </c>
    </row>
    <row r="147" spans="1:20" x14ac:dyDescent="0.25">
      <c r="A147" t="s">
        <v>292</v>
      </c>
      <c r="B147" t="s">
        <v>497</v>
      </c>
      <c r="C147" t="s">
        <v>293</v>
      </c>
      <c r="D147" s="12">
        <v>0</v>
      </c>
      <c r="E147" s="6">
        <v>0</v>
      </c>
      <c r="F147" s="7">
        <v>0</v>
      </c>
      <c r="G147" s="8">
        <f t="shared" si="13"/>
        <v>0</v>
      </c>
      <c r="H147" s="6">
        <v>0</v>
      </c>
      <c r="I147" s="7">
        <v>75000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8">
        <v>0</v>
      </c>
      <c r="R147" s="6">
        <v>75000</v>
      </c>
      <c r="S147" s="7">
        <v>75000</v>
      </c>
      <c r="T147" s="8">
        <v>0</v>
      </c>
    </row>
    <row r="148" spans="1:20" x14ac:dyDescent="0.25">
      <c r="A148" t="s">
        <v>294</v>
      </c>
      <c r="B148" t="s">
        <v>497</v>
      </c>
      <c r="C148" t="s">
        <v>295</v>
      </c>
      <c r="D148" s="12">
        <v>0</v>
      </c>
      <c r="E148" s="6">
        <v>0</v>
      </c>
      <c r="F148" s="7">
        <v>0</v>
      </c>
      <c r="G148" s="8">
        <f t="shared" si="13"/>
        <v>0</v>
      </c>
      <c r="H148" s="6">
        <v>0</v>
      </c>
      <c r="I148" s="7">
        <v>0</v>
      </c>
      <c r="J148" s="7">
        <v>35000</v>
      </c>
      <c r="K148" s="7">
        <v>0</v>
      </c>
      <c r="L148" s="7">
        <v>30000</v>
      </c>
      <c r="M148" s="7">
        <v>0</v>
      </c>
      <c r="N148" s="7">
        <v>0</v>
      </c>
      <c r="O148" s="7">
        <v>0</v>
      </c>
      <c r="P148" s="7">
        <v>0</v>
      </c>
      <c r="Q148" s="8">
        <v>0</v>
      </c>
      <c r="R148" s="6">
        <v>65000</v>
      </c>
      <c r="S148" s="7">
        <v>65000</v>
      </c>
      <c r="T148" s="8">
        <v>0</v>
      </c>
    </row>
    <row r="149" spans="1:20" x14ac:dyDescent="0.25">
      <c r="A149" t="s">
        <v>296</v>
      </c>
      <c r="B149" t="s">
        <v>497</v>
      </c>
      <c r="C149" t="s">
        <v>297</v>
      </c>
      <c r="D149" s="12">
        <v>0</v>
      </c>
      <c r="E149" s="6">
        <v>0</v>
      </c>
      <c r="F149" s="7">
        <v>0</v>
      </c>
      <c r="G149" s="8">
        <f t="shared" si="13"/>
        <v>0</v>
      </c>
      <c r="H149" s="6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67000</v>
      </c>
      <c r="O149" s="7">
        <v>0</v>
      </c>
      <c r="P149" s="7">
        <v>0</v>
      </c>
      <c r="Q149" s="8">
        <v>0</v>
      </c>
      <c r="R149" s="6">
        <v>67000</v>
      </c>
      <c r="S149" s="7">
        <v>67000</v>
      </c>
      <c r="T149" s="8">
        <v>0</v>
      </c>
    </row>
    <row r="150" spans="1:20" x14ac:dyDescent="0.25">
      <c r="A150" t="s">
        <v>298</v>
      </c>
      <c r="B150" t="s">
        <v>497</v>
      </c>
      <c r="C150" t="s">
        <v>299</v>
      </c>
      <c r="D150" s="12">
        <v>0</v>
      </c>
      <c r="E150" s="6">
        <v>0</v>
      </c>
      <c r="F150" s="7">
        <v>0</v>
      </c>
      <c r="G150" s="8">
        <f t="shared" si="13"/>
        <v>0</v>
      </c>
      <c r="H150" s="6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70000</v>
      </c>
      <c r="Q150" s="8">
        <v>0</v>
      </c>
      <c r="R150" s="6">
        <v>70000</v>
      </c>
      <c r="S150" s="7">
        <v>70000</v>
      </c>
      <c r="T150" s="8">
        <v>0</v>
      </c>
    </row>
    <row r="151" spans="1:20" x14ac:dyDescent="0.25">
      <c r="A151" t="s">
        <v>300</v>
      </c>
      <c r="B151" t="s">
        <v>497</v>
      </c>
      <c r="C151" t="s">
        <v>301</v>
      </c>
      <c r="D151" s="12">
        <v>0</v>
      </c>
      <c r="E151" s="6">
        <v>0</v>
      </c>
      <c r="F151" s="7">
        <v>0</v>
      </c>
      <c r="G151" s="8">
        <f t="shared" si="13"/>
        <v>0</v>
      </c>
      <c r="H151" s="6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8">
        <v>0</v>
      </c>
      <c r="R151" s="6">
        <v>0</v>
      </c>
      <c r="S151" s="7">
        <v>0</v>
      </c>
      <c r="T151" s="8">
        <v>0</v>
      </c>
    </row>
    <row r="152" spans="1:20" x14ac:dyDescent="0.25">
      <c r="A152" t="s">
        <v>302</v>
      </c>
      <c r="B152" t="s">
        <v>497</v>
      </c>
      <c r="C152" t="s">
        <v>303</v>
      </c>
      <c r="D152" s="12">
        <v>28100</v>
      </c>
      <c r="E152" s="6">
        <v>0</v>
      </c>
      <c r="F152" s="7">
        <v>0</v>
      </c>
      <c r="G152" s="8">
        <f t="shared" si="13"/>
        <v>0</v>
      </c>
      <c r="H152" s="6">
        <v>0</v>
      </c>
      <c r="I152" s="7">
        <v>0</v>
      </c>
      <c r="J152" s="7">
        <v>28100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8">
        <v>0</v>
      </c>
      <c r="R152" s="6">
        <v>56200</v>
      </c>
      <c r="S152" s="7">
        <v>56200</v>
      </c>
      <c r="T152" s="8">
        <v>0</v>
      </c>
    </row>
    <row r="153" spans="1:20" x14ac:dyDescent="0.25">
      <c r="A153" t="s">
        <v>304</v>
      </c>
      <c r="B153" t="s">
        <v>497</v>
      </c>
      <c r="C153" t="s">
        <v>305</v>
      </c>
      <c r="D153" s="12">
        <v>0</v>
      </c>
      <c r="E153" s="6">
        <v>0</v>
      </c>
      <c r="F153" s="7">
        <v>134300</v>
      </c>
      <c r="G153" s="8">
        <f t="shared" si="13"/>
        <v>-134300</v>
      </c>
      <c r="H153" s="6">
        <v>0</v>
      </c>
      <c r="I153" s="7">
        <v>0</v>
      </c>
      <c r="J153" s="7">
        <v>0</v>
      </c>
      <c r="K153" s="7">
        <v>0</v>
      </c>
      <c r="L153" s="7">
        <v>0</v>
      </c>
      <c r="M153" s="7">
        <v>76583</v>
      </c>
      <c r="N153" s="7">
        <v>0</v>
      </c>
      <c r="O153" s="7">
        <v>0</v>
      </c>
      <c r="P153" s="7">
        <v>0</v>
      </c>
      <c r="Q153" s="8">
        <v>0</v>
      </c>
      <c r="R153" s="6">
        <v>210883</v>
      </c>
      <c r="S153" s="7">
        <v>210883</v>
      </c>
      <c r="T153" s="8">
        <v>0</v>
      </c>
    </row>
    <row r="154" spans="1:20" x14ac:dyDescent="0.25">
      <c r="A154" t="s">
        <v>306</v>
      </c>
      <c r="B154" t="s">
        <v>497</v>
      </c>
      <c r="C154" t="s">
        <v>307</v>
      </c>
      <c r="D154" s="12">
        <v>0</v>
      </c>
      <c r="E154" s="6">
        <v>0</v>
      </c>
      <c r="F154" s="7">
        <v>0</v>
      </c>
      <c r="G154" s="8">
        <f t="shared" si="13"/>
        <v>0</v>
      </c>
      <c r="H154" s="6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8">
        <v>0</v>
      </c>
      <c r="R154" s="6">
        <v>0</v>
      </c>
      <c r="S154" s="7">
        <v>0</v>
      </c>
      <c r="T154" s="8">
        <v>0</v>
      </c>
    </row>
    <row r="155" spans="1:20" x14ac:dyDescent="0.25">
      <c r="A155" t="s">
        <v>308</v>
      </c>
      <c r="B155" t="s">
        <v>497</v>
      </c>
      <c r="C155" t="s">
        <v>309</v>
      </c>
      <c r="D155" s="12">
        <v>0</v>
      </c>
      <c r="E155" s="6">
        <v>0</v>
      </c>
      <c r="F155" s="7">
        <v>0</v>
      </c>
      <c r="G155" s="8">
        <f t="shared" si="13"/>
        <v>0</v>
      </c>
      <c r="H155" s="6">
        <v>0</v>
      </c>
      <c r="I155" s="7">
        <v>81861</v>
      </c>
      <c r="J155" s="7">
        <v>0</v>
      </c>
      <c r="K155" s="7">
        <v>0</v>
      </c>
      <c r="L155" s="7">
        <v>81862</v>
      </c>
      <c r="M155" s="7">
        <v>0</v>
      </c>
      <c r="N155" s="7">
        <v>81862</v>
      </c>
      <c r="O155" s="7">
        <v>0</v>
      </c>
      <c r="P155" s="7">
        <v>0</v>
      </c>
      <c r="Q155" s="8">
        <v>8615</v>
      </c>
      <c r="R155" s="6">
        <v>254200</v>
      </c>
      <c r="S155" s="7">
        <v>254200</v>
      </c>
      <c r="T155" s="8">
        <v>0</v>
      </c>
    </row>
    <row r="156" spans="1:20" x14ac:dyDescent="0.25">
      <c r="A156" t="s">
        <v>310</v>
      </c>
      <c r="B156" t="s">
        <v>497</v>
      </c>
      <c r="C156" t="s">
        <v>311</v>
      </c>
      <c r="D156" s="12">
        <v>0</v>
      </c>
      <c r="E156" s="6">
        <v>0</v>
      </c>
      <c r="F156" s="7">
        <v>0</v>
      </c>
      <c r="G156" s="8">
        <f t="shared" si="13"/>
        <v>0</v>
      </c>
      <c r="H156" s="6">
        <v>80400</v>
      </c>
      <c r="I156" s="7">
        <v>80400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8">
        <v>0</v>
      </c>
      <c r="R156" s="6">
        <v>160800</v>
      </c>
      <c r="S156" s="7">
        <v>160800</v>
      </c>
      <c r="T156" s="8">
        <v>0</v>
      </c>
    </row>
    <row r="157" spans="1:20" x14ac:dyDescent="0.25">
      <c r="A157" t="s">
        <v>312</v>
      </c>
      <c r="B157" t="s">
        <v>497</v>
      </c>
      <c r="C157" t="s">
        <v>313</v>
      </c>
      <c r="D157" s="12">
        <v>8850</v>
      </c>
      <c r="E157" s="6">
        <v>0</v>
      </c>
      <c r="F157" s="7">
        <v>0</v>
      </c>
      <c r="G157" s="8">
        <f t="shared" si="13"/>
        <v>0</v>
      </c>
      <c r="H157" s="6">
        <v>0</v>
      </c>
      <c r="I157" s="7">
        <v>0</v>
      </c>
      <c r="J157" s="7">
        <v>11500</v>
      </c>
      <c r="K157" s="7">
        <v>0</v>
      </c>
      <c r="L157" s="7">
        <v>11500</v>
      </c>
      <c r="M157" s="7">
        <v>0</v>
      </c>
      <c r="N157" s="7">
        <v>0</v>
      </c>
      <c r="O157" s="7">
        <v>0</v>
      </c>
      <c r="P157" s="7">
        <v>0</v>
      </c>
      <c r="Q157" s="8">
        <v>0</v>
      </c>
      <c r="R157" s="6">
        <v>31850</v>
      </c>
      <c r="S157" s="7">
        <v>31850</v>
      </c>
      <c r="T157" s="8">
        <v>0</v>
      </c>
    </row>
    <row r="158" spans="1:20" x14ac:dyDescent="0.25">
      <c r="A158" t="s">
        <v>314</v>
      </c>
      <c r="B158" t="s">
        <v>497</v>
      </c>
      <c r="C158" t="s">
        <v>315</v>
      </c>
      <c r="D158" s="12">
        <v>0</v>
      </c>
      <c r="E158" s="6">
        <v>0</v>
      </c>
      <c r="F158" s="7">
        <v>0</v>
      </c>
      <c r="G158" s="8">
        <f t="shared" si="13"/>
        <v>0</v>
      </c>
      <c r="H158" s="6">
        <v>0</v>
      </c>
      <c r="I158" s="7">
        <v>0</v>
      </c>
      <c r="J158" s="7">
        <v>0</v>
      </c>
      <c r="K158" s="7">
        <v>0</v>
      </c>
      <c r="L158" s="7">
        <v>0</v>
      </c>
      <c r="M158" s="7">
        <v>90000</v>
      </c>
      <c r="N158" s="7">
        <v>0</v>
      </c>
      <c r="O158" s="7">
        <v>0</v>
      </c>
      <c r="P158" s="7">
        <v>0</v>
      </c>
      <c r="Q158" s="8">
        <v>0</v>
      </c>
      <c r="R158" s="6">
        <v>90000</v>
      </c>
      <c r="S158" s="7">
        <v>90000</v>
      </c>
      <c r="T158" s="8">
        <v>0</v>
      </c>
    </row>
    <row r="159" spans="1:20" x14ac:dyDescent="0.25">
      <c r="A159" t="s">
        <v>316</v>
      </c>
      <c r="B159" t="s">
        <v>497</v>
      </c>
      <c r="C159" t="s">
        <v>317</v>
      </c>
      <c r="D159" s="12">
        <v>0</v>
      </c>
      <c r="E159" s="6">
        <v>0</v>
      </c>
      <c r="F159" s="7">
        <v>0</v>
      </c>
      <c r="G159" s="8">
        <f t="shared" si="13"/>
        <v>0</v>
      </c>
      <c r="H159" s="6">
        <v>0</v>
      </c>
      <c r="I159" s="7">
        <v>90000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8">
        <v>0</v>
      </c>
      <c r="R159" s="6">
        <v>90000</v>
      </c>
      <c r="S159" s="7">
        <v>90000</v>
      </c>
      <c r="T159" s="8">
        <v>0</v>
      </c>
    </row>
    <row r="160" spans="1:20" x14ac:dyDescent="0.25">
      <c r="A160" t="s">
        <v>318</v>
      </c>
      <c r="B160" t="s">
        <v>497</v>
      </c>
      <c r="C160" t="s">
        <v>319</v>
      </c>
      <c r="D160" s="12">
        <v>0</v>
      </c>
      <c r="E160" s="6">
        <v>0</v>
      </c>
      <c r="F160" s="7">
        <v>0</v>
      </c>
      <c r="G160" s="8">
        <f t="shared" si="13"/>
        <v>0</v>
      </c>
      <c r="H160" s="6">
        <v>0</v>
      </c>
      <c r="I160" s="7">
        <v>90000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8">
        <v>0</v>
      </c>
      <c r="R160" s="6">
        <v>90000</v>
      </c>
      <c r="S160" s="7">
        <v>90000</v>
      </c>
      <c r="T160" s="8">
        <v>0</v>
      </c>
    </row>
    <row r="161" spans="1:21" x14ac:dyDescent="0.25">
      <c r="A161" t="s">
        <v>320</v>
      </c>
      <c r="B161" t="s">
        <v>497</v>
      </c>
      <c r="C161" t="s">
        <v>321</v>
      </c>
      <c r="D161" s="12">
        <v>0</v>
      </c>
      <c r="E161" s="6">
        <v>0</v>
      </c>
      <c r="F161" s="7">
        <v>250000</v>
      </c>
      <c r="G161" s="8">
        <f t="shared" si="13"/>
        <v>-250000</v>
      </c>
      <c r="H161" s="6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8">
        <v>0</v>
      </c>
      <c r="R161" s="6">
        <v>250000</v>
      </c>
      <c r="S161" s="7">
        <v>250000</v>
      </c>
      <c r="T161" s="8">
        <v>0</v>
      </c>
    </row>
    <row r="162" spans="1:21" x14ac:dyDescent="0.25">
      <c r="A162" t="s">
        <v>322</v>
      </c>
      <c r="B162" t="s">
        <v>497</v>
      </c>
      <c r="C162" t="s">
        <v>323</v>
      </c>
      <c r="D162" s="13">
        <v>130300</v>
      </c>
      <c r="E162" s="9">
        <v>0</v>
      </c>
      <c r="F162" s="10">
        <v>0</v>
      </c>
      <c r="G162" s="11">
        <f t="shared" si="13"/>
        <v>0</v>
      </c>
      <c r="H162" s="9">
        <v>130000</v>
      </c>
      <c r="I162" s="10">
        <v>0</v>
      </c>
      <c r="J162" s="10">
        <v>0</v>
      </c>
      <c r="K162" s="10">
        <v>80000</v>
      </c>
      <c r="L162" s="10">
        <v>0</v>
      </c>
      <c r="M162" s="10">
        <v>0</v>
      </c>
      <c r="N162" s="10">
        <v>50600</v>
      </c>
      <c r="O162" s="10">
        <v>0</v>
      </c>
      <c r="P162" s="10">
        <v>0</v>
      </c>
      <c r="Q162" s="11">
        <v>0</v>
      </c>
      <c r="R162" s="9">
        <v>390900</v>
      </c>
      <c r="S162" s="10">
        <v>260600</v>
      </c>
      <c r="T162" s="11">
        <v>-130300</v>
      </c>
    </row>
    <row r="163" spans="1:21" x14ac:dyDescent="0.25">
      <c r="C163" s="24" t="s">
        <v>26</v>
      </c>
      <c r="D163" s="34">
        <f>SUM(D124:D162)</f>
        <v>472266</v>
      </c>
      <c r="E163" s="35">
        <f t="shared" ref="E163:T163" si="14">SUM(E124:E162)</f>
        <v>30000</v>
      </c>
      <c r="F163" s="36">
        <f t="shared" si="14"/>
        <v>511525</v>
      </c>
      <c r="G163" s="37">
        <f t="shared" si="13"/>
        <v>-481525</v>
      </c>
      <c r="H163" s="35">
        <f t="shared" si="14"/>
        <v>422900</v>
      </c>
      <c r="I163" s="36">
        <f t="shared" si="14"/>
        <v>840512</v>
      </c>
      <c r="J163" s="36">
        <f t="shared" si="14"/>
        <v>402575</v>
      </c>
      <c r="K163" s="36">
        <f t="shared" si="14"/>
        <v>385650</v>
      </c>
      <c r="L163" s="36">
        <f t="shared" si="14"/>
        <v>277737</v>
      </c>
      <c r="M163" s="36">
        <f t="shared" si="14"/>
        <v>399933</v>
      </c>
      <c r="N163" s="36">
        <f t="shared" si="14"/>
        <v>301962</v>
      </c>
      <c r="O163" s="36">
        <f t="shared" si="14"/>
        <v>9375</v>
      </c>
      <c r="P163" s="36">
        <f t="shared" si="14"/>
        <v>157850</v>
      </c>
      <c r="Q163" s="37">
        <f t="shared" si="14"/>
        <v>8615</v>
      </c>
      <c r="R163" s="35">
        <f t="shared" si="14"/>
        <v>4190900</v>
      </c>
      <c r="S163" s="36">
        <f t="shared" si="14"/>
        <v>4060600</v>
      </c>
      <c r="T163" s="37">
        <f t="shared" si="14"/>
        <v>-130300</v>
      </c>
    </row>
    <row r="164" spans="1:21" x14ac:dyDescent="0.25">
      <c r="A164" s="24" t="s">
        <v>37</v>
      </c>
      <c r="B164" s="24" t="s">
        <v>502</v>
      </c>
      <c r="C164" s="24" t="s">
        <v>38</v>
      </c>
      <c r="D164" s="34">
        <v>752459.17</v>
      </c>
      <c r="E164" s="35">
        <v>0</v>
      </c>
      <c r="F164" s="36">
        <v>708333</v>
      </c>
      <c r="G164" s="37">
        <f t="shared" si="13"/>
        <v>-708333</v>
      </c>
      <c r="H164" s="35">
        <v>708333</v>
      </c>
      <c r="I164" s="36">
        <v>708333</v>
      </c>
      <c r="J164" s="36">
        <v>708333</v>
      </c>
      <c r="K164" s="36">
        <v>708333</v>
      </c>
      <c r="L164" s="36">
        <v>708333</v>
      </c>
      <c r="M164" s="36">
        <v>708333</v>
      </c>
      <c r="N164" s="36">
        <v>708333</v>
      </c>
      <c r="O164" s="36">
        <v>708333</v>
      </c>
      <c r="P164" s="36">
        <v>708333</v>
      </c>
      <c r="Q164" s="37">
        <v>664210.82999999996</v>
      </c>
      <c r="R164" s="35">
        <v>8500000</v>
      </c>
      <c r="S164" s="36">
        <v>8500000</v>
      </c>
      <c r="T164" s="37">
        <v>0</v>
      </c>
    </row>
    <row r="165" spans="1:21" x14ac:dyDescent="0.25">
      <c r="D165" s="13"/>
      <c r="E165" s="9"/>
      <c r="F165" s="10"/>
      <c r="G165" s="11"/>
      <c r="H165" s="9"/>
      <c r="I165" s="10"/>
      <c r="J165" s="10"/>
      <c r="K165" s="10"/>
      <c r="L165" s="10"/>
      <c r="M165" s="10"/>
      <c r="N165" s="10"/>
      <c r="O165" s="10"/>
      <c r="P165" s="10"/>
      <c r="Q165" s="11"/>
      <c r="R165" s="9"/>
      <c r="S165" s="10"/>
      <c r="T165" s="11"/>
    </row>
    <row r="166" spans="1:21" ht="13.8" thickBot="1" x14ac:dyDescent="0.3">
      <c r="C166" s="38" t="s">
        <v>328</v>
      </c>
      <c r="D166" s="39">
        <f t="shared" ref="D166:T166" si="15">D9+D24+D33+D51+D69+D78+D83+D87+D95+D113+D123+D163+D164</f>
        <v>8450763.3800000008</v>
      </c>
      <c r="E166" s="40">
        <f t="shared" si="15"/>
        <v>3975743.8099999996</v>
      </c>
      <c r="F166" s="41">
        <f t="shared" si="15"/>
        <v>13839428.51</v>
      </c>
      <c r="G166" s="42">
        <f t="shared" si="15"/>
        <v>-9863684.6999999993</v>
      </c>
      <c r="H166" s="40">
        <f t="shared" si="15"/>
        <v>10586850.640000001</v>
      </c>
      <c r="I166" s="41">
        <f t="shared" si="15"/>
        <v>13030827.880000001</v>
      </c>
      <c r="J166" s="41">
        <f t="shared" si="15"/>
        <v>10468669.91</v>
      </c>
      <c r="K166" s="41">
        <f t="shared" si="15"/>
        <v>12064592.880000001</v>
      </c>
      <c r="L166" s="41">
        <f t="shared" si="15"/>
        <v>11729221.050000001</v>
      </c>
      <c r="M166" s="41">
        <f t="shared" si="15"/>
        <v>7317179.0500000007</v>
      </c>
      <c r="N166" s="41">
        <f t="shared" si="15"/>
        <v>11857562.279999999</v>
      </c>
      <c r="O166" s="41">
        <f t="shared" si="15"/>
        <v>10575010.25</v>
      </c>
      <c r="P166" s="41">
        <f t="shared" si="15"/>
        <v>6242791.1400000006</v>
      </c>
      <c r="Q166" s="42">
        <f t="shared" si="15"/>
        <v>10712769.08</v>
      </c>
      <c r="R166" s="40">
        <f t="shared" si="15"/>
        <v>126875666.05</v>
      </c>
      <c r="S166" s="41">
        <f t="shared" si="15"/>
        <v>127393547.78999999</v>
      </c>
      <c r="T166" s="42">
        <f t="shared" si="15"/>
        <v>517881.74</v>
      </c>
      <c r="U166" s="1"/>
    </row>
  </sheetData>
  <phoneticPr fontId="4" type="noConversion"/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1"/>
  <sheetViews>
    <sheetView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D4" sqref="D4"/>
    </sheetView>
  </sheetViews>
  <sheetFormatPr defaultRowHeight="13.2" x14ac:dyDescent="0.25"/>
  <cols>
    <col min="1" max="2" width="16" customWidth="1"/>
    <col min="3" max="3" width="40.109375" customWidth="1"/>
    <col min="4" max="20" width="12.6640625" style="15" customWidth="1"/>
  </cols>
  <sheetData>
    <row r="1" spans="1:20" ht="13.8" thickBot="1" x14ac:dyDescent="0.3">
      <c r="A1" s="2" t="s">
        <v>329</v>
      </c>
      <c r="B1" s="2"/>
    </row>
    <row r="2" spans="1:20" x14ac:dyDescent="0.25">
      <c r="D2" s="26" t="s">
        <v>3</v>
      </c>
      <c r="E2" s="28" t="s">
        <v>4</v>
      </c>
      <c r="F2" s="29"/>
      <c r="G2" s="30"/>
      <c r="H2" s="43" t="s">
        <v>5</v>
      </c>
      <c r="I2" s="44" t="s">
        <v>6</v>
      </c>
      <c r="J2" s="44" t="s">
        <v>7</v>
      </c>
      <c r="K2" s="44" t="s">
        <v>8</v>
      </c>
      <c r="L2" s="44" t="s">
        <v>9</v>
      </c>
      <c r="M2" s="44" t="s">
        <v>10</v>
      </c>
      <c r="N2" s="44" t="s">
        <v>11</v>
      </c>
      <c r="O2" s="44" t="s">
        <v>12</v>
      </c>
      <c r="P2" s="44" t="s">
        <v>13</v>
      </c>
      <c r="Q2" s="45" t="s">
        <v>14</v>
      </c>
      <c r="R2" s="43" t="s">
        <v>324</v>
      </c>
      <c r="S2" s="44" t="s">
        <v>324</v>
      </c>
      <c r="T2" s="45" t="s">
        <v>3</v>
      </c>
    </row>
    <row r="3" spans="1:20" ht="13.8" thickBot="1" x14ac:dyDescent="0.3">
      <c r="B3" s="24" t="s">
        <v>469</v>
      </c>
      <c r="D3" s="27" t="s">
        <v>0</v>
      </c>
      <c r="E3" s="31" t="s">
        <v>0</v>
      </c>
      <c r="F3" s="32" t="s">
        <v>1</v>
      </c>
      <c r="G3" s="33" t="s">
        <v>2</v>
      </c>
      <c r="H3" s="31" t="s">
        <v>1</v>
      </c>
      <c r="I3" s="32" t="s">
        <v>1</v>
      </c>
      <c r="J3" s="32" t="s">
        <v>1</v>
      </c>
      <c r="K3" s="32" t="s">
        <v>1</v>
      </c>
      <c r="L3" s="32" t="s">
        <v>1</v>
      </c>
      <c r="M3" s="32" t="s">
        <v>1</v>
      </c>
      <c r="N3" s="32" t="s">
        <v>1</v>
      </c>
      <c r="O3" s="32" t="s">
        <v>1</v>
      </c>
      <c r="P3" s="32" t="s">
        <v>1</v>
      </c>
      <c r="Q3" s="33" t="s">
        <v>1</v>
      </c>
      <c r="R3" s="31" t="s">
        <v>325</v>
      </c>
      <c r="S3" s="32" t="s">
        <v>1</v>
      </c>
      <c r="T3" s="33" t="s">
        <v>326</v>
      </c>
    </row>
    <row r="4" spans="1:20" x14ac:dyDescent="0.25">
      <c r="A4" s="24" t="s">
        <v>27</v>
      </c>
      <c r="C4" s="24" t="s">
        <v>330</v>
      </c>
      <c r="D4" s="50">
        <v>979.38</v>
      </c>
      <c r="E4" s="47">
        <v>5870.49</v>
      </c>
      <c r="F4" s="48">
        <v>0</v>
      </c>
      <c r="G4" s="49">
        <f t="shared" ref="G4:G9" si="0">E4-F4</f>
        <v>5870.49</v>
      </c>
      <c r="H4" s="47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  <c r="P4" s="48">
        <v>0</v>
      </c>
      <c r="Q4" s="49">
        <v>0</v>
      </c>
      <c r="R4" s="47">
        <v>979.38</v>
      </c>
      <c r="S4" s="48">
        <v>0</v>
      </c>
      <c r="T4" s="49">
        <v>-979.38</v>
      </c>
    </row>
    <row r="5" spans="1:20" s="14" customFormat="1" x14ac:dyDescent="0.25">
      <c r="A5" s="14" t="s">
        <v>95</v>
      </c>
      <c r="C5" s="14" t="s">
        <v>363</v>
      </c>
      <c r="D5" s="16">
        <v>370000</v>
      </c>
      <c r="E5" s="17">
        <v>0</v>
      </c>
      <c r="F5" s="18">
        <v>370000</v>
      </c>
      <c r="G5" s="19">
        <f t="shared" si="0"/>
        <v>-370000</v>
      </c>
      <c r="H5" s="17">
        <v>370000</v>
      </c>
      <c r="I5" s="18">
        <v>370000</v>
      </c>
      <c r="J5" s="18">
        <v>370000</v>
      </c>
      <c r="K5" s="18">
        <v>370000</v>
      </c>
      <c r="L5" s="18">
        <v>370000</v>
      </c>
      <c r="M5" s="18">
        <v>370000</v>
      </c>
      <c r="N5" s="18">
        <v>370000</v>
      </c>
      <c r="O5" s="18">
        <v>370000</v>
      </c>
      <c r="P5" s="18">
        <v>370000</v>
      </c>
      <c r="Q5" s="19">
        <v>370000</v>
      </c>
      <c r="R5" s="17">
        <v>4440000</v>
      </c>
      <c r="S5" s="18">
        <v>4440000</v>
      </c>
      <c r="T5" s="19">
        <v>0</v>
      </c>
    </row>
    <row r="6" spans="1:20" s="14" customFormat="1" x14ac:dyDescent="0.25">
      <c r="A6" s="14" t="s">
        <v>179</v>
      </c>
      <c r="C6" s="14" t="s">
        <v>405</v>
      </c>
      <c r="D6" s="16">
        <v>0</v>
      </c>
      <c r="E6" s="17">
        <v>0</v>
      </c>
      <c r="F6" s="18">
        <v>0</v>
      </c>
      <c r="G6" s="19">
        <f t="shared" si="0"/>
        <v>0</v>
      </c>
      <c r="H6" s="17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9">
        <v>50000</v>
      </c>
      <c r="R6" s="17">
        <v>50000</v>
      </c>
      <c r="S6" s="18">
        <v>50000</v>
      </c>
      <c r="T6" s="19">
        <v>0</v>
      </c>
    </row>
    <row r="7" spans="1:20" s="14" customFormat="1" x14ac:dyDescent="0.25">
      <c r="A7" s="14" t="s">
        <v>97</v>
      </c>
      <c r="C7" s="14" t="s">
        <v>364</v>
      </c>
      <c r="D7" s="16">
        <v>0</v>
      </c>
      <c r="E7" s="17">
        <v>0</v>
      </c>
      <c r="F7" s="18">
        <v>0</v>
      </c>
      <c r="G7" s="19">
        <f t="shared" si="0"/>
        <v>0</v>
      </c>
      <c r="H7" s="17">
        <v>0</v>
      </c>
      <c r="I7" s="18">
        <v>0</v>
      </c>
      <c r="J7" s="18">
        <v>0</v>
      </c>
      <c r="K7" s="18">
        <v>0</v>
      </c>
      <c r="L7" s="18">
        <v>10000</v>
      </c>
      <c r="M7" s="18">
        <v>0</v>
      </c>
      <c r="N7" s="18">
        <v>0</v>
      </c>
      <c r="O7" s="18">
        <v>0</v>
      </c>
      <c r="P7" s="18">
        <v>0</v>
      </c>
      <c r="Q7" s="19">
        <v>0</v>
      </c>
      <c r="R7" s="17">
        <v>10000</v>
      </c>
      <c r="S7" s="18">
        <v>10000</v>
      </c>
      <c r="T7" s="19">
        <v>0</v>
      </c>
    </row>
    <row r="8" spans="1:20" s="14" customFormat="1" x14ac:dyDescent="0.25">
      <c r="A8" s="14" t="s">
        <v>99</v>
      </c>
      <c r="C8" s="14" t="s">
        <v>365</v>
      </c>
      <c r="D8" s="16">
        <v>0</v>
      </c>
      <c r="E8" s="17">
        <v>0</v>
      </c>
      <c r="F8" s="18">
        <v>0</v>
      </c>
      <c r="G8" s="19">
        <f t="shared" si="0"/>
        <v>0</v>
      </c>
      <c r="H8" s="17">
        <v>40000</v>
      </c>
      <c r="I8" s="18">
        <v>0</v>
      </c>
      <c r="J8" s="18">
        <v>0</v>
      </c>
      <c r="K8" s="18">
        <v>40000</v>
      </c>
      <c r="L8" s="18">
        <v>0</v>
      </c>
      <c r="M8" s="18">
        <v>0</v>
      </c>
      <c r="N8" s="18">
        <v>40000</v>
      </c>
      <c r="O8" s="18">
        <v>0</v>
      </c>
      <c r="P8" s="18">
        <v>0</v>
      </c>
      <c r="Q8" s="19">
        <v>40000</v>
      </c>
      <c r="R8" s="17">
        <v>160000</v>
      </c>
      <c r="S8" s="18">
        <v>160000</v>
      </c>
      <c r="T8" s="19">
        <v>0</v>
      </c>
    </row>
    <row r="9" spans="1:20" s="14" customFormat="1" x14ac:dyDescent="0.25">
      <c r="A9" s="14" t="s">
        <v>322</v>
      </c>
      <c r="C9" s="14" t="s">
        <v>468</v>
      </c>
      <c r="D9" s="20">
        <v>130300</v>
      </c>
      <c r="E9" s="21">
        <v>0</v>
      </c>
      <c r="F9" s="22">
        <v>0</v>
      </c>
      <c r="G9" s="23">
        <f t="shared" si="0"/>
        <v>0</v>
      </c>
      <c r="H9" s="21">
        <v>130000</v>
      </c>
      <c r="I9" s="22">
        <v>0</v>
      </c>
      <c r="J9" s="22">
        <v>0</v>
      </c>
      <c r="K9" s="22">
        <v>80000</v>
      </c>
      <c r="L9" s="22">
        <v>0</v>
      </c>
      <c r="M9" s="22">
        <v>0</v>
      </c>
      <c r="N9" s="22">
        <v>50600</v>
      </c>
      <c r="O9" s="22">
        <v>0</v>
      </c>
      <c r="P9" s="22">
        <v>0</v>
      </c>
      <c r="Q9" s="23">
        <v>0</v>
      </c>
      <c r="R9" s="21">
        <v>390900</v>
      </c>
      <c r="S9" s="22">
        <v>260600</v>
      </c>
      <c r="T9" s="23">
        <v>-130300</v>
      </c>
    </row>
    <row r="10" spans="1:20" s="14" customFormat="1" x14ac:dyDescent="0.25">
      <c r="C10" s="25" t="s">
        <v>327</v>
      </c>
      <c r="D10" s="34">
        <f>SUM(D5:D9)</f>
        <v>500300</v>
      </c>
      <c r="E10" s="35">
        <f t="shared" ref="E10:T10" si="1">SUM(E5:E9)</f>
        <v>0</v>
      </c>
      <c r="F10" s="36">
        <f t="shared" si="1"/>
        <v>370000</v>
      </c>
      <c r="G10" s="37">
        <f t="shared" si="1"/>
        <v>-370000</v>
      </c>
      <c r="H10" s="35">
        <f t="shared" si="1"/>
        <v>540000</v>
      </c>
      <c r="I10" s="36">
        <f t="shared" si="1"/>
        <v>370000</v>
      </c>
      <c r="J10" s="36">
        <f t="shared" si="1"/>
        <v>370000</v>
      </c>
      <c r="K10" s="36">
        <f t="shared" si="1"/>
        <v>490000</v>
      </c>
      <c r="L10" s="36">
        <f t="shared" si="1"/>
        <v>380000</v>
      </c>
      <c r="M10" s="36">
        <f t="shared" si="1"/>
        <v>370000</v>
      </c>
      <c r="N10" s="36">
        <f t="shared" si="1"/>
        <v>460600</v>
      </c>
      <c r="O10" s="36">
        <f t="shared" si="1"/>
        <v>370000</v>
      </c>
      <c r="P10" s="36">
        <f t="shared" si="1"/>
        <v>370000</v>
      </c>
      <c r="Q10" s="37">
        <f t="shared" si="1"/>
        <v>460000</v>
      </c>
      <c r="R10" s="35">
        <f t="shared" si="1"/>
        <v>5050900</v>
      </c>
      <c r="S10" s="36">
        <f t="shared" si="1"/>
        <v>4920600</v>
      </c>
      <c r="T10" s="37">
        <f t="shared" si="1"/>
        <v>-130300</v>
      </c>
    </row>
    <row r="11" spans="1:20" s="14" customFormat="1" x14ac:dyDescent="0.25">
      <c r="A11" s="25" t="s">
        <v>246</v>
      </c>
      <c r="B11" s="25"/>
      <c r="C11" s="25" t="s">
        <v>430</v>
      </c>
      <c r="D11" s="34">
        <v>0</v>
      </c>
      <c r="E11" s="35">
        <v>0</v>
      </c>
      <c r="F11" s="36">
        <v>0</v>
      </c>
      <c r="G11" s="37">
        <f t="shared" ref="G11:G18" si="2">E11-F11</f>
        <v>0</v>
      </c>
      <c r="H11" s="35">
        <v>100000</v>
      </c>
      <c r="I11" s="36">
        <v>0</v>
      </c>
      <c r="J11" s="36">
        <v>100000</v>
      </c>
      <c r="K11" s="36">
        <v>0</v>
      </c>
      <c r="L11" s="36">
        <v>0</v>
      </c>
      <c r="M11" s="36">
        <v>0</v>
      </c>
      <c r="N11" s="36">
        <v>0</v>
      </c>
      <c r="O11" s="36">
        <v>0</v>
      </c>
      <c r="P11" s="36">
        <v>0</v>
      </c>
      <c r="Q11" s="37">
        <v>0</v>
      </c>
      <c r="R11" s="35">
        <v>200000</v>
      </c>
      <c r="S11" s="36">
        <v>200000</v>
      </c>
      <c r="T11" s="37">
        <v>0</v>
      </c>
    </row>
    <row r="12" spans="1:20" s="14" customFormat="1" x14ac:dyDescent="0.25">
      <c r="A12" s="25" t="s">
        <v>175</v>
      </c>
      <c r="B12" s="25"/>
      <c r="C12" s="25" t="s">
        <v>403</v>
      </c>
      <c r="D12" s="34">
        <v>0</v>
      </c>
      <c r="E12" s="35">
        <v>0</v>
      </c>
      <c r="F12" s="36">
        <v>260000</v>
      </c>
      <c r="G12" s="37">
        <f t="shared" si="2"/>
        <v>-260000</v>
      </c>
      <c r="H12" s="35">
        <v>550000</v>
      </c>
      <c r="I12" s="36">
        <v>310000</v>
      </c>
      <c r="J12" s="36">
        <v>320000</v>
      </c>
      <c r="K12" s="36">
        <v>310000</v>
      </c>
      <c r="L12" s="36">
        <v>315000</v>
      </c>
      <c r="M12" s="36">
        <v>315000</v>
      </c>
      <c r="N12" s="36">
        <v>310000</v>
      </c>
      <c r="O12" s="36">
        <v>305000</v>
      </c>
      <c r="P12" s="36">
        <v>330000</v>
      </c>
      <c r="Q12" s="37">
        <v>675000</v>
      </c>
      <c r="R12" s="35">
        <v>4000000</v>
      </c>
      <c r="S12" s="36">
        <v>4000000</v>
      </c>
      <c r="T12" s="37">
        <v>0</v>
      </c>
    </row>
    <row r="13" spans="1:20" s="14" customFormat="1" x14ac:dyDescent="0.25">
      <c r="A13" s="14" t="s">
        <v>83</v>
      </c>
      <c r="C13" s="14" t="s">
        <v>357</v>
      </c>
      <c r="D13" s="16">
        <v>0</v>
      </c>
      <c r="E13" s="17">
        <v>0</v>
      </c>
      <c r="F13" s="18">
        <v>10000</v>
      </c>
      <c r="G13" s="19">
        <f t="shared" si="2"/>
        <v>-10000</v>
      </c>
      <c r="H13" s="17">
        <v>0</v>
      </c>
      <c r="I13" s="18">
        <v>5000</v>
      </c>
      <c r="J13" s="18">
        <v>5000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9">
        <v>0</v>
      </c>
      <c r="R13" s="17">
        <v>20000</v>
      </c>
      <c r="S13" s="18">
        <v>20000</v>
      </c>
      <c r="T13" s="19">
        <v>0</v>
      </c>
    </row>
    <row r="14" spans="1:20" s="14" customFormat="1" x14ac:dyDescent="0.25">
      <c r="A14" s="14" t="s">
        <v>85</v>
      </c>
      <c r="C14" s="14" t="s">
        <v>358</v>
      </c>
      <c r="D14" s="16">
        <v>0</v>
      </c>
      <c r="E14" s="17">
        <v>22250</v>
      </c>
      <c r="F14" s="18">
        <v>0</v>
      </c>
      <c r="G14" s="19">
        <f t="shared" si="2"/>
        <v>22250</v>
      </c>
      <c r="H14" s="17">
        <v>0</v>
      </c>
      <c r="I14" s="18">
        <v>50000</v>
      </c>
      <c r="J14" s="18">
        <v>0</v>
      </c>
      <c r="K14" s="18">
        <v>0</v>
      </c>
      <c r="L14" s="18">
        <v>70000</v>
      </c>
      <c r="M14" s="18">
        <v>50000</v>
      </c>
      <c r="N14" s="18">
        <v>0</v>
      </c>
      <c r="O14" s="18">
        <v>0</v>
      </c>
      <c r="P14" s="18">
        <v>0</v>
      </c>
      <c r="Q14" s="19">
        <v>0</v>
      </c>
      <c r="R14" s="17">
        <v>170000</v>
      </c>
      <c r="S14" s="18">
        <v>170000</v>
      </c>
      <c r="T14" s="19">
        <v>0</v>
      </c>
    </row>
    <row r="15" spans="1:20" s="14" customFormat="1" x14ac:dyDescent="0.25">
      <c r="A15" s="14" t="s">
        <v>87</v>
      </c>
      <c r="C15" s="14" t="s">
        <v>359</v>
      </c>
      <c r="D15" s="16">
        <v>0</v>
      </c>
      <c r="E15" s="17">
        <v>4200</v>
      </c>
      <c r="F15" s="18">
        <v>5000</v>
      </c>
      <c r="G15" s="19">
        <f t="shared" si="2"/>
        <v>-800</v>
      </c>
      <c r="H15" s="17">
        <v>0</v>
      </c>
      <c r="I15" s="18">
        <v>0</v>
      </c>
      <c r="J15" s="18">
        <v>10000</v>
      </c>
      <c r="K15" s="18">
        <v>5000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9">
        <v>0</v>
      </c>
      <c r="R15" s="17">
        <v>20000</v>
      </c>
      <c r="S15" s="18">
        <v>20000</v>
      </c>
      <c r="T15" s="19">
        <v>0</v>
      </c>
    </row>
    <row r="16" spans="1:20" s="14" customFormat="1" x14ac:dyDescent="0.25">
      <c r="A16" s="14" t="s">
        <v>89</v>
      </c>
      <c r="C16" s="14" t="s">
        <v>360</v>
      </c>
      <c r="D16" s="16">
        <v>0</v>
      </c>
      <c r="E16" s="17">
        <v>0</v>
      </c>
      <c r="F16" s="18">
        <v>10000</v>
      </c>
      <c r="G16" s="19">
        <f t="shared" si="2"/>
        <v>-10000</v>
      </c>
      <c r="H16" s="17">
        <v>5000</v>
      </c>
      <c r="I16" s="18">
        <v>5000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9">
        <v>0</v>
      </c>
      <c r="R16" s="17">
        <v>20000</v>
      </c>
      <c r="S16" s="18">
        <v>20000</v>
      </c>
      <c r="T16" s="19">
        <v>0</v>
      </c>
    </row>
    <row r="17" spans="1:20" s="14" customFormat="1" x14ac:dyDescent="0.25">
      <c r="A17" s="14" t="s">
        <v>91</v>
      </c>
      <c r="C17" s="14" t="s">
        <v>361</v>
      </c>
      <c r="D17" s="16">
        <v>0</v>
      </c>
      <c r="E17" s="17">
        <v>0</v>
      </c>
      <c r="F17" s="18">
        <v>50000</v>
      </c>
      <c r="G17" s="19">
        <f t="shared" si="2"/>
        <v>-50000</v>
      </c>
      <c r="H17" s="17">
        <v>0</v>
      </c>
      <c r="I17" s="18">
        <v>0</v>
      </c>
      <c r="J17" s="18">
        <v>50000</v>
      </c>
      <c r="K17" s="18">
        <v>200000</v>
      </c>
      <c r="L17" s="18">
        <v>130000</v>
      </c>
      <c r="M17" s="18">
        <v>0</v>
      </c>
      <c r="N17" s="18">
        <v>0</v>
      </c>
      <c r="O17" s="18">
        <v>0</v>
      </c>
      <c r="P17" s="18">
        <v>0</v>
      </c>
      <c r="Q17" s="19">
        <v>0</v>
      </c>
      <c r="R17" s="17">
        <v>430000</v>
      </c>
      <c r="S17" s="18">
        <v>430000</v>
      </c>
      <c r="T17" s="19">
        <v>0</v>
      </c>
    </row>
    <row r="18" spans="1:20" s="14" customFormat="1" x14ac:dyDescent="0.25">
      <c r="A18" s="14" t="s">
        <v>93</v>
      </c>
      <c r="C18" s="14" t="s">
        <v>362</v>
      </c>
      <c r="D18" s="20">
        <v>0</v>
      </c>
      <c r="E18" s="21">
        <v>0</v>
      </c>
      <c r="F18" s="22">
        <v>0</v>
      </c>
      <c r="G18" s="23">
        <f t="shared" si="2"/>
        <v>0</v>
      </c>
      <c r="H18" s="21">
        <v>0</v>
      </c>
      <c r="I18" s="22">
        <v>0</v>
      </c>
      <c r="J18" s="22">
        <v>5000</v>
      </c>
      <c r="K18" s="22">
        <v>0</v>
      </c>
      <c r="L18" s="22">
        <v>5000</v>
      </c>
      <c r="M18" s="22">
        <v>0</v>
      </c>
      <c r="N18" s="22">
        <v>0</v>
      </c>
      <c r="O18" s="22">
        <v>0</v>
      </c>
      <c r="P18" s="22">
        <v>0</v>
      </c>
      <c r="Q18" s="23">
        <v>0</v>
      </c>
      <c r="R18" s="21">
        <v>10000</v>
      </c>
      <c r="S18" s="22">
        <v>10000</v>
      </c>
      <c r="T18" s="23">
        <v>0</v>
      </c>
    </row>
    <row r="19" spans="1:20" s="14" customFormat="1" x14ac:dyDescent="0.25">
      <c r="C19" s="25" t="s">
        <v>327</v>
      </c>
      <c r="D19" s="34">
        <f>SUM(D13:D18)</f>
        <v>0</v>
      </c>
      <c r="E19" s="35">
        <f t="shared" ref="E19:T19" si="3">SUM(E13:E18)</f>
        <v>26450</v>
      </c>
      <c r="F19" s="36">
        <f t="shared" si="3"/>
        <v>75000</v>
      </c>
      <c r="G19" s="37">
        <f t="shared" si="3"/>
        <v>-48550</v>
      </c>
      <c r="H19" s="35">
        <f t="shared" si="3"/>
        <v>5000</v>
      </c>
      <c r="I19" s="36">
        <f t="shared" si="3"/>
        <v>60000</v>
      </c>
      <c r="J19" s="36">
        <f t="shared" si="3"/>
        <v>70000</v>
      </c>
      <c r="K19" s="36">
        <f t="shared" si="3"/>
        <v>205000</v>
      </c>
      <c r="L19" s="36">
        <f t="shared" si="3"/>
        <v>205000</v>
      </c>
      <c r="M19" s="36">
        <f t="shared" si="3"/>
        <v>50000</v>
      </c>
      <c r="N19" s="36">
        <f t="shared" si="3"/>
        <v>0</v>
      </c>
      <c r="O19" s="36">
        <f t="shared" si="3"/>
        <v>0</v>
      </c>
      <c r="P19" s="36">
        <f t="shared" si="3"/>
        <v>0</v>
      </c>
      <c r="Q19" s="37">
        <f t="shared" si="3"/>
        <v>0</v>
      </c>
      <c r="R19" s="35">
        <f t="shared" si="3"/>
        <v>670000</v>
      </c>
      <c r="S19" s="36">
        <f t="shared" si="3"/>
        <v>670000</v>
      </c>
      <c r="T19" s="37">
        <f t="shared" si="3"/>
        <v>0</v>
      </c>
    </row>
    <row r="20" spans="1:20" s="14" customFormat="1" x14ac:dyDescent="0.25">
      <c r="A20" s="14" t="s">
        <v>248</v>
      </c>
      <c r="C20" s="14" t="s">
        <v>431</v>
      </c>
      <c r="D20" s="16">
        <v>0</v>
      </c>
      <c r="E20" s="17">
        <v>0</v>
      </c>
      <c r="F20" s="18">
        <v>0</v>
      </c>
      <c r="G20" s="19">
        <f>E20-F20</f>
        <v>0</v>
      </c>
      <c r="H20" s="17">
        <v>0</v>
      </c>
      <c r="I20" s="18">
        <v>0</v>
      </c>
      <c r="J20" s="18">
        <v>0</v>
      </c>
      <c r="K20" s="18">
        <v>0</v>
      </c>
      <c r="L20" s="18">
        <v>40000</v>
      </c>
      <c r="M20" s="18">
        <v>0</v>
      </c>
      <c r="N20" s="18">
        <v>0</v>
      </c>
      <c r="O20" s="18">
        <v>0</v>
      </c>
      <c r="P20" s="18">
        <v>0</v>
      </c>
      <c r="Q20" s="19">
        <v>0</v>
      </c>
      <c r="R20" s="17">
        <v>40000</v>
      </c>
      <c r="S20" s="18">
        <v>40000</v>
      </c>
      <c r="T20" s="19">
        <v>0</v>
      </c>
    </row>
    <row r="21" spans="1:20" s="14" customFormat="1" x14ac:dyDescent="0.25">
      <c r="A21" s="14" t="s">
        <v>250</v>
      </c>
      <c r="C21" s="14" t="s">
        <v>432</v>
      </c>
      <c r="D21" s="16">
        <v>0</v>
      </c>
      <c r="E21" s="17">
        <v>0</v>
      </c>
      <c r="F21" s="18">
        <v>0</v>
      </c>
      <c r="G21" s="19">
        <f>E21-F21</f>
        <v>0</v>
      </c>
      <c r="H21" s="17">
        <v>0</v>
      </c>
      <c r="I21" s="18">
        <v>0</v>
      </c>
      <c r="J21" s="18">
        <v>0</v>
      </c>
      <c r="K21" s="18">
        <v>65000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9">
        <v>0</v>
      </c>
      <c r="R21" s="17">
        <v>65000</v>
      </c>
      <c r="S21" s="18">
        <v>65000</v>
      </c>
      <c r="T21" s="19">
        <v>0</v>
      </c>
    </row>
    <row r="22" spans="1:20" s="14" customFormat="1" x14ac:dyDescent="0.25">
      <c r="A22" s="14" t="s">
        <v>252</v>
      </c>
      <c r="C22" s="14" t="s">
        <v>433</v>
      </c>
      <c r="D22" s="20">
        <v>0</v>
      </c>
      <c r="E22" s="21">
        <v>0</v>
      </c>
      <c r="F22" s="22">
        <v>0</v>
      </c>
      <c r="G22" s="23">
        <f>E22-F22</f>
        <v>0</v>
      </c>
      <c r="H22" s="21">
        <v>0</v>
      </c>
      <c r="I22" s="22">
        <v>60000</v>
      </c>
      <c r="J22" s="22">
        <v>0</v>
      </c>
      <c r="K22" s="22">
        <v>0</v>
      </c>
      <c r="L22" s="22">
        <v>60000</v>
      </c>
      <c r="M22" s="22">
        <v>0</v>
      </c>
      <c r="N22" s="22">
        <v>0</v>
      </c>
      <c r="O22" s="22">
        <v>0</v>
      </c>
      <c r="P22" s="22">
        <v>0</v>
      </c>
      <c r="Q22" s="23">
        <v>0</v>
      </c>
      <c r="R22" s="21">
        <v>120000</v>
      </c>
      <c r="S22" s="22">
        <v>120000</v>
      </c>
      <c r="T22" s="23">
        <v>0</v>
      </c>
    </row>
    <row r="23" spans="1:20" s="14" customFormat="1" x14ac:dyDescent="0.25">
      <c r="C23" s="25" t="s">
        <v>327</v>
      </c>
      <c r="D23" s="34">
        <f>SUM(D20:D22)</f>
        <v>0</v>
      </c>
      <c r="E23" s="35">
        <f t="shared" ref="E23:T23" si="4">SUM(E20:E22)</f>
        <v>0</v>
      </c>
      <c r="F23" s="36">
        <f t="shared" si="4"/>
        <v>0</v>
      </c>
      <c r="G23" s="37">
        <f t="shared" si="4"/>
        <v>0</v>
      </c>
      <c r="H23" s="35">
        <f t="shared" si="4"/>
        <v>0</v>
      </c>
      <c r="I23" s="36">
        <f t="shared" si="4"/>
        <v>60000</v>
      </c>
      <c r="J23" s="36">
        <f t="shared" si="4"/>
        <v>0</v>
      </c>
      <c r="K23" s="36">
        <f t="shared" si="4"/>
        <v>65000</v>
      </c>
      <c r="L23" s="36">
        <f t="shared" si="4"/>
        <v>100000</v>
      </c>
      <c r="M23" s="36">
        <f t="shared" si="4"/>
        <v>0</v>
      </c>
      <c r="N23" s="36">
        <f t="shared" si="4"/>
        <v>0</v>
      </c>
      <c r="O23" s="36">
        <f t="shared" si="4"/>
        <v>0</v>
      </c>
      <c r="P23" s="36">
        <f t="shared" si="4"/>
        <v>0</v>
      </c>
      <c r="Q23" s="37">
        <f t="shared" si="4"/>
        <v>0</v>
      </c>
      <c r="R23" s="35">
        <f t="shared" si="4"/>
        <v>225000</v>
      </c>
      <c r="S23" s="36">
        <f t="shared" si="4"/>
        <v>225000</v>
      </c>
      <c r="T23" s="37">
        <f t="shared" si="4"/>
        <v>0</v>
      </c>
    </row>
    <row r="24" spans="1:20" s="14" customFormat="1" x14ac:dyDescent="0.25">
      <c r="A24" s="14" t="s">
        <v>29</v>
      </c>
      <c r="C24" s="14" t="s">
        <v>331</v>
      </c>
      <c r="D24" s="16">
        <v>0</v>
      </c>
      <c r="E24" s="17">
        <v>0</v>
      </c>
      <c r="F24" s="18">
        <v>10833.33</v>
      </c>
      <c r="G24" s="19">
        <f>E24-F24</f>
        <v>-10833.33</v>
      </c>
      <c r="H24" s="17">
        <v>10830</v>
      </c>
      <c r="I24" s="18">
        <v>21663</v>
      </c>
      <c r="J24" s="18">
        <v>10833.33</v>
      </c>
      <c r="K24" s="18">
        <v>10833.33</v>
      </c>
      <c r="L24" s="18">
        <v>10833.33</v>
      </c>
      <c r="M24" s="18">
        <v>10830</v>
      </c>
      <c r="N24" s="18">
        <v>10833.33</v>
      </c>
      <c r="O24" s="18">
        <v>10833.33</v>
      </c>
      <c r="P24" s="18">
        <v>10833.33</v>
      </c>
      <c r="Q24" s="19">
        <v>10833.33</v>
      </c>
      <c r="R24" s="17">
        <v>129989.64</v>
      </c>
      <c r="S24" s="18">
        <v>129989.64</v>
      </c>
      <c r="T24" s="19">
        <v>0</v>
      </c>
    </row>
    <row r="25" spans="1:20" s="14" customFormat="1" x14ac:dyDescent="0.25">
      <c r="A25" s="14" t="s">
        <v>31</v>
      </c>
      <c r="C25" s="14" t="s">
        <v>332</v>
      </c>
      <c r="D25" s="16">
        <v>0</v>
      </c>
      <c r="E25" s="17">
        <v>0</v>
      </c>
      <c r="F25" s="18">
        <v>0</v>
      </c>
      <c r="G25" s="19">
        <f>E25-F25</f>
        <v>0</v>
      </c>
      <c r="H25" s="17">
        <v>38333.33</v>
      </c>
      <c r="I25" s="18">
        <v>38333.33</v>
      </c>
      <c r="J25" s="18">
        <v>38333.33</v>
      </c>
      <c r="K25" s="18">
        <v>38333.33</v>
      </c>
      <c r="L25" s="18">
        <v>76666</v>
      </c>
      <c r="M25" s="18">
        <v>38333.33</v>
      </c>
      <c r="N25" s="18">
        <v>38333.33</v>
      </c>
      <c r="O25" s="18">
        <v>38333.33</v>
      </c>
      <c r="P25" s="18">
        <v>38333.33</v>
      </c>
      <c r="Q25" s="19">
        <v>38333.33</v>
      </c>
      <c r="R25" s="17">
        <v>421665.97</v>
      </c>
      <c r="S25" s="18">
        <v>421665.97</v>
      </c>
      <c r="T25" s="19">
        <v>0</v>
      </c>
    </row>
    <row r="26" spans="1:20" s="14" customFormat="1" x14ac:dyDescent="0.25">
      <c r="A26" s="14" t="s">
        <v>33</v>
      </c>
      <c r="C26" s="14" t="s">
        <v>333</v>
      </c>
      <c r="D26" s="16">
        <v>81686.98</v>
      </c>
      <c r="E26" s="17">
        <v>0</v>
      </c>
      <c r="F26" s="18">
        <v>100000</v>
      </c>
      <c r="G26" s="19">
        <f>E26-F26</f>
        <v>-100000</v>
      </c>
      <c r="H26" s="17">
        <v>283333.3</v>
      </c>
      <c r="I26" s="18">
        <v>283333.3</v>
      </c>
      <c r="J26" s="18">
        <v>366666</v>
      </c>
      <c r="K26" s="18">
        <v>383333.3</v>
      </c>
      <c r="L26" s="18">
        <v>283333.3</v>
      </c>
      <c r="M26" s="18">
        <v>283333.3</v>
      </c>
      <c r="N26" s="18">
        <v>283333.3</v>
      </c>
      <c r="O26" s="18">
        <v>484979</v>
      </c>
      <c r="P26" s="18">
        <v>283333.3</v>
      </c>
      <c r="Q26" s="19">
        <v>283333.3</v>
      </c>
      <c r="R26" s="17">
        <v>3399998.38</v>
      </c>
      <c r="S26" s="18">
        <v>3399998.38</v>
      </c>
      <c r="T26" s="19">
        <v>0</v>
      </c>
    </row>
    <row r="27" spans="1:20" s="14" customFormat="1" x14ac:dyDescent="0.25">
      <c r="A27" s="14" t="s">
        <v>35</v>
      </c>
      <c r="C27" s="14" t="s">
        <v>334</v>
      </c>
      <c r="D27" s="20">
        <v>0</v>
      </c>
      <c r="E27" s="21">
        <v>0</v>
      </c>
      <c r="F27" s="22">
        <v>0</v>
      </c>
      <c r="G27" s="23">
        <f>E27-F27</f>
        <v>0</v>
      </c>
      <c r="H27" s="21">
        <v>62500</v>
      </c>
      <c r="I27" s="22">
        <v>125000</v>
      </c>
      <c r="J27" s="22">
        <v>62500</v>
      </c>
      <c r="K27" s="22">
        <v>62500</v>
      </c>
      <c r="L27" s="22">
        <v>62500</v>
      </c>
      <c r="M27" s="22">
        <v>62500</v>
      </c>
      <c r="N27" s="22">
        <v>62500</v>
      </c>
      <c r="O27" s="22">
        <v>62500</v>
      </c>
      <c r="P27" s="22">
        <v>125000</v>
      </c>
      <c r="Q27" s="23">
        <v>62500</v>
      </c>
      <c r="R27" s="21">
        <v>750000</v>
      </c>
      <c r="S27" s="22">
        <v>750000</v>
      </c>
      <c r="T27" s="23">
        <v>0</v>
      </c>
    </row>
    <row r="28" spans="1:20" s="14" customFormat="1" x14ac:dyDescent="0.25">
      <c r="C28" s="25" t="s">
        <v>327</v>
      </c>
      <c r="D28" s="34">
        <f>SUM(D24:D27)</f>
        <v>81686.98</v>
      </c>
      <c r="E28" s="35">
        <f t="shared" ref="E28:T28" si="5">SUM(E24:E27)</f>
        <v>0</v>
      </c>
      <c r="F28" s="36">
        <f t="shared" si="5"/>
        <v>110833.33</v>
      </c>
      <c r="G28" s="37">
        <f t="shared" si="5"/>
        <v>-110833.33</v>
      </c>
      <c r="H28" s="35">
        <f t="shared" si="5"/>
        <v>394996.63</v>
      </c>
      <c r="I28" s="36">
        <f t="shared" si="5"/>
        <v>468329.63</v>
      </c>
      <c r="J28" s="36">
        <f t="shared" si="5"/>
        <v>478332.66000000003</v>
      </c>
      <c r="K28" s="36">
        <f t="shared" si="5"/>
        <v>494999.95999999996</v>
      </c>
      <c r="L28" s="36">
        <f t="shared" si="5"/>
        <v>433332.63</v>
      </c>
      <c r="M28" s="36">
        <f t="shared" si="5"/>
        <v>394996.63</v>
      </c>
      <c r="N28" s="36">
        <f t="shared" si="5"/>
        <v>394999.95999999996</v>
      </c>
      <c r="O28" s="36">
        <f t="shared" si="5"/>
        <v>596645.66</v>
      </c>
      <c r="P28" s="36">
        <f t="shared" si="5"/>
        <v>457499.95999999996</v>
      </c>
      <c r="Q28" s="37">
        <f t="shared" si="5"/>
        <v>394999.95999999996</v>
      </c>
      <c r="R28" s="35">
        <f t="shared" si="5"/>
        <v>4701653.99</v>
      </c>
      <c r="S28" s="36">
        <f t="shared" si="5"/>
        <v>4701653.99</v>
      </c>
      <c r="T28" s="37">
        <f t="shared" si="5"/>
        <v>0</v>
      </c>
    </row>
    <row r="29" spans="1:20" s="14" customFormat="1" x14ac:dyDescent="0.25">
      <c r="A29" s="14" t="s">
        <v>163</v>
      </c>
      <c r="C29" s="14" t="s">
        <v>397</v>
      </c>
      <c r="D29" s="16">
        <v>0</v>
      </c>
      <c r="E29" s="17">
        <v>0</v>
      </c>
      <c r="F29" s="18">
        <v>0</v>
      </c>
      <c r="G29" s="19">
        <f t="shared" ref="G29:G39" si="6">E29-F29</f>
        <v>0</v>
      </c>
      <c r="H29" s="17">
        <v>50000</v>
      </c>
      <c r="I29" s="18">
        <v>0</v>
      </c>
      <c r="J29" s="18">
        <v>0</v>
      </c>
      <c r="K29" s="18">
        <v>50000</v>
      </c>
      <c r="L29" s="18">
        <v>0</v>
      </c>
      <c r="M29" s="18">
        <v>0</v>
      </c>
      <c r="N29" s="18">
        <v>50000</v>
      </c>
      <c r="O29" s="18">
        <v>0</v>
      </c>
      <c r="P29" s="18">
        <v>0</v>
      </c>
      <c r="Q29" s="19">
        <v>50000</v>
      </c>
      <c r="R29" s="17">
        <v>200000</v>
      </c>
      <c r="S29" s="18">
        <v>200000</v>
      </c>
      <c r="T29" s="19">
        <v>0</v>
      </c>
    </row>
    <row r="30" spans="1:20" s="14" customFormat="1" x14ac:dyDescent="0.25">
      <c r="A30" s="14" t="s">
        <v>101</v>
      </c>
      <c r="C30" s="14" t="s">
        <v>366</v>
      </c>
      <c r="D30" s="16">
        <v>0</v>
      </c>
      <c r="E30" s="17">
        <v>0</v>
      </c>
      <c r="F30" s="18">
        <v>45000</v>
      </c>
      <c r="G30" s="19">
        <f t="shared" si="6"/>
        <v>-45000</v>
      </c>
      <c r="H30" s="17">
        <v>72500</v>
      </c>
      <c r="I30" s="18">
        <v>72500</v>
      </c>
      <c r="J30" s="18">
        <v>72500</v>
      </c>
      <c r="K30" s="18">
        <v>72500</v>
      </c>
      <c r="L30" s="18">
        <v>72500</v>
      </c>
      <c r="M30" s="18">
        <v>72500</v>
      </c>
      <c r="N30" s="18">
        <v>72500</v>
      </c>
      <c r="O30" s="18">
        <v>77500</v>
      </c>
      <c r="P30" s="18">
        <v>77500</v>
      </c>
      <c r="Q30" s="19">
        <v>77500</v>
      </c>
      <c r="R30" s="17">
        <v>785000</v>
      </c>
      <c r="S30" s="18">
        <v>830000</v>
      </c>
      <c r="T30" s="19">
        <v>45000</v>
      </c>
    </row>
    <row r="31" spans="1:20" s="14" customFormat="1" x14ac:dyDescent="0.25">
      <c r="A31" s="14" t="s">
        <v>67</v>
      </c>
      <c r="C31" s="14" t="s">
        <v>349</v>
      </c>
      <c r="D31" s="16">
        <v>167983.08</v>
      </c>
      <c r="E31" s="17">
        <v>0</v>
      </c>
      <c r="F31" s="18">
        <v>210000</v>
      </c>
      <c r="G31" s="19">
        <f t="shared" si="6"/>
        <v>-210000</v>
      </c>
      <c r="H31" s="17">
        <v>210000</v>
      </c>
      <c r="I31" s="18">
        <v>210000</v>
      </c>
      <c r="J31" s="18">
        <v>210000</v>
      </c>
      <c r="K31" s="18">
        <v>210000</v>
      </c>
      <c r="L31" s="18">
        <v>210000</v>
      </c>
      <c r="M31" s="18">
        <v>210000</v>
      </c>
      <c r="N31" s="18">
        <v>210000</v>
      </c>
      <c r="O31" s="18">
        <v>210000</v>
      </c>
      <c r="P31" s="18">
        <v>200000</v>
      </c>
      <c r="Q31" s="19">
        <v>200000</v>
      </c>
      <c r="R31" s="17">
        <v>2457983.08</v>
      </c>
      <c r="S31" s="18">
        <v>2500000</v>
      </c>
      <c r="T31" s="19">
        <v>42016.92</v>
      </c>
    </row>
    <row r="32" spans="1:20" s="14" customFormat="1" x14ac:dyDescent="0.25">
      <c r="A32" s="14" t="s">
        <v>69</v>
      </c>
      <c r="C32" s="14" t="s">
        <v>350</v>
      </c>
      <c r="D32" s="16">
        <v>327596.74</v>
      </c>
      <c r="E32" s="17">
        <v>0</v>
      </c>
      <c r="F32" s="18">
        <v>315659</v>
      </c>
      <c r="G32" s="19">
        <f t="shared" si="6"/>
        <v>-315659</v>
      </c>
      <c r="H32" s="17">
        <v>315659</v>
      </c>
      <c r="I32" s="18">
        <v>315659</v>
      </c>
      <c r="J32" s="18">
        <v>315659</v>
      </c>
      <c r="K32" s="18">
        <v>315659</v>
      </c>
      <c r="L32" s="18">
        <v>315659</v>
      </c>
      <c r="M32" s="18">
        <v>315659</v>
      </c>
      <c r="N32" s="18">
        <v>315659</v>
      </c>
      <c r="O32" s="18">
        <v>315659</v>
      </c>
      <c r="P32" s="18">
        <v>315659</v>
      </c>
      <c r="Q32" s="19">
        <v>315657</v>
      </c>
      <c r="R32" s="17">
        <v>3799843.74</v>
      </c>
      <c r="S32" s="18">
        <v>3787906</v>
      </c>
      <c r="T32" s="19">
        <v>-11937.74</v>
      </c>
    </row>
    <row r="33" spans="1:20" s="14" customFormat="1" x14ac:dyDescent="0.25">
      <c r="A33" s="14" t="s">
        <v>71</v>
      </c>
      <c r="C33" s="14" t="s">
        <v>351</v>
      </c>
      <c r="D33" s="16">
        <v>929704.41</v>
      </c>
      <c r="E33" s="17">
        <v>0</v>
      </c>
      <c r="F33" s="18">
        <v>939773</v>
      </c>
      <c r="G33" s="19">
        <f t="shared" si="6"/>
        <v>-939773</v>
      </c>
      <c r="H33" s="17">
        <v>939773</v>
      </c>
      <c r="I33" s="18">
        <v>1042065</v>
      </c>
      <c r="J33" s="18">
        <v>1042065</v>
      </c>
      <c r="K33" s="18">
        <v>1042065</v>
      </c>
      <c r="L33" s="18">
        <v>1042065</v>
      </c>
      <c r="M33" s="18">
        <v>1042065</v>
      </c>
      <c r="N33" s="18">
        <v>1042065</v>
      </c>
      <c r="O33" s="18">
        <v>1042065</v>
      </c>
      <c r="P33" s="18">
        <v>854379</v>
      </c>
      <c r="Q33" s="19">
        <v>854376</v>
      </c>
      <c r="R33" s="17">
        <v>11812460.41</v>
      </c>
      <c r="S33" s="18">
        <v>11822529</v>
      </c>
      <c r="T33" s="19">
        <v>10068.59</v>
      </c>
    </row>
    <row r="34" spans="1:20" s="14" customFormat="1" x14ac:dyDescent="0.25">
      <c r="A34" s="14" t="s">
        <v>73</v>
      </c>
      <c r="C34" s="14" t="s">
        <v>352</v>
      </c>
      <c r="D34" s="16">
        <v>678296.5</v>
      </c>
      <c r="E34" s="17">
        <v>0</v>
      </c>
      <c r="F34" s="18">
        <v>508839</v>
      </c>
      <c r="G34" s="19">
        <f t="shared" si="6"/>
        <v>-508839</v>
      </c>
      <c r="H34" s="17">
        <v>508839</v>
      </c>
      <c r="I34" s="18">
        <v>508839</v>
      </c>
      <c r="J34" s="18">
        <v>508839</v>
      </c>
      <c r="K34" s="18">
        <v>508839</v>
      </c>
      <c r="L34" s="18">
        <v>508839</v>
      </c>
      <c r="M34" s="18">
        <v>508839</v>
      </c>
      <c r="N34" s="18">
        <v>508839</v>
      </c>
      <c r="O34" s="18">
        <v>508839</v>
      </c>
      <c r="P34" s="18">
        <v>367839</v>
      </c>
      <c r="Q34" s="19">
        <v>367839</v>
      </c>
      <c r="R34" s="17">
        <v>5993525.5</v>
      </c>
      <c r="S34" s="18">
        <v>5991499</v>
      </c>
      <c r="T34" s="19">
        <v>-2026.5</v>
      </c>
    </row>
    <row r="35" spans="1:20" s="14" customFormat="1" x14ac:dyDescent="0.25">
      <c r="A35" s="14" t="s">
        <v>165</v>
      </c>
      <c r="C35" s="14" t="s">
        <v>398</v>
      </c>
      <c r="D35" s="16">
        <v>0</v>
      </c>
      <c r="E35" s="17">
        <v>0</v>
      </c>
      <c r="F35" s="18">
        <v>50000</v>
      </c>
      <c r="G35" s="19">
        <f t="shared" si="6"/>
        <v>-50000</v>
      </c>
      <c r="H35" s="17">
        <v>50000</v>
      </c>
      <c r="I35" s="18">
        <v>50000</v>
      </c>
      <c r="J35" s="18">
        <v>50000</v>
      </c>
      <c r="K35" s="18">
        <v>50000</v>
      </c>
      <c r="L35" s="18">
        <v>50000</v>
      </c>
      <c r="M35" s="18">
        <v>50000</v>
      </c>
      <c r="N35" s="18">
        <v>100000</v>
      </c>
      <c r="O35" s="18">
        <v>65000</v>
      </c>
      <c r="P35" s="18">
        <v>50000</v>
      </c>
      <c r="Q35" s="19">
        <v>50000</v>
      </c>
      <c r="R35" s="17">
        <v>615000</v>
      </c>
      <c r="S35" s="18">
        <v>665000</v>
      </c>
      <c r="T35" s="19">
        <v>50000</v>
      </c>
    </row>
    <row r="36" spans="1:20" s="14" customFormat="1" x14ac:dyDescent="0.25">
      <c r="A36" s="14" t="s">
        <v>75</v>
      </c>
      <c r="C36" s="14" t="s">
        <v>353</v>
      </c>
      <c r="D36" s="16">
        <v>0</v>
      </c>
      <c r="E36" s="17">
        <v>0</v>
      </c>
      <c r="F36" s="18">
        <v>0</v>
      </c>
      <c r="G36" s="19">
        <f t="shared" si="6"/>
        <v>0</v>
      </c>
      <c r="H36" s="17">
        <v>0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18">
        <v>0</v>
      </c>
      <c r="O36" s="18">
        <v>0</v>
      </c>
      <c r="P36" s="18">
        <v>0</v>
      </c>
      <c r="Q36" s="19">
        <v>0</v>
      </c>
      <c r="R36" s="17">
        <v>0</v>
      </c>
      <c r="S36" s="18">
        <v>0</v>
      </c>
      <c r="T36" s="19">
        <v>0</v>
      </c>
    </row>
    <row r="37" spans="1:20" s="14" customFormat="1" x14ac:dyDescent="0.25">
      <c r="A37" s="14" t="s">
        <v>77</v>
      </c>
      <c r="C37" s="14" t="s">
        <v>354</v>
      </c>
      <c r="D37" s="16">
        <v>4060.5</v>
      </c>
      <c r="E37" s="17">
        <v>0</v>
      </c>
      <c r="F37" s="18">
        <v>18750</v>
      </c>
      <c r="G37" s="19">
        <f t="shared" si="6"/>
        <v>-18750</v>
      </c>
      <c r="H37" s="17">
        <v>18750</v>
      </c>
      <c r="I37" s="18">
        <v>18750</v>
      </c>
      <c r="J37" s="18">
        <v>18750</v>
      </c>
      <c r="K37" s="18">
        <v>18750</v>
      </c>
      <c r="L37" s="18">
        <v>18750</v>
      </c>
      <c r="M37" s="18">
        <v>18750</v>
      </c>
      <c r="N37" s="18">
        <v>18750</v>
      </c>
      <c r="O37" s="18">
        <v>18750</v>
      </c>
      <c r="P37" s="18">
        <v>18750</v>
      </c>
      <c r="Q37" s="19">
        <v>18750</v>
      </c>
      <c r="R37" s="17">
        <v>210310.5</v>
      </c>
      <c r="S37" s="18">
        <v>225000</v>
      </c>
      <c r="T37" s="19">
        <v>14689.5</v>
      </c>
    </row>
    <row r="38" spans="1:20" s="14" customFormat="1" x14ac:dyDescent="0.25">
      <c r="A38" s="14" t="s">
        <v>79</v>
      </c>
      <c r="C38" s="14" t="s">
        <v>355</v>
      </c>
      <c r="D38" s="16">
        <v>75273.77</v>
      </c>
      <c r="E38" s="17">
        <v>0</v>
      </c>
      <c r="F38" s="18">
        <v>300000</v>
      </c>
      <c r="G38" s="19">
        <f t="shared" si="6"/>
        <v>-300000</v>
      </c>
      <c r="H38" s="17">
        <v>300000</v>
      </c>
      <c r="I38" s="18">
        <v>300000</v>
      </c>
      <c r="J38" s="18">
        <v>300000</v>
      </c>
      <c r="K38" s="18">
        <v>300000</v>
      </c>
      <c r="L38" s="18">
        <v>300000</v>
      </c>
      <c r="M38" s="18">
        <v>300000</v>
      </c>
      <c r="N38" s="18">
        <v>300000</v>
      </c>
      <c r="O38" s="18">
        <v>300000</v>
      </c>
      <c r="P38" s="18">
        <v>300000</v>
      </c>
      <c r="Q38" s="19">
        <v>300000</v>
      </c>
      <c r="R38" s="17">
        <v>3375273.77</v>
      </c>
      <c r="S38" s="18">
        <v>3600000</v>
      </c>
      <c r="T38" s="19">
        <v>224726.23</v>
      </c>
    </row>
    <row r="39" spans="1:20" s="14" customFormat="1" x14ac:dyDescent="0.25">
      <c r="A39" s="14" t="s">
        <v>81</v>
      </c>
      <c r="C39" s="14" t="s">
        <v>356</v>
      </c>
      <c r="D39" s="20">
        <v>15442.44</v>
      </c>
      <c r="E39" s="21">
        <v>0</v>
      </c>
      <c r="F39" s="22">
        <v>38000</v>
      </c>
      <c r="G39" s="23">
        <f t="shared" si="6"/>
        <v>-38000</v>
      </c>
      <c r="H39" s="21">
        <v>38000</v>
      </c>
      <c r="I39" s="22">
        <v>38000</v>
      </c>
      <c r="J39" s="22">
        <v>38000</v>
      </c>
      <c r="K39" s="22">
        <v>38000</v>
      </c>
      <c r="L39" s="22">
        <v>38000</v>
      </c>
      <c r="M39" s="22">
        <v>38000</v>
      </c>
      <c r="N39" s="22">
        <v>38000</v>
      </c>
      <c r="O39" s="22">
        <v>38000</v>
      </c>
      <c r="P39" s="22">
        <v>36000</v>
      </c>
      <c r="Q39" s="23">
        <v>36000</v>
      </c>
      <c r="R39" s="21">
        <v>429442.44</v>
      </c>
      <c r="S39" s="22">
        <v>452000</v>
      </c>
      <c r="T39" s="23">
        <v>22557.56</v>
      </c>
    </row>
    <row r="40" spans="1:20" s="14" customFormat="1" x14ac:dyDescent="0.25">
      <c r="C40" s="25" t="s">
        <v>327</v>
      </c>
      <c r="D40" s="34">
        <f>SUM(D29:D39)</f>
        <v>2198357.44</v>
      </c>
      <c r="E40" s="35">
        <f t="shared" ref="E40:T40" si="7">SUM(E29:E39)</f>
        <v>0</v>
      </c>
      <c r="F40" s="36">
        <f t="shared" si="7"/>
        <v>2426021</v>
      </c>
      <c r="G40" s="37">
        <f t="shared" si="7"/>
        <v>-2426021</v>
      </c>
      <c r="H40" s="35">
        <f t="shared" si="7"/>
        <v>2503521</v>
      </c>
      <c r="I40" s="36">
        <f t="shared" si="7"/>
        <v>2555813</v>
      </c>
      <c r="J40" s="36">
        <f t="shared" si="7"/>
        <v>2555813</v>
      </c>
      <c r="K40" s="36">
        <f t="shared" si="7"/>
        <v>2605813</v>
      </c>
      <c r="L40" s="36">
        <f t="shared" si="7"/>
        <v>2555813</v>
      </c>
      <c r="M40" s="36">
        <f t="shared" si="7"/>
        <v>2555813</v>
      </c>
      <c r="N40" s="36">
        <f t="shared" si="7"/>
        <v>2655813</v>
      </c>
      <c r="O40" s="36">
        <f t="shared" si="7"/>
        <v>2575813</v>
      </c>
      <c r="P40" s="36">
        <f t="shared" si="7"/>
        <v>2220127</v>
      </c>
      <c r="Q40" s="37">
        <f t="shared" si="7"/>
        <v>2270122</v>
      </c>
      <c r="R40" s="35">
        <f t="shared" si="7"/>
        <v>29678839.440000001</v>
      </c>
      <c r="S40" s="36">
        <f t="shared" si="7"/>
        <v>30073934</v>
      </c>
      <c r="T40" s="37">
        <f t="shared" si="7"/>
        <v>395094.56</v>
      </c>
    </row>
    <row r="41" spans="1:20" s="14" customFormat="1" x14ac:dyDescent="0.25">
      <c r="A41" s="14" t="s">
        <v>181</v>
      </c>
      <c r="C41" s="14" t="s">
        <v>406</v>
      </c>
      <c r="D41" s="16">
        <v>0</v>
      </c>
      <c r="E41" s="17">
        <v>0</v>
      </c>
      <c r="F41" s="18">
        <v>270000</v>
      </c>
      <c r="G41" s="19">
        <f t="shared" ref="G41:G54" si="8">E41-F41</f>
        <v>-270000</v>
      </c>
      <c r="H41" s="17">
        <v>270000</v>
      </c>
      <c r="I41" s="18">
        <v>270000</v>
      </c>
      <c r="J41" s="18">
        <v>270000</v>
      </c>
      <c r="K41" s="18">
        <v>270000</v>
      </c>
      <c r="L41" s="18">
        <v>270000</v>
      </c>
      <c r="M41" s="18">
        <v>0</v>
      </c>
      <c r="N41" s="18">
        <v>270000</v>
      </c>
      <c r="O41" s="18">
        <v>794000</v>
      </c>
      <c r="P41" s="18">
        <v>270000</v>
      </c>
      <c r="Q41" s="19">
        <v>270000</v>
      </c>
      <c r="R41" s="17">
        <v>3224000</v>
      </c>
      <c r="S41" s="18">
        <v>3224000</v>
      </c>
      <c r="T41" s="19">
        <v>0</v>
      </c>
    </row>
    <row r="42" spans="1:20" s="14" customFormat="1" x14ac:dyDescent="0.25">
      <c r="A42" s="14" t="s">
        <v>183</v>
      </c>
      <c r="C42" s="14" t="s">
        <v>407</v>
      </c>
      <c r="D42" s="16">
        <v>120875</v>
      </c>
      <c r="E42" s="17">
        <v>0</v>
      </c>
      <c r="F42" s="18">
        <v>120875</v>
      </c>
      <c r="G42" s="19">
        <f t="shared" si="8"/>
        <v>-120875</v>
      </c>
      <c r="H42" s="17">
        <v>120875</v>
      </c>
      <c r="I42" s="18">
        <v>120875</v>
      </c>
      <c r="J42" s="18">
        <v>120875</v>
      </c>
      <c r="K42" s="18">
        <v>120875</v>
      </c>
      <c r="L42" s="18">
        <v>120875</v>
      </c>
      <c r="M42" s="18">
        <v>120875</v>
      </c>
      <c r="N42" s="18">
        <v>120875</v>
      </c>
      <c r="O42" s="18">
        <v>120875</v>
      </c>
      <c r="P42" s="18">
        <v>120875</v>
      </c>
      <c r="Q42" s="19">
        <v>120875</v>
      </c>
      <c r="R42" s="17">
        <v>1450500</v>
      </c>
      <c r="S42" s="18">
        <v>1450500</v>
      </c>
      <c r="T42" s="19">
        <v>0</v>
      </c>
    </row>
    <row r="43" spans="1:20" s="14" customFormat="1" x14ac:dyDescent="0.25">
      <c r="A43" s="14" t="s">
        <v>195</v>
      </c>
      <c r="C43" s="14" t="s">
        <v>413</v>
      </c>
      <c r="D43" s="16">
        <v>0</v>
      </c>
      <c r="E43" s="17">
        <v>0</v>
      </c>
      <c r="F43" s="18">
        <v>0</v>
      </c>
      <c r="G43" s="19">
        <f t="shared" si="8"/>
        <v>0</v>
      </c>
      <c r="H43" s="17">
        <v>0</v>
      </c>
      <c r="I43" s="18">
        <v>50000</v>
      </c>
      <c r="J43" s="18">
        <v>0</v>
      </c>
      <c r="K43" s="18">
        <v>0</v>
      </c>
      <c r="L43" s="18">
        <v>0</v>
      </c>
      <c r="M43" s="18">
        <v>0</v>
      </c>
      <c r="N43" s="18">
        <v>0</v>
      </c>
      <c r="O43" s="18">
        <v>0</v>
      </c>
      <c r="P43" s="18">
        <v>0</v>
      </c>
      <c r="Q43" s="19">
        <v>0</v>
      </c>
      <c r="R43" s="17">
        <v>50000</v>
      </c>
      <c r="S43" s="18">
        <v>50000</v>
      </c>
      <c r="T43" s="19">
        <v>0</v>
      </c>
    </row>
    <row r="44" spans="1:20" s="14" customFormat="1" x14ac:dyDescent="0.25">
      <c r="A44" s="14" t="s">
        <v>197</v>
      </c>
      <c r="C44" s="14" t="s">
        <v>414</v>
      </c>
      <c r="D44" s="16">
        <v>0</v>
      </c>
      <c r="E44" s="17">
        <v>0</v>
      </c>
      <c r="F44" s="18">
        <v>0</v>
      </c>
      <c r="G44" s="19">
        <f t="shared" si="8"/>
        <v>0</v>
      </c>
      <c r="H44" s="17">
        <v>200000</v>
      </c>
      <c r="I44" s="18">
        <v>200000</v>
      </c>
      <c r="J44" s="18">
        <v>400000</v>
      </c>
      <c r="K44" s="18">
        <v>400000</v>
      </c>
      <c r="L44" s="18">
        <v>200000</v>
      </c>
      <c r="M44" s="18">
        <v>200000</v>
      </c>
      <c r="N44" s="18">
        <v>200000</v>
      </c>
      <c r="O44" s="18">
        <v>200000</v>
      </c>
      <c r="P44" s="18">
        <v>0</v>
      </c>
      <c r="Q44" s="19">
        <v>0</v>
      </c>
      <c r="R44" s="17">
        <v>2000000</v>
      </c>
      <c r="S44" s="18">
        <v>2000000</v>
      </c>
      <c r="T44" s="19">
        <v>0</v>
      </c>
    </row>
    <row r="45" spans="1:20" s="14" customFormat="1" x14ac:dyDescent="0.25">
      <c r="A45" s="14" t="s">
        <v>199</v>
      </c>
      <c r="C45" s="14" t="s">
        <v>415</v>
      </c>
      <c r="D45" s="16">
        <v>0</v>
      </c>
      <c r="E45" s="17">
        <v>0</v>
      </c>
      <c r="F45" s="18">
        <v>0</v>
      </c>
      <c r="G45" s="19">
        <f t="shared" si="8"/>
        <v>0</v>
      </c>
      <c r="H45" s="17">
        <v>100000</v>
      </c>
      <c r="I45" s="18">
        <v>100000</v>
      </c>
      <c r="J45" s="18">
        <v>75000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9">
        <v>0</v>
      </c>
      <c r="R45" s="17">
        <v>275000</v>
      </c>
      <c r="S45" s="18">
        <v>275000</v>
      </c>
      <c r="T45" s="19">
        <v>0</v>
      </c>
    </row>
    <row r="46" spans="1:20" s="14" customFormat="1" x14ac:dyDescent="0.25">
      <c r="A46" s="14" t="s">
        <v>201</v>
      </c>
      <c r="C46" s="14" t="s">
        <v>416</v>
      </c>
      <c r="D46" s="16">
        <v>0</v>
      </c>
      <c r="E46" s="17">
        <v>0</v>
      </c>
      <c r="F46" s="18">
        <v>200000</v>
      </c>
      <c r="G46" s="19">
        <f t="shared" si="8"/>
        <v>-200000</v>
      </c>
      <c r="H46" s="17">
        <v>0</v>
      </c>
      <c r="I46" s="18">
        <v>102666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9">
        <v>0</v>
      </c>
      <c r="R46" s="17">
        <v>302666</v>
      </c>
      <c r="S46" s="18">
        <v>302666</v>
      </c>
      <c r="T46" s="19">
        <v>0</v>
      </c>
    </row>
    <row r="47" spans="1:20" s="14" customFormat="1" x14ac:dyDescent="0.25">
      <c r="A47" s="14" t="s">
        <v>177</v>
      </c>
      <c r="C47" s="14" t="s">
        <v>404</v>
      </c>
      <c r="D47" s="16">
        <v>0</v>
      </c>
      <c r="E47" s="17">
        <v>0</v>
      </c>
      <c r="F47" s="18">
        <v>0</v>
      </c>
      <c r="G47" s="19">
        <f t="shared" si="8"/>
        <v>0</v>
      </c>
      <c r="H47" s="17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  <c r="Q47" s="19">
        <v>0</v>
      </c>
      <c r="R47" s="17">
        <v>0</v>
      </c>
      <c r="S47" s="18">
        <v>0</v>
      </c>
      <c r="T47" s="19">
        <v>0</v>
      </c>
    </row>
    <row r="48" spans="1:20" s="14" customFormat="1" x14ac:dyDescent="0.25">
      <c r="A48" s="14" t="s">
        <v>203</v>
      </c>
      <c r="C48" s="14" t="s">
        <v>417</v>
      </c>
      <c r="D48" s="16">
        <v>0</v>
      </c>
      <c r="E48" s="17">
        <v>0</v>
      </c>
      <c r="F48" s="18">
        <v>0</v>
      </c>
      <c r="G48" s="19">
        <f t="shared" si="8"/>
        <v>0</v>
      </c>
      <c r="H48" s="17">
        <v>0</v>
      </c>
      <c r="I48" s="18">
        <v>45334</v>
      </c>
      <c r="J48" s="18">
        <v>200000</v>
      </c>
      <c r="K48" s="18">
        <v>0</v>
      </c>
      <c r="L48" s="18">
        <v>0</v>
      </c>
      <c r="M48" s="18">
        <v>0</v>
      </c>
      <c r="N48" s="18">
        <v>0</v>
      </c>
      <c r="O48" s="18">
        <v>0</v>
      </c>
      <c r="P48" s="18">
        <v>0</v>
      </c>
      <c r="Q48" s="19">
        <v>0</v>
      </c>
      <c r="R48" s="17">
        <v>245334</v>
      </c>
      <c r="S48" s="18">
        <v>245334</v>
      </c>
      <c r="T48" s="19">
        <v>0</v>
      </c>
    </row>
    <row r="49" spans="1:20" s="14" customFormat="1" x14ac:dyDescent="0.25">
      <c r="A49" s="14" t="s">
        <v>205</v>
      </c>
      <c r="C49" s="14" t="s">
        <v>418</v>
      </c>
      <c r="D49" s="16">
        <v>0</v>
      </c>
      <c r="E49" s="17">
        <v>0</v>
      </c>
      <c r="F49" s="18">
        <v>0</v>
      </c>
      <c r="G49" s="19">
        <f t="shared" si="8"/>
        <v>0</v>
      </c>
      <c r="H49" s="17">
        <v>27000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  <c r="Q49" s="19">
        <v>0</v>
      </c>
      <c r="R49" s="17">
        <v>27000</v>
      </c>
      <c r="S49" s="18">
        <v>27000</v>
      </c>
      <c r="T49" s="19">
        <v>0</v>
      </c>
    </row>
    <row r="50" spans="1:20" s="14" customFormat="1" x14ac:dyDescent="0.25">
      <c r="A50" s="14" t="s">
        <v>207</v>
      </c>
      <c r="C50" s="14" t="s">
        <v>419</v>
      </c>
      <c r="D50" s="16">
        <v>0</v>
      </c>
      <c r="E50" s="17">
        <v>0</v>
      </c>
      <c r="F50" s="18">
        <v>0</v>
      </c>
      <c r="G50" s="19">
        <f t="shared" si="8"/>
        <v>0</v>
      </c>
      <c r="H50" s="17">
        <v>25000</v>
      </c>
      <c r="I50" s="18">
        <v>0</v>
      </c>
      <c r="J50" s="18">
        <v>0</v>
      </c>
      <c r="K50" s="18">
        <v>25000</v>
      </c>
      <c r="L50" s="18">
        <v>0</v>
      </c>
      <c r="M50" s="18">
        <v>0</v>
      </c>
      <c r="N50" s="18">
        <v>25000</v>
      </c>
      <c r="O50" s="18">
        <v>0</v>
      </c>
      <c r="P50" s="18">
        <v>0</v>
      </c>
      <c r="Q50" s="19">
        <v>25000</v>
      </c>
      <c r="R50" s="17">
        <v>100000</v>
      </c>
      <c r="S50" s="18">
        <v>100000</v>
      </c>
      <c r="T50" s="19">
        <v>0</v>
      </c>
    </row>
    <row r="51" spans="1:20" s="14" customFormat="1" x14ac:dyDescent="0.25">
      <c r="A51" s="14" t="s">
        <v>167</v>
      </c>
      <c r="C51" s="14" t="s">
        <v>399</v>
      </c>
      <c r="D51" s="16">
        <v>0</v>
      </c>
      <c r="E51" s="17">
        <v>0</v>
      </c>
      <c r="F51" s="18">
        <v>0</v>
      </c>
      <c r="G51" s="19">
        <f t="shared" si="8"/>
        <v>0</v>
      </c>
      <c r="H51" s="17">
        <v>0</v>
      </c>
      <c r="I51" s="18">
        <v>500000</v>
      </c>
      <c r="J51" s="18">
        <v>500000</v>
      </c>
      <c r="K51" s="18">
        <v>300000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9">
        <v>0</v>
      </c>
      <c r="R51" s="17">
        <v>1300000</v>
      </c>
      <c r="S51" s="18">
        <v>1300000</v>
      </c>
      <c r="T51" s="19">
        <v>0</v>
      </c>
    </row>
    <row r="52" spans="1:20" s="14" customFormat="1" x14ac:dyDescent="0.25">
      <c r="A52" s="14" t="s">
        <v>169</v>
      </c>
      <c r="C52" s="14" t="s">
        <v>400</v>
      </c>
      <c r="D52" s="16">
        <v>0</v>
      </c>
      <c r="E52" s="17">
        <v>0</v>
      </c>
      <c r="F52" s="18">
        <v>0</v>
      </c>
      <c r="G52" s="19">
        <f t="shared" si="8"/>
        <v>0</v>
      </c>
      <c r="H52" s="17">
        <v>0</v>
      </c>
      <c r="I52" s="18">
        <v>0</v>
      </c>
      <c r="J52" s="18">
        <v>50000</v>
      </c>
      <c r="K52" s="18">
        <v>50000</v>
      </c>
      <c r="L52" s="18">
        <v>100000</v>
      </c>
      <c r="M52" s="18">
        <v>0</v>
      </c>
      <c r="N52" s="18">
        <v>0</v>
      </c>
      <c r="O52" s="18">
        <v>0</v>
      </c>
      <c r="P52" s="18">
        <v>0</v>
      </c>
      <c r="Q52" s="19">
        <v>0</v>
      </c>
      <c r="R52" s="17">
        <v>200000</v>
      </c>
      <c r="S52" s="18">
        <v>200000</v>
      </c>
      <c r="T52" s="19">
        <v>0</v>
      </c>
    </row>
    <row r="53" spans="1:20" s="14" customFormat="1" x14ac:dyDescent="0.25">
      <c r="A53" s="14" t="s">
        <v>171</v>
      </c>
      <c r="C53" s="14" t="s">
        <v>401</v>
      </c>
      <c r="D53" s="16">
        <v>399000</v>
      </c>
      <c r="E53" s="17">
        <v>0</v>
      </c>
      <c r="F53" s="18">
        <v>0</v>
      </c>
      <c r="G53" s="19">
        <f t="shared" si="8"/>
        <v>0</v>
      </c>
      <c r="H53" s="17">
        <v>0</v>
      </c>
      <c r="I53" s="18">
        <v>0</v>
      </c>
      <c r="J53" s="18">
        <v>0</v>
      </c>
      <c r="K53" s="18">
        <v>192000</v>
      </c>
      <c r="L53" s="18">
        <v>89000</v>
      </c>
      <c r="M53" s="18">
        <v>0</v>
      </c>
      <c r="N53" s="18">
        <v>0</v>
      </c>
      <c r="O53" s="18">
        <v>0</v>
      </c>
      <c r="P53" s="18">
        <v>0</v>
      </c>
      <c r="Q53" s="19">
        <v>0</v>
      </c>
      <c r="R53" s="17">
        <v>680000</v>
      </c>
      <c r="S53" s="18">
        <v>680000</v>
      </c>
      <c r="T53" s="19">
        <v>0</v>
      </c>
    </row>
    <row r="54" spans="1:20" s="14" customFormat="1" x14ac:dyDescent="0.25">
      <c r="A54" s="14" t="s">
        <v>209</v>
      </c>
      <c r="C54" s="14" t="s">
        <v>420</v>
      </c>
      <c r="D54" s="20">
        <v>0</v>
      </c>
      <c r="E54" s="21">
        <v>0</v>
      </c>
      <c r="F54" s="22">
        <v>0</v>
      </c>
      <c r="G54" s="23">
        <f t="shared" si="8"/>
        <v>0</v>
      </c>
      <c r="H54" s="21">
        <v>0</v>
      </c>
      <c r="I54" s="22">
        <v>100000</v>
      </c>
      <c r="J54" s="22">
        <v>100000</v>
      </c>
      <c r="K54" s="22">
        <v>100000</v>
      </c>
      <c r="L54" s="22">
        <v>100000</v>
      </c>
      <c r="M54" s="22">
        <v>100000</v>
      </c>
      <c r="N54" s="22">
        <v>100000</v>
      </c>
      <c r="O54" s="22">
        <v>100000</v>
      </c>
      <c r="P54" s="22">
        <v>100000</v>
      </c>
      <c r="Q54" s="23">
        <v>135000</v>
      </c>
      <c r="R54" s="21">
        <v>935000</v>
      </c>
      <c r="S54" s="22">
        <v>935000</v>
      </c>
      <c r="T54" s="23">
        <v>0</v>
      </c>
    </row>
    <row r="55" spans="1:20" s="14" customFormat="1" x14ac:dyDescent="0.25">
      <c r="C55" s="25" t="s">
        <v>327</v>
      </c>
      <c r="D55" s="34">
        <f>SUM(D41:D54)</f>
        <v>519875</v>
      </c>
      <c r="E55" s="35">
        <f t="shared" ref="E55:T55" si="9">SUM(E41:E54)</f>
        <v>0</v>
      </c>
      <c r="F55" s="36">
        <f t="shared" si="9"/>
        <v>590875</v>
      </c>
      <c r="G55" s="37">
        <f t="shared" si="9"/>
        <v>-590875</v>
      </c>
      <c r="H55" s="35">
        <f t="shared" si="9"/>
        <v>742875</v>
      </c>
      <c r="I55" s="36">
        <f t="shared" si="9"/>
        <v>1488875</v>
      </c>
      <c r="J55" s="36">
        <f t="shared" si="9"/>
        <v>1715875</v>
      </c>
      <c r="K55" s="36">
        <f t="shared" si="9"/>
        <v>1457875</v>
      </c>
      <c r="L55" s="36">
        <f t="shared" si="9"/>
        <v>879875</v>
      </c>
      <c r="M55" s="36">
        <f t="shared" si="9"/>
        <v>420875</v>
      </c>
      <c r="N55" s="36">
        <f t="shared" si="9"/>
        <v>715875</v>
      </c>
      <c r="O55" s="36">
        <f t="shared" si="9"/>
        <v>1214875</v>
      </c>
      <c r="P55" s="36">
        <f t="shared" si="9"/>
        <v>490875</v>
      </c>
      <c r="Q55" s="37">
        <f t="shared" si="9"/>
        <v>550875</v>
      </c>
      <c r="R55" s="35">
        <f t="shared" si="9"/>
        <v>10789500</v>
      </c>
      <c r="S55" s="36">
        <f t="shared" si="9"/>
        <v>10789500</v>
      </c>
      <c r="T55" s="37">
        <f t="shared" si="9"/>
        <v>0</v>
      </c>
    </row>
    <row r="56" spans="1:20" s="14" customFormat="1" x14ac:dyDescent="0.25">
      <c r="A56" s="25" t="s">
        <v>103</v>
      </c>
      <c r="B56" s="25"/>
      <c r="C56" s="25" t="s">
        <v>367</v>
      </c>
      <c r="D56" s="34">
        <v>0</v>
      </c>
      <c r="E56" s="35">
        <v>0</v>
      </c>
      <c r="F56" s="36">
        <v>0</v>
      </c>
      <c r="G56" s="37">
        <f t="shared" ref="G56:G61" si="10">E56-F56</f>
        <v>0</v>
      </c>
      <c r="H56" s="35">
        <v>0</v>
      </c>
      <c r="I56" s="36">
        <v>0</v>
      </c>
      <c r="J56" s="36">
        <v>0</v>
      </c>
      <c r="K56" s="36">
        <v>50000</v>
      </c>
      <c r="L56" s="36">
        <v>50000</v>
      </c>
      <c r="M56" s="36">
        <v>5000</v>
      </c>
      <c r="N56" s="36">
        <v>0</v>
      </c>
      <c r="O56" s="36">
        <v>0</v>
      </c>
      <c r="P56" s="36">
        <v>0</v>
      </c>
      <c r="Q56" s="37">
        <v>0</v>
      </c>
      <c r="R56" s="35">
        <v>105000</v>
      </c>
      <c r="S56" s="36">
        <v>105000</v>
      </c>
      <c r="T56" s="37">
        <v>0</v>
      </c>
    </row>
    <row r="57" spans="1:20" s="14" customFormat="1" x14ac:dyDescent="0.25">
      <c r="A57" s="14" t="s">
        <v>185</v>
      </c>
      <c r="C57" s="14" t="s">
        <v>408</v>
      </c>
      <c r="D57" s="16">
        <v>119766.24</v>
      </c>
      <c r="E57" s="17">
        <v>0</v>
      </c>
      <c r="F57" s="18">
        <v>0</v>
      </c>
      <c r="G57" s="19">
        <f t="shared" si="10"/>
        <v>0</v>
      </c>
      <c r="H57" s="17">
        <v>258161.76</v>
      </c>
      <c r="I57" s="18">
        <v>0</v>
      </c>
      <c r="J57" s="18">
        <v>0</v>
      </c>
      <c r="K57" s="18">
        <v>0</v>
      </c>
      <c r="L57" s="18">
        <v>0</v>
      </c>
      <c r="M57" s="18">
        <v>0</v>
      </c>
      <c r="N57" s="18">
        <v>0</v>
      </c>
      <c r="O57" s="18">
        <v>0</v>
      </c>
      <c r="P57" s="18">
        <v>0</v>
      </c>
      <c r="Q57" s="19">
        <v>0</v>
      </c>
      <c r="R57" s="17">
        <v>377928</v>
      </c>
      <c r="S57" s="18">
        <v>377928</v>
      </c>
      <c r="T57" s="19">
        <v>0</v>
      </c>
    </row>
    <row r="58" spans="1:20" s="14" customFormat="1" x14ac:dyDescent="0.25">
      <c r="A58" s="14" t="s">
        <v>187</v>
      </c>
      <c r="C58" s="14" t="s">
        <v>409</v>
      </c>
      <c r="D58" s="16">
        <v>0</v>
      </c>
      <c r="E58" s="17">
        <v>0</v>
      </c>
      <c r="F58" s="18">
        <v>0</v>
      </c>
      <c r="G58" s="19">
        <f t="shared" si="10"/>
        <v>0</v>
      </c>
      <c r="H58" s="17">
        <v>0</v>
      </c>
      <c r="I58" s="18">
        <v>0</v>
      </c>
      <c r="J58" s="18">
        <v>0</v>
      </c>
      <c r="K58" s="18">
        <v>100000</v>
      </c>
      <c r="L58" s="18">
        <v>300000</v>
      </c>
      <c r="M58" s="18">
        <v>0</v>
      </c>
      <c r="N58" s="18">
        <v>300000</v>
      </c>
      <c r="O58" s="18">
        <v>0</v>
      </c>
      <c r="P58" s="18">
        <v>0</v>
      </c>
      <c r="Q58" s="19">
        <v>0</v>
      </c>
      <c r="R58" s="17">
        <v>700000</v>
      </c>
      <c r="S58" s="18">
        <v>700000</v>
      </c>
      <c r="T58" s="19">
        <v>0</v>
      </c>
    </row>
    <row r="59" spans="1:20" s="14" customFormat="1" x14ac:dyDescent="0.25">
      <c r="A59" s="14" t="s">
        <v>189</v>
      </c>
      <c r="C59" s="14" t="s">
        <v>410</v>
      </c>
      <c r="D59" s="16">
        <v>3436.46</v>
      </c>
      <c r="E59" s="17">
        <v>0</v>
      </c>
      <c r="F59" s="18">
        <v>0</v>
      </c>
      <c r="G59" s="19">
        <f t="shared" si="10"/>
        <v>0</v>
      </c>
      <c r="H59" s="17">
        <v>200000</v>
      </c>
      <c r="I59" s="18">
        <v>100000</v>
      </c>
      <c r="J59" s="18">
        <v>100000</v>
      </c>
      <c r="K59" s="18">
        <v>0</v>
      </c>
      <c r="L59" s="18">
        <v>0</v>
      </c>
      <c r="M59" s="18">
        <v>0</v>
      </c>
      <c r="N59" s="18">
        <v>0</v>
      </c>
      <c r="O59" s="18">
        <v>0</v>
      </c>
      <c r="P59" s="18">
        <v>0</v>
      </c>
      <c r="Q59" s="19">
        <v>0</v>
      </c>
      <c r="R59" s="17">
        <v>403436.46</v>
      </c>
      <c r="S59" s="18">
        <v>403436.46</v>
      </c>
      <c r="T59" s="19">
        <v>0</v>
      </c>
    </row>
    <row r="60" spans="1:20" s="14" customFormat="1" x14ac:dyDescent="0.25">
      <c r="A60" s="14" t="s">
        <v>191</v>
      </c>
      <c r="C60" s="14" t="s">
        <v>411</v>
      </c>
      <c r="D60" s="16">
        <v>0</v>
      </c>
      <c r="E60" s="17">
        <v>0</v>
      </c>
      <c r="F60" s="18">
        <v>0</v>
      </c>
      <c r="G60" s="19">
        <f t="shared" si="10"/>
        <v>0</v>
      </c>
      <c r="H60" s="17">
        <v>0</v>
      </c>
      <c r="I60" s="18">
        <v>0</v>
      </c>
      <c r="J60" s="18">
        <v>175000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9">
        <v>0</v>
      </c>
      <c r="R60" s="17">
        <v>175000</v>
      </c>
      <c r="S60" s="18">
        <v>175000</v>
      </c>
      <c r="T60" s="19">
        <v>0</v>
      </c>
    </row>
    <row r="61" spans="1:20" s="14" customFormat="1" x14ac:dyDescent="0.25">
      <c r="A61" s="14" t="s">
        <v>193</v>
      </c>
      <c r="C61" s="14" t="s">
        <v>412</v>
      </c>
      <c r="D61" s="20">
        <v>0</v>
      </c>
      <c r="E61" s="21">
        <v>0</v>
      </c>
      <c r="F61" s="22">
        <v>20000</v>
      </c>
      <c r="G61" s="23">
        <f t="shared" si="10"/>
        <v>-20000</v>
      </c>
      <c r="H61" s="21">
        <v>20000</v>
      </c>
      <c r="I61" s="22">
        <v>20000</v>
      </c>
      <c r="J61" s="22">
        <v>20000</v>
      </c>
      <c r="K61" s="22">
        <v>20000</v>
      </c>
      <c r="L61" s="22">
        <v>20000</v>
      </c>
      <c r="M61" s="22">
        <v>20000</v>
      </c>
      <c r="N61" s="22">
        <v>20000</v>
      </c>
      <c r="O61" s="22">
        <v>20000</v>
      </c>
      <c r="P61" s="22">
        <v>20000</v>
      </c>
      <c r="Q61" s="23">
        <v>35000</v>
      </c>
      <c r="R61" s="21">
        <v>235000</v>
      </c>
      <c r="S61" s="22">
        <v>235000</v>
      </c>
      <c r="T61" s="23">
        <v>0</v>
      </c>
    </row>
    <row r="62" spans="1:20" s="14" customFormat="1" x14ac:dyDescent="0.25">
      <c r="C62" s="25" t="s">
        <v>327</v>
      </c>
      <c r="D62" s="34">
        <f>SUM(D57:D61)</f>
        <v>123202.70000000001</v>
      </c>
      <c r="E62" s="35">
        <f t="shared" ref="E62:T62" si="11">SUM(E57:E61)</f>
        <v>0</v>
      </c>
      <c r="F62" s="36">
        <f t="shared" si="11"/>
        <v>20000</v>
      </c>
      <c r="G62" s="37">
        <f t="shared" si="11"/>
        <v>-20000</v>
      </c>
      <c r="H62" s="35">
        <f t="shared" si="11"/>
        <v>478161.76</v>
      </c>
      <c r="I62" s="36">
        <f t="shared" si="11"/>
        <v>120000</v>
      </c>
      <c r="J62" s="36">
        <f t="shared" si="11"/>
        <v>295000</v>
      </c>
      <c r="K62" s="36">
        <f t="shared" si="11"/>
        <v>120000</v>
      </c>
      <c r="L62" s="36">
        <f t="shared" si="11"/>
        <v>320000</v>
      </c>
      <c r="M62" s="36">
        <f t="shared" si="11"/>
        <v>20000</v>
      </c>
      <c r="N62" s="36">
        <f t="shared" si="11"/>
        <v>320000</v>
      </c>
      <c r="O62" s="36">
        <f t="shared" si="11"/>
        <v>20000</v>
      </c>
      <c r="P62" s="36">
        <f t="shared" si="11"/>
        <v>20000</v>
      </c>
      <c r="Q62" s="37">
        <f t="shared" si="11"/>
        <v>35000</v>
      </c>
      <c r="R62" s="35">
        <f t="shared" si="11"/>
        <v>1891364.46</v>
      </c>
      <c r="S62" s="36">
        <f t="shared" si="11"/>
        <v>1891364.46</v>
      </c>
      <c r="T62" s="37">
        <f t="shared" si="11"/>
        <v>0</v>
      </c>
    </row>
    <row r="63" spans="1:20" s="14" customFormat="1" x14ac:dyDescent="0.25">
      <c r="A63" s="14" t="s">
        <v>151</v>
      </c>
      <c r="C63" s="14" t="s">
        <v>391</v>
      </c>
      <c r="D63" s="16">
        <v>643984.32999999996</v>
      </c>
      <c r="E63" s="17">
        <v>493782.33</v>
      </c>
      <c r="F63" s="18">
        <v>415767</v>
      </c>
      <c r="G63" s="19">
        <f t="shared" ref="G63:G78" si="12">E63-F63</f>
        <v>78015.330000000016</v>
      </c>
      <c r="H63" s="17">
        <v>540250</v>
      </c>
      <c r="I63" s="18">
        <v>424667</v>
      </c>
      <c r="J63" s="18">
        <v>412667</v>
      </c>
      <c r="K63" s="18">
        <v>412664.67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9">
        <v>0</v>
      </c>
      <c r="R63" s="17">
        <v>2850000</v>
      </c>
      <c r="S63" s="18">
        <v>2850000</v>
      </c>
      <c r="T63" s="19">
        <v>0</v>
      </c>
    </row>
    <row r="64" spans="1:20" s="14" customFormat="1" x14ac:dyDescent="0.25">
      <c r="A64" s="14" t="s">
        <v>211</v>
      </c>
      <c r="C64" s="14" t="s">
        <v>421</v>
      </c>
      <c r="D64" s="16">
        <v>0</v>
      </c>
      <c r="E64" s="17">
        <v>0</v>
      </c>
      <c r="F64" s="18">
        <v>0</v>
      </c>
      <c r="G64" s="19">
        <f t="shared" si="12"/>
        <v>0</v>
      </c>
      <c r="H64" s="17">
        <v>0</v>
      </c>
      <c r="I64" s="18">
        <v>0</v>
      </c>
      <c r="J64" s="18">
        <v>0</v>
      </c>
      <c r="K64" s="18">
        <v>0</v>
      </c>
      <c r="L64" s="18">
        <v>0</v>
      </c>
      <c r="M64" s="18">
        <v>0</v>
      </c>
      <c r="N64" s="18">
        <v>0</v>
      </c>
      <c r="O64" s="18">
        <v>0</v>
      </c>
      <c r="P64" s="18">
        <v>0</v>
      </c>
      <c r="Q64" s="19">
        <v>78000</v>
      </c>
      <c r="R64" s="17">
        <v>78000</v>
      </c>
      <c r="S64" s="18">
        <v>78000</v>
      </c>
      <c r="T64" s="19">
        <v>0</v>
      </c>
    </row>
    <row r="65" spans="1:20" s="14" customFormat="1" x14ac:dyDescent="0.25">
      <c r="A65" s="14" t="s">
        <v>213</v>
      </c>
      <c r="C65" s="14" t="s">
        <v>422</v>
      </c>
      <c r="D65" s="16">
        <v>149731.07999999999</v>
      </c>
      <c r="E65" s="17">
        <v>0</v>
      </c>
      <c r="F65" s="18">
        <v>154083</v>
      </c>
      <c r="G65" s="19">
        <f t="shared" si="12"/>
        <v>-154083</v>
      </c>
      <c r="H65" s="17">
        <v>154083</v>
      </c>
      <c r="I65" s="18">
        <v>154083</v>
      </c>
      <c r="J65" s="18">
        <v>154083</v>
      </c>
      <c r="K65" s="18">
        <v>154083</v>
      </c>
      <c r="L65" s="18">
        <v>154083</v>
      </c>
      <c r="M65" s="18">
        <v>154083</v>
      </c>
      <c r="N65" s="18">
        <v>154083</v>
      </c>
      <c r="O65" s="18">
        <v>154083</v>
      </c>
      <c r="P65" s="18">
        <v>154083</v>
      </c>
      <c r="Q65" s="19">
        <v>358438.92</v>
      </c>
      <c r="R65" s="17">
        <v>2049000</v>
      </c>
      <c r="S65" s="18">
        <v>2049000</v>
      </c>
      <c r="T65" s="19">
        <v>0</v>
      </c>
    </row>
    <row r="66" spans="1:20" s="14" customFormat="1" x14ac:dyDescent="0.25">
      <c r="A66" s="14" t="s">
        <v>215</v>
      </c>
      <c r="C66" s="14" t="s">
        <v>423</v>
      </c>
      <c r="D66" s="16">
        <v>27500</v>
      </c>
      <c r="E66" s="17">
        <v>0</v>
      </c>
      <c r="F66" s="18">
        <v>13416</v>
      </c>
      <c r="G66" s="19">
        <f t="shared" si="12"/>
        <v>-13416</v>
      </c>
      <c r="H66" s="17">
        <v>13416</v>
      </c>
      <c r="I66" s="18">
        <v>13416</v>
      </c>
      <c r="J66" s="18">
        <v>13416</v>
      </c>
      <c r="K66" s="18">
        <v>13416</v>
      </c>
      <c r="L66" s="18">
        <v>13416</v>
      </c>
      <c r="M66" s="18">
        <v>13416</v>
      </c>
      <c r="N66" s="18">
        <v>13416</v>
      </c>
      <c r="O66" s="18">
        <v>13416</v>
      </c>
      <c r="P66" s="18">
        <v>12756</v>
      </c>
      <c r="Q66" s="19">
        <v>0</v>
      </c>
      <c r="R66" s="17">
        <v>161000</v>
      </c>
      <c r="S66" s="18">
        <v>161000</v>
      </c>
      <c r="T66" s="19">
        <v>0</v>
      </c>
    </row>
    <row r="67" spans="1:20" s="14" customFormat="1" x14ac:dyDescent="0.25">
      <c r="A67" s="14" t="s">
        <v>153</v>
      </c>
      <c r="C67" s="14" t="s">
        <v>392</v>
      </c>
      <c r="D67" s="16">
        <v>0</v>
      </c>
      <c r="E67" s="17">
        <v>0</v>
      </c>
      <c r="F67" s="18">
        <v>0</v>
      </c>
      <c r="G67" s="19">
        <f t="shared" si="12"/>
        <v>0</v>
      </c>
      <c r="H67" s="17">
        <v>175000</v>
      </c>
      <c r="I67" s="18">
        <v>0</v>
      </c>
      <c r="J67" s="18">
        <v>0</v>
      </c>
      <c r="K67" s="18">
        <v>175000</v>
      </c>
      <c r="L67" s="18">
        <v>0</v>
      </c>
      <c r="M67" s="18">
        <v>0</v>
      </c>
      <c r="N67" s="18">
        <v>175000</v>
      </c>
      <c r="O67" s="18">
        <v>0</v>
      </c>
      <c r="P67" s="18">
        <v>0</v>
      </c>
      <c r="Q67" s="19">
        <v>175000</v>
      </c>
      <c r="R67" s="17">
        <v>700000</v>
      </c>
      <c r="S67" s="18">
        <v>700000</v>
      </c>
      <c r="T67" s="19">
        <v>0</v>
      </c>
    </row>
    <row r="68" spans="1:20" s="14" customFormat="1" x14ac:dyDescent="0.25">
      <c r="A68" s="14" t="s">
        <v>217</v>
      </c>
      <c r="C68" s="14" t="s">
        <v>424</v>
      </c>
      <c r="D68" s="16">
        <v>355000</v>
      </c>
      <c r="E68" s="17">
        <v>1055000</v>
      </c>
      <c r="F68" s="18">
        <v>1055000</v>
      </c>
      <c r="G68" s="19">
        <f t="shared" si="12"/>
        <v>0</v>
      </c>
      <c r="H68" s="17">
        <v>355000</v>
      </c>
      <c r="I68" s="18">
        <v>1009173</v>
      </c>
      <c r="J68" s="18">
        <v>355000</v>
      </c>
      <c r="K68" s="18">
        <v>355000</v>
      </c>
      <c r="L68" s="18">
        <v>654173</v>
      </c>
      <c r="M68" s="18">
        <v>0</v>
      </c>
      <c r="N68" s="18">
        <v>0</v>
      </c>
      <c r="O68" s="18">
        <v>654173</v>
      </c>
      <c r="P68" s="18">
        <v>0</v>
      </c>
      <c r="Q68" s="19">
        <v>107481</v>
      </c>
      <c r="R68" s="17">
        <v>4900000</v>
      </c>
      <c r="S68" s="18">
        <v>4900000</v>
      </c>
      <c r="T68" s="19">
        <v>0</v>
      </c>
    </row>
    <row r="69" spans="1:20" s="14" customFormat="1" x14ac:dyDescent="0.25">
      <c r="A69" s="14" t="s">
        <v>219</v>
      </c>
      <c r="C69" s="14" t="s">
        <v>425</v>
      </c>
      <c r="D69" s="16">
        <v>75000</v>
      </c>
      <c r="E69" s="17">
        <v>0</v>
      </c>
      <c r="F69" s="18">
        <v>0</v>
      </c>
      <c r="G69" s="19">
        <f t="shared" si="12"/>
        <v>0</v>
      </c>
      <c r="H69" s="17">
        <v>0</v>
      </c>
      <c r="I69" s="18">
        <v>0</v>
      </c>
      <c r="J69" s="18">
        <v>0</v>
      </c>
      <c r="K69" s="18">
        <v>0</v>
      </c>
      <c r="L69" s="18">
        <v>75000</v>
      </c>
      <c r="M69" s="18">
        <v>0</v>
      </c>
      <c r="N69" s="18">
        <v>0</v>
      </c>
      <c r="O69" s="18">
        <v>0</v>
      </c>
      <c r="P69" s="18">
        <v>0</v>
      </c>
      <c r="Q69" s="19">
        <v>0</v>
      </c>
      <c r="R69" s="17">
        <v>150000</v>
      </c>
      <c r="S69" s="18">
        <v>150000</v>
      </c>
      <c r="T69" s="19">
        <v>0</v>
      </c>
    </row>
    <row r="70" spans="1:20" s="14" customFormat="1" x14ac:dyDescent="0.25">
      <c r="A70" s="14" t="s">
        <v>155</v>
      </c>
      <c r="C70" s="14" t="s">
        <v>393</v>
      </c>
      <c r="D70" s="16">
        <v>0</v>
      </c>
      <c r="E70" s="17">
        <v>0</v>
      </c>
      <c r="F70" s="18">
        <v>0</v>
      </c>
      <c r="G70" s="19">
        <f t="shared" si="12"/>
        <v>0</v>
      </c>
      <c r="H70" s="17">
        <v>0</v>
      </c>
      <c r="I70" s="18">
        <v>0</v>
      </c>
      <c r="J70" s="18">
        <v>0</v>
      </c>
      <c r="K70" s="18">
        <v>0</v>
      </c>
      <c r="L70" s="18">
        <v>0</v>
      </c>
      <c r="M70" s="18">
        <v>0</v>
      </c>
      <c r="N70" s="18">
        <v>500000</v>
      </c>
      <c r="O70" s="18">
        <v>0</v>
      </c>
      <c r="P70" s="18">
        <v>0</v>
      </c>
      <c r="Q70" s="19">
        <v>0</v>
      </c>
      <c r="R70" s="17">
        <v>500000</v>
      </c>
      <c r="S70" s="18">
        <v>500000</v>
      </c>
      <c r="T70" s="19">
        <v>0</v>
      </c>
    </row>
    <row r="71" spans="1:20" s="14" customFormat="1" x14ac:dyDescent="0.25">
      <c r="A71" s="14" t="s">
        <v>157</v>
      </c>
      <c r="C71" s="14" t="s">
        <v>394</v>
      </c>
      <c r="D71" s="16">
        <v>1000000</v>
      </c>
      <c r="E71" s="17">
        <v>888000.1</v>
      </c>
      <c r="F71" s="18">
        <v>888000</v>
      </c>
      <c r="G71" s="19">
        <f t="shared" si="12"/>
        <v>9.9999999976716936E-2</v>
      </c>
      <c r="H71" s="17">
        <v>936000</v>
      </c>
      <c r="I71" s="18">
        <v>821000</v>
      </c>
      <c r="J71" s="18">
        <v>821000</v>
      </c>
      <c r="K71" s="18">
        <v>816000</v>
      </c>
      <c r="L71" s="18">
        <v>816000</v>
      </c>
      <c r="M71" s="18">
        <v>821000</v>
      </c>
      <c r="N71" s="18">
        <v>1071000</v>
      </c>
      <c r="O71" s="18">
        <v>362000</v>
      </c>
      <c r="P71" s="18">
        <v>56000</v>
      </c>
      <c r="Q71" s="19">
        <v>46000</v>
      </c>
      <c r="R71" s="17">
        <v>8454000</v>
      </c>
      <c r="S71" s="18">
        <v>8454000</v>
      </c>
      <c r="T71" s="19">
        <v>0</v>
      </c>
    </row>
    <row r="72" spans="1:20" s="14" customFormat="1" x14ac:dyDescent="0.25">
      <c r="A72" s="14" t="s">
        <v>173</v>
      </c>
      <c r="C72" s="14" t="s">
        <v>402</v>
      </c>
      <c r="D72" s="16">
        <v>0</v>
      </c>
      <c r="E72" s="17">
        <v>0</v>
      </c>
      <c r="F72" s="18">
        <v>0</v>
      </c>
      <c r="G72" s="19">
        <f t="shared" si="12"/>
        <v>0</v>
      </c>
      <c r="H72" s="17">
        <v>0</v>
      </c>
      <c r="I72" s="18">
        <v>0</v>
      </c>
      <c r="J72" s="18">
        <v>0</v>
      </c>
      <c r="K72" s="18">
        <v>1150000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9">
        <v>1150000</v>
      </c>
      <c r="R72" s="17">
        <v>2300000</v>
      </c>
      <c r="S72" s="18">
        <v>2300000</v>
      </c>
      <c r="T72" s="19">
        <v>0</v>
      </c>
    </row>
    <row r="73" spans="1:20" s="14" customFormat="1" x14ac:dyDescent="0.25">
      <c r="A73" s="14" t="s">
        <v>159</v>
      </c>
      <c r="C73" s="14" t="s">
        <v>395</v>
      </c>
      <c r="D73" s="16">
        <v>1560898.97</v>
      </c>
      <c r="E73" s="17">
        <v>1446796.63</v>
      </c>
      <c r="F73" s="18">
        <v>1439101.03</v>
      </c>
      <c r="G73" s="19">
        <f t="shared" si="12"/>
        <v>7695.5999999998603</v>
      </c>
      <c r="H73" s="17">
        <v>0</v>
      </c>
      <c r="I73" s="18">
        <v>0</v>
      </c>
      <c r="J73" s="18">
        <v>0</v>
      </c>
      <c r="K73" s="18">
        <v>0</v>
      </c>
      <c r="L73" s="18">
        <v>0</v>
      </c>
      <c r="M73" s="18">
        <v>0</v>
      </c>
      <c r="N73" s="18">
        <v>0</v>
      </c>
      <c r="O73" s="18">
        <v>0</v>
      </c>
      <c r="P73" s="18">
        <v>0</v>
      </c>
      <c r="Q73" s="19">
        <v>0</v>
      </c>
      <c r="R73" s="17">
        <v>3000000</v>
      </c>
      <c r="S73" s="18">
        <v>3000000</v>
      </c>
      <c r="T73" s="19">
        <v>0</v>
      </c>
    </row>
    <row r="74" spans="1:20" s="14" customFormat="1" x14ac:dyDescent="0.25">
      <c r="A74" s="14" t="s">
        <v>221</v>
      </c>
      <c r="C74" s="14" t="s">
        <v>426</v>
      </c>
      <c r="D74" s="16">
        <v>0</v>
      </c>
      <c r="E74" s="17">
        <v>0</v>
      </c>
      <c r="F74" s="18">
        <v>0</v>
      </c>
      <c r="G74" s="19">
        <f t="shared" si="12"/>
        <v>0</v>
      </c>
      <c r="H74" s="17">
        <v>100000</v>
      </c>
      <c r="I74" s="18">
        <v>0</v>
      </c>
      <c r="J74" s="18">
        <v>0</v>
      </c>
      <c r="K74" s="18">
        <v>0</v>
      </c>
      <c r="L74" s="18">
        <v>0</v>
      </c>
      <c r="M74" s="18">
        <v>0</v>
      </c>
      <c r="N74" s="18">
        <v>0</v>
      </c>
      <c r="O74" s="18">
        <v>0</v>
      </c>
      <c r="P74" s="18">
        <v>0</v>
      </c>
      <c r="Q74" s="19">
        <v>793000</v>
      </c>
      <c r="R74" s="17">
        <v>893000</v>
      </c>
      <c r="S74" s="18">
        <v>893000</v>
      </c>
      <c r="T74" s="19">
        <v>0</v>
      </c>
    </row>
    <row r="75" spans="1:20" s="14" customFormat="1" x14ac:dyDescent="0.25">
      <c r="A75" s="14" t="s">
        <v>161</v>
      </c>
      <c r="C75" s="14" t="s">
        <v>396</v>
      </c>
      <c r="D75" s="16">
        <v>0</v>
      </c>
      <c r="E75" s="17">
        <v>0</v>
      </c>
      <c r="F75" s="18">
        <v>0</v>
      </c>
      <c r="G75" s="19">
        <f t="shared" si="12"/>
        <v>0</v>
      </c>
      <c r="H75" s="17">
        <v>0</v>
      </c>
      <c r="I75" s="18">
        <v>0</v>
      </c>
      <c r="J75" s="18">
        <v>250000</v>
      </c>
      <c r="K75" s="18">
        <v>0</v>
      </c>
      <c r="L75" s="18">
        <v>250000</v>
      </c>
      <c r="M75" s="18">
        <v>0</v>
      </c>
      <c r="N75" s="18">
        <v>0</v>
      </c>
      <c r="O75" s="18">
        <v>0</v>
      </c>
      <c r="P75" s="18">
        <v>0</v>
      </c>
      <c r="Q75" s="19">
        <v>0</v>
      </c>
      <c r="R75" s="17">
        <v>500000</v>
      </c>
      <c r="S75" s="18">
        <v>500000</v>
      </c>
      <c r="T75" s="19">
        <v>0</v>
      </c>
    </row>
    <row r="76" spans="1:20" s="14" customFormat="1" x14ac:dyDescent="0.25">
      <c r="A76" s="14" t="s">
        <v>223</v>
      </c>
      <c r="C76" s="14" t="s">
        <v>427</v>
      </c>
      <c r="D76" s="16">
        <v>0</v>
      </c>
      <c r="E76" s="17">
        <v>0</v>
      </c>
      <c r="F76" s="18">
        <v>73000</v>
      </c>
      <c r="G76" s="19">
        <f t="shared" si="12"/>
        <v>-73000</v>
      </c>
      <c r="H76" s="17">
        <v>73000</v>
      </c>
      <c r="I76" s="18">
        <v>73000</v>
      </c>
      <c r="J76" s="18">
        <v>73000</v>
      </c>
      <c r="K76" s="18">
        <v>73000</v>
      </c>
      <c r="L76" s="18">
        <v>73000</v>
      </c>
      <c r="M76" s="18">
        <v>73000</v>
      </c>
      <c r="N76" s="18">
        <v>73000</v>
      </c>
      <c r="O76" s="18">
        <v>73000</v>
      </c>
      <c r="P76" s="18">
        <v>73000</v>
      </c>
      <c r="Q76" s="19">
        <v>119000</v>
      </c>
      <c r="R76" s="17">
        <v>849000</v>
      </c>
      <c r="S76" s="18">
        <v>849000</v>
      </c>
      <c r="T76" s="19">
        <v>0</v>
      </c>
    </row>
    <row r="77" spans="1:20" s="14" customFormat="1" x14ac:dyDescent="0.25">
      <c r="A77" s="14" t="s">
        <v>225</v>
      </c>
      <c r="C77" s="14" t="s">
        <v>428</v>
      </c>
      <c r="D77" s="16">
        <v>0</v>
      </c>
      <c r="E77" s="17">
        <v>0</v>
      </c>
      <c r="F77" s="18">
        <v>0</v>
      </c>
      <c r="G77" s="19">
        <f t="shared" si="12"/>
        <v>0</v>
      </c>
      <c r="H77" s="17">
        <v>20000</v>
      </c>
      <c r="I77" s="18">
        <v>0</v>
      </c>
      <c r="J77" s="18">
        <v>0</v>
      </c>
      <c r="K77" s="18">
        <v>20000</v>
      </c>
      <c r="L77" s="18">
        <v>0</v>
      </c>
      <c r="M77" s="18">
        <v>0</v>
      </c>
      <c r="N77" s="18">
        <v>20000</v>
      </c>
      <c r="O77" s="18">
        <v>0</v>
      </c>
      <c r="P77" s="18">
        <v>0</v>
      </c>
      <c r="Q77" s="19">
        <v>40000</v>
      </c>
      <c r="R77" s="17">
        <v>100000</v>
      </c>
      <c r="S77" s="18">
        <v>100000</v>
      </c>
      <c r="T77" s="19">
        <v>0</v>
      </c>
    </row>
    <row r="78" spans="1:20" s="14" customFormat="1" x14ac:dyDescent="0.25">
      <c r="A78" s="14" t="s">
        <v>227</v>
      </c>
      <c r="C78" s="14" t="s">
        <v>429</v>
      </c>
      <c r="D78" s="20">
        <v>0</v>
      </c>
      <c r="E78" s="21">
        <v>1843</v>
      </c>
      <c r="F78" s="22">
        <v>0</v>
      </c>
      <c r="G78" s="23">
        <f t="shared" si="12"/>
        <v>1843</v>
      </c>
      <c r="H78" s="21">
        <v>20000</v>
      </c>
      <c r="I78" s="22">
        <v>0</v>
      </c>
      <c r="J78" s="22">
        <v>0</v>
      </c>
      <c r="K78" s="22">
        <v>20000</v>
      </c>
      <c r="L78" s="22">
        <v>0</v>
      </c>
      <c r="M78" s="22">
        <v>0</v>
      </c>
      <c r="N78" s="22">
        <v>20000</v>
      </c>
      <c r="O78" s="22">
        <v>0</v>
      </c>
      <c r="P78" s="22">
        <v>0</v>
      </c>
      <c r="Q78" s="23">
        <v>20000</v>
      </c>
      <c r="R78" s="21">
        <v>80000</v>
      </c>
      <c r="S78" s="22">
        <v>80000</v>
      </c>
      <c r="T78" s="23">
        <v>0</v>
      </c>
    </row>
    <row r="79" spans="1:20" s="14" customFormat="1" x14ac:dyDescent="0.25">
      <c r="C79" s="25" t="s">
        <v>327</v>
      </c>
      <c r="D79" s="34">
        <f>SUM(D63:D78)</f>
        <v>3812114.38</v>
      </c>
      <c r="E79" s="35">
        <f t="shared" ref="E79:T79" si="13">SUM(E63:E78)</f>
        <v>3885422.06</v>
      </c>
      <c r="F79" s="36">
        <f t="shared" si="13"/>
        <v>4038367.0300000003</v>
      </c>
      <c r="G79" s="37">
        <f t="shared" si="13"/>
        <v>-152944.97000000015</v>
      </c>
      <c r="H79" s="35">
        <f t="shared" si="13"/>
        <v>2386749</v>
      </c>
      <c r="I79" s="36">
        <f t="shared" si="13"/>
        <v>2495339</v>
      </c>
      <c r="J79" s="36">
        <f t="shared" si="13"/>
        <v>2079166</v>
      </c>
      <c r="K79" s="36">
        <f t="shared" si="13"/>
        <v>3189163.67</v>
      </c>
      <c r="L79" s="36">
        <f t="shared" si="13"/>
        <v>2035672</v>
      </c>
      <c r="M79" s="36">
        <f t="shared" si="13"/>
        <v>1061499</v>
      </c>
      <c r="N79" s="36">
        <f t="shared" si="13"/>
        <v>2026499</v>
      </c>
      <c r="O79" s="36">
        <f t="shared" si="13"/>
        <v>1256672</v>
      </c>
      <c r="P79" s="36">
        <f t="shared" si="13"/>
        <v>295839</v>
      </c>
      <c r="Q79" s="37">
        <f t="shared" si="13"/>
        <v>2886919.92</v>
      </c>
      <c r="R79" s="35">
        <f t="shared" si="13"/>
        <v>27564000</v>
      </c>
      <c r="S79" s="36">
        <f t="shared" si="13"/>
        <v>27564000</v>
      </c>
      <c r="T79" s="37">
        <f t="shared" si="13"/>
        <v>0</v>
      </c>
    </row>
    <row r="80" spans="1:20" s="14" customFormat="1" x14ac:dyDescent="0.25">
      <c r="A80" s="14" t="s">
        <v>109</v>
      </c>
      <c r="C80" s="14" t="s">
        <v>368</v>
      </c>
      <c r="D80" s="16">
        <v>0</v>
      </c>
      <c r="E80" s="17">
        <v>0</v>
      </c>
      <c r="F80" s="18">
        <v>50000</v>
      </c>
      <c r="G80" s="19">
        <f>E80-F80</f>
        <v>-50000</v>
      </c>
      <c r="H80" s="17">
        <v>25000</v>
      </c>
      <c r="I80" s="18">
        <v>25000</v>
      </c>
      <c r="J80" s="18">
        <v>0</v>
      </c>
      <c r="K80" s="18">
        <v>0</v>
      </c>
      <c r="L80" s="18">
        <v>0</v>
      </c>
      <c r="M80" s="18">
        <v>0</v>
      </c>
      <c r="N80" s="18">
        <v>0</v>
      </c>
      <c r="O80" s="18">
        <v>0</v>
      </c>
      <c r="P80" s="18">
        <v>0</v>
      </c>
      <c r="Q80" s="19">
        <v>0</v>
      </c>
      <c r="R80" s="17">
        <v>100000</v>
      </c>
      <c r="S80" s="18">
        <v>150000</v>
      </c>
      <c r="T80" s="19">
        <v>50000</v>
      </c>
    </row>
    <row r="81" spans="1:20" s="14" customFormat="1" x14ac:dyDescent="0.25">
      <c r="A81" s="14" t="s">
        <v>105</v>
      </c>
      <c r="C81" s="14" t="s">
        <v>369</v>
      </c>
      <c r="D81" s="16">
        <v>0</v>
      </c>
      <c r="E81" s="17">
        <v>0</v>
      </c>
      <c r="F81" s="18">
        <v>0</v>
      </c>
      <c r="G81" s="19">
        <f>E81-F81</f>
        <v>0</v>
      </c>
      <c r="H81" s="17">
        <v>50000</v>
      </c>
      <c r="I81" s="18">
        <v>50000</v>
      </c>
      <c r="J81" s="18">
        <v>50000</v>
      </c>
      <c r="K81" s="18">
        <v>40000</v>
      </c>
      <c r="L81" s="18">
        <v>0</v>
      </c>
      <c r="M81" s="18">
        <v>0</v>
      </c>
      <c r="N81" s="18">
        <v>0</v>
      </c>
      <c r="O81" s="18">
        <v>0</v>
      </c>
      <c r="P81" s="18">
        <v>0</v>
      </c>
      <c r="Q81" s="19">
        <v>0</v>
      </c>
      <c r="R81" s="17">
        <v>190000</v>
      </c>
      <c r="S81" s="18">
        <v>190000</v>
      </c>
      <c r="T81" s="19">
        <v>0</v>
      </c>
    </row>
    <row r="82" spans="1:20" s="14" customFormat="1" x14ac:dyDescent="0.25">
      <c r="A82" s="14" t="s">
        <v>107</v>
      </c>
      <c r="C82" s="14" t="s">
        <v>370</v>
      </c>
      <c r="D82" s="20">
        <v>0</v>
      </c>
      <c r="E82" s="21">
        <v>0</v>
      </c>
      <c r="F82" s="22">
        <v>0</v>
      </c>
      <c r="G82" s="23">
        <f>E82-F82</f>
        <v>0</v>
      </c>
      <c r="H82" s="21">
        <v>0</v>
      </c>
      <c r="I82" s="22">
        <v>0</v>
      </c>
      <c r="J82" s="22">
        <v>0</v>
      </c>
      <c r="K82" s="22">
        <v>0</v>
      </c>
      <c r="L82" s="22">
        <v>0</v>
      </c>
      <c r="M82" s="22">
        <v>50000</v>
      </c>
      <c r="N82" s="22">
        <v>50000</v>
      </c>
      <c r="O82" s="22">
        <v>50000</v>
      </c>
      <c r="P82" s="22">
        <v>40000</v>
      </c>
      <c r="Q82" s="23">
        <v>0</v>
      </c>
      <c r="R82" s="21">
        <v>190000</v>
      </c>
      <c r="S82" s="22">
        <v>190000</v>
      </c>
      <c r="T82" s="23">
        <v>0</v>
      </c>
    </row>
    <row r="83" spans="1:20" s="14" customFormat="1" x14ac:dyDescent="0.25">
      <c r="C83" s="25" t="s">
        <v>327</v>
      </c>
      <c r="D83" s="34">
        <f>SUM(D80:D82)</f>
        <v>0</v>
      </c>
      <c r="E83" s="35">
        <f t="shared" ref="E83:T83" si="14">SUM(E80:E82)</f>
        <v>0</v>
      </c>
      <c r="F83" s="36">
        <f t="shared" si="14"/>
        <v>50000</v>
      </c>
      <c r="G83" s="37">
        <f t="shared" si="14"/>
        <v>-50000</v>
      </c>
      <c r="H83" s="35">
        <f t="shared" si="14"/>
        <v>75000</v>
      </c>
      <c r="I83" s="36">
        <f t="shared" si="14"/>
        <v>75000</v>
      </c>
      <c r="J83" s="36">
        <f t="shared" si="14"/>
        <v>50000</v>
      </c>
      <c r="K83" s="36">
        <f t="shared" si="14"/>
        <v>40000</v>
      </c>
      <c r="L83" s="36">
        <f t="shared" si="14"/>
        <v>0</v>
      </c>
      <c r="M83" s="36">
        <f t="shared" si="14"/>
        <v>50000</v>
      </c>
      <c r="N83" s="36">
        <f t="shared" si="14"/>
        <v>50000</v>
      </c>
      <c r="O83" s="36">
        <f t="shared" si="14"/>
        <v>50000</v>
      </c>
      <c r="P83" s="36">
        <f t="shared" si="14"/>
        <v>40000</v>
      </c>
      <c r="Q83" s="37">
        <f t="shared" si="14"/>
        <v>0</v>
      </c>
      <c r="R83" s="35">
        <f t="shared" si="14"/>
        <v>480000</v>
      </c>
      <c r="S83" s="36">
        <f t="shared" si="14"/>
        <v>530000</v>
      </c>
      <c r="T83" s="37">
        <f t="shared" si="14"/>
        <v>50000</v>
      </c>
    </row>
    <row r="84" spans="1:20" s="14" customFormat="1" x14ac:dyDescent="0.25">
      <c r="A84" s="14" t="s">
        <v>229</v>
      </c>
      <c r="C84" s="14" t="s">
        <v>230</v>
      </c>
      <c r="D84" s="16">
        <v>0</v>
      </c>
      <c r="E84" s="17">
        <v>0</v>
      </c>
      <c r="F84" s="18">
        <v>1609350</v>
      </c>
      <c r="G84" s="19">
        <f t="shared" ref="G84:G92" si="15">E84-F84</f>
        <v>-1609350</v>
      </c>
      <c r="H84" s="17">
        <v>0</v>
      </c>
      <c r="I84" s="18">
        <v>963550</v>
      </c>
      <c r="J84" s="18">
        <v>0</v>
      </c>
      <c r="K84" s="18">
        <v>0</v>
      </c>
      <c r="L84" s="18">
        <v>963550</v>
      </c>
      <c r="M84" s="18">
        <v>0</v>
      </c>
      <c r="N84" s="18">
        <v>0</v>
      </c>
      <c r="O84" s="18">
        <v>963550</v>
      </c>
      <c r="P84" s="18">
        <v>0</v>
      </c>
      <c r="Q84" s="19">
        <v>0</v>
      </c>
      <c r="R84" s="17">
        <v>4500000</v>
      </c>
      <c r="S84" s="18">
        <v>4500000</v>
      </c>
      <c r="T84" s="19">
        <v>0</v>
      </c>
    </row>
    <row r="85" spans="1:20" s="14" customFormat="1" x14ac:dyDescent="0.25">
      <c r="A85" s="14" t="s">
        <v>231</v>
      </c>
      <c r="C85" s="14" t="s">
        <v>232</v>
      </c>
      <c r="D85" s="16">
        <v>0</v>
      </c>
      <c r="E85" s="17">
        <v>0</v>
      </c>
      <c r="F85" s="18">
        <v>0</v>
      </c>
      <c r="G85" s="19">
        <f t="shared" si="15"/>
        <v>0</v>
      </c>
      <c r="H85" s="17">
        <v>50000</v>
      </c>
      <c r="I85" s="18">
        <v>50000</v>
      </c>
      <c r="J85" s="18">
        <v>50000</v>
      </c>
      <c r="K85" s="18">
        <v>50000</v>
      </c>
      <c r="L85" s="18">
        <v>50000</v>
      </c>
      <c r="M85" s="18">
        <v>50000</v>
      </c>
      <c r="N85" s="18">
        <v>0</v>
      </c>
      <c r="O85" s="18">
        <v>0</v>
      </c>
      <c r="P85" s="18">
        <v>0</v>
      </c>
      <c r="Q85" s="19">
        <v>0</v>
      </c>
      <c r="R85" s="17">
        <v>300000</v>
      </c>
      <c r="S85" s="18">
        <v>300000</v>
      </c>
      <c r="T85" s="19">
        <v>0</v>
      </c>
    </row>
    <row r="86" spans="1:20" s="14" customFormat="1" x14ac:dyDescent="0.25">
      <c r="A86" s="14" t="s">
        <v>233</v>
      </c>
      <c r="C86" s="14" t="s">
        <v>234</v>
      </c>
      <c r="D86" s="16">
        <v>0</v>
      </c>
      <c r="E86" s="17">
        <v>0</v>
      </c>
      <c r="F86" s="18">
        <v>500000</v>
      </c>
      <c r="G86" s="19">
        <f t="shared" si="15"/>
        <v>-500000</v>
      </c>
      <c r="H86" s="17">
        <v>0</v>
      </c>
      <c r="I86" s="18">
        <v>500000</v>
      </c>
      <c r="J86" s="18">
        <v>0</v>
      </c>
      <c r="K86" s="18">
        <v>0</v>
      </c>
      <c r="L86" s="18">
        <v>500000</v>
      </c>
      <c r="M86" s="18">
        <v>0</v>
      </c>
      <c r="N86" s="18">
        <v>0</v>
      </c>
      <c r="O86" s="18">
        <v>500000</v>
      </c>
      <c r="P86" s="18">
        <v>0</v>
      </c>
      <c r="Q86" s="19">
        <v>0</v>
      </c>
      <c r="R86" s="17">
        <v>2000000</v>
      </c>
      <c r="S86" s="18">
        <v>2000000</v>
      </c>
      <c r="T86" s="19">
        <v>0</v>
      </c>
    </row>
    <row r="87" spans="1:20" s="14" customFormat="1" x14ac:dyDescent="0.25">
      <c r="A87" s="14" t="s">
        <v>235</v>
      </c>
      <c r="C87" s="14" t="s">
        <v>236</v>
      </c>
      <c r="D87" s="16">
        <v>0</v>
      </c>
      <c r="E87" s="17">
        <v>0</v>
      </c>
      <c r="F87" s="18">
        <v>0</v>
      </c>
      <c r="G87" s="19">
        <f t="shared" si="15"/>
        <v>0</v>
      </c>
      <c r="H87" s="17">
        <v>100000</v>
      </c>
      <c r="I87" s="18">
        <v>0</v>
      </c>
      <c r="J87" s="18">
        <v>0</v>
      </c>
      <c r="K87" s="18">
        <v>75000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9">
        <v>0</v>
      </c>
      <c r="R87" s="17">
        <v>175000</v>
      </c>
      <c r="S87" s="18">
        <v>175000</v>
      </c>
      <c r="T87" s="19">
        <v>0</v>
      </c>
    </row>
    <row r="88" spans="1:20" s="14" customFormat="1" x14ac:dyDescent="0.25">
      <c r="A88" s="14" t="s">
        <v>237</v>
      </c>
      <c r="C88" s="14" t="s">
        <v>238</v>
      </c>
      <c r="D88" s="16">
        <v>0</v>
      </c>
      <c r="E88" s="17">
        <v>0</v>
      </c>
      <c r="F88" s="18">
        <v>562500</v>
      </c>
      <c r="G88" s="19">
        <f t="shared" si="15"/>
        <v>-562500</v>
      </c>
      <c r="H88" s="17">
        <v>0</v>
      </c>
      <c r="I88" s="18">
        <v>562500</v>
      </c>
      <c r="J88" s="18">
        <v>0</v>
      </c>
      <c r="K88" s="18">
        <v>0</v>
      </c>
      <c r="L88" s="18">
        <v>562500</v>
      </c>
      <c r="M88" s="18">
        <v>0</v>
      </c>
      <c r="N88" s="18">
        <v>0</v>
      </c>
      <c r="O88" s="18">
        <v>562500</v>
      </c>
      <c r="P88" s="18">
        <v>0</v>
      </c>
      <c r="Q88" s="19">
        <v>0</v>
      </c>
      <c r="R88" s="17">
        <v>2250000</v>
      </c>
      <c r="S88" s="18">
        <v>2250000</v>
      </c>
      <c r="T88" s="19">
        <v>0</v>
      </c>
    </row>
    <row r="89" spans="1:20" s="14" customFormat="1" x14ac:dyDescent="0.25">
      <c r="A89" s="14" t="s">
        <v>239</v>
      </c>
      <c r="C89" s="14" t="s">
        <v>238</v>
      </c>
      <c r="D89" s="16">
        <v>0</v>
      </c>
      <c r="E89" s="17">
        <v>0</v>
      </c>
      <c r="F89" s="18">
        <v>187500</v>
      </c>
      <c r="G89" s="19">
        <f t="shared" si="15"/>
        <v>-187500</v>
      </c>
      <c r="H89" s="17">
        <v>0</v>
      </c>
      <c r="I89" s="18">
        <v>187500</v>
      </c>
      <c r="J89" s="18">
        <v>0</v>
      </c>
      <c r="K89" s="18">
        <v>0</v>
      </c>
      <c r="L89" s="18">
        <v>187500</v>
      </c>
      <c r="M89" s="18">
        <v>0</v>
      </c>
      <c r="N89" s="18">
        <v>0</v>
      </c>
      <c r="O89" s="18">
        <v>187500</v>
      </c>
      <c r="P89" s="18">
        <v>0</v>
      </c>
      <c r="Q89" s="19">
        <v>0</v>
      </c>
      <c r="R89" s="17">
        <v>750000</v>
      </c>
      <c r="S89" s="18">
        <v>750000</v>
      </c>
      <c r="T89" s="19">
        <v>0</v>
      </c>
    </row>
    <row r="90" spans="1:20" s="14" customFormat="1" x14ac:dyDescent="0.25">
      <c r="A90" s="14" t="s">
        <v>240</v>
      </c>
      <c r="C90" s="14" t="s">
        <v>241</v>
      </c>
      <c r="D90" s="16">
        <v>0</v>
      </c>
      <c r="E90" s="17">
        <v>0</v>
      </c>
      <c r="F90" s="18">
        <v>0</v>
      </c>
      <c r="G90" s="19">
        <f t="shared" si="15"/>
        <v>0</v>
      </c>
      <c r="H90" s="17">
        <v>200000</v>
      </c>
      <c r="I90" s="18">
        <v>0</v>
      </c>
      <c r="J90" s="18">
        <v>200000</v>
      </c>
      <c r="K90" s="18">
        <v>0</v>
      </c>
      <c r="L90" s="18">
        <v>0</v>
      </c>
      <c r="M90" s="18">
        <v>0</v>
      </c>
      <c r="N90" s="18">
        <v>19000</v>
      </c>
      <c r="O90" s="18">
        <v>0</v>
      </c>
      <c r="P90" s="18">
        <v>0</v>
      </c>
      <c r="Q90" s="19">
        <v>0</v>
      </c>
      <c r="R90" s="17">
        <v>419000</v>
      </c>
      <c r="S90" s="18">
        <v>419000</v>
      </c>
      <c r="T90" s="19">
        <v>0</v>
      </c>
    </row>
    <row r="91" spans="1:20" s="14" customFormat="1" x14ac:dyDescent="0.25">
      <c r="A91" s="14" t="s">
        <v>242</v>
      </c>
      <c r="C91" s="14" t="s">
        <v>243</v>
      </c>
      <c r="D91" s="16">
        <v>0</v>
      </c>
      <c r="E91" s="17">
        <v>0</v>
      </c>
      <c r="F91" s="18">
        <v>250000</v>
      </c>
      <c r="G91" s="19">
        <f t="shared" si="15"/>
        <v>-250000</v>
      </c>
      <c r="H91" s="17">
        <v>250000</v>
      </c>
      <c r="I91" s="18">
        <v>250000</v>
      </c>
      <c r="J91" s="18">
        <v>250000</v>
      </c>
      <c r="K91" s="18">
        <v>250000</v>
      </c>
      <c r="L91" s="18">
        <v>250000</v>
      </c>
      <c r="M91" s="18">
        <v>250000</v>
      </c>
      <c r="N91" s="18">
        <v>250000</v>
      </c>
      <c r="O91" s="18">
        <v>250000</v>
      </c>
      <c r="P91" s="18">
        <v>250000</v>
      </c>
      <c r="Q91" s="19">
        <v>250000</v>
      </c>
      <c r="R91" s="17">
        <v>2750000</v>
      </c>
      <c r="S91" s="18">
        <v>2750000</v>
      </c>
      <c r="T91" s="19">
        <v>0</v>
      </c>
    </row>
    <row r="92" spans="1:20" s="14" customFormat="1" x14ac:dyDescent="0.25">
      <c r="A92" s="14" t="s">
        <v>244</v>
      </c>
      <c r="C92" s="14" t="s">
        <v>245</v>
      </c>
      <c r="D92" s="20">
        <v>0</v>
      </c>
      <c r="E92" s="21">
        <v>0</v>
      </c>
      <c r="F92" s="22">
        <v>0</v>
      </c>
      <c r="G92" s="23">
        <f t="shared" si="15"/>
        <v>0</v>
      </c>
      <c r="H92" s="21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2556000</v>
      </c>
      <c r="O92" s="22">
        <v>0</v>
      </c>
      <c r="P92" s="22">
        <v>0</v>
      </c>
      <c r="Q92" s="23">
        <v>0</v>
      </c>
      <c r="R92" s="21">
        <v>2556000</v>
      </c>
      <c r="S92" s="22">
        <v>2556000</v>
      </c>
      <c r="T92" s="23">
        <v>0</v>
      </c>
    </row>
    <row r="93" spans="1:20" s="14" customFormat="1" x14ac:dyDescent="0.25">
      <c r="C93" s="25" t="s">
        <v>327</v>
      </c>
      <c r="D93" s="34">
        <f>SUM(D84:D92)</f>
        <v>0</v>
      </c>
      <c r="E93" s="35">
        <f t="shared" ref="E93:T93" si="16">SUM(E84:E92)</f>
        <v>0</v>
      </c>
      <c r="F93" s="36">
        <f t="shared" si="16"/>
        <v>3109350</v>
      </c>
      <c r="G93" s="37">
        <f t="shared" si="16"/>
        <v>-3109350</v>
      </c>
      <c r="H93" s="35">
        <f t="shared" si="16"/>
        <v>600000</v>
      </c>
      <c r="I93" s="36">
        <f t="shared" si="16"/>
        <v>2513550</v>
      </c>
      <c r="J93" s="36">
        <f t="shared" si="16"/>
        <v>500000</v>
      </c>
      <c r="K93" s="36">
        <f t="shared" si="16"/>
        <v>375000</v>
      </c>
      <c r="L93" s="36">
        <f t="shared" si="16"/>
        <v>2513550</v>
      </c>
      <c r="M93" s="36">
        <f t="shared" si="16"/>
        <v>300000</v>
      </c>
      <c r="N93" s="36">
        <f t="shared" si="16"/>
        <v>2825000</v>
      </c>
      <c r="O93" s="36">
        <f t="shared" si="16"/>
        <v>2463550</v>
      </c>
      <c r="P93" s="36">
        <f t="shared" si="16"/>
        <v>250000</v>
      </c>
      <c r="Q93" s="37">
        <f t="shared" si="16"/>
        <v>250000</v>
      </c>
      <c r="R93" s="35">
        <f t="shared" si="16"/>
        <v>15700000</v>
      </c>
      <c r="S93" s="36">
        <f t="shared" si="16"/>
        <v>15700000</v>
      </c>
      <c r="T93" s="37">
        <f t="shared" si="16"/>
        <v>0</v>
      </c>
    </row>
    <row r="94" spans="1:20" s="14" customFormat="1" x14ac:dyDescent="0.25">
      <c r="A94" s="14" t="s">
        <v>117</v>
      </c>
      <c r="C94" s="14" t="s">
        <v>374</v>
      </c>
      <c r="D94" s="16">
        <v>0</v>
      </c>
      <c r="E94" s="17">
        <v>0</v>
      </c>
      <c r="F94" s="18">
        <v>0</v>
      </c>
      <c r="G94" s="19">
        <f t="shared" ref="G94:G110" si="17">E94-F94</f>
        <v>0</v>
      </c>
      <c r="H94" s="17">
        <v>20000</v>
      </c>
      <c r="I94" s="18">
        <v>0</v>
      </c>
      <c r="J94" s="18">
        <v>0</v>
      </c>
      <c r="K94" s="18">
        <v>0</v>
      </c>
      <c r="L94" s="18">
        <v>0</v>
      </c>
      <c r="M94" s="18">
        <v>0</v>
      </c>
      <c r="N94" s="18">
        <v>0</v>
      </c>
      <c r="O94" s="18">
        <v>0</v>
      </c>
      <c r="P94" s="18">
        <v>0</v>
      </c>
      <c r="Q94" s="19">
        <v>0</v>
      </c>
      <c r="R94" s="17">
        <v>20000</v>
      </c>
      <c r="S94" s="18">
        <v>20000</v>
      </c>
      <c r="T94" s="19">
        <v>0</v>
      </c>
    </row>
    <row r="95" spans="1:20" s="14" customFormat="1" x14ac:dyDescent="0.25">
      <c r="A95" s="14" t="s">
        <v>119</v>
      </c>
      <c r="C95" s="14" t="s">
        <v>375</v>
      </c>
      <c r="D95" s="16">
        <v>0</v>
      </c>
      <c r="E95" s="17">
        <v>0</v>
      </c>
      <c r="F95" s="18">
        <v>0</v>
      </c>
      <c r="G95" s="19">
        <f t="shared" si="17"/>
        <v>0</v>
      </c>
      <c r="H95" s="17">
        <v>0</v>
      </c>
      <c r="I95" s="18">
        <v>0</v>
      </c>
      <c r="J95" s="18">
        <v>0</v>
      </c>
      <c r="K95" s="18">
        <v>0</v>
      </c>
      <c r="L95" s="18">
        <v>35200</v>
      </c>
      <c r="M95" s="18">
        <v>0</v>
      </c>
      <c r="N95" s="18">
        <v>0</v>
      </c>
      <c r="O95" s="18">
        <v>0</v>
      </c>
      <c r="P95" s="18">
        <v>0</v>
      </c>
      <c r="Q95" s="19">
        <v>0</v>
      </c>
      <c r="R95" s="17">
        <v>35200</v>
      </c>
      <c r="S95" s="18">
        <v>35200</v>
      </c>
      <c r="T95" s="19">
        <v>0</v>
      </c>
    </row>
    <row r="96" spans="1:20" s="14" customFormat="1" x14ac:dyDescent="0.25">
      <c r="A96" s="14" t="s">
        <v>121</v>
      </c>
      <c r="C96" s="14" t="s">
        <v>376</v>
      </c>
      <c r="D96" s="16">
        <v>83333.33</v>
      </c>
      <c r="E96" s="17">
        <v>0</v>
      </c>
      <c r="F96" s="18">
        <v>83333.33</v>
      </c>
      <c r="G96" s="19">
        <f t="shared" si="17"/>
        <v>-83333.33</v>
      </c>
      <c r="H96" s="17">
        <v>83333.33</v>
      </c>
      <c r="I96" s="18">
        <v>83333.33</v>
      </c>
      <c r="J96" s="18">
        <v>83333.33</v>
      </c>
      <c r="K96" s="18">
        <v>83333.33</v>
      </c>
      <c r="L96" s="18">
        <v>83333.33</v>
      </c>
      <c r="M96" s="18">
        <v>83333.33</v>
      </c>
      <c r="N96" s="18">
        <v>83333.33</v>
      </c>
      <c r="O96" s="18">
        <v>83333.33</v>
      </c>
      <c r="P96" s="18">
        <v>83333.33</v>
      </c>
      <c r="Q96" s="19">
        <v>83333.37</v>
      </c>
      <c r="R96" s="17">
        <v>1000000</v>
      </c>
      <c r="S96" s="18">
        <v>1000000</v>
      </c>
      <c r="T96" s="19">
        <v>0</v>
      </c>
    </row>
    <row r="97" spans="1:20" s="14" customFormat="1" x14ac:dyDescent="0.25">
      <c r="A97" s="14" t="s">
        <v>123</v>
      </c>
      <c r="C97" s="14" t="s">
        <v>377</v>
      </c>
      <c r="D97" s="16">
        <v>0</v>
      </c>
      <c r="E97" s="17">
        <v>0</v>
      </c>
      <c r="F97" s="18">
        <v>0</v>
      </c>
      <c r="G97" s="19">
        <f t="shared" si="17"/>
        <v>0</v>
      </c>
      <c r="H97" s="17">
        <v>0</v>
      </c>
      <c r="I97" s="18">
        <v>0</v>
      </c>
      <c r="J97" s="18">
        <v>0</v>
      </c>
      <c r="K97" s="18">
        <v>0</v>
      </c>
      <c r="L97" s="18">
        <v>0</v>
      </c>
      <c r="M97" s="18">
        <v>0</v>
      </c>
      <c r="N97" s="18">
        <v>0</v>
      </c>
      <c r="O97" s="18">
        <v>0</v>
      </c>
      <c r="P97" s="18">
        <v>250000</v>
      </c>
      <c r="Q97" s="19">
        <v>0</v>
      </c>
      <c r="R97" s="17">
        <v>250000</v>
      </c>
      <c r="S97" s="18">
        <v>250000</v>
      </c>
      <c r="T97" s="19">
        <v>0</v>
      </c>
    </row>
    <row r="98" spans="1:20" s="14" customFormat="1" x14ac:dyDescent="0.25">
      <c r="A98" s="14" t="s">
        <v>125</v>
      </c>
      <c r="C98" s="14" t="s">
        <v>378</v>
      </c>
      <c r="D98" s="16">
        <v>0</v>
      </c>
      <c r="E98" s="17">
        <v>0</v>
      </c>
      <c r="F98" s="18">
        <v>0</v>
      </c>
      <c r="G98" s="19">
        <f t="shared" si="17"/>
        <v>0</v>
      </c>
      <c r="H98" s="17">
        <v>0</v>
      </c>
      <c r="I98" s="18">
        <v>2500</v>
      </c>
      <c r="J98" s="18">
        <v>2500</v>
      </c>
      <c r="K98" s="18">
        <v>2500</v>
      </c>
      <c r="L98" s="18">
        <v>2500</v>
      </c>
      <c r="M98" s="18">
        <v>5000</v>
      </c>
      <c r="N98" s="18">
        <v>5000</v>
      </c>
      <c r="O98" s="18">
        <v>5000</v>
      </c>
      <c r="P98" s="18">
        <v>5000</v>
      </c>
      <c r="Q98" s="19">
        <v>10000</v>
      </c>
      <c r="R98" s="17">
        <v>40000</v>
      </c>
      <c r="S98" s="18">
        <v>40000</v>
      </c>
      <c r="T98" s="19">
        <v>0</v>
      </c>
    </row>
    <row r="99" spans="1:20" s="14" customFormat="1" x14ac:dyDescent="0.25">
      <c r="A99" s="14" t="s">
        <v>127</v>
      </c>
      <c r="C99" s="14" t="s">
        <v>379</v>
      </c>
      <c r="D99" s="16">
        <v>0</v>
      </c>
      <c r="E99" s="17">
        <v>0</v>
      </c>
      <c r="F99" s="18">
        <v>270000</v>
      </c>
      <c r="G99" s="19">
        <f t="shared" si="17"/>
        <v>-270000</v>
      </c>
      <c r="H99" s="17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9">
        <v>0</v>
      </c>
      <c r="R99" s="17">
        <v>270000</v>
      </c>
      <c r="S99" s="18">
        <v>270000</v>
      </c>
      <c r="T99" s="19">
        <v>0</v>
      </c>
    </row>
    <row r="100" spans="1:20" s="14" customFormat="1" x14ac:dyDescent="0.25">
      <c r="A100" s="14" t="s">
        <v>129</v>
      </c>
      <c r="C100" s="14" t="s">
        <v>380</v>
      </c>
      <c r="D100" s="16">
        <v>0</v>
      </c>
      <c r="E100" s="17">
        <v>0</v>
      </c>
      <c r="F100" s="18">
        <v>0</v>
      </c>
      <c r="G100" s="19">
        <f t="shared" si="17"/>
        <v>0</v>
      </c>
      <c r="H100" s="17">
        <v>75000</v>
      </c>
      <c r="I100" s="18">
        <v>0</v>
      </c>
      <c r="J100" s="18">
        <v>0</v>
      </c>
      <c r="K100" s="18">
        <v>10000</v>
      </c>
      <c r="L100" s="18">
        <v>0</v>
      </c>
      <c r="M100" s="18">
        <v>0</v>
      </c>
      <c r="N100" s="18">
        <v>10000</v>
      </c>
      <c r="O100" s="18">
        <v>0</v>
      </c>
      <c r="P100" s="18">
        <v>0</v>
      </c>
      <c r="Q100" s="19">
        <v>5000</v>
      </c>
      <c r="R100" s="17">
        <v>100000</v>
      </c>
      <c r="S100" s="18">
        <v>100000</v>
      </c>
      <c r="T100" s="19">
        <v>0</v>
      </c>
    </row>
    <row r="101" spans="1:20" s="14" customFormat="1" x14ac:dyDescent="0.25">
      <c r="A101" s="14" t="s">
        <v>131</v>
      </c>
      <c r="C101" s="14" t="s">
        <v>381</v>
      </c>
      <c r="D101" s="16">
        <v>0</v>
      </c>
      <c r="E101" s="17">
        <v>0</v>
      </c>
      <c r="F101" s="18">
        <v>12500</v>
      </c>
      <c r="G101" s="19">
        <f t="shared" si="17"/>
        <v>-12500</v>
      </c>
      <c r="H101" s="17">
        <v>12500</v>
      </c>
      <c r="I101" s="18">
        <v>12500</v>
      </c>
      <c r="J101" s="18">
        <v>12500</v>
      </c>
      <c r="K101" s="18">
        <v>12500</v>
      </c>
      <c r="L101" s="18">
        <v>12500</v>
      </c>
      <c r="M101" s="18">
        <v>12500</v>
      </c>
      <c r="N101" s="18">
        <v>12500</v>
      </c>
      <c r="O101" s="18">
        <v>12500</v>
      </c>
      <c r="P101" s="18">
        <v>12500</v>
      </c>
      <c r="Q101" s="19">
        <v>25000</v>
      </c>
      <c r="R101" s="17">
        <v>150000</v>
      </c>
      <c r="S101" s="18">
        <v>150000</v>
      </c>
      <c r="T101" s="19">
        <v>0</v>
      </c>
    </row>
    <row r="102" spans="1:20" s="14" customFormat="1" x14ac:dyDescent="0.25">
      <c r="A102" s="14" t="s">
        <v>133</v>
      </c>
      <c r="C102" s="14" t="s">
        <v>382</v>
      </c>
      <c r="D102" s="16">
        <v>0</v>
      </c>
      <c r="E102" s="17">
        <v>0</v>
      </c>
      <c r="F102" s="18">
        <v>5417</v>
      </c>
      <c r="G102" s="19">
        <f t="shared" si="17"/>
        <v>-5417</v>
      </c>
      <c r="H102" s="17">
        <v>5417</v>
      </c>
      <c r="I102" s="18">
        <v>5417</v>
      </c>
      <c r="J102" s="18">
        <v>5417</v>
      </c>
      <c r="K102" s="18">
        <v>5417</v>
      </c>
      <c r="L102" s="18">
        <v>5417</v>
      </c>
      <c r="M102" s="18">
        <v>5417</v>
      </c>
      <c r="N102" s="18">
        <v>5417</v>
      </c>
      <c r="O102" s="18">
        <v>5417</v>
      </c>
      <c r="P102" s="18">
        <v>5417</v>
      </c>
      <c r="Q102" s="19">
        <v>10830</v>
      </c>
      <c r="R102" s="17">
        <v>65000</v>
      </c>
      <c r="S102" s="18">
        <v>65000</v>
      </c>
      <c r="T102" s="19">
        <v>0</v>
      </c>
    </row>
    <row r="103" spans="1:20" s="14" customFormat="1" x14ac:dyDescent="0.25">
      <c r="A103" s="14" t="s">
        <v>135</v>
      </c>
      <c r="C103" s="14" t="s">
        <v>383</v>
      </c>
      <c r="D103" s="16">
        <v>0</v>
      </c>
      <c r="E103" s="17">
        <v>0</v>
      </c>
      <c r="F103" s="18">
        <v>18250</v>
      </c>
      <c r="G103" s="19">
        <f t="shared" si="17"/>
        <v>-18250</v>
      </c>
      <c r="H103" s="17">
        <v>18250</v>
      </c>
      <c r="I103" s="18">
        <v>55917</v>
      </c>
      <c r="J103" s="18">
        <v>55917</v>
      </c>
      <c r="K103" s="18">
        <v>55917</v>
      </c>
      <c r="L103" s="18">
        <v>46500</v>
      </c>
      <c r="M103" s="18">
        <v>46500</v>
      </c>
      <c r="N103" s="18">
        <v>46500</v>
      </c>
      <c r="O103" s="18">
        <v>27667</v>
      </c>
      <c r="P103" s="18">
        <v>27667</v>
      </c>
      <c r="Q103" s="19">
        <v>53490</v>
      </c>
      <c r="R103" s="17">
        <v>452575</v>
      </c>
      <c r="S103" s="18">
        <v>452575</v>
      </c>
      <c r="T103" s="19">
        <v>0</v>
      </c>
    </row>
    <row r="104" spans="1:20" s="14" customFormat="1" x14ac:dyDescent="0.25">
      <c r="A104" s="14" t="s">
        <v>137</v>
      </c>
      <c r="C104" s="14" t="s">
        <v>384</v>
      </c>
      <c r="D104" s="16">
        <v>0</v>
      </c>
      <c r="E104" s="17">
        <v>0</v>
      </c>
      <c r="F104" s="18">
        <v>12500</v>
      </c>
      <c r="G104" s="19">
        <f t="shared" si="17"/>
        <v>-12500</v>
      </c>
      <c r="H104" s="17">
        <v>12500</v>
      </c>
      <c r="I104" s="18">
        <v>12500</v>
      </c>
      <c r="J104" s="18">
        <v>12500</v>
      </c>
      <c r="K104" s="18">
        <v>12500</v>
      </c>
      <c r="L104" s="18">
        <v>12500</v>
      </c>
      <c r="M104" s="18">
        <v>12500</v>
      </c>
      <c r="N104" s="18">
        <v>12500</v>
      </c>
      <c r="O104" s="18">
        <v>12500</v>
      </c>
      <c r="P104" s="18">
        <v>12500</v>
      </c>
      <c r="Q104" s="19">
        <v>25000</v>
      </c>
      <c r="R104" s="17">
        <v>150000</v>
      </c>
      <c r="S104" s="18">
        <v>150000</v>
      </c>
      <c r="T104" s="19">
        <v>0</v>
      </c>
    </row>
    <row r="105" spans="1:20" s="14" customFormat="1" x14ac:dyDescent="0.25">
      <c r="A105" s="14" t="s">
        <v>139</v>
      </c>
      <c r="C105" s="14" t="s">
        <v>385</v>
      </c>
      <c r="D105" s="16">
        <v>0</v>
      </c>
      <c r="E105" s="17">
        <v>0</v>
      </c>
      <c r="F105" s="18">
        <v>0</v>
      </c>
      <c r="G105" s="19">
        <f t="shared" si="17"/>
        <v>0</v>
      </c>
      <c r="H105" s="17">
        <v>100000</v>
      </c>
      <c r="I105" s="18">
        <v>0</v>
      </c>
      <c r="J105" s="18">
        <v>0</v>
      </c>
      <c r="K105" s="18">
        <v>100000</v>
      </c>
      <c r="L105" s="18">
        <v>0</v>
      </c>
      <c r="M105" s="18">
        <v>0</v>
      </c>
      <c r="N105" s="18">
        <v>100000</v>
      </c>
      <c r="O105" s="18">
        <v>0</v>
      </c>
      <c r="P105" s="18">
        <v>0</v>
      </c>
      <c r="Q105" s="19">
        <v>100000</v>
      </c>
      <c r="R105" s="17">
        <v>400000</v>
      </c>
      <c r="S105" s="18">
        <v>400000</v>
      </c>
      <c r="T105" s="19">
        <v>0</v>
      </c>
    </row>
    <row r="106" spans="1:20" s="14" customFormat="1" x14ac:dyDescent="0.25">
      <c r="A106" s="14" t="s">
        <v>141</v>
      </c>
      <c r="C106" s="14" t="s">
        <v>386</v>
      </c>
      <c r="D106" s="16">
        <v>0</v>
      </c>
      <c r="E106" s="17">
        <v>0</v>
      </c>
      <c r="F106" s="18">
        <v>62500</v>
      </c>
      <c r="G106" s="19">
        <f t="shared" si="17"/>
        <v>-62500</v>
      </c>
      <c r="H106" s="17">
        <v>62500</v>
      </c>
      <c r="I106" s="18">
        <v>62500</v>
      </c>
      <c r="J106" s="18">
        <v>62500</v>
      </c>
      <c r="K106" s="18">
        <v>62500</v>
      </c>
      <c r="L106" s="18">
        <v>62500</v>
      </c>
      <c r="M106" s="18">
        <v>62500</v>
      </c>
      <c r="N106" s="18">
        <v>62500</v>
      </c>
      <c r="O106" s="18">
        <v>62500</v>
      </c>
      <c r="P106" s="18">
        <v>62500</v>
      </c>
      <c r="Q106" s="19">
        <v>125000</v>
      </c>
      <c r="R106" s="17">
        <v>750000</v>
      </c>
      <c r="S106" s="18">
        <v>750000</v>
      </c>
      <c r="T106" s="19">
        <v>0</v>
      </c>
    </row>
    <row r="107" spans="1:20" s="14" customFormat="1" x14ac:dyDescent="0.25">
      <c r="A107" s="14" t="s">
        <v>143</v>
      </c>
      <c r="C107" s="14" t="s">
        <v>387</v>
      </c>
      <c r="D107" s="16">
        <v>0</v>
      </c>
      <c r="E107" s="17">
        <v>0</v>
      </c>
      <c r="F107" s="18">
        <v>5000</v>
      </c>
      <c r="G107" s="19">
        <f t="shared" si="17"/>
        <v>-5000</v>
      </c>
      <c r="H107" s="17">
        <v>5000</v>
      </c>
      <c r="I107" s="18">
        <v>5000</v>
      </c>
      <c r="J107" s="18">
        <v>5000</v>
      </c>
      <c r="K107" s="18">
        <v>5000</v>
      </c>
      <c r="L107" s="18">
        <v>5000</v>
      </c>
      <c r="M107" s="18">
        <v>5000</v>
      </c>
      <c r="N107" s="18">
        <v>5000</v>
      </c>
      <c r="O107" s="18">
        <v>5000</v>
      </c>
      <c r="P107" s="18">
        <v>5000</v>
      </c>
      <c r="Q107" s="19">
        <v>10000</v>
      </c>
      <c r="R107" s="17">
        <v>60000</v>
      </c>
      <c r="S107" s="18">
        <v>60000</v>
      </c>
      <c r="T107" s="19">
        <v>0</v>
      </c>
    </row>
    <row r="108" spans="1:20" s="14" customFormat="1" x14ac:dyDescent="0.25">
      <c r="A108" s="14" t="s">
        <v>145</v>
      </c>
      <c r="C108" s="14" t="s">
        <v>388</v>
      </c>
      <c r="D108" s="16">
        <v>0</v>
      </c>
      <c r="E108" s="17">
        <v>0</v>
      </c>
      <c r="F108" s="18">
        <v>4994</v>
      </c>
      <c r="G108" s="19">
        <f t="shared" si="17"/>
        <v>-4994</v>
      </c>
      <c r="H108" s="17">
        <v>4994</v>
      </c>
      <c r="I108" s="18">
        <v>4994</v>
      </c>
      <c r="J108" s="18">
        <v>4994</v>
      </c>
      <c r="K108" s="18">
        <v>4994</v>
      </c>
      <c r="L108" s="18">
        <v>4994</v>
      </c>
      <c r="M108" s="18">
        <v>4994</v>
      </c>
      <c r="N108" s="18">
        <v>4994</v>
      </c>
      <c r="O108" s="18">
        <v>4994</v>
      </c>
      <c r="P108" s="18">
        <v>4994</v>
      </c>
      <c r="Q108" s="19">
        <v>9985</v>
      </c>
      <c r="R108" s="17">
        <v>59925</v>
      </c>
      <c r="S108" s="18">
        <v>59925</v>
      </c>
      <c r="T108" s="19">
        <v>0</v>
      </c>
    </row>
    <row r="109" spans="1:20" s="14" customFormat="1" x14ac:dyDescent="0.25">
      <c r="A109" s="14" t="s">
        <v>147</v>
      </c>
      <c r="C109" s="14" t="s">
        <v>389</v>
      </c>
      <c r="D109" s="16">
        <v>0</v>
      </c>
      <c r="E109" s="17">
        <v>0</v>
      </c>
      <c r="F109" s="18">
        <v>0</v>
      </c>
      <c r="G109" s="19">
        <f t="shared" si="17"/>
        <v>0</v>
      </c>
      <c r="H109" s="17">
        <v>6100</v>
      </c>
      <c r="I109" s="18">
        <v>0</v>
      </c>
      <c r="J109" s="18">
        <v>0</v>
      </c>
      <c r="K109" s="18">
        <v>6100</v>
      </c>
      <c r="L109" s="18">
        <v>0</v>
      </c>
      <c r="M109" s="18">
        <v>0</v>
      </c>
      <c r="N109" s="18">
        <v>6100</v>
      </c>
      <c r="O109" s="18">
        <v>0</v>
      </c>
      <c r="P109" s="18">
        <v>0</v>
      </c>
      <c r="Q109" s="19">
        <v>16500</v>
      </c>
      <c r="R109" s="17">
        <v>34800</v>
      </c>
      <c r="S109" s="18">
        <v>34800</v>
      </c>
      <c r="T109" s="19">
        <v>0</v>
      </c>
    </row>
    <row r="110" spans="1:20" s="14" customFormat="1" x14ac:dyDescent="0.25">
      <c r="A110" s="14" t="s">
        <v>149</v>
      </c>
      <c r="C110" s="14" t="s">
        <v>390</v>
      </c>
      <c r="D110" s="20">
        <v>0</v>
      </c>
      <c r="E110" s="21">
        <v>0</v>
      </c>
      <c r="F110" s="22">
        <v>0</v>
      </c>
      <c r="G110" s="23">
        <f t="shared" si="17"/>
        <v>0</v>
      </c>
      <c r="H110" s="21">
        <v>0</v>
      </c>
      <c r="I110" s="22">
        <v>0</v>
      </c>
      <c r="J110" s="22">
        <v>0</v>
      </c>
      <c r="K110" s="22">
        <v>162500</v>
      </c>
      <c r="L110" s="22">
        <v>0</v>
      </c>
      <c r="M110" s="22">
        <v>0</v>
      </c>
      <c r="N110" s="22">
        <v>0</v>
      </c>
      <c r="O110" s="22">
        <v>0</v>
      </c>
      <c r="P110" s="22">
        <v>0</v>
      </c>
      <c r="Q110" s="23">
        <v>0</v>
      </c>
      <c r="R110" s="21">
        <v>162500</v>
      </c>
      <c r="S110" s="22">
        <v>162500</v>
      </c>
      <c r="T110" s="23">
        <v>0</v>
      </c>
    </row>
    <row r="111" spans="1:20" s="14" customFormat="1" x14ac:dyDescent="0.25">
      <c r="C111" s="25" t="s">
        <v>327</v>
      </c>
      <c r="D111" s="34">
        <f>SUM(D94:D110)</f>
        <v>83333.33</v>
      </c>
      <c r="E111" s="35">
        <f t="shared" ref="E111:T111" si="18">SUM(E94:E110)</f>
        <v>0</v>
      </c>
      <c r="F111" s="36">
        <f t="shared" si="18"/>
        <v>474494.33</v>
      </c>
      <c r="G111" s="37">
        <f t="shared" si="18"/>
        <v>-474494.33</v>
      </c>
      <c r="H111" s="35">
        <f t="shared" si="18"/>
        <v>405594.33</v>
      </c>
      <c r="I111" s="36">
        <f t="shared" si="18"/>
        <v>244661.33000000002</v>
      </c>
      <c r="J111" s="36">
        <f t="shared" si="18"/>
        <v>244661.33000000002</v>
      </c>
      <c r="K111" s="36">
        <f t="shared" si="18"/>
        <v>523261.33</v>
      </c>
      <c r="L111" s="36">
        <f t="shared" si="18"/>
        <v>270444.33</v>
      </c>
      <c r="M111" s="36">
        <f t="shared" si="18"/>
        <v>237744.33000000002</v>
      </c>
      <c r="N111" s="36">
        <f t="shared" si="18"/>
        <v>353844.33</v>
      </c>
      <c r="O111" s="36">
        <f t="shared" si="18"/>
        <v>218911.33000000002</v>
      </c>
      <c r="P111" s="36">
        <f t="shared" si="18"/>
        <v>468911.33</v>
      </c>
      <c r="Q111" s="37">
        <f t="shared" si="18"/>
        <v>474138.37</v>
      </c>
      <c r="R111" s="35">
        <f t="shared" si="18"/>
        <v>4000000</v>
      </c>
      <c r="S111" s="36">
        <f t="shared" si="18"/>
        <v>4000000</v>
      </c>
      <c r="T111" s="37">
        <f t="shared" si="18"/>
        <v>0</v>
      </c>
    </row>
    <row r="112" spans="1:20" s="14" customFormat="1" x14ac:dyDescent="0.25">
      <c r="A112" s="14" t="s">
        <v>254</v>
      </c>
      <c r="C112" s="14" t="s">
        <v>434</v>
      </c>
      <c r="D112" s="16">
        <v>0</v>
      </c>
      <c r="E112" s="17">
        <v>30000</v>
      </c>
      <c r="F112" s="18">
        <v>30000</v>
      </c>
      <c r="G112" s="19">
        <f>E112-F112</f>
        <v>0</v>
      </c>
      <c r="H112" s="17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9">
        <v>0</v>
      </c>
      <c r="R112" s="17">
        <v>30000</v>
      </c>
      <c r="S112" s="18">
        <v>30000</v>
      </c>
      <c r="T112" s="19">
        <v>0</v>
      </c>
    </row>
    <row r="113" spans="1:20" s="14" customFormat="1" x14ac:dyDescent="0.25">
      <c r="A113" s="14" t="s">
        <v>256</v>
      </c>
      <c r="C113" s="14" t="s">
        <v>435</v>
      </c>
      <c r="D113" s="16">
        <v>0</v>
      </c>
      <c r="E113" s="17">
        <v>0</v>
      </c>
      <c r="F113" s="18">
        <v>0</v>
      </c>
      <c r="G113" s="19">
        <f>E113-F113</f>
        <v>0</v>
      </c>
      <c r="H113" s="17">
        <v>0</v>
      </c>
      <c r="I113" s="18">
        <v>0</v>
      </c>
      <c r="J113" s="18">
        <v>0</v>
      </c>
      <c r="K113" s="18">
        <v>0</v>
      </c>
      <c r="L113" s="18">
        <v>0</v>
      </c>
      <c r="M113" s="18">
        <v>32500</v>
      </c>
      <c r="N113" s="18">
        <v>2500</v>
      </c>
      <c r="O113" s="18">
        <v>0</v>
      </c>
      <c r="P113" s="18">
        <v>0</v>
      </c>
      <c r="Q113" s="19">
        <v>0</v>
      </c>
      <c r="R113" s="17">
        <v>35000</v>
      </c>
      <c r="S113" s="18">
        <v>35000</v>
      </c>
      <c r="T113" s="19">
        <v>0</v>
      </c>
    </row>
    <row r="114" spans="1:20" s="14" customFormat="1" x14ac:dyDescent="0.25">
      <c r="A114" s="14" t="s">
        <v>258</v>
      </c>
      <c r="C114" s="14" t="s">
        <v>436</v>
      </c>
      <c r="D114" s="16">
        <v>0</v>
      </c>
      <c r="E114" s="17">
        <v>0</v>
      </c>
      <c r="F114" s="18">
        <v>0</v>
      </c>
      <c r="G114" s="19">
        <f>E114-F114</f>
        <v>0</v>
      </c>
      <c r="H114" s="17">
        <v>0</v>
      </c>
      <c r="I114" s="18">
        <v>0</v>
      </c>
      <c r="J114" s="18">
        <v>32500</v>
      </c>
      <c r="K114" s="18">
        <v>32500</v>
      </c>
      <c r="L114" s="18">
        <v>0</v>
      </c>
      <c r="M114" s="18">
        <v>0</v>
      </c>
      <c r="N114" s="18">
        <v>0</v>
      </c>
      <c r="O114" s="18">
        <v>0</v>
      </c>
      <c r="P114" s="18">
        <v>0</v>
      </c>
      <c r="Q114" s="19">
        <v>0</v>
      </c>
      <c r="R114" s="17">
        <v>65000</v>
      </c>
      <c r="S114" s="18">
        <v>65000</v>
      </c>
      <c r="T114" s="19">
        <v>0</v>
      </c>
    </row>
    <row r="115" spans="1:20" s="14" customFormat="1" x14ac:dyDescent="0.25">
      <c r="A115" s="14" t="s">
        <v>260</v>
      </c>
      <c r="C115" s="14" t="s">
        <v>437</v>
      </c>
      <c r="D115" s="16">
        <v>0</v>
      </c>
      <c r="E115" s="17">
        <v>0</v>
      </c>
      <c r="F115" s="18">
        <v>0</v>
      </c>
      <c r="G115" s="19">
        <f>E115-F115</f>
        <v>0</v>
      </c>
      <c r="H115" s="17">
        <v>32500</v>
      </c>
      <c r="I115" s="18">
        <v>32500</v>
      </c>
      <c r="J115" s="18">
        <v>0</v>
      </c>
      <c r="K115" s="18">
        <v>0</v>
      </c>
      <c r="L115" s="18">
        <v>0</v>
      </c>
      <c r="M115" s="18">
        <v>0</v>
      </c>
      <c r="N115" s="18">
        <v>0</v>
      </c>
      <c r="O115" s="18">
        <v>0</v>
      </c>
      <c r="P115" s="18">
        <v>0</v>
      </c>
      <c r="Q115" s="19">
        <v>0</v>
      </c>
      <c r="R115" s="17">
        <v>65000</v>
      </c>
      <c r="S115" s="18">
        <v>65000</v>
      </c>
      <c r="T115" s="19">
        <v>0</v>
      </c>
    </row>
    <row r="116" spans="1:20" s="14" customFormat="1" x14ac:dyDescent="0.25">
      <c r="A116" s="14" t="s">
        <v>262</v>
      </c>
      <c r="C116" s="14" t="s">
        <v>438</v>
      </c>
      <c r="D116" s="20">
        <v>38500</v>
      </c>
      <c r="E116" s="21">
        <v>0</v>
      </c>
      <c r="F116" s="22">
        <v>0</v>
      </c>
      <c r="G116" s="23">
        <f>E116-F116</f>
        <v>0</v>
      </c>
      <c r="H116" s="21">
        <v>50000</v>
      </c>
      <c r="I116" s="22">
        <v>0</v>
      </c>
      <c r="J116" s="22">
        <v>0</v>
      </c>
      <c r="K116" s="22">
        <v>0</v>
      </c>
      <c r="L116" s="22">
        <v>0</v>
      </c>
      <c r="M116" s="22">
        <v>0</v>
      </c>
      <c r="N116" s="22">
        <v>0</v>
      </c>
      <c r="O116" s="22">
        <v>0</v>
      </c>
      <c r="P116" s="22">
        <v>0</v>
      </c>
      <c r="Q116" s="23">
        <v>0</v>
      </c>
      <c r="R116" s="21">
        <v>88500</v>
      </c>
      <c r="S116" s="22">
        <v>88500</v>
      </c>
      <c r="T116" s="23">
        <v>0</v>
      </c>
    </row>
    <row r="117" spans="1:20" s="14" customFormat="1" x14ac:dyDescent="0.25">
      <c r="C117" s="25" t="s">
        <v>327</v>
      </c>
      <c r="D117" s="34">
        <f>SUM(D112:D116)</f>
        <v>38500</v>
      </c>
      <c r="E117" s="35">
        <f t="shared" ref="E117:T117" si="19">SUM(E112:E116)</f>
        <v>30000</v>
      </c>
      <c r="F117" s="36">
        <f t="shared" si="19"/>
        <v>30000</v>
      </c>
      <c r="G117" s="37">
        <f t="shared" si="19"/>
        <v>0</v>
      </c>
      <c r="H117" s="35">
        <f t="shared" si="19"/>
        <v>82500</v>
      </c>
      <c r="I117" s="36">
        <f t="shared" si="19"/>
        <v>32500</v>
      </c>
      <c r="J117" s="36">
        <f t="shared" si="19"/>
        <v>32500</v>
      </c>
      <c r="K117" s="36">
        <f t="shared" si="19"/>
        <v>32500</v>
      </c>
      <c r="L117" s="36">
        <f t="shared" si="19"/>
        <v>0</v>
      </c>
      <c r="M117" s="36">
        <f t="shared" si="19"/>
        <v>32500</v>
      </c>
      <c r="N117" s="36">
        <f t="shared" si="19"/>
        <v>2500</v>
      </c>
      <c r="O117" s="36">
        <f t="shared" si="19"/>
        <v>0</v>
      </c>
      <c r="P117" s="36">
        <f t="shared" si="19"/>
        <v>0</v>
      </c>
      <c r="Q117" s="37">
        <f t="shared" si="19"/>
        <v>0</v>
      </c>
      <c r="R117" s="35">
        <f t="shared" si="19"/>
        <v>283500</v>
      </c>
      <c r="S117" s="36">
        <f t="shared" si="19"/>
        <v>283500</v>
      </c>
      <c r="T117" s="37">
        <f t="shared" si="19"/>
        <v>0</v>
      </c>
    </row>
    <row r="118" spans="1:20" s="14" customFormat="1" x14ac:dyDescent="0.25">
      <c r="A118" s="14" t="s">
        <v>111</v>
      </c>
      <c r="C118" s="14" t="s">
        <v>371</v>
      </c>
      <c r="D118" s="16">
        <v>0</v>
      </c>
      <c r="E118" s="17">
        <v>0</v>
      </c>
      <c r="F118" s="18">
        <v>200000</v>
      </c>
      <c r="G118" s="19">
        <f>E118-F118</f>
        <v>-200000</v>
      </c>
      <c r="H118" s="17">
        <v>200000</v>
      </c>
      <c r="I118" s="18">
        <v>200000</v>
      </c>
      <c r="J118" s="18">
        <v>200000</v>
      </c>
      <c r="K118" s="18">
        <v>200000</v>
      </c>
      <c r="L118" s="18">
        <v>0</v>
      </c>
      <c r="M118" s="18">
        <v>0</v>
      </c>
      <c r="N118" s="18">
        <v>0</v>
      </c>
      <c r="O118" s="18">
        <v>0</v>
      </c>
      <c r="P118" s="18">
        <v>0</v>
      </c>
      <c r="Q118" s="19">
        <v>0</v>
      </c>
      <c r="R118" s="17">
        <v>1000000</v>
      </c>
      <c r="S118" s="18">
        <v>1200000</v>
      </c>
      <c r="T118" s="19">
        <v>200000</v>
      </c>
    </row>
    <row r="119" spans="1:20" s="14" customFormat="1" x14ac:dyDescent="0.25">
      <c r="A119" s="14" t="s">
        <v>113</v>
      </c>
      <c r="C119" s="14" t="s">
        <v>372</v>
      </c>
      <c r="D119" s="20">
        <v>0</v>
      </c>
      <c r="E119" s="21">
        <v>0</v>
      </c>
      <c r="F119" s="22">
        <v>40555.56</v>
      </c>
      <c r="G119" s="23">
        <f>E119-F119</f>
        <v>-40555.56</v>
      </c>
      <c r="H119" s="21">
        <v>40555.56</v>
      </c>
      <c r="I119" s="22">
        <v>40555.56</v>
      </c>
      <c r="J119" s="22">
        <v>40555.56</v>
      </c>
      <c r="K119" s="22">
        <v>40555.56</v>
      </c>
      <c r="L119" s="22">
        <v>40555.56</v>
      </c>
      <c r="M119" s="22">
        <v>40555.56</v>
      </c>
      <c r="N119" s="22">
        <v>40555.56</v>
      </c>
      <c r="O119" s="22">
        <v>0</v>
      </c>
      <c r="P119" s="22">
        <v>0</v>
      </c>
      <c r="Q119" s="23">
        <v>0</v>
      </c>
      <c r="R119" s="21">
        <v>324444.48</v>
      </c>
      <c r="S119" s="22">
        <v>365000.04</v>
      </c>
      <c r="T119" s="23">
        <v>40555.56</v>
      </c>
    </row>
    <row r="120" spans="1:20" s="14" customFormat="1" x14ac:dyDescent="0.25">
      <c r="C120" s="25" t="s">
        <v>327</v>
      </c>
      <c r="D120" s="34">
        <f>SUM(D118:D119)</f>
        <v>0</v>
      </c>
      <c r="E120" s="35">
        <f t="shared" ref="E120:T120" si="20">SUM(E118:E119)</f>
        <v>0</v>
      </c>
      <c r="F120" s="36">
        <f t="shared" si="20"/>
        <v>240555.56</v>
      </c>
      <c r="G120" s="37">
        <f t="shared" si="20"/>
        <v>-240555.56</v>
      </c>
      <c r="H120" s="35">
        <f t="shared" si="20"/>
        <v>240555.56</v>
      </c>
      <c r="I120" s="36">
        <f t="shared" si="20"/>
        <v>240555.56</v>
      </c>
      <c r="J120" s="36">
        <f t="shared" si="20"/>
        <v>240555.56</v>
      </c>
      <c r="K120" s="36">
        <f t="shared" si="20"/>
        <v>240555.56</v>
      </c>
      <c r="L120" s="36">
        <f t="shared" si="20"/>
        <v>40555.56</v>
      </c>
      <c r="M120" s="36">
        <f t="shared" si="20"/>
        <v>40555.56</v>
      </c>
      <c r="N120" s="36">
        <f t="shared" si="20"/>
        <v>40555.56</v>
      </c>
      <c r="O120" s="36">
        <f t="shared" si="20"/>
        <v>0</v>
      </c>
      <c r="P120" s="36">
        <f t="shared" si="20"/>
        <v>0</v>
      </c>
      <c r="Q120" s="37">
        <f t="shared" si="20"/>
        <v>0</v>
      </c>
      <c r="R120" s="35">
        <f t="shared" si="20"/>
        <v>1324444.48</v>
      </c>
      <c r="S120" s="36">
        <f t="shared" si="20"/>
        <v>1565000.04</v>
      </c>
      <c r="T120" s="37">
        <f t="shared" si="20"/>
        <v>240555.56</v>
      </c>
    </row>
    <row r="121" spans="1:20" s="14" customFormat="1" x14ac:dyDescent="0.25">
      <c r="A121" s="14" t="s">
        <v>264</v>
      </c>
      <c r="C121" s="14" t="s">
        <v>439</v>
      </c>
      <c r="D121" s="16">
        <v>175000</v>
      </c>
      <c r="E121" s="17">
        <v>0</v>
      </c>
      <c r="F121" s="18">
        <v>0</v>
      </c>
      <c r="G121" s="19">
        <f t="shared" ref="G121:G126" si="21">E121-F121</f>
        <v>0</v>
      </c>
      <c r="H121" s="17">
        <v>0</v>
      </c>
      <c r="I121" s="18">
        <v>0</v>
      </c>
      <c r="J121" s="18">
        <v>0</v>
      </c>
      <c r="K121" s="18">
        <v>75000</v>
      </c>
      <c r="L121" s="18">
        <v>0</v>
      </c>
      <c r="M121" s="18">
        <v>0</v>
      </c>
      <c r="N121" s="18">
        <v>100000</v>
      </c>
      <c r="O121" s="18">
        <v>0</v>
      </c>
      <c r="P121" s="18">
        <v>0</v>
      </c>
      <c r="Q121" s="19">
        <v>0</v>
      </c>
      <c r="R121" s="17">
        <v>350000</v>
      </c>
      <c r="S121" s="18">
        <v>350000</v>
      </c>
      <c r="T121" s="19">
        <v>0</v>
      </c>
    </row>
    <row r="122" spans="1:20" s="14" customFormat="1" x14ac:dyDescent="0.25">
      <c r="A122" s="14" t="s">
        <v>266</v>
      </c>
      <c r="C122" s="14" t="s">
        <v>440</v>
      </c>
      <c r="D122" s="16">
        <v>91516</v>
      </c>
      <c r="E122" s="17">
        <v>0</v>
      </c>
      <c r="F122" s="18">
        <v>0</v>
      </c>
      <c r="G122" s="19">
        <f t="shared" si="21"/>
        <v>0</v>
      </c>
      <c r="H122" s="17">
        <v>0</v>
      </c>
      <c r="I122" s="18">
        <v>91516</v>
      </c>
      <c r="J122" s="18">
        <v>0</v>
      </c>
      <c r="K122" s="18">
        <v>0</v>
      </c>
      <c r="L122" s="18">
        <v>0</v>
      </c>
      <c r="M122" s="18">
        <v>0</v>
      </c>
      <c r="N122" s="18">
        <v>0</v>
      </c>
      <c r="O122" s="18">
        <v>0</v>
      </c>
      <c r="P122" s="18">
        <v>0</v>
      </c>
      <c r="Q122" s="19">
        <v>0</v>
      </c>
      <c r="R122" s="17">
        <v>183032</v>
      </c>
      <c r="S122" s="18">
        <v>183032</v>
      </c>
      <c r="T122" s="19">
        <v>0</v>
      </c>
    </row>
    <row r="123" spans="1:20" s="14" customFormat="1" x14ac:dyDescent="0.25">
      <c r="A123" s="14" t="s">
        <v>268</v>
      </c>
      <c r="C123" s="14" t="s">
        <v>441</v>
      </c>
      <c r="D123" s="16">
        <v>0</v>
      </c>
      <c r="E123" s="17">
        <v>0</v>
      </c>
      <c r="F123" s="18">
        <v>61625</v>
      </c>
      <c r="G123" s="19">
        <f t="shared" si="21"/>
        <v>-61625</v>
      </c>
      <c r="H123" s="17">
        <v>0</v>
      </c>
      <c r="I123" s="18">
        <v>0</v>
      </c>
      <c r="J123" s="18">
        <v>61625</v>
      </c>
      <c r="K123" s="18">
        <v>0</v>
      </c>
      <c r="L123" s="18">
        <v>0</v>
      </c>
      <c r="M123" s="18">
        <v>61625</v>
      </c>
      <c r="N123" s="18">
        <v>0</v>
      </c>
      <c r="O123" s="18">
        <v>0</v>
      </c>
      <c r="P123" s="18">
        <v>61625</v>
      </c>
      <c r="Q123" s="19">
        <v>0</v>
      </c>
      <c r="R123" s="17">
        <v>246500</v>
      </c>
      <c r="S123" s="18">
        <v>246500</v>
      </c>
      <c r="T123" s="19">
        <v>0</v>
      </c>
    </row>
    <row r="124" spans="1:20" s="14" customFormat="1" x14ac:dyDescent="0.25">
      <c r="A124" s="14" t="s">
        <v>270</v>
      </c>
      <c r="C124" s="14" t="s">
        <v>442</v>
      </c>
      <c r="D124" s="16">
        <v>0</v>
      </c>
      <c r="E124" s="17">
        <v>0</v>
      </c>
      <c r="F124" s="18">
        <v>9375</v>
      </c>
      <c r="G124" s="19">
        <f t="shared" si="21"/>
        <v>-9375</v>
      </c>
      <c r="H124" s="17">
        <v>0</v>
      </c>
      <c r="I124" s="18">
        <v>9375</v>
      </c>
      <c r="J124" s="18">
        <v>0</v>
      </c>
      <c r="K124" s="18">
        <v>0</v>
      </c>
      <c r="L124" s="18">
        <v>9375</v>
      </c>
      <c r="M124" s="18">
        <v>0</v>
      </c>
      <c r="N124" s="18">
        <v>0</v>
      </c>
      <c r="O124" s="18">
        <v>9375</v>
      </c>
      <c r="P124" s="18">
        <v>0</v>
      </c>
      <c r="Q124" s="19">
        <v>0</v>
      </c>
      <c r="R124" s="17">
        <v>37500</v>
      </c>
      <c r="S124" s="18">
        <v>37500</v>
      </c>
      <c r="T124" s="19">
        <v>0</v>
      </c>
    </row>
    <row r="125" spans="1:20" s="14" customFormat="1" x14ac:dyDescent="0.25">
      <c r="A125" s="14" t="s">
        <v>272</v>
      </c>
      <c r="C125" s="14" t="s">
        <v>443</v>
      </c>
      <c r="D125" s="16">
        <v>0</v>
      </c>
      <c r="E125" s="17">
        <v>0</v>
      </c>
      <c r="F125" s="18">
        <v>0</v>
      </c>
      <c r="G125" s="19">
        <f t="shared" si="21"/>
        <v>0</v>
      </c>
      <c r="H125" s="17">
        <v>0</v>
      </c>
      <c r="I125" s="18">
        <v>23635</v>
      </c>
      <c r="J125" s="18">
        <v>3850</v>
      </c>
      <c r="K125" s="18">
        <v>0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9">
        <v>0</v>
      </c>
      <c r="R125" s="17">
        <v>27485</v>
      </c>
      <c r="S125" s="18">
        <v>27485</v>
      </c>
      <c r="T125" s="19">
        <v>0</v>
      </c>
    </row>
    <row r="126" spans="1:20" s="14" customFormat="1" x14ac:dyDescent="0.25">
      <c r="A126" s="14" t="s">
        <v>274</v>
      </c>
      <c r="C126" s="14" t="s">
        <v>444</v>
      </c>
      <c r="D126" s="20">
        <v>0</v>
      </c>
      <c r="E126" s="21">
        <v>0</v>
      </c>
      <c r="F126" s="22">
        <v>26225</v>
      </c>
      <c r="G126" s="23">
        <f t="shared" si="21"/>
        <v>-26225</v>
      </c>
      <c r="H126" s="21">
        <v>0</v>
      </c>
      <c r="I126" s="22">
        <v>26225</v>
      </c>
      <c r="J126" s="22">
        <v>0</v>
      </c>
      <c r="K126" s="22">
        <v>0</v>
      </c>
      <c r="L126" s="22">
        <v>0</v>
      </c>
      <c r="M126" s="22">
        <v>26225</v>
      </c>
      <c r="N126" s="22">
        <v>0</v>
      </c>
      <c r="O126" s="22">
        <v>0</v>
      </c>
      <c r="P126" s="22">
        <v>26225</v>
      </c>
      <c r="Q126" s="23">
        <v>0</v>
      </c>
      <c r="R126" s="21">
        <v>104900</v>
      </c>
      <c r="S126" s="22">
        <v>104900</v>
      </c>
      <c r="T126" s="23">
        <v>0</v>
      </c>
    </row>
    <row r="127" spans="1:20" s="14" customFormat="1" x14ac:dyDescent="0.25">
      <c r="C127" s="25" t="s">
        <v>327</v>
      </c>
      <c r="D127" s="34">
        <f>SUM(D121:D126)</f>
        <v>266516</v>
      </c>
      <c r="E127" s="35">
        <f t="shared" ref="E127:T127" si="22">SUM(E121:E126)</f>
        <v>0</v>
      </c>
      <c r="F127" s="36">
        <f t="shared" si="22"/>
        <v>97225</v>
      </c>
      <c r="G127" s="37">
        <f t="shared" si="22"/>
        <v>-97225</v>
      </c>
      <c r="H127" s="35">
        <f t="shared" si="22"/>
        <v>0</v>
      </c>
      <c r="I127" s="36">
        <f t="shared" si="22"/>
        <v>150751</v>
      </c>
      <c r="J127" s="36">
        <f t="shared" si="22"/>
        <v>65475</v>
      </c>
      <c r="K127" s="36">
        <f t="shared" si="22"/>
        <v>75000</v>
      </c>
      <c r="L127" s="36">
        <f t="shared" si="22"/>
        <v>9375</v>
      </c>
      <c r="M127" s="36">
        <f t="shared" si="22"/>
        <v>87850</v>
      </c>
      <c r="N127" s="36">
        <f t="shared" si="22"/>
        <v>100000</v>
      </c>
      <c r="O127" s="36">
        <f t="shared" si="22"/>
        <v>9375</v>
      </c>
      <c r="P127" s="36">
        <f t="shared" si="22"/>
        <v>87850</v>
      </c>
      <c r="Q127" s="37">
        <f t="shared" si="22"/>
        <v>0</v>
      </c>
      <c r="R127" s="35">
        <f t="shared" si="22"/>
        <v>949417</v>
      </c>
      <c r="S127" s="36">
        <f t="shared" si="22"/>
        <v>949417</v>
      </c>
      <c r="T127" s="37">
        <f t="shared" si="22"/>
        <v>0</v>
      </c>
    </row>
    <row r="128" spans="1:20" s="14" customFormat="1" x14ac:dyDescent="0.25">
      <c r="A128" s="14" t="s">
        <v>276</v>
      </c>
      <c r="C128" s="14" t="s">
        <v>445</v>
      </c>
      <c r="D128" s="16">
        <v>0</v>
      </c>
      <c r="E128" s="17">
        <v>0</v>
      </c>
      <c r="F128" s="18">
        <v>0</v>
      </c>
      <c r="G128" s="19">
        <f t="shared" ref="G128:G139" si="23">E128-F128</f>
        <v>0</v>
      </c>
      <c r="H128" s="17">
        <v>0</v>
      </c>
      <c r="I128" s="18">
        <v>0</v>
      </c>
      <c r="J128" s="18">
        <v>65000</v>
      </c>
      <c r="K128" s="18">
        <v>0</v>
      </c>
      <c r="L128" s="18">
        <v>0</v>
      </c>
      <c r="M128" s="18">
        <v>0</v>
      </c>
      <c r="N128" s="18">
        <v>0</v>
      </c>
      <c r="O128" s="18">
        <v>0</v>
      </c>
      <c r="P128" s="18">
        <v>0</v>
      </c>
      <c r="Q128" s="19">
        <v>0</v>
      </c>
      <c r="R128" s="17">
        <v>65000</v>
      </c>
      <c r="S128" s="18">
        <v>65000</v>
      </c>
      <c r="T128" s="19">
        <v>0</v>
      </c>
    </row>
    <row r="129" spans="1:20" s="14" customFormat="1" x14ac:dyDescent="0.25">
      <c r="A129" s="14" t="s">
        <v>278</v>
      </c>
      <c r="C129" s="14" t="s">
        <v>446</v>
      </c>
      <c r="D129" s="16">
        <v>0</v>
      </c>
      <c r="E129" s="17">
        <v>0</v>
      </c>
      <c r="F129" s="18">
        <v>0</v>
      </c>
      <c r="G129" s="19">
        <f t="shared" si="23"/>
        <v>0</v>
      </c>
      <c r="H129" s="17">
        <v>0</v>
      </c>
      <c r="I129" s="18">
        <v>0</v>
      </c>
      <c r="J129" s="18">
        <v>0</v>
      </c>
      <c r="K129" s="18">
        <v>40000</v>
      </c>
      <c r="L129" s="18">
        <v>0</v>
      </c>
      <c r="M129" s="18">
        <v>38000</v>
      </c>
      <c r="N129" s="18">
        <v>0</v>
      </c>
      <c r="O129" s="18">
        <v>0</v>
      </c>
      <c r="P129" s="18">
        <v>0</v>
      </c>
      <c r="Q129" s="19">
        <v>0</v>
      </c>
      <c r="R129" s="17">
        <v>78000</v>
      </c>
      <c r="S129" s="18">
        <v>78000</v>
      </c>
      <c r="T129" s="19">
        <v>0</v>
      </c>
    </row>
    <row r="130" spans="1:20" s="14" customFormat="1" x14ac:dyDescent="0.25">
      <c r="A130" s="14" t="s">
        <v>280</v>
      </c>
      <c r="C130" s="14" t="s">
        <v>447</v>
      </c>
      <c r="D130" s="16">
        <v>0</v>
      </c>
      <c r="E130" s="17">
        <v>0</v>
      </c>
      <c r="F130" s="18">
        <v>0</v>
      </c>
      <c r="G130" s="19">
        <f t="shared" si="23"/>
        <v>0</v>
      </c>
      <c r="H130" s="17">
        <v>30000</v>
      </c>
      <c r="I130" s="18">
        <v>35000</v>
      </c>
      <c r="J130" s="18">
        <v>0</v>
      </c>
      <c r="K130" s="18">
        <v>0</v>
      </c>
      <c r="L130" s="18">
        <v>0</v>
      </c>
      <c r="M130" s="18">
        <v>0</v>
      </c>
      <c r="N130" s="18">
        <v>0</v>
      </c>
      <c r="O130" s="18">
        <v>0</v>
      </c>
      <c r="P130" s="18">
        <v>0</v>
      </c>
      <c r="Q130" s="19">
        <v>0</v>
      </c>
      <c r="R130" s="17">
        <v>65000</v>
      </c>
      <c r="S130" s="18">
        <v>65000</v>
      </c>
      <c r="T130" s="19">
        <v>0</v>
      </c>
    </row>
    <row r="131" spans="1:20" s="14" customFormat="1" x14ac:dyDescent="0.25">
      <c r="A131" s="14" t="s">
        <v>282</v>
      </c>
      <c r="C131" s="14" t="s">
        <v>448</v>
      </c>
      <c r="D131" s="16">
        <v>0</v>
      </c>
      <c r="E131" s="17">
        <v>0</v>
      </c>
      <c r="F131" s="18">
        <v>0</v>
      </c>
      <c r="G131" s="19">
        <f t="shared" si="23"/>
        <v>0</v>
      </c>
      <c r="H131" s="17">
        <v>0</v>
      </c>
      <c r="I131" s="18">
        <v>0</v>
      </c>
      <c r="J131" s="18">
        <v>0</v>
      </c>
      <c r="K131" s="18">
        <v>60000</v>
      </c>
      <c r="L131" s="18">
        <v>0</v>
      </c>
      <c r="M131" s="18">
        <v>0</v>
      </c>
      <c r="N131" s="18">
        <v>0</v>
      </c>
      <c r="O131" s="18">
        <v>0</v>
      </c>
      <c r="P131" s="18">
        <v>0</v>
      </c>
      <c r="Q131" s="19">
        <v>0</v>
      </c>
      <c r="R131" s="17">
        <v>60000</v>
      </c>
      <c r="S131" s="18">
        <v>60000</v>
      </c>
      <c r="T131" s="19">
        <v>0</v>
      </c>
    </row>
    <row r="132" spans="1:20" s="14" customFormat="1" x14ac:dyDescent="0.25">
      <c r="A132" s="14" t="s">
        <v>284</v>
      </c>
      <c r="C132" s="14" t="s">
        <v>449</v>
      </c>
      <c r="D132" s="16">
        <v>0</v>
      </c>
      <c r="E132" s="17">
        <v>0</v>
      </c>
      <c r="F132" s="18">
        <v>0</v>
      </c>
      <c r="G132" s="19">
        <f t="shared" si="23"/>
        <v>0</v>
      </c>
      <c r="H132" s="17">
        <v>0</v>
      </c>
      <c r="I132" s="18">
        <v>100000</v>
      </c>
      <c r="J132" s="18">
        <v>0</v>
      </c>
      <c r="K132" s="18">
        <v>0</v>
      </c>
      <c r="L132" s="18">
        <v>0</v>
      </c>
      <c r="M132" s="18">
        <v>75000</v>
      </c>
      <c r="N132" s="18">
        <v>0</v>
      </c>
      <c r="O132" s="18">
        <v>0</v>
      </c>
      <c r="P132" s="18">
        <v>0</v>
      </c>
      <c r="Q132" s="19">
        <v>0</v>
      </c>
      <c r="R132" s="17">
        <v>175000</v>
      </c>
      <c r="S132" s="18">
        <v>175000</v>
      </c>
      <c r="T132" s="19">
        <v>0</v>
      </c>
    </row>
    <row r="133" spans="1:20" s="14" customFormat="1" x14ac:dyDescent="0.25">
      <c r="A133" s="14" t="s">
        <v>286</v>
      </c>
      <c r="C133" s="14" t="s">
        <v>450</v>
      </c>
      <c r="D133" s="16">
        <v>0</v>
      </c>
      <c r="E133" s="17">
        <v>0</v>
      </c>
      <c r="F133" s="18">
        <v>0</v>
      </c>
      <c r="G133" s="19">
        <f t="shared" si="23"/>
        <v>0</v>
      </c>
      <c r="H133" s="17">
        <v>0</v>
      </c>
      <c r="I133" s="18">
        <v>0</v>
      </c>
      <c r="J133" s="18">
        <v>0</v>
      </c>
      <c r="K133" s="18">
        <v>33150</v>
      </c>
      <c r="L133" s="18">
        <v>0</v>
      </c>
      <c r="M133" s="18">
        <v>0</v>
      </c>
      <c r="N133" s="18">
        <v>0</v>
      </c>
      <c r="O133" s="18">
        <v>0</v>
      </c>
      <c r="P133" s="18">
        <v>0</v>
      </c>
      <c r="Q133" s="19">
        <v>0</v>
      </c>
      <c r="R133" s="17">
        <v>33150</v>
      </c>
      <c r="S133" s="18">
        <v>33150</v>
      </c>
      <c r="T133" s="19">
        <v>0</v>
      </c>
    </row>
    <row r="134" spans="1:20" s="14" customFormat="1" x14ac:dyDescent="0.25">
      <c r="A134" s="14" t="s">
        <v>288</v>
      </c>
      <c r="C134" s="14" t="s">
        <v>451</v>
      </c>
      <c r="D134" s="16">
        <v>0</v>
      </c>
      <c r="E134" s="17">
        <v>0</v>
      </c>
      <c r="F134" s="18">
        <v>0</v>
      </c>
      <c r="G134" s="19">
        <f t="shared" si="23"/>
        <v>0</v>
      </c>
      <c r="H134" s="17">
        <v>0</v>
      </c>
      <c r="I134" s="18">
        <v>0</v>
      </c>
      <c r="J134" s="18">
        <v>65000</v>
      </c>
      <c r="K134" s="18">
        <v>0</v>
      </c>
      <c r="L134" s="18">
        <v>0</v>
      </c>
      <c r="M134" s="18">
        <v>0</v>
      </c>
      <c r="N134" s="18">
        <v>0</v>
      </c>
      <c r="O134" s="18">
        <v>0</v>
      </c>
      <c r="P134" s="18">
        <v>0</v>
      </c>
      <c r="Q134" s="19">
        <v>0</v>
      </c>
      <c r="R134" s="17">
        <v>65000</v>
      </c>
      <c r="S134" s="18">
        <v>65000</v>
      </c>
      <c r="T134" s="19">
        <v>0</v>
      </c>
    </row>
    <row r="135" spans="1:20" s="14" customFormat="1" x14ac:dyDescent="0.25">
      <c r="A135" s="14" t="s">
        <v>290</v>
      </c>
      <c r="C135" s="14" t="s">
        <v>452</v>
      </c>
      <c r="D135" s="16">
        <v>0</v>
      </c>
      <c r="E135" s="17">
        <v>0</v>
      </c>
      <c r="F135" s="18">
        <v>0</v>
      </c>
      <c r="G135" s="19">
        <f t="shared" si="23"/>
        <v>0</v>
      </c>
      <c r="H135" s="17">
        <v>0</v>
      </c>
      <c r="I135" s="18">
        <v>45000</v>
      </c>
      <c r="J135" s="18">
        <v>0</v>
      </c>
      <c r="K135" s="18">
        <v>0</v>
      </c>
      <c r="L135" s="18">
        <v>45000</v>
      </c>
      <c r="M135" s="18">
        <v>0</v>
      </c>
      <c r="N135" s="18">
        <v>0</v>
      </c>
      <c r="O135" s="18">
        <v>0</v>
      </c>
      <c r="P135" s="18">
        <v>0</v>
      </c>
      <c r="Q135" s="19">
        <v>0</v>
      </c>
      <c r="R135" s="17">
        <v>90000</v>
      </c>
      <c r="S135" s="18">
        <v>90000</v>
      </c>
      <c r="T135" s="19">
        <v>0</v>
      </c>
    </row>
    <row r="136" spans="1:20" s="14" customFormat="1" x14ac:dyDescent="0.25">
      <c r="A136" s="14" t="s">
        <v>292</v>
      </c>
      <c r="C136" s="14" t="s">
        <v>453</v>
      </c>
      <c r="D136" s="16">
        <v>0</v>
      </c>
      <c r="E136" s="17">
        <v>0</v>
      </c>
      <c r="F136" s="18">
        <v>0</v>
      </c>
      <c r="G136" s="19">
        <f t="shared" si="23"/>
        <v>0</v>
      </c>
      <c r="H136" s="17">
        <v>0</v>
      </c>
      <c r="I136" s="18">
        <v>75000</v>
      </c>
      <c r="J136" s="18">
        <v>0</v>
      </c>
      <c r="K136" s="18">
        <v>0</v>
      </c>
      <c r="L136" s="18">
        <v>0</v>
      </c>
      <c r="M136" s="18">
        <v>0</v>
      </c>
      <c r="N136" s="18">
        <v>0</v>
      </c>
      <c r="O136" s="18">
        <v>0</v>
      </c>
      <c r="P136" s="18">
        <v>0</v>
      </c>
      <c r="Q136" s="19">
        <v>0</v>
      </c>
      <c r="R136" s="17">
        <v>75000</v>
      </c>
      <c r="S136" s="18">
        <v>75000</v>
      </c>
      <c r="T136" s="19">
        <v>0</v>
      </c>
    </row>
    <row r="137" spans="1:20" s="14" customFormat="1" x14ac:dyDescent="0.25">
      <c r="A137" s="14" t="s">
        <v>294</v>
      </c>
      <c r="C137" s="14" t="s">
        <v>454</v>
      </c>
      <c r="D137" s="16">
        <v>0</v>
      </c>
      <c r="E137" s="17">
        <v>0</v>
      </c>
      <c r="F137" s="18">
        <v>0</v>
      </c>
      <c r="G137" s="19">
        <f t="shared" si="23"/>
        <v>0</v>
      </c>
      <c r="H137" s="17">
        <v>0</v>
      </c>
      <c r="I137" s="18">
        <v>0</v>
      </c>
      <c r="J137" s="18">
        <v>35000</v>
      </c>
      <c r="K137" s="18">
        <v>0</v>
      </c>
      <c r="L137" s="18">
        <v>30000</v>
      </c>
      <c r="M137" s="18">
        <v>0</v>
      </c>
      <c r="N137" s="18">
        <v>0</v>
      </c>
      <c r="O137" s="18">
        <v>0</v>
      </c>
      <c r="P137" s="18">
        <v>0</v>
      </c>
      <c r="Q137" s="19">
        <v>0</v>
      </c>
      <c r="R137" s="17">
        <v>65000</v>
      </c>
      <c r="S137" s="18">
        <v>65000</v>
      </c>
      <c r="T137" s="19">
        <v>0</v>
      </c>
    </row>
    <row r="138" spans="1:20" s="14" customFormat="1" x14ac:dyDescent="0.25">
      <c r="A138" s="14" t="s">
        <v>296</v>
      </c>
      <c r="C138" s="14" t="s">
        <v>455</v>
      </c>
      <c r="D138" s="16">
        <v>0</v>
      </c>
      <c r="E138" s="17">
        <v>0</v>
      </c>
      <c r="F138" s="18">
        <v>0</v>
      </c>
      <c r="G138" s="19">
        <f t="shared" si="23"/>
        <v>0</v>
      </c>
      <c r="H138" s="17">
        <v>0</v>
      </c>
      <c r="I138" s="18">
        <v>0</v>
      </c>
      <c r="J138" s="18">
        <v>0</v>
      </c>
      <c r="K138" s="18">
        <v>0</v>
      </c>
      <c r="L138" s="18">
        <v>0</v>
      </c>
      <c r="M138" s="18">
        <v>0</v>
      </c>
      <c r="N138" s="18">
        <v>67000</v>
      </c>
      <c r="O138" s="18">
        <v>0</v>
      </c>
      <c r="P138" s="18">
        <v>0</v>
      </c>
      <c r="Q138" s="19">
        <v>0</v>
      </c>
      <c r="R138" s="17">
        <v>67000</v>
      </c>
      <c r="S138" s="18">
        <v>67000</v>
      </c>
      <c r="T138" s="19">
        <v>0</v>
      </c>
    </row>
    <row r="139" spans="1:20" s="14" customFormat="1" x14ac:dyDescent="0.25">
      <c r="A139" s="14" t="s">
        <v>298</v>
      </c>
      <c r="C139" s="14" t="s">
        <v>456</v>
      </c>
      <c r="D139" s="20">
        <v>0</v>
      </c>
      <c r="E139" s="21">
        <v>0</v>
      </c>
      <c r="F139" s="22">
        <v>0</v>
      </c>
      <c r="G139" s="23">
        <f t="shared" si="23"/>
        <v>0</v>
      </c>
      <c r="H139" s="21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0</v>
      </c>
      <c r="O139" s="22">
        <v>0</v>
      </c>
      <c r="P139" s="22">
        <v>70000</v>
      </c>
      <c r="Q139" s="23">
        <v>0</v>
      </c>
      <c r="R139" s="21">
        <v>70000</v>
      </c>
      <c r="S139" s="22">
        <v>70000</v>
      </c>
      <c r="T139" s="23">
        <v>0</v>
      </c>
    </row>
    <row r="140" spans="1:20" s="14" customFormat="1" x14ac:dyDescent="0.25">
      <c r="C140" s="25" t="s">
        <v>327</v>
      </c>
      <c r="D140" s="34">
        <f>SUM(D128:D139)</f>
        <v>0</v>
      </c>
      <c r="E140" s="35">
        <f t="shared" ref="E140:T140" si="24">SUM(E128:E139)</f>
        <v>0</v>
      </c>
      <c r="F140" s="36">
        <f t="shared" si="24"/>
        <v>0</v>
      </c>
      <c r="G140" s="37">
        <f t="shared" si="24"/>
        <v>0</v>
      </c>
      <c r="H140" s="35">
        <f t="shared" si="24"/>
        <v>30000</v>
      </c>
      <c r="I140" s="36">
        <f t="shared" si="24"/>
        <v>255000</v>
      </c>
      <c r="J140" s="36">
        <f t="shared" si="24"/>
        <v>165000</v>
      </c>
      <c r="K140" s="36">
        <f t="shared" si="24"/>
        <v>133150</v>
      </c>
      <c r="L140" s="36">
        <f t="shared" si="24"/>
        <v>75000</v>
      </c>
      <c r="M140" s="36">
        <f t="shared" si="24"/>
        <v>113000</v>
      </c>
      <c r="N140" s="36">
        <f t="shared" si="24"/>
        <v>67000</v>
      </c>
      <c r="O140" s="36">
        <f t="shared" si="24"/>
        <v>0</v>
      </c>
      <c r="P140" s="36">
        <f t="shared" si="24"/>
        <v>70000</v>
      </c>
      <c r="Q140" s="37">
        <f t="shared" si="24"/>
        <v>0</v>
      </c>
      <c r="R140" s="35">
        <f t="shared" si="24"/>
        <v>908150</v>
      </c>
      <c r="S140" s="36">
        <f t="shared" si="24"/>
        <v>908150</v>
      </c>
      <c r="T140" s="37">
        <f t="shared" si="24"/>
        <v>0</v>
      </c>
    </row>
    <row r="141" spans="1:20" s="14" customFormat="1" x14ac:dyDescent="0.25">
      <c r="A141" s="14" t="s">
        <v>300</v>
      </c>
      <c r="C141" s="14" t="s">
        <v>457</v>
      </c>
      <c r="D141" s="16">
        <v>0</v>
      </c>
      <c r="E141" s="17">
        <v>0</v>
      </c>
      <c r="F141" s="18">
        <v>0</v>
      </c>
      <c r="G141" s="19">
        <f t="shared" ref="G141:G147" si="25">E141-F141</f>
        <v>0</v>
      </c>
      <c r="H141" s="17">
        <v>0</v>
      </c>
      <c r="I141" s="18">
        <v>0</v>
      </c>
      <c r="J141" s="18">
        <v>0</v>
      </c>
      <c r="K141" s="18">
        <v>0</v>
      </c>
      <c r="L141" s="18">
        <v>0</v>
      </c>
      <c r="M141" s="18">
        <v>0</v>
      </c>
      <c r="N141" s="18">
        <v>0</v>
      </c>
      <c r="O141" s="18">
        <v>0</v>
      </c>
      <c r="P141" s="18">
        <v>0</v>
      </c>
      <c r="Q141" s="19">
        <v>0</v>
      </c>
      <c r="R141" s="17">
        <v>0</v>
      </c>
      <c r="S141" s="18">
        <v>0</v>
      </c>
      <c r="T141" s="19">
        <v>0</v>
      </c>
    </row>
    <row r="142" spans="1:20" s="14" customFormat="1" x14ac:dyDescent="0.25">
      <c r="A142" s="14" t="s">
        <v>302</v>
      </c>
      <c r="C142" s="14" t="s">
        <v>458</v>
      </c>
      <c r="D142" s="16">
        <v>28100</v>
      </c>
      <c r="E142" s="17">
        <v>0</v>
      </c>
      <c r="F142" s="18">
        <v>0</v>
      </c>
      <c r="G142" s="19">
        <f t="shared" si="25"/>
        <v>0</v>
      </c>
      <c r="H142" s="17">
        <v>0</v>
      </c>
      <c r="I142" s="18">
        <v>0</v>
      </c>
      <c r="J142" s="18">
        <v>28100</v>
      </c>
      <c r="K142" s="18">
        <v>0</v>
      </c>
      <c r="L142" s="18">
        <v>0</v>
      </c>
      <c r="M142" s="18">
        <v>0</v>
      </c>
      <c r="N142" s="18">
        <v>0</v>
      </c>
      <c r="O142" s="18">
        <v>0</v>
      </c>
      <c r="P142" s="18">
        <v>0</v>
      </c>
      <c r="Q142" s="19">
        <v>0</v>
      </c>
      <c r="R142" s="17">
        <v>56200</v>
      </c>
      <c r="S142" s="18">
        <v>56200</v>
      </c>
      <c r="T142" s="19">
        <v>0</v>
      </c>
    </row>
    <row r="143" spans="1:20" s="14" customFormat="1" x14ac:dyDescent="0.25">
      <c r="A143" s="14" t="s">
        <v>304</v>
      </c>
      <c r="C143" s="14" t="s">
        <v>459</v>
      </c>
      <c r="D143" s="16">
        <v>0</v>
      </c>
      <c r="E143" s="17">
        <v>0</v>
      </c>
      <c r="F143" s="18">
        <v>134300</v>
      </c>
      <c r="G143" s="19">
        <f t="shared" si="25"/>
        <v>-134300</v>
      </c>
      <c r="H143" s="17">
        <v>0</v>
      </c>
      <c r="I143" s="18">
        <v>0</v>
      </c>
      <c r="J143" s="18">
        <v>0</v>
      </c>
      <c r="K143" s="18">
        <v>0</v>
      </c>
      <c r="L143" s="18">
        <v>0</v>
      </c>
      <c r="M143" s="18">
        <v>76583</v>
      </c>
      <c r="N143" s="18">
        <v>0</v>
      </c>
      <c r="O143" s="18">
        <v>0</v>
      </c>
      <c r="P143" s="18">
        <v>0</v>
      </c>
      <c r="Q143" s="19">
        <v>0</v>
      </c>
      <c r="R143" s="17">
        <v>210883</v>
      </c>
      <c r="S143" s="18">
        <v>210883</v>
      </c>
      <c r="T143" s="19">
        <v>0</v>
      </c>
    </row>
    <row r="144" spans="1:20" s="14" customFormat="1" x14ac:dyDescent="0.25">
      <c r="A144" s="14" t="s">
        <v>306</v>
      </c>
      <c r="C144" s="14" t="s">
        <v>460</v>
      </c>
      <c r="D144" s="16">
        <v>0</v>
      </c>
      <c r="E144" s="17">
        <v>0</v>
      </c>
      <c r="F144" s="18">
        <v>0</v>
      </c>
      <c r="G144" s="19">
        <f t="shared" si="25"/>
        <v>0</v>
      </c>
      <c r="H144" s="17">
        <v>0</v>
      </c>
      <c r="I144" s="18">
        <v>0</v>
      </c>
      <c r="J144" s="18">
        <v>0</v>
      </c>
      <c r="K144" s="18">
        <v>0</v>
      </c>
      <c r="L144" s="18">
        <v>0</v>
      </c>
      <c r="M144" s="18">
        <v>0</v>
      </c>
      <c r="N144" s="18">
        <v>0</v>
      </c>
      <c r="O144" s="18">
        <v>0</v>
      </c>
      <c r="P144" s="18">
        <v>0</v>
      </c>
      <c r="Q144" s="19">
        <v>0</v>
      </c>
      <c r="R144" s="17">
        <v>0</v>
      </c>
      <c r="S144" s="18">
        <v>0</v>
      </c>
      <c r="T144" s="19">
        <v>0</v>
      </c>
    </row>
    <row r="145" spans="1:20" s="14" customFormat="1" x14ac:dyDescent="0.25">
      <c r="A145" s="14" t="s">
        <v>308</v>
      </c>
      <c r="C145" s="14" t="s">
        <v>461</v>
      </c>
      <c r="D145" s="16">
        <v>0</v>
      </c>
      <c r="E145" s="17">
        <v>0</v>
      </c>
      <c r="F145" s="18">
        <v>0</v>
      </c>
      <c r="G145" s="19">
        <f t="shared" si="25"/>
        <v>0</v>
      </c>
      <c r="H145" s="17">
        <v>0</v>
      </c>
      <c r="I145" s="18">
        <v>81861</v>
      </c>
      <c r="J145" s="18">
        <v>0</v>
      </c>
      <c r="K145" s="18">
        <v>0</v>
      </c>
      <c r="L145" s="18">
        <v>81862</v>
      </c>
      <c r="M145" s="18">
        <v>0</v>
      </c>
      <c r="N145" s="18">
        <v>81862</v>
      </c>
      <c r="O145" s="18">
        <v>0</v>
      </c>
      <c r="P145" s="18">
        <v>0</v>
      </c>
      <c r="Q145" s="19">
        <v>8615</v>
      </c>
      <c r="R145" s="17">
        <v>254200</v>
      </c>
      <c r="S145" s="18">
        <v>254200</v>
      </c>
      <c r="T145" s="19">
        <v>0</v>
      </c>
    </row>
    <row r="146" spans="1:20" s="14" customFormat="1" x14ac:dyDescent="0.25">
      <c r="A146" s="14" t="s">
        <v>310</v>
      </c>
      <c r="C146" s="14" t="s">
        <v>462</v>
      </c>
      <c r="D146" s="16">
        <v>0</v>
      </c>
      <c r="E146" s="17">
        <v>0</v>
      </c>
      <c r="F146" s="18">
        <v>0</v>
      </c>
      <c r="G146" s="19">
        <f t="shared" si="25"/>
        <v>0</v>
      </c>
      <c r="H146" s="17">
        <v>80400</v>
      </c>
      <c r="I146" s="18">
        <v>80400</v>
      </c>
      <c r="J146" s="18">
        <v>0</v>
      </c>
      <c r="K146" s="18">
        <v>0</v>
      </c>
      <c r="L146" s="18">
        <v>0</v>
      </c>
      <c r="M146" s="18">
        <v>0</v>
      </c>
      <c r="N146" s="18">
        <v>0</v>
      </c>
      <c r="O146" s="18">
        <v>0</v>
      </c>
      <c r="P146" s="18">
        <v>0</v>
      </c>
      <c r="Q146" s="19">
        <v>0</v>
      </c>
      <c r="R146" s="17">
        <v>160800</v>
      </c>
      <c r="S146" s="18">
        <v>160800</v>
      </c>
      <c r="T146" s="19">
        <v>0</v>
      </c>
    </row>
    <row r="147" spans="1:20" s="14" customFormat="1" x14ac:dyDescent="0.25">
      <c r="A147" s="14" t="s">
        <v>312</v>
      </c>
      <c r="C147" s="14" t="s">
        <v>463</v>
      </c>
      <c r="D147" s="20">
        <v>8850</v>
      </c>
      <c r="E147" s="21">
        <v>0</v>
      </c>
      <c r="F147" s="22">
        <v>0</v>
      </c>
      <c r="G147" s="23">
        <f t="shared" si="25"/>
        <v>0</v>
      </c>
      <c r="H147" s="21">
        <v>0</v>
      </c>
      <c r="I147" s="22">
        <v>0</v>
      </c>
      <c r="J147" s="22">
        <v>11500</v>
      </c>
      <c r="K147" s="22">
        <v>0</v>
      </c>
      <c r="L147" s="22">
        <v>11500</v>
      </c>
      <c r="M147" s="22">
        <v>0</v>
      </c>
      <c r="N147" s="22">
        <v>0</v>
      </c>
      <c r="O147" s="22">
        <v>0</v>
      </c>
      <c r="P147" s="22">
        <v>0</v>
      </c>
      <c r="Q147" s="23">
        <v>0</v>
      </c>
      <c r="R147" s="21">
        <v>31850</v>
      </c>
      <c r="S147" s="22">
        <v>31850</v>
      </c>
      <c r="T147" s="23">
        <v>0</v>
      </c>
    </row>
    <row r="148" spans="1:20" s="14" customFormat="1" x14ac:dyDescent="0.25">
      <c r="C148" s="25" t="s">
        <v>327</v>
      </c>
      <c r="D148" s="34">
        <f>SUM(D141:D147)</f>
        <v>36950</v>
      </c>
      <c r="E148" s="35">
        <f t="shared" ref="E148:T148" si="26">SUM(E141:E147)</f>
        <v>0</v>
      </c>
      <c r="F148" s="36">
        <f t="shared" si="26"/>
        <v>134300</v>
      </c>
      <c r="G148" s="37">
        <f t="shared" si="26"/>
        <v>-134300</v>
      </c>
      <c r="H148" s="35">
        <f t="shared" si="26"/>
        <v>80400</v>
      </c>
      <c r="I148" s="36">
        <f t="shared" si="26"/>
        <v>162261</v>
      </c>
      <c r="J148" s="36">
        <f t="shared" si="26"/>
        <v>39600</v>
      </c>
      <c r="K148" s="36">
        <f t="shared" si="26"/>
        <v>0</v>
      </c>
      <c r="L148" s="36">
        <f t="shared" si="26"/>
        <v>93362</v>
      </c>
      <c r="M148" s="36">
        <f t="shared" si="26"/>
        <v>76583</v>
      </c>
      <c r="N148" s="36">
        <f t="shared" si="26"/>
        <v>81862</v>
      </c>
      <c r="O148" s="36">
        <f t="shared" si="26"/>
        <v>0</v>
      </c>
      <c r="P148" s="36">
        <f t="shared" si="26"/>
        <v>0</v>
      </c>
      <c r="Q148" s="37">
        <f t="shared" si="26"/>
        <v>8615</v>
      </c>
      <c r="R148" s="35">
        <f t="shared" si="26"/>
        <v>713933</v>
      </c>
      <c r="S148" s="36">
        <f t="shared" si="26"/>
        <v>713933</v>
      </c>
      <c r="T148" s="37">
        <f t="shared" si="26"/>
        <v>0</v>
      </c>
    </row>
    <row r="149" spans="1:20" s="14" customFormat="1" x14ac:dyDescent="0.25">
      <c r="A149" s="14" t="s">
        <v>314</v>
      </c>
      <c r="C149" s="14" t="s">
        <v>464</v>
      </c>
      <c r="D149" s="16">
        <v>0</v>
      </c>
      <c r="E149" s="17">
        <v>0</v>
      </c>
      <c r="F149" s="18">
        <v>0</v>
      </c>
      <c r="G149" s="19">
        <f>E149-F149</f>
        <v>0</v>
      </c>
      <c r="H149" s="17">
        <v>0</v>
      </c>
      <c r="I149" s="18">
        <v>0</v>
      </c>
      <c r="J149" s="18">
        <v>0</v>
      </c>
      <c r="K149" s="18">
        <v>0</v>
      </c>
      <c r="L149" s="18">
        <v>0</v>
      </c>
      <c r="M149" s="18">
        <v>90000</v>
      </c>
      <c r="N149" s="18">
        <v>0</v>
      </c>
      <c r="O149" s="18">
        <v>0</v>
      </c>
      <c r="P149" s="18">
        <v>0</v>
      </c>
      <c r="Q149" s="19">
        <v>0</v>
      </c>
      <c r="R149" s="17">
        <v>90000</v>
      </c>
      <c r="S149" s="18">
        <v>90000</v>
      </c>
      <c r="T149" s="19">
        <v>0</v>
      </c>
    </row>
    <row r="150" spans="1:20" s="14" customFormat="1" x14ac:dyDescent="0.25">
      <c r="A150" s="14" t="s">
        <v>316</v>
      </c>
      <c r="C150" s="14" t="s">
        <v>465</v>
      </c>
      <c r="D150" s="16">
        <v>0</v>
      </c>
      <c r="E150" s="17">
        <v>0</v>
      </c>
      <c r="F150" s="18">
        <v>0</v>
      </c>
      <c r="G150" s="19">
        <f>E150-F150</f>
        <v>0</v>
      </c>
      <c r="H150" s="17">
        <v>0</v>
      </c>
      <c r="I150" s="18">
        <v>90000</v>
      </c>
      <c r="J150" s="18">
        <v>0</v>
      </c>
      <c r="K150" s="18">
        <v>0</v>
      </c>
      <c r="L150" s="18">
        <v>0</v>
      </c>
      <c r="M150" s="18">
        <v>0</v>
      </c>
      <c r="N150" s="18">
        <v>0</v>
      </c>
      <c r="O150" s="18">
        <v>0</v>
      </c>
      <c r="P150" s="18">
        <v>0</v>
      </c>
      <c r="Q150" s="19">
        <v>0</v>
      </c>
      <c r="R150" s="17">
        <v>90000</v>
      </c>
      <c r="S150" s="18">
        <v>90000</v>
      </c>
      <c r="T150" s="19">
        <v>0</v>
      </c>
    </row>
    <row r="151" spans="1:20" s="14" customFormat="1" x14ac:dyDescent="0.25">
      <c r="A151" s="14" t="s">
        <v>318</v>
      </c>
      <c r="C151" s="14" t="s">
        <v>466</v>
      </c>
      <c r="D151" s="16">
        <v>0</v>
      </c>
      <c r="E151" s="17">
        <v>0</v>
      </c>
      <c r="F151" s="18">
        <v>0</v>
      </c>
      <c r="G151" s="19">
        <f>E151-F151</f>
        <v>0</v>
      </c>
      <c r="H151" s="17">
        <v>0</v>
      </c>
      <c r="I151" s="18">
        <v>90000</v>
      </c>
      <c r="J151" s="18">
        <v>0</v>
      </c>
      <c r="K151" s="18">
        <v>0</v>
      </c>
      <c r="L151" s="18">
        <v>0</v>
      </c>
      <c r="M151" s="18">
        <v>0</v>
      </c>
      <c r="N151" s="18">
        <v>0</v>
      </c>
      <c r="O151" s="18">
        <v>0</v>
      </c>
      <c r="P151" s="18">
        <v>0</v>
      </c>
      <c r="Q151" s="19">
        <v>0</v>
      </c>
      <c r="R151" s="17">
        <v>90000</v>
      </c>
      <c r="S151" s="18">
        <v>90000</v>
      </c>
      <c r="T151" s="19">
        <v>0</v>
      </c>
    </row>
    <row r="152" spans="1:20" s="14" customFormat="1" x14ac:dyDescent="0.25">
      <c r="A152" s="14" t="s">
        <v>320</v>
      </c>
      <c r="C152" s="14" t="s">
        <v>467</v>
      </c>
      <c r="D152" s="20">
        <v>0</v>
      </c>
      <c r="E152" s="21">
        <v>0</v>
      </c>
      <c r="F152" s="22">
        <v>250000</v>
      </c>
      <c r="G152" s="23">
        <f>E152-F152</f>
        <v>-250000</v>
      </c>
      <c r="H152" s="21">
        <v>0</v>
      </c>
      <c r="I152" s="22">
        <v>0</v>
      </c>
      <c r="J152" s="22">
        <v>0</v>
      </c>
      <c r="K152" s="22">
        <v>0</v>
      </c>
      <c r="L152" s="22">
        <v>0</v>
      </c>
      <c r="M152" s="22">
        <v>0</v>
      </c>
      <c r="N152" s="22">
        <v>0</v>
      </c>
      <c r="O152" s="22">
        <v>0</v>
      </c>
      <c r="P152" s="22">
        <v>0</v>
      </c>
      <c r="Q152" s="23">
        <v>0</v>
      </c>
      <c r="R152" s="21">
        <v>250000</v>
      </c>
      <c r="S152" s="22">
        <v>250000</v>
      </c>
      <c r="T152" s="23">
        <v>0</v>
      </c>
    </row>
    <row r="153" spans="1:20" s="14" customFormat="1" x14ac:dyDescent="0.25">
      <c r="C153" s="25" t="s">
        <v>327</v>
      </c>
      <c r="D153" s="34">
        <f>SUM(D149:D152)</f>
        <v>0</v>
      </c>
      <c r="E153" s="35">
        <f t="shared" ref="E153:T153" si="27">SUM(E149:E152)</f>
        <v>0</v>
      </c>
      <c r="F153" s="36">
        <f t="shared" si="27"/>
        <v>250000</v>
      </c>
      <c r="G153" s="37">
        <f t="shared" si="27"/>
        <v>-250000</v>
      </c>
      <c r="H153" s="35">
        <f t="shared" si="27"/>
        <v>0</v>
      </c>
      <c r="I153" s="36">
        <f t="shared" si="27"/>
        <v>180000</v>
      </c>
      <c r="J153" s="36">
        <f t="shared" si="27"/>
        <v>0</v>
      </c>
      <c r="K153" s="36">
        <f t="shared" si="27"/>
        <v>0</v>
      </c>
      <c r="L153" s="36">
        <f t="shared" si="27"/>
        <v>0</v>
      </c>
      <c r="M153" s="36">
        <f t="shared" si="27"/>
        <v>90000</v>
      </c>
      <c r="N153" s="36">
        <f t="shared" si="27"/>
        <v>0</v>
      </c>
      <c r="O153" s="36">
        <f t="shared" si="27"/>
        <v>0</v>
      </c>
      <c r="P153" s="36">
        <f t="shared" si="27"/>
        <v>0</v>
      </c>
      <c r="Q153" s="37">
        <f t="shared" si="27"/>
        <v>0</v>
      </c>
      <c r="R153" s="35">
        <f t="shared" si="27"/>
        <v>520000</v>
      </c>
      <c r="S153" s="36">
        <f t="shared" si="27"/>
        <v>520000</v>
      </c>
      <c r="T153" s="37">
        <f t="shared" si="27"/>
        <v>0</v>
      </c>
    </row>
    <row r="154" spans="1:20" s="14" customFormat="1" x14ac:dyDescent="0.25">
      <c r="A154" s="25" t="s">
        <v>115</v>
      </c>
      <c r="B154" s="25"/>
      <c r="C154" s="25" t="s">
        <v>373</v>
      </c>
      <c r="D154" s="34">
        <v>0</v>
      </c>
      <c r="E154" s="35">
        <v>0</v>
      </c>
      <c r="F154" s="36">
        <v>0</v>
      </c>
      <c r="G154" s="37">
        <f t="shared" ref="G154:G168" si="28">E154-F154</f>
        <v>0</v>
      </c>
      <c r="H154" s="35">
        <v>200000</v>
      </c>
      <c r="I154" s="36">
        <v>0</v>
      </c>
      <c r="J154" s="36">
        <v>0</v>
      </c>
      <c r="K154" s="36">
        <v>200000</v>
      </c>
      <c r="L154" s="36">
        <v>0</v>
      </c>
      <c r="M154" s="36">
        <v>0</v>
      </c>
      <c r="N154" s="36">
        <v>200000</v>
      </c>
      <c r="O154" s="36">
        <v>0</v>
      </c>
      <c r="P154" s="36">
        <v>0</v>
      </c>
      <c r="Q154" s="37">
        <v>200000</v>
      </c>
      <c r="R154" s="35">
        <v>800000</v>
      </c>
      <c r="S154" s="36">
        <v>800000</v>
      </c>
      <c r="T154" s="37">
        <v>0</v>
      </c>
    </row>
    <row r="155" spans="1:20" s="14" customFormat="1" x14ac:dyDescent="0.25">
      <c r="A155" s="14" t="s">
        <v>39</v>
      </c>
      <c r="C155" s="14" t="s">
        <v>335</v>
      </c>
      <c r="D155" s="16">
        <v>4964</v>
      </c>
      <c r="E155" s="17">
        <v>0</v>
      </c>
      <c r="F155" s="18">
        <v>139980</v>
      </c>
      <c r="G155" s="19">
        <f t="shared" si="28"/>
        <v>-139980</v>
      </c>
      <c r="H155" s="17">
        <v>283156</v>
      </c>
      <c r="I155" s="18">
        <v>283156</v>
      </c>
      <c r="J155" s="18">
        <v>283156</v>
      </c>
      <c r="K155" s="18">
        <v>283156</v>
      </c>
      <c r="L155" s="18">
        <v>283156</v>
      </c>
      <c r="M155" s="18">
        <v>283156</v>
      </c>
      <c r="N155" s="18">
        <v>283156</v>
      </c>
      <c r="O155" s="18">
        <v>283156</v>
      </c>
      <c r="P155" s="18">
        <v>283156</v>
      </c>
      <c r="Q155" s="19">
        <v>969312</v>
      </c>
      <c r="R155" s="17">
        <v>3662660</v>
      </c>
      <c r="S155" s="18">
        <v>3657696</v>
      </c>
      <c r="T155" s="19">
        <v>-4964</v>
      </c>
    </row>
    <row r="156" spans="1:20" s="14" customFormat="1" x14ac:dyDescent="0.25">
      <c r="A156" s="14" t="s">
        <v>41</v>
      </c>
      <c r="C156" s="14" t="s">
        <v>336</v>
      </c>
      <c r="D156" s="16">
        <v>0</v>
      </c>
      <c r="E156" s="17">
        <v>0</v>
      </c>
      <c r="F156" s="18">
        <v>0</v>
      </c>
      <c r="G156" s="19">
        <f t="shared" si="28"/>
        <v>0</v>
      </c>
      <c r="H156" s="17">
        <v>33428.83</v>
      </c>
      <c r="I156" s="18">
        <v>33428.83</v>
      </c>
      <c r="J156" s="18">
        <v>33428.83</v>
      </c>
      <c r="K156" s="18">
        <v>33428.83</v>
      </c>
      <c r="L156" s="18">
        <v>0</v>
      </c>
      <c r="M156" s="18">
        <v>0</v>
      </c>
      <c r="N156" s="18">
        <v>0</v>
      </c>
      <c r="O156" s="18">
        <v>33428.83</v>
      </c>
      <c r="P156" s="18">
        <v>33428.85</v>
      </c>
      <c r="Q156" s="19">
        <v>0</v>
      </c>
      <c r="R156" s="17">
        <v>200573</v>
      </c>
      <c r="S156" s="18">
        <v>200573</v>
      </c>
      <c r="T156" s="19">
        <v>0</v>
      </c>
    </row>
    <row r="157" spans="1:20" s="14" customFormat="1" x14ac:dyDescent="0.25">
      <c r="A157" s="14" t="s">
        <v>43</v>
      </c>
      <c r="C157" s="14" t="s">
        <v>337</v>
      </c>
      <c r="D157" s="16">
        <v>0</v>
      </c>
      <c r="E157" s="17">
        <v>0</v>
      </c>
      <c r="F157" s="18">
        <v>0</v>
      </c>
      <c r="G157" s="19">
        <f t="shared" si="28"/>
        <v>0</v>
      </c>
      <c r="H157" s="17">
        <v>20000</v>
      </c>
      <c r="I157" s="18">
        <v>0</v>
      </c>
      <c r="J157" s="18">
        <v>0</v>
      </c>
      <c r="K157" s="18">
        <v>20000</v>
      </c>
      <c r="L157" s="18">
        <v>0</v>
      </c>
      <c r="M157" s="18">
        <v>0</v>
      </c>
      <c r="N157" s="18">
        <v>20000</v>
      </c>
      <c r="O157" s="18">
        <v>0</v>
      </c>
      <c r="P157" s="18">
        <v>0</v>
      </c>
      <c r="Q157" s="19">
        <v>20000</v>
      </c>
      <c r="R157" s="17">
        <v>80000</v>
      </c>
      <c r="S157" s="18">
        <v>80000</v>
      </c>
      <c r="T157" s="19">
        <v>0</v>
      </c>
    </row>
    <row r="158" spans="1:20" s="14" customFormat="1" x14ac:dyDescent="0.25">
      <c r="A158" s="14" t="s">
        <v>45</v>
      </c>
      <c r="C158" s="14" t="s">
        <v>338</v>
      </c>
      <c r="D158" s="16">
        <v>0</v>
      </c>
      <c r="E158" s="17">
        <v>0</v>
      </c>
      <c r="F158" s="18">
        <v>0</v>
      </c>
      <c r="G158" s="19">
        <f t="shared" si="28"/>
        <v>0</v>
      </c>
      <c r="H158" s="17">
        <v>32500</v>
      </c>
      <c r="I158" s="18">
        <v>45000</v>
      </c>
      <c r="J158" s="18">
        <v>42500</v>
      </c>
      <c r="K158" s="18">
        <v>32500</v>
      </c>
      <c r="L158" s="18">
        <v>25000</v>
      </c>
      <c r="M158" s="18">
        <v>25000</v>
      </c>
      <c r="N158" s="18">
        <v>25000</v>
      </c>
      <c r="O158" s="18">
        <v>32500</v>
      </c>
      <c r="P158" s="18">
        <v>32500</v>
      </c>
      <c r="Q158" s="19">
        <v>32500</v>
      </c>
      <c r="R158" s="17">
        <v>325000</v>
      </c>
      <c r="S158" s="18">
        <v>325000</v>
      </c>
      <c r="T158" s="19">
        <v>0</v>
      </c>
    </row>
    <row r="159" spans="1:20" s="14" customFormat="1" x14ac:dyDescent="0.25">
      <c r="A159" s="14" t="s">
        <v>47</v>
      </c>
      <c r="C159" s="14" t="s">
        <v>339</v>
      </c>
      <c r="D159" s="16">
        <v>8525</v>
      </c>
      <c r="E159" s="17">
        <v>0</v>
      </c>
      <c r="F159" s="18">
        <v>23862</v>
      </c>
      <c r="G159" s="19">
        <f t="shared" si="28"/>
        <v>-23862</v>
      </c>
      <c r="H159" s="17">
        <v>11931</v>
      </c>
      <c r="I159" s="18">
        <v>11932</v>
      </c>
      <c r="J159" s="18">
        <v>11931</v>
      </c>
      <c r="K159" s="18">
        <v>11931</v>
      </c>
      <c r="L159" s="18">
        <v>11932</v>
      </c>
      <c r="M159" s="18">
        <v>11931</v>
      </c>
      <c r="N159" s="18">
        <v>11932</v>
      </c>
      <c r="O159" s="18">
        <v>11931</v>
      </c>
      <c r="P159" s="18">
        <v>11932</v>
      </c>
      <c r="Q159" s="19">
        <v>11931</v>
      </c>
      <c r="R159" s="17">
        <v>151701</v>
      </c>
      <c r="S159" s="18">
        <v>143176</v>
      </c>
      <c r="T159" s="19">
        <v>-8525</v>
      </c>
    </row>
    <row r="160" spans="1:20" s="14" customFormat="1" x14ac:dyDescent="0.25">
      <c r="A160" s="14" t="s">
        <v>49</v>
      </c>
      <c r="C160" s="14" t="s">
        <v>340</v>
      </c>
      <c r="D160" s="16">
        <v>0</v>
      </c>
      <c r="E160" s="17">
        <v>0</v>
      </c>
      <c r="F160" s="18">
        <v>264000</v>
      </c>
      <c r="G160" s="19">
        <f t="shared" si="28"/>
        <v>-264000</v>
      </c>
      <c r="H160" s="17">
        <v>0</v>
      </c>
      <c r="I160" s="18">
        <v>0</v>
      </c>
      <c r="J160" s="18">
        <v>0</v>
      </c>
      <c r="K160" s="18">
        <v>0</v>
      </c>
      <c r="L160" s="18">
        <v>0</v>
      </c>
      <c r="M160" s="18">
        <v>0</v>
      </c>
      <c r="N160" s="18">
        <v>0</v>
      </c>
      <c r="O160" s="18">
        <v>0</v>
      </c>
      <c r="P160" s="18">
        <v>0</v>
      </c>
      <c r="Q160" s="19">
        <v>264000</v>
      </c>
      <c r="R160" s="17">
        <v>528000</v>
      </c>
      <c r="S160" s="18">
        <v>528000</v>
      </c>
      <c r="T160" s="19">
        <v>0</v>
      </c>
    </row>
    <row r="161" spans="1:21" s="14" customFormat="1" x14ac:dyDescent="0.25">
      <c r="A161" s="14" t="s">
        <v>51</v>
      </c>
      <c r="C161" s="14" t="s">
        <v>341</v>
      </c>
      <c r="D161" s="16">
        <v>23000</v>
      </c>
      <c r="E161" s="17">
        <v>0</v>
      </c>
      <c r="F161" s="18">
        <v>0</v>
      </c>
      <c r="G161" s="19">
        <f t="shared" si="28"/>
        <v>0</v>
      </c>
      <c r="H161" s="17">
        <v>34250</v>
      </c>
      <c r="I161" s="18">
        <v>0</v>
      </c>
      <c r="J161" s="18">
        <v>0</v>
      </c>
      <c r="K161" s="18">
        <v>34250</v>
      </c>
      <c r="L161" s="18">
        <v>0</v>
      </c>
      <c r="M161" s="18">
        <v>0</v>
      </c>
      <c r="N161" s="18">
        <v>34250</v>
      </c>
      <c r="O161" s="18">
        <v>0</v>
      </c>
      <c r="P161" s="18">
        <v>0</v>
      </c>
      <c r="Q161" s="19">
        <v>34250</v>
      </c>
      <c r="R161" s="17">
        <v>160000</v>
      </c>
      <c r="S161" s="18">
        <v>137000</v>
      </c>
      <c r="T161" s="19">
        <v>-23000</v>
      </c>
    </row>
    <row r="162" spans="1:21" s="14" customFormat="1" x14ac:dyDescent="0.25">
      <c r="A162" s="14" t="s">
        <v>53</v>
      </c>
      <c r="C162" s="14" t="s">
        <v>342</v>
      </c>
      <c r="D162" s="16">
        <v>0</v>
      </c>
      <c r="E162" s="17">
        <v>0</v>
      </c>
      <c r="F162" s="18">
        <v>141000</v>
      </c>
      <c r="G162" s="19">
        <f t="shared" si="28"/>
        <v>-141000</v>
      </c>
      <c r="H162" s="17">
        <v>0</v>
      </c>
      <c r="I162" s="18">
        <v>0</v>
      </c>
      <c r="J162" s="18">
        <v>0</v>
      </c>
      <c r="K162" s="18">
        <v>141000</v>
      </c>
      <c r="L162" s="18">
        <v>0</v>
      </c>
      <c r="M162" s="18">
        <v>0</v>
      </c>
      <c r="N162" s="18">
        <v>0</v>
      </c>
      <c r="O162" s="18">
        <v>0</v>
      </c>
      <c r="P162" s="18">
        <v>0</v>
      </c>
      <c r="Q162" s="19">
        <v>141000</v>
      </c>
      <c r="R162" s="17">
        <v>423000</v>
      </c>
      <c r="S162" s="18">
        <v>423000</v>
      </c>
      <c r="T162" s="19">
        <v>0</v>
      </c>
    </row>
    <row r="163" spans="1:21" s="14" customFormat="1" x14ac:dyDescent="0.25">
      <c r="A163" s="14" t="s">
        <v>55</v>
      </c>
      <c r="C163" s="14" t="s">
        <v>343</v>
      </c>
      <c r="D163" s="16">
        <v>0</v>
      </c>
      <c r="E163" s="17">
        <v>0</v>
      </c>
      <c r="F163" s="18">
        <v>125333</v>
      </c>
      <c r="G163" s="19">
        <f t="shared" si="28"/>
        <v>-125333</v>
      </c>
      <c r="H163" s="17">
        <v>0</v>
      </c>
      <c r="I163" s="18">
        <v>0</v>
      </c>
      <c r="J163" s="18">
        <v>0</v>
      </c>
      <c r="K163" s="18">
        <v>125333</v>
      </c>
      <c r="L163" s="18">
        <v>0</v>
      </c>
      <c r="M163" s="18">
        <v>0</v>
      </c>
      <c r="N163" s="18">
        <v>0</v>
      </c>
      <c r="O163" s="18">
        <v>0</v>
      </c>
      <c r="P163" s="18">
        <v>0</v>
      </c>
      <c r="Q163" s="19">
        <v>125334</v>
      </c>
      <c r="R163" s="17">
        <v>376000</v>
      </c>
      <c r="S163" s="18">
        <v>376000</v>
      </c>
      <c r="T163" s="19">
        <v>0</v>
      </c>
    </row>
    <row r="164" spans="1:21" s="14" customFormat="1" x14ac:dyDescent="0.25">
      <c r="A164" s="14" t="s">
        <v>57</v>
      </c>
      <c r="C164" s="14" t="s">
        <v>344</v>
      </c>
      <c r="D164" s="16">
        <v>0</v>
      </c>
      <c r="E164" s="17">
        <v>28001.26</v>
      </c>
      <c r="F164" s="18">
        <v>28001.26</v>
      </c>
      <c r="G164" s="19">
        <f t="shared" si="28"/>
        <v>0</v>
      </c>
      <c r="H164" s="17">
        <v>15000.53</v>
      </c>
      <c r="I164" s="18">
        <v>15000.53</v>
      </c>
      <c r="J164" s="18">
        <v>15000.53</v>
      </c>
      <c r="K164" s="18">
        <v>15000.53</v>
      </c>
      <c r="L164" s="18">
        <v>15000.53</v>
      </c>
      <c r="M164" s="18">
        <v>15000.53</v>
      </c>
      <c r="N164" s="18">
        <v>16000.43</v>
      </c>
      <c r="O164" s="18">
        <v>16000.43</v>
      </c>
      <c r="P164" s="18">
        <v>19997</v>
      </c>
      <c r="Q164" s="19">
        <v>9997</v>
      </c>
      <c r="R164" s="17">
        <v>179999.3</v>
      </c>
      <c r="S164" s="18">
        <v>179999.3</v>
      </c>
      <c r="T164" s="19">
        <v>0</v>
      </c>
    </row>
    <row r="165" spans="1:21" s="14" customFormat="1" x14ac:dyDescent="0.25">
      <c r="A165" s="14" t="s">
        <v>59</v>
      </c>
      <c r="C165" s="14" t="s">
        <v>345</v>
      </c>
      <c r="D165" s="16">
        <v>0</v>
      </c>
      <c r="E165" s="17">
        <v>0</v>
      </c>
      <c r="F165" s="18">
        <v>99000</v>
      </c>
      <c r="G165" s="19">
        <f t="shared" si="28"/>
        <v>-99000</v>
      </c>
      <c r="H165" s="17">
        <v>0</v>
      </c>
      <c r="I165" s="18">
        <v>99000</v>
      </c>
      <c r="J165" s="18">
        <v>0</v>
      </c>
      <c r="K165" s="18">
        <v>0</v>
      </c>
      <c r="L165" s="18">
        <v>0</v>
      </c>
      <c r="M165" s="18">
        <v>0</v>
      </c>
      <c r="N165" s="18">
        <v>102000</v>
      </c>
      <c r="O165" s="18">
        <v>0</v>
      </c>
      <c r="P165" s="18">
        <v>0</v>
      </c>
      <c r="Q165" s="19">
        <v>0</v>
      </c>
      <c r="R165" s="17">
        <v>300000</v>
      </c>
      <c r="S165" s="18">
        <v>300000</v>
      </c>
      <c r="T165" s="19">
        <v>0</v>
      </c>
    </row>
    <row r="166" spans="1:21" s="14" customFormat="1" x14ac:dyDescent="0.25">
      <c r="A166" s="14" t="s">
        <v>61</v>
      </c>
      <c r="C166" s="14" t="s">
        <v>346</v>
      </c>
      <c r="D166" s="16">
        <v>0</v>
      </c>
      <c r="E166" s="17">
        <v>0</v>
      </c>
      <c r="F166" s="18">
        <v>0</v>
      </c>
      <c r="G166" s="19">
        <f t="shared" si="28"/>
        <v>0</v>
      </c>
      <c r="H166" s="17">
        <v>0</v>
      </c>
      <c r="I166" s="18">
        <v>19444</v>
      </c>
      <c r="J166" s="18">
        <v>19444</v>
      </c>
      <c r="K166" s="18">
        <v>19444</v>
      </c>
      <c r="L166" s="18">
        <v>19444</v>
      </c>
      <c r="M166" s="18">
        <v>19444</v>
      </c>
      <c r="N166" s="18">
        <v>19444</v>
      </c>
      <c r="O166" s="18">
        <v>19444</v>
      </c>
      <c r="P166" s="18">
        <v>19444</v>
      </c>
      <c r="Q166" s="19">
        <v>19444</v>
      </c>
      <c r="R166" s="17">
        <v>174996</v>
      </c>
      <c r="S166" s="18">
        <v>174996</v>
      </c>
      <c r="T166" s="19">
        <v>0</v>
      </c>
    </row>
    <row r="167" spans="1:21" s="14" customFormat="1" x14ac:dyDescent="0.25">
      <c r="A167" s="14" t="s">
        <v>63</v>
      </c>
      <c r="C167" s="14" t="s">
        <v>347</v>
      </c>
      <c r="D167" s="16">
        <v>0</v>
      </c>
      <c r="E167" s="17">
        <v>0</v>
      </c>
      <c r="F167" s="18">
        <v>0</v>
      </c>
      <c r="G167" s="19">
        <f t="shared" si="28"/>
        <v>0</v>
      </c>
      <c r="H167" s="17">
        <v>0</v>
      </c>
      <c r="I167" s="18">
        <v>0</v>
      </c>
      <c r="J167" s="18">
        <v>0</v>
      </c>
      <c r="K167" s="18">
        <v>0</v>
      </c>
      <c r="L167" s="18">
        <v>356478</v>
      </c>
      <c r="M167" s="18">
        <v>0</v>
      </c>
      <c r="N167" s="18">
        <v>0</v>
      </c>
      <c r="O167" s="18">
        <v>356477</v>
      </c>
      <c r="P167" s="18">
        <v>0</v>
      </c>
      <c r="Q167" s="19">
        <v>149324</v>
      </c>
      <c r="R167" s="17">
        <v>862279</v>
      </c>
      <c r="S167" s="18">
        <v>862279</v>
      </c>
      <c r="T167" s="19">
        <v>0</v>
      </c>
    </row>
    <row r="168" spans="1:21" s="14" customFormat="1" x14ac:dyDescent="0.25">
      <c r="A168" s="14" t="s">
        <v>65</v>
      </c>
      <c r="C168" s="14" t="s">
        <v>348</v>
      </c>
      <c r="D168" s="20">
        <v>0</v>
      </c>
      <c r="E168" s="21">
        <v>0</v>
      </c>
      <c r="F168" s="22">
        <v>32898</v>
      </c>
      <c r="G168" s="23">
        <f t="shared" si="28"/>
        <v>-32898</v>
      </c>
      <c r="H168" s="21">
        <v>32898</v>
      </c>
      <c r="I168" s="22">
        <v>32898</v>
      </c>
      <c r="J168" s="22">
        <v>32898</v>
      </c>
      <c r="K168" s="22">
        <v>32898</v>
      </c>
      <c r="L168" s="22">
        <v>32898</v>
      </c>
      <c r="M168" s="22">
        <v>32898</v>
      </c>
      <c r="N168" s="22">
        <v>32898</v>
      </c>
      <c r="O168" s="22">
        <v>32898</v>
      </c>
      <c r="P168" s="22">
        <v>32898</v>
      </c>
      <c r="Q168" s="23">
        <v>65796</v>
      </c>
      <c r="R168" s="21">
        <v>394776</v>
      </c>
      <c r="S168" s="22">
        <v>394776</v>
      </c>
      <c r="T168" s="23">
        <v>0</v>
      </c>
    </row>
    <row r="169" spans="1:21" s="14" customFormat="1" x14ac:dyDescent="0.25">
      <c r="C169" s="25" t="s">
        <v>327</v>
      </c>
      <c r="D169" s="34">
        <f>SUM(D155:D168)</f>
        <v>36489</v>
      </c>
      <c r="E169" s="35">
        <f t="shared" ref="E169:T169" si="29">SUM(E155:E168)</f>
        <v>28001.26</v>
      </c>
      <c r="F169" s="36">
        <f t="shared" si="29"/>
        <v>854074.26</v>
      </c>
      <c r="G169" s="37">
        <f t="shared" si="29"/>
        <v>-826073</v>
      </c>
      <c r="H169" s="35">
        <f t="shared" si="29"/>
        <v>463164.36000000004</v>
      </c>
      <c r="I169" s="36">
        <f t="shared" si="29"/>
        <v>539859.3600000001</v>
      </c>
      <c r="J169" s="36">
        <f t="shared" si="29"/>
        <v>438358.36000000004</v>
      </c>
      <c r="K169" s="36">
        <f t="shared" si="29"/>
        <v>748941.3600000001</v>
      </c>
      <c r="L169" s="36">
        <f t="shared" si="29"/>
        <v>743908.53</v>
      </c>
      <c r="M169" s="36">
        <f t="shared" si="29"/>
        <v>387429.53</v>
      </c>
      <c r="N169" s="36">
        <f t="shared" si="29"/>
        <v>544680.42999999993</v>
      </c>
      <c r="O169" s="36">
        <f t="shared" si="29"/>
        <v>785835.26</v>
      </c>
      <c r="P169" s="36">
        <f t="shared" si="29"/>
        <v>433355.85</v>
      </c>
      <c r="Q169" s="37">
        <f t="shared" si="29"/>
        <v>1842888</v>
      </c>
      <c r="R169" s="35">
        <f t="shared" si="29"/>
        <v>7818984.2999999998</v>
      </c>
      <c r="S169" s="36">
        <f t="shared" si="29"/>
        <v>7782495.2999999998</v>
      </c>
      <c r="T169" s="37">
        <f t="shared" si="29"/>
        <v>-36489</v>
      </c>
    </row>
    <row r="170" spans="1:21" s="14" customFormat="1" x14ac:dyDescent="0.25">
      <c r="D170" s="16"/>
      <c r="E170" s="17"/>
      <c r="F170" s="18"/>
      <c r="G170" s="19"/>
      <c r="H170" s="17"/>
      <c r="I170" s="18"/>
      <c r="J170" s="18"/>
      <c r="K170" s="18"/>
      <c r="L170" s="18"/>
      <c r="M170" s="18"/>
      <c r="N170" s="18"/>
      <c r="O170" s="18"/>
      <c r="P170" s="18"/>
      <c r="Q170" s="19"/>
      <c r="R170" s="17"/>
      <c r="S170" s="18"/>
      <c r="T170" s="19"/>
    </row>
    <row r="171" spans="1:21" s="14" customFormat="1" x14ac:dyDescent="0.25">
      <c r="A171" s="25" t="s">
        <v>37</v>
      </c>
      <c r="B171" s="25"/>
      <c r="C171" s="25" t="s">
        <v>38</v>
      </c>
      <c r="D171" s="34">
        <v>752459.17</v>
      </c>
      <c r="E171" s="35">
        <v>0</v>
      </c>
      <c r="F171" s="36">
        <v>708333</v>
      </c>
      <c r="G171" s="37">
        <f>E171-F171</f>
        <v>-708333</v>
      </c>
      <c r="H171" s="35">
        <v>708333</v>
      </c>
      <c r="I171" s="36">
        <v>708333</v>
      </c>
      <c r="J171" s="36">
        <v>708333</v>
      </c>
      <c r="K171" s="36">
        <v>708333</v>
      </c>
      <c r="L171" s="36">
        <v>708333</v>
      </c>
      <c r="M171" s="36">
        <v>708333</v>
      </c>
      <c r="N171" s="36">
        <v>708333</v>
      </c>
      <c r="O171" s="36">
        <v>708333</v>
      </c>
      <c r="P171" s="36">
        <v>708333</v>
      </c>
      <c r="Q171" s="37">
        <v>664210.82999999996</v>
      </c>
      <c r="R171" s="35">
        <v>8500000</v>
      </c>
      <c r="S171" s="36">
        <v>8500000</v>
      </c>
      <c r="T171" s="37">
        <v>0</v>
      </c>
    </row>
    <row r="172" spans="1:21" s="14" customFormat="1" x14ac:dyDescent="0.25">
      <c r="D172" s="20"/>
      <c r="E172" s="21"/>
      <c r="F172" s="22"/>
      <c r="G172" s="23"/>
      <c r="H172" s="21"/>
      <c r="I172" s="22"/>
      <c r="J172" s="22"/>
      <c r="K172" s="22"/>
      <c r="L172" s="22"/>
      <c r="M172" s="22"/>
      <c r="N172" s="22"/>
      <c r="O172" s="22"/>
      <c r="P172" s="22"/>
      <c r="Q172" s="23"/>
      <c r="R172" s="21"/>
      <c r="S172" s="22"/>
      <c r="T172" s="23"/>
    </row>
    <row r="173" spans="1:21" s="14" customFormat="1" ht="13.8" thickBot="1" x14ac:dyDescent="0.3">
      <c r="C173" s="46" t="s">
        <v>328</v>
      </c>
      <c r="D173" s="39">
        <f>D4+D10+D11+D12+D19+D23+D28+D40+D55+D56+D62+D79+D83+D93+D111+D117+D120+D127+D140+D148+D153+D154+D169+D171</f>
        <v>8450763.3800000008</v>
      </c>
      <c r="E173" s="40">
        <f t="shared" ref="E173:T173" si="30">E4+E10+E11+E12+E19+E23+E28+E40+E55+E56+E62+E79+E83+E93+E111+E117+E120+E127+E140+E148+E153+E154+E169+E171</f>
        <v>3975743.81</v>
      </c>
      <c r="F173" s="41">
        <f t="shared" si="30"/>
        <v>13839428.51</v>
      </c>
      <c r="G173" s="42">
        <f t="shared" si="30"/>
        <v>-9863684.6999999993</v>
      </c>
      <c r="H173" s="40">
        <f t="shared" si="30"/>
        <v>10586850.639999999</v>
      </c>
      <c r="I173" s="41">
        <f t="shared" si="30"/>
        <v>13030827.879999999</v>
      </c>
      <c r="J173" s="41">
        <f t="shared" si="30"/>
        <v>10468669.91</v>
      </c>
      <c r="K173" s="41">
        <f t="shared" si="30"/>
        <v>12064592.879999999</v>
      </c>
      <c r="L173" s="41">
        <f t="shared" si="30"/>
        <v>11729221.049999999</v>
      </c>
      <c r="M173" s="41">
        <f t="shared" si="30"/>
        <v>7317179.0499999998</v>
      </c>
      <c r="N173" s="41">
        <f t="shared" si="30"/>
        <v>11857562.280000001</v>
      </c>
      <c r="O173" s="41">
        <f t="shared" si="30"/>
        <v>10575010.25</v>
      </c>
      <c r="P173" s="41">
        <f t="shared" si="30"/>
        <v>6242791.1399999997</v>
      </c>
      <c r="Q173" s="42">
        <f t="shared" si="30"/>
        <v>10712769.08</v>
      </c>
      <c r="R173" s="40">
        <f t="shared" si="30"/>
        <v>126875666.05000001</v>
      </c>
      <c r="S173" s="41">
        <f t="shared" si="30"/>
        <v>127393547.79000001</v>
      </c>
      <c r="T173" s="42">
        <f t="shared" si="30"/>
        <v>517881.74</v>
      </c>
      <c r="U173" s="18"/>
    </row>
    <row r="174" spans="1:21" s="14" customFormat="1" x14ac:dyDescent="0.25"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1:21" s="14" customFormat="1" x14ac:dyDescent="0.25"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1:21" s="14" customFormat="1" x14ac:dyDescent="0.25"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4:20" s="14" customFormat="1" x14ac:dyDescent="0.25"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4:20" s="14" customFormat="1" x14ac:dyDescent="0.25"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4:20" s="14" customFormat="1" x14ac:dyDescent="0.25"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4:20" s="14" customFormat="1" x14ac:dyDescent="0.25"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4:20" s="14" customFormat="1" x14ac:dyDescent="0.25"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</sheetData>
  <phoneticPr fontId="4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/>
  </sheetViews>
  <sheetFormatPr defaultRowHeight="13.2" x14ac:dyDescent="0.25"/>
  <cols>
    <col min="1" max="1" width="38.5546875" bestFit="1" customWidth="1"/>
    <col min="2" max="2" width="20.88671875" customWidth="1"/>
    <col min="3" max="3" width="18.33203125" bestFit="1" customWidth="1"/>
    <col min="4" max="4" width="12.109375" bestFit="1" customWidth="1"/>
    <col min="5" max="5" width="10.88671875" bestFit="1" customWidth="1"/>
    <col min="6" max="6" width="8.6640625" bestFit="1" customWidth="1"/>
    <col min="7" max="7" width="18.88671875" bestFit="1" customWidth="1"/>
  </cols>
  <sheetData>
    <row r="1" spans="1:7" ht="39.6" x14ac:dyDescent="0.25">
      <c r="A1" s="82" t="str">
        <f>[1]Sheet1!A1</f>
        <v>Program</v>
      </c>
      <c r="B1" s="88" t="str">
        <f>[1]Sheet1!B1</f>
        <v>2013 Franchise/Advertising (non-media)</v>
      </c>
      <c r="C1" s="82" t="str">
        <f>[1]Sheet1!C1</f>
        <v>2013 Media Dollars</v>
      </c>
      <c r="D1" s="88" t="str">
        <f>[1]Sheet1!D1</f>
        <v>2013 Pharmacy (Acquisition)</v>
      </c>
      <c r="E1" s="88" t="str">
        <f>[1]Sheet1!E1</f>
        <v>2013 Adherence</v>
      </c>
      <c r="F1" s="82" t="str">
        <f>[1]Sheet1!F1</f>
        <v>ROI (x:1)</v>
      </c>
      <c r="G1" s="108" t="str">
        <f>[1]Sheet1!G1</f>
        <v>2013 Overall Projected  HCC ROI (X:1)</v>
      </c>
    </row>
    <row r="2" spans="1:7" x14ac:dyDescent="0.25">
      <c r="A2" s="83" t="str">
        <f>[1]Sheet1!A2</f>
        <v>Search</v>
      </c>
      <c r="B2" s="89"/>
      <c r="C2" s="89"/>
      <c r="D2" s="96"/>
      <c r="E2" s="96"/>
      <c r="F2" s="89"/>
      <c r="G2" s="112" t="str">
        <f>[1]Sheet1!G2</f>
        <v>~11</v>
      </c>
    </row>
    <row r="3" spans="1:7" x14ac:dyDescent="0.25">
      <c r="A3" s="78" t="str">
        <f>[1]Sheet1!A3</f>
        <v>National</v>
      </c>
      <c r="B3" s="90"/>
      <c r="C3" s="90">
        <f>[1]Sheet1!C3</f>
        <v>8454000</v>
      </c>
      <c r="D3" s="97"/>
      <c r="E3" s="97"/>
      <c r="F3" s="102">
        <f>[1]Sheet1!F3</f>
        <v>21.2</v>
      </c>
      <c r="G3" s="113">
        <f>[1]Sheet1!G3</f>
        <v>0</v>
      </c>
    </row>
    <row r="4" spans="1:7" x14ac:dyDescent="0.25">
      <c r="A4" s="78" t="str">
        <f>[1]Sheet1!A4</f>
        <v>Hispanic</v>
      </c>
      <c r="B4" s="90"/>
      <c r="C4" s="90">
        <f>[1]Sheet1!C4</f>
        <v>700000</v>
      </c>
      <c r="D4" s="97"/>
      <c r="E4" s="97"/>
      <c r="F4" s="102">
        <f>[1]Sheet1!F4</f>
        <v>10</v>
      </c>
      <c r="G4" s="113">
        <f>[1]Sheet1!G4</f>
        <v>0</v>
      </c>
    </row>
    <row r="5" spans="1:7" x14ac:dyDescent="0.25">
      <c r="A5" s="84" t="str">
        <f>[1]Sheet1!A5</f>
        <v>Display (branded/unbranded)</v>
      </c>
      <c r="B5" s="90"/>
      <c r="C5" s="90">
        <f>[1]Sheet1!C5</f>
        <v>3450000</v>
      </c>
      <c r="D5" s="97"/>
      <c r="E5" s="97"/>
      <c r="F5" s="102">
        <f>[1]Sheet1!F5</f>
        <v>6.5</v>
      </c>
      <c r="G5" s="113">
        <f>[1]Sheet1!G5</f>
        <v>0</v>
      </c>
    </row>
    <row r="6" spans="1:7" x14ac:dyDescent="0.25">
      <c r="A6" s="84" t="str">
        <f>[1]Sheet1!A6</f>
        <v>Print (Mag, NP, SS)</v>
      </c>
      <c r="B6" s="90"/>
      <c r="C6" s="90">
        <f>[1]Sheet1!C6</f>
        <v>3000000</v>
      </c>
      <c r="D6" s="97"/>
      <c r="E6" s="97"/>
      <c r="F6" s="102" t="str">
        <f>[1]Sheet1!F6</f>
        <v>NA</v>
      </c>
      <c r="G6" s="113">
        <f>[1]Sheet1!G6</f>
        <v>0</v>
      </c>
    </row>
    <row r="7" spans="1:7" x14ac:dyDescent="0.25">
      <c r="A7" s="84" t="str">
        <f>[1]Sheet1!A7</f>
        <v>In-Office</v>
      </c>
      <c r="B7" s="90"/>
      <c r="C7" s="90"/>
      <c r="D7" s="97"/>
      <c r="E7" s="97"/>
      <c r="F7" s="102"/>
      <c r="G7" s="113">
        <f>[1]Sheet1!G7</f>
        <v>0</v>
      </c>
    </row>
    <row r="8" spans="1:7" x14ac:dyDescent="0.25">
      <c r="A8" s="85" t="str">
        <f>[1]Sheet1!A8</f>
        <v>Accent Health (I Am)</v>
      </c>
      <c r="B8" s="90"/>
      <c r="C8" s="90">
        <f>[1]Sheet1!C8</f>
        <v>2130000</v>
      </c>
      <c r="D8" s="97"/>
      <c r="E8" s="97"/>
      <c r="F8" s="102">
        <f>[1]Sheet1!F8</f>
        <v>4.8</v>
      </c>
      <c r="G8" s="113">
        <f>[1]Sheet1!G8</f>
        <v>0</v>
      </c>
    </row>
    <row r="9" spans="1:7" x14ac:dyDescent="0.25">
      <c r="A9" s="85" t="str">
        <f>[1]Sheet1!A9</f>
        <v xml:space="preserve">Patient Point (HAN) </v>
      </c>
      <c r="B9" s="90"/>
      <c r="C9" s="90">
        <f>[1]Sheet1!C9</f>
        <v>2663219</v>
      </c>
      <c r="D9" s="97"/>
      <c r="E9" s="97"/>
      <c r="F9" s="102">
        <f>[1]Sheet1!F9</f>
        <v>6.5</v>
      </c>
      <c r="G9" s="113">
        <f>[1]Sheet1!G9</f>
        <v>0</v>
      </c>
    </row>
    <row r="10" spans="1:7" x14ac:dyDescent="0.25">
      <c r="A10" s="79" t="str">
        <f>[1]Sheet1!A10</f>
        <v>Real Age (email)</v>
      </c>
      <c r="B10" s="90"/>
      <c r="C10" s="90">
        <f>[1]Sheet1!C10</f>
        <v>500000</v>
      </c>
      <c r="D10" s="97"/>
      <c r="E10" s="97"/>
      <c r="F10" s="102">
        <f>[1]Sheet1!F10</f>
        <v>8.8000000000000007</v>
      </c>
      <c r="G10" s="113">
        <f>[1]Sheet1!G10</f>
        <v>0</v>
      </c>
    </row>
    <row r="11" spans="1:7" x14ac:dyDescent="0.25">
      <c r="A11" s="79" t="str">
        <f>[1]Sheet1!A11</f>
        <v>Quality Health (acquisition)</v>
      </c>
      <c r="B11" s="90"/>
      <c r="C11" s="90">
        <f>[1]Sheet1!C11</f>
        <v>500000</v>
      </c>
      <c r="D11" s="97"/>
      <c r="E11" s="97"/>
      <c r="F11" s="102" t="str">
        <f>[1]Sheet1!F11</f>
        <v>TBD</v>
      </c>
      <c r="G11" s="114">
        <f>[1]Sheet1!G11</f>
        <v>0</v>
      </c>
    </row>
    <row r="12" spans="1:7" x14ac:dyDescent="0.25">
      <c r="A12" s="84" t="str">
        <f>[1]Sheet1!A12</f>
        <v>Evolution Road</v>
      </c>
      <c r="B12" s="90">
        <f>[1]Sheet1!B12</f>
        <v>161000</v>
      </c>
      <c r="C12" s="90"/>
      <c r="D12" s="97"/>
      <c r="E12" s="97"/>
      <c r="F12" s="103" t="str">
        <f>[1]Sheet1!F12</f>
        <v>NA</v>
      </c>
    </row>
    <row r="13" spans="1:7" x14ac:dyDescent="0.25">
      <c r="A13" s="79" t="str">
        <f>[1]Sheet1!A13</f>
        <v>Draft Media Fees</v>
      </c>
      <c r="B13" s="90">
        <f>[1]Sheet1!B13</f>
        <v>2049000</v>
      </c>
      <c r="C13" s="90"/>
      <c r="D13" s="97"/>
      <c r="E13" s="97"/>
      <c r="F13" s="103" t="str">
        <f>[1]Sheet1!F13</f>
        <v>NA</v>
      </c>
    </row>
    <row r="14" spans="1:7" x14ac:dyDescent="0.25">
      <c r="A14" s="84" t="str">
        <f>[1]Sheet1!A14</f>
        <v>Unified Fees</v>
      </c>
      <c r="B14" s="91">
        <f>[1]Sheet1!B14</f>
        <v>3016000</v>
      </c>
      <c r="C14" s="90"/>
      <c r="D14" s="97"/>
      <c r="E14" s="97"/>
      <c r="F14" s="103" t="str">
        <f>[1]Sheet1!F14</f>
        <v>NA</v>
      </c>
    </row>
    <row r="15" spans="1:7" x14ac:dyDescent="0.25">
      <c r="A15" s="84" t="str">
        <f>[1]Sheet1!A15</f>
        <v>TelRx</v>
      </c>
      <c r="B15" s="90">
        <f>[1]Sheet1!B15</f>
        <v>100000</v>
      </c>
      <c r="C15" s="90"/>
      <c r="D15" s="97"/>
      <c r="E15" s="97"/>
      <c r="F15" s="103" t="str">
        <f>[1]Sheet1!F15</f>
        <v>NA</v>
      </c>
    </row>
    <row r="16" spans="1:7" x14ac:dyDescent="0.25">
      <c r="A16" s="84" t="str">
        <f>[1]Sheet1!A16</f>
        <v>Transperfect</v>
      </c>
      <c r="B16" s="90">
        <f>[1]Sheet1!B16</f>
        <v>80000</v>
      </c>
      <c r="C16" s="90"/>
      <c r="D16" s="97"/>
      <c r="E16" s="97"/>
      <c r="F16" s="103" t="str">
        <f>[1]Sheet1!F16</f>
        <v>Na</v>
      </c>
    </row>
    <row r="17" spans="1:6" x14ac:dyDescent="0.25">
      <c r="A17" s="84" t="str">
        <f>[1]Sheet1!A17</f>
        <v>Nutrio</v>
      </c>
      <c r="B17" s="90">
        <f>[1]Sheet1!B17</f>
        <v>100000</v>
      </c>
      <c r="C17" s="90"/>
      <c r="D17" s="97"/>
      <c r="E17" s="97"/>
      <c r="F17" s="103" t="str">
        <f>[1]Sheet1!F17</f>
        <v>Na</v>
      </c>
    </row>
    <row r="18" spans="1:6" x14ac:dyDescent="0.25">
      <c r="A18" s="84" t="str">
        <f>[1]Sheet1!A18</f>
        <v>Team Merck</v>
      </c>
      <c r="B18" s="90">
        <f>[1]Sheet1!B18</f>
        <v>849000</v>
      </c>
      <c r="C18" s="90"/>
      <c r="D18" s="97"/>
      <c r="E18" s="97"/>
      <c r="F18" s="103" t="str">
        <f>[1]Sheet1!F18</f>
        <v>Na</v>
      </c>
    </row>
    <row r="19" spans="1:6" x14ac:dyDescent="0.25">
      <c r="A19" s="79" t="str">
        <f>[1]Sheet1!A19</f>
        <v>iprospect</v>
      </c>
      <c r="B19" s="90">
        <f>[1]Sheet1!B19</f>
        <v>150000</v>
      </c>
      <c r="C19" s="90"/>
      <c r="D19" s="97"/>
      <c r="E19" s="97"/>
      <c r="F19" s="103" t="str">
        <f>[1]Sheet1!F19</f>
        <v>NA</v>
      </c>
    </row>
    <row r="20" spans="1:6" x14ac:dyDescent="0.25">
      <c r="A20" s="79" t="str">
        <f>[1]Sheet1!A20</f>
        <v>ComScore</v>
      </c>
      <c r="B20" s="90">
        <f>[1]Sheet1!B20</f>
        <v>78000</v>
      </c>
      <c r="C20" s="90"/>
      <c r="D20" s="97"/>
      <c r="E20" s="97"/>
      <c r="F20" s="103" t="str">
        <f>[1]Sheet1!F20</f>
        <v>NA</v>
      </c>
    </row>
    <row r="21" spans="1:6" x14ac:dyDescent="0.25">
      <c r="A21" s="79" t="str">
        <f>[1]Sheet1!A21</f>
        <v>Production (RRD, PI/MG, RM)</v>
      </c>
      <c r="B21" s="90">
        <f>[1]Sheet1!B21</f>
        <v>893000</v>
      </c>
      <c r="C21" s="90"/>
      <c r="D21" s="97"/>
      <c r="E21" s="97"/>
      <c r="F21" s="103" t="str">
        <f>[1]Sheet1!F21</f>
        <v>NA</v>
      </c>
    </row>
    <row r="22" spans="1:6" x14ac:dyDescent="0.25">
      <c r="A22" s="79" t="str">
        <f>[1]Sheet1!A22</f>
        <v>Relationship Marketing</v>
      </c>
      <c r="B22" s="90">
        <f>[1]Sheet1!B22</f>
        <v>500000</v>
      </c>
      <c r="C22" s="90"/>
      <c r="D22" s="97"/>
      <c r="E22" s="97"/>
      <c r="F22" s="103">
        <f>[1]Sheet1!F22</f>
        <v>3.4</v>
      </c>
    </row>
    <row r="23" spans="1:6" x14ac:dyDescent="0.25">
      <c r="A23" s="79" t="str">
        <f>[1]Sheet1!A23</f>
        <v>Pharmacy</v>
      </c>
      <c r="B23" s="90"/>
      <c r="C23" s="90"/>
      <c r="D23" s="97"/>
      <c r="E23" s="97"/>
      <c r="F23" s="103"/>
    </row>
    <row r="24" spans="1:6" x14ac:dyDescent="0.25">
      <c r="A24" s="78" t="str">
        <f>[1]Sheet1!A24</f>
        <v>Met-Mono POS (Catalina)</v>
      </c>
      <c r="B24" s="75"/>
      <c r="C24" s="90"/>
      <c r="D24" s="98">
        <f>[1]Sheet1!D24</f>
        <v>1200000</v>
      </c>
      <c r="E24" s="101"/>
      <c r="F24" s="103" t="str">
        <f>[1]Sheet1!F24</f>
        <v>~3</v>
      </c>
    </row>
    <row r="25" spans="1:6" x14ac:dyDescent="0.25">
      <c r="A25" s="78" t="str">
        <f>[1]Sheet1!A25</f>
        <v>Met+SU (Catalina)</v>
      </c>
      <c r="B25" s="75"/>
      <c r="C25" s="90"/>
      <c r="D25" s="98">
        <f>[1]Sheet1!D25</f>
        <v>900000</v>
      </c>
      <c r="E25" s="101"/>
      <c r="F25" s="103" t="str">
        <f>[1]Sheet1!F25</f>
        <v>~3</v>
      </c>
    </row>
    <row r="26" spans="1:6" x14ac:dyDescent="0.25">
      <c r="A26" s="78" t="str">
        <f>[1]Sheet1!A26</f>
        <v>Rx Edge</v>
      </c>
      <c r="B26" s="75"/>
      <c r="C26" s="90"/>
      <c r="D26" s="98">
        <f>[1]Sheet1!D26</f>
        <v>783000</v>
      </c>
      <c r="E26" s="101"/>
      <c r="F26" s="104" t="str">
        <f>[1]Sheet1!F26</f>
        <v>~3 or 4</v>
      </c>
    </row>
    <row r="27" spans="1:6" x14ac:dyDescent="0.25">
      <c r="A27" s="79" t="str">
        <f>[1]Sheet1!A27</f>
        <v>Strive For Your Goal Escrow</v>
      </c>
      <c r="B27" s="90">
        <f>[1]Sheet1!B27</f>
        <v>1500000</v>
      </c>
      <c r="C27" s="90"/>
      <c r="D27" s="97"/>
      <c r="E27" s="97"/>
      <c r="F27" s="103" t="str">
        <f>[1]Sheet1!F27</f>
        <v>NA</v>
      </c>
    </row>
    <row r="28" spans="1:6" x14ac:dyDescent="0.25">
      <c r="A28" s="79" t="str">
        <f>[1]Sheet1!A28</f>
        <v>Adherence</v>
      </c>
      <c r="B28" s="90"/>
      <c r="C28" s="90"/>
      <c r="D28" s="97"/>
      <c r="E28" s="97"/>
      <c r="F28" s="103"/>
    </row>
    <row r="29" spans="1:6" x14ac:dyDescent="0.25">
      <c r="A29" s="78" t="str">
        <f>[1]Sheet1!A29</f>
        <v>Catalina - POS</v>
      </c>
      <c r="B29" s="90"/>
      <c r="C29" s="90"/>
      <c r="D29" s="97"/>
      <c r="E29" s="97">
        <f>[1]Sheet1!E29</f>
        <v>2500000</v>
      </c>
      <c r="F29" s="103">
        <f>[1]Sheet1!F29</f>
        <v>3</v>
      </c>
    </row>
    <row r="30" spans="1:6" x14ac:dyDescent="0.25">
      <c r="A30" s="78" t="str">
        <f>[1]Sheet1!A30</f>
        <v xml:space="preserve">LDM - ScriptGuide (office comm) </v>
      </c>
      <c r="B30" s="90"/>
      <c r="C30" s="90"/>
      <c r="D30" s="97"/>
      <c r="E30" s="97">
        <f>[1]Sheet1!E30</f>
        <v>2250000</v>
      </c>
      <c r="F30" s="103">
        <f>[1]Sheet1!F30</f>
        <v>10</v>
      </c>
    </row>
    <row r="31" spans="1:6" x14ac:dyDescent="0.25">
      <c r="A31" s="78" t="str">
        <f>[1]Sheet1!A31</f>
        <v>LDM - CarePoints (POS)</v>
      </c>
      <c r="B31" s="90"/>
      <c r="C31" s="90"/>
      <c r="D31" s="97"/>
      <c r="E31" s="97">
        <f>[1]Sheet1!E31</f>
        <v>750000</v>
      </c>
      <c r="F31" s="103">
        <f>[1]Sheet1!F31</f>
        <v>3</v>
      </c>
    </row>
    <row r="32" spans="1:6" x14ac:dyDescent="0.25">
      <c r="A32" s="78" t="str">
        <f>[1]Sheet1!A32</f>
        <v>LDM - eRxing</v>
      </c>
      <c r="B32" s="90"/>
      <c r="C32" s="90"/>
      <c r="D32" s="97"/>
      <c r="E32" s="97">
        <f>[1]Sheet1!E32</f>
        <v>137610</v>
      </c>
      <c r="F32" s="103"/>
    </row>
    <row r="33" spans="1:7" x14ac:dyDescent="0.25">
      <c r="A33" s="78" t="str">
        <f>[1]Sheet1!A33</f>
        <v>Adheris - Letters from Pharmacy</v>
      </c>
      <c r="B33" s="90"/>
      <c r="C33" s="90"/>
      <c r="D33" s="97"/>
      <c r="E33" s="97">
        <f>[1]Sheet1!E33</f>
        <v>5000000</v>
      </c>
      <c r="F33" s="103">
        <f>[1]Sheet1!F33</f>
        <v>3.9</v>
      </c>
    </row>
    <row r="34" spans="1:7" x14ac:dyDescent="0.25">
      <c r="A34" s="78" t="str">
        <f>[1]Sheet1!A34</f>
        <v>CVS - Letters</v>
      </c>
      <c r="B34" s="90"/>
      <c r="C34" s="90"/>
      <c r="D34" s="97"/>
      <c r="E34" s="97">
        <f>[1]Sheet1!E34</f>
        <v>1418390</v>
      </c>
      <c r="F34" s="103">
        <f>[1]Sheet1!F34</f>
        <v>3.9</v>
      </c>
    </row>
    <row r="35" spans="1:7" x14ac:dyDescent="0.25">
      <c r="A35" s="78" t="str">
        <f>[1]Sheet1!A35</f>
        <v>Mscripts - mobile messaging</v>
      </c>
      <c r="B35" s="90"/>
      <c r="C35" s="90"/>
      <c r="D35" s="97"/>
      <c r="E35" s="97">
        <f>[1]Sheet1!E35</f>
        <v>419000</v>
      </c>
      <c r="F35" s="103" t="str">
        <f>[1]Sheet1!F35</f>
        <v>TBD</v>
      </c>
    </row>
    <row r="36" spans="1:7" x14ac:dyDescent="0.25">
      <c r="A36" s="78" t="str">
        <f>[1]Sheet1!A36</f>
        <v>Ateb - IVR</v>
      </c>
      <c r="B36" s="90"/>
      <c r="C36" s="90"/>
      <c r="D36" s="97"/>
      <c r="E36" s="97">
        <f>[1]Sheet1!E36</f>
        <v>300000</v>
      </c>
      <c r="F36" s="103" t="str">
        <f>[1]Sheet1!F36</f>
        <v>TBD</v>
      </c>
    </row>
    <row r="37" spans="1:7" x14ac:dyDescent="0.25">
      <c r="A37" s="78" t="str">
        <f>[1]Sheet1!A37</f>
        <v>Pleio - Consumer based call center</v>
      </c>
      <c r="B37" s="90"/>
      <c r="C37" s="90"/>
      <c r="D37" s="97"/>
      <c r="E37" s="97">
        <f>[1]Sheet1!E37</f>
        <v>2750000</v>
      </c>
      <c r="F37" s="103">
        <f>[1]Sheet1!F37</f>
        <v>3.5</v>
      </c>
    </row>
    <row r="38" spans="1:7" x14ac:dyDescent="0.25">
      <c r="A38" s="78" t="str">
        <f>[1]Sheet1!A38</f>
        <v>Dr. First/All Scripts - eRxing</v>
      </c>
      <c r="B38" s="90"/>
      <c r="C38" s="90"/>
      <c r="D38" s="97"/>
      <c r="E38" s="97">
        <f>[1]Sheet1!E38</f>
        <v>175000</v>
      </c>
      <c r="F38" s="103" t="str">
        <f>[1]Sheet1!F38</f>
        <v>TBD</v>
      </c>
    </row>
    <row r="39" spans="1:7" x14ac:dyDescent="0.25">
      <c r="A39" s="86" t="str">
        <f>[1]Sheet1!A39</f>
        <v>Total</v>
      </c>
      <c r="B39" s="92">
        <f>[1]Sheet1!B39</f>
        <v>9476000</v>
      </c>
      <c r="C39" s="92">
        <f>[1]Sheet1!C39</f>
        <v>21397219</v>
      </c>
      <c r="D39" s="99">
        <f>[1]Sheet1!D39</f>
        <v>2883000</v>
      </c>
      <c r="E39" s="99">
        <f>[1]Sheet1!E39</f>
        <v>15700000</v>
      </c>
      <c r="F39" s="105"/>
    </row>
    <row r="40" spans="1:7" x14ac:dyDescent="0.25">
      <c r="A40" s="86" t="str">
        <f>[1]Sheet1!A40</f>
        <v>Total Dollars for Consumer</v>
      </c>
      <c r="B40" s="93">
        <f>[1]Sheet1!B40</f>
        <v>33756219</v>
      </c>
      <c r="C40" s="77"/>
      <c r="D40" s="100"/>
      <c r="E40" s="100"/>
      <c r="F40" s="106"/>
      <c r="G40" s="76"/>
    </row>
    <row r="41" spans="1:7" x14ac:dyDescent="0.25">
      <c r="A41" s="86" t="str">
        <f>[1]Sheet1!A41</f>
        <v>Total Dollars for Adherence</v>
      </c>
      <c r="B41" s="94">
        <f>[1]Sheet1!B41</f>
        <v>15700000</v>
      </c>
      <c r="D41" s="100"/>
      <c r="E41" s="100"/>
      <c r="F41" s="106"/>
    </row>
    <row r="42" spans="1:7" x14ac:dyDescent="0.25">
      <c r="D42" s="100"/>
      <c r="E42" s="100"/>
      <c r="F42" s="106"/>
    </row>
    <row r="43" spans="1:7" x14ac:dyDescent="0.25">
      <c r="D43" s="100"/>
      <c r="E43" s="100"/>
      <c r="F43" s="106"/>
    </row>
    <row r="44" spans="1:7" x14ac:dyDescent="0.25">
      <c r="D44" s="100"/>
      <c r="E44" s="100"/>
      <c r="F44" s="107"/>
    </row>
    <row r="45" spans="1:7" x14ac:dyDescent="0.25">
      <c r="A45" s="82" t="str">
        <f>[1]Sheet1!A45</f>
        <v>Program</v>
      </c>
      <c r="B45" s="82" t="str">
        <f>[1]Sheet1!B45</f>
        <v>2013 Media Dollars</v>
      </c>
      <c r="D45" s="100"/>
      <c r="E45" s="100"/>
      <c r="F45" s="106"/>
    </row>
    <row r="46" spans="1:7" x14ac:dyDescent="0.25">
      <c r="A46" s="87" t="str">
        <f>[1]Sheet1!A46</f>
        <v>In-Office</v>
      </c>
      <c r="B46" s="90">
        <f>[1]Sheet1!B46</f>
        <v>4800000</v>
      </c>
      <c r="D46" s="100"/>
      <c r="E46" s="100"/>
      <c r="F46" s="106"/>
    </row>
    <row r="47" spans="1:7" x14ac:dyDescent="0.25">
      <c r="A47" s="87" t="str">
        <f>[1]Sheet1!A47</f>
        <v>Print</v>
      </c>
      <c r="B47" s="90">
        <f>[1]Sheet1!B47</f>
        <v>3000000</v>
      </c>
      <c r="D47" s="100"/>
      <c r="E47" s="100"/>
      <c r="F47" s="106"/>
    </row>
    <row r="48" spans="1:7" x14ac:dyDescent="0.25">
      <c r="A48" s="87" t="str">
        <f>[1]Sheet1!A48</f>
        <v>Display</v>
      </c>
      <c r="B48" s="90">
        <f>[1]Sheet1!B48</f>
        <v>3450000</v>
      </c>
      <c r="D48" s="100"/>
      <c r="E48" s="100"/>
      <c r="F48" s="106"/>
    </row>
    <row r="49" spans="1:6" x14ac:dyDescent="0.25">
      <c r="A49" s="80" t="str">
        <f>[1]Sheet1!A49</f>
        <v>Search</v>
      </c>
      <c r="B49" s="90">
        <f>[1]Sheet1!B49</f>
        <v>8454000</v>
      </c>
      <c r="D49" s="100"/>
      <c r="E49" s="100"/>
      <c r="F49" s="106"/>
    </row>
    <row r="50" spans="1:6" x14ac:dyDescent="0.25">
      <c r="A50" s="80" t="str">
        <f>[1]Sheet1!A50</f>
        <v>Real Age</v>
      </c>
      <c r="B50" s="90">
        <f>[1]Sheet1!B50</f>
        <v>500000</v>
      </c>
      <c r="D50" s="100"/>
      <c r="E50" s="100"/>
      <c r="F50" s="106"/>
    </row>
    <row r="51" spans="1:6" x14ac:dyDescent="0.25">
      <c r="A51" s="80" t="str">
        <f>[1]Sheet1!A51</f>
        <v>Quality Health</v>
      </c>
      <c r="B51" s="90">
        <f>[1]Sheet1!B51</f>
        <v>500000</v>
      </c>
      <c r="D51" s="100"/>
      <c r="E51" s="100"/>
      <c r="F51" s="106"/>
    </row>
    <row r="52" spans="1:6" x14ac:dyDescent="0.25">
      <c r="A52" s="81" t="str">
        <f>[1]Sheet1!A52</f>
        <v>Total</v>
      </c>
      <c r="B52" s="95">
        <f>[1]Sheet1!B52</f>
        <v>20704000</v>
      </c>
      <c r="D52" s="100"/>
      <c r="E52" s="100"/>
      <c r="F52" s="106"/>
    </row>
  </sheetData>
  <mergeCells count="1">
    <mergeCell ref="G2:G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/>
  </sheetViews>
  <sheetFormatPr defaultRowHeight="13.2" x14ac:dyDescent="0.25"/>
  <cols>
    <col min="1" max="1" width="18.109375" bestFit="1" customWidth="1"/>
    <col min="2" max="2" width="10.33203125" bestFit="1" customWidth="1"/>
    <col min="3" max="3" width="15.33203125" bestFit="1" customWidth="1"/>
    <col min="4" max="4" width="11.88671875" bestFit="1" customWidth="1"/>
    <col min="5" max="5" width="20.6640625" bestFit="1" customWidth="1"/>
    <col min="6" max="6" width="28.109375" bestFit="1" customWidth="1"/>
    <col min="7" max="7" width="26.44140625" bestFit="1" customWidth="1"/>
    <col min="8" max="8" width="16.109375" bestFit="1" customWidth="1"/>
    <col min="9" max="9" width="5" bestFit="1" customWidth="1"/>
    <col min="10" max="10" width="11.33203125" bestFit="1" customWidth="1"/>
    <col min="11" max="11" width="5.109375" bestFit="1" customWidth="1"/>
    <col min="12" max="12" width="13.5546875" bestFit="1" customWidth="1"/>
    <col min="13" max="13" width="25" bestFit="1" customWidth="1"/>
    <col min="14" max="14" width="21.5546875" bestFit="1" customWidth="1"/>
    <col min="15" max="15" width="19.109375" bestFit="1" customWidth="1"/>
    <col min="16" max="16" width="21.44140625" bestFit="1" customWidth="1"/>
    <col min="17" max="17" width="28.109375" bestFit="1" customWidth="1"/>
    <col min="18" max="18" width="37.44140625" bestFit="1" customWidth="1"/>
  </cols>
  <sheetData>
    <row r="1" spans="1:18" ht="14.4" thickTop="1" thickBot="1" x14ac:dyDescent="0.3">
      <c r="A1" s="62" t="s">
        <v>509</v>
      </c>
      <c r="B1" s="62" t="s">
        <v>510</v>
      </c>
      <c r="C1" s="62" t="s">
        <v>511</v>
      </c>
      <c r="D1" s="62" t="s">
        <v>512</v>
      </c>
      <c r="E1" s="62" t="s">
        <v>513</v>
      </c>
      <c r="F1" s="62" t="s">
        <v>514</v>
      </c>
      <c r="G1" s="62" t="s">
        <v>515</v>
      </c>
      <c r="H1" s="62" t="s">
        <v>516</v>
      </c>
      <c r="I1" s="62" t="s">
        <v>517</v>
      </c>
      <c r="J1" s="63" t="s">
        <v>518</v>
      </c>
      <c r="K1" s="62" t="s">
        <v>519</v>
      </c>
      <c r="L1" s="62" t="s">
        <v>520</v>
      </c>
      <c r="M1" s="62" t="s">
        <v>521</v>
      </c>
      <c r="N1" s="62" t="s">
        <v>522</v>
      </c>
      <c r="O1" s="62" t="s">
        <v>523</v>
      </c>
      <c r="P1" s="62" t="s">
        <v>524</v>
      </c>
      <c r="Q1" s="62" t="s">
        <v>525</v>
      </c>
      <c r="R1" s="64" t="s">
        <v>526</v>
      </c>
    </row>
    <row r="2" spans="1:18" ht="13.8" thickTop="1" x14ac:dyDescent="0.25">
      <c r="A2" s="65" t="str">
        <f>[2]Sheet1!B24</f>
        <v>JANUVIA/JANUMET</v>
      </c>
      <c r="B2" s="65" t="str">
        <f>[2]Sheet1!C24</f>
        <v>HCC</v>
      </c>
      <c r="C2" s="65" t="str">
        <f>[2]Sheet1!D24</f>
        <v>HCCNONTV</v>
      </c>
      <c r="D2" s="65" t="str">
        <f>[2]Sheet1!E24</f>
        <v>On-line</v>
      </c>
      <c r="E2" s="65" t="str">
        <f>[2]Sheet1!F24</f>
        <v>Google, Bing</v>
      </c>
      <c r="F2" s="65" t="str">
        <f>[2]Sheet1!G24</f>
        <v>Branded Paid Search</v>
      </c>
      <c r="G2" s="65"/>
      <c r="H2" s="65" t="str">
        <f>[2]Sheet1!I24</f>
        <v>MODELED</v>
      </c>
      <c r="I2" s="65">
        <f>[2]Sheet1!J24</f>
        <v>19.5</v>
      </c>
      <c r="J2" s="71" t="str">
        <f>[2]Sheet1!K24</f>
        <v>l</v>
      </c>
      <c r="K2" s="65">
        <f>[2]Sheet1!L24</f>
        <v>2012</v>
      </c>
      <c r="L2" s="65" t="str">
        <f>[2]Sheet1!M24</f>
        <v>JAN12-DEC12</v>
      </c>
      <c r="M2" s="65">
        <f>[2]Sheet1!N24</f>
        <v>106.19226540000001</v>
      </c>
      <c r="N2" s="65">
        <f>[2]Sheet1!O24</f>
        <v>5.4457572000000001</v>
      </c>
      <c r="O2" s="65">
        <f>[2]Sheet1!P24</f>
        <v>9.0762619999999998</v>
      </c>
      <c r="P2" s="65">
        <f>[2]Sheet1!Q24</f>
        <v>1107</v>
      </c>
      <c r="Q2" s="65" t="str">
        <f>[2]Sheet1!R24</f>
        <v>Branded Paid Search</v>
      </c>
      <c r="R2" s="66" t="str">
        <f>[2]Sheet1!S24</f>
        <v>Branded Paid Search, ROI 19.5:1</v>
      </c>
    </row>
    <row r="3" spans="1:18" x14ac:dyDescent="0.25">
      <c r="A3" s="67" t="str">
        <f>[2]Sheet1!B25</f>
        <v>JANUVIA/JANUMET</v>
      </c>
      <c r="B3" s="67" t="str">
        <f>[2]Sheet1!C25</f>
        <v>HCC</v>
      </c>
      <c r="C3" s="67" t="str">
        <f>[2]Sheet1!D25</f>
        <v>HCCNONTV</v>
      </c>
      <c r="D3" s="67" t="str">
        <f>[2]Sheet1!E25</f>
        <v>In-Office</v>
      </c>
      <c r="E3" s="67" t="str">
        <f>[2]Sheet1!F25</f>
        <v>AccentHealth</v>
      </c>
      <c r="F3" s="67" t="str">
        <f>[2]Sheet1!G25</f>
        <v>Waiting Room TV</v>
      </c>
      <c r="G3" s="67" t="str">
        <f>[2]Sheet1!H25</f>
        <v>Unbranded/I AM</v>
      </c>
      <c r="H3" s="67" t="str">
        <f>[2]Sheet1!I25</f>
        <v>MEASURED</v>
      </c>
      <c r="I3" s="67">
        <f>[2]Sheet1!J25</f>
        <v>8.4499999999999993</v>
      </c>
      <c r="J3" s="73" t="str">
        <f>[2]Sheet1!K25</f>
        <v>l</v>
      </c>
      <c r="K3" s="67">
        <f>[2]Sheet1!L25</f>
        <v>2011</v>
      </c>
      <c r="L3" s="67" t="str">
        <f>[2]Sheet1!M25</f>
        <v>JUL11-DEC11</v>
      </c>
      <c r="M3" s="67">
        <f>[2]Sheet1!N25</f>
        <v>3.5520999999999998</v>
      </c>
      <c r="N3" s="67">
        <f>[2]Sheet1!O25</f>
        <v>0.42030000000000001</v>
      </c>
      <c r="O3" s="67">
        <f>[2]Sheet1!P25</f>
        <v>0.7006</v>
      </c>
      <c r="P3" s="67">
        <f>[2]Sheet1!Q25</f>
        <v>1117.7796000000001</v>
      </c>
      <c r="Q3" s="67" t="str">
        <f>[2]Sheet1!R25</f>
        <v>AccentHealth Unbranded/I AM</v>
      </c>
      <c r="R3" s="68" t="str">
        <f>[2]Sheet1!S25</f>
        <v>AccentHealth Unbranded/I AM, ROI 8.5:1</v>
      </c>
    </row>
    <row r="4" spans="1:18" x14ac:dyDescent="0.25">
      <c r="A4" s="67" t="str">
        <f>[2]Sheet1!B26</f>
        <v>JANUVIA/JANUMET</v>
      </c>
      <c r="B4" s="67" t="str">
        <f>[2]Sheet1!C26</f>
        <v>HCC</v>
      </c>
      <c r="C4" s="67" t="str">
        <f>[2]Sheet1!D26</f>
        <v>HCCNONTV</v>
      </c>
      <c r="D4" s="67" t="str">
        <f>[2]Sheet1!E26</f>
        <v>On-line</v>
      </c>
      <c r="E4" s="67" t="str">
        <f>[2]Sheet1!F26</f>
        <v>Various</v>
      </c>
      <c r="F4" s="67" t="str">
        <f>[2]Sheet1!G26</f>
        <v>Branded &amp; Unbranded Display</v>
      </c>
      <c r="G4" s="67"/>
      <c r="H4" s="67" t="str">
        <f>[2]Sheet1!I26</f>
        <v>MODELED</v>
      </c>
      <c r="I4" s="67">
        <f>[2]Sheet1!J26</f>
        <v>6</v>
      </c>
      <c r="J4" s="72" t="str">
        <f>[2]Sheet1!K26</f>
        <v>l</v>
      </c>
      <c r="K4" s="67">
        <f>[2]Sheet1!L26</f>
        <v>2012</v>
      </c>
      <c r="L4" s="67" t="str">
        <f>[2]Sheet1!M26</f>
        <v>JAN12-DEC12</v>
      </c>
      <c r="M4" s="67">
        <f>[2]Sheet1!N26</f>
        <v>1.9407923999999999</v>
      </c>
      <c r="N4" s="67">
        <f>[2]Sheet1!O26</f>
        <v>0.32346540000000001</v>
      </c>
      <c r="O4" s="67">
        <f>[2]Sheet1!P26</f>
        <v>0.53910899999999995</v>
      </c>
      <c r="P4" s="67">
        <f>[2]Sheet1!Q26</f>
        <v>1107</v>
      </c>
      <c r="Q4" s="67" t="str">
        <f>[2]Sheet1!R26</f>
        <v>Branded &amp; Unbranded Display</v>
      </c>
      <c r="R4" s="68" t="str">
        <f>[2]Sheet1!S26</f>
        <v>Branded &amp; Unbranded Display, ROI 6:1</v>
      </c>
    </row>
    <row r="5" spans="1:18" x14ac:dyDescent="0.25">
      <c r="A5" s="67" t="str">
        <f>[2]Sheet1!B27</f>
        <v>JANUVIA/JANUMET</v>
      </c>
      <c r="B5" s="67" t="str">
        <f>[2]Sheet1!C27</f>
        <v>HCC</v>
      </c>
      <c r="C5" s="67" t="str">
        <f>[2]Sheet1!D27</f>
        <v>HCCNONTV</v>
      </c>
      <c r="D5" s="67" t="str">
        <f>[2]Sheet1!E27</f>
        <v>In-Office</v>
      </c>
      <c r="E5" s="67" t="str">
        <f>[2]Sheet1!F27</f>
        <v>Phreesia</v>
      </c>
      <c r="F5" s="67" t="str">
        <f>[2]Sheet1!G27</f>
        <v>Branded in-office program</v>
      </c>
      <c r="G5" s="67"/>
      <c r="H5" s="67" t="str">
        <f>[2]Sheet1!I27</f>
        <v>MODELED</v>
      </c>
      <c r="I5" s="67">
        <f>[2]Sheet1!J27</f>
        <v>3.9</v>
      </c>
      <c r="J5" s="72" t="str">
        <f>[2]Sheet1!K27</f>
        <v>l</v>
      </c>
      <c r="K5" s="67">
        <f>[2]Sheet1!L27</f>
        <v>2012</v>
      </c>
      <c r="L5" s="67" t="str">
        <f>[2]Sheet1!M27</f>
        <v>JAN12-DEC12</v>
      </c>
      <c r="M5" s="67">
        <f>[2]Sheet1!N27</f>
        <v>1.34667</v>
      </c>
      <c r="N5" s="67">
        <f>[2]Sheet1!O27</f>
        <v>0.3453</v>
      </c>
      <c r="O5" s="67">
        <f>[2]Sheet1!P27</f>
        <v>0.57550000000000001</v>
      </c>
      <c r="P5" s="67">
        <f>[2]Sheet1!Q27</f>
        <v>1107</v>
      </c>
      <c r="Q5" s="67" t="str">
        <f>[2]Sheet1!R27</f>
        <v>Phreesia</v>
      </c>
      <c r="R5" s="68" t="str">
        <f>[2]Sheet1!S27</f>
        <v>Phreesia, ROI 3.9:1</v>
      </c>
    </row>
    <row r="6" spans="1:18" x14ac:dyDescent="0.25">
      <c r="A6" s="67" t="str">
        <f>[2]Sheet1!B28</f>
        <v>JANUVIA/JANUMET</v>
      </c>
      <c r="B6" s="67" t="str">
        <f>[2]Sheet1!C28</f>
        <v>HCC</v>
      </c>
      <c r="C6" s="67" t="str">
        <f>[2]Sheet1!D28</f>
        <v>HCCNONTV</v>
      </c>
      <c r="D6" s="67" t="str">
        <f>[2]Sheet1!E28</f>
        <v>RM Program</v>
      </c>
      <c r="E6" s="67" t="str">
        <f>[2]Sheet1!F28</f>
        <v>Harte Hanks</v>
      </c>
      <c r="F6" s="67" t="str">
        <f>[2]Sheet1!G28</f>
        <v>Conversion/ Adherance Program</v>
      </c>
      <c r="G6" s="67"/>
      <c r="H6" s="67" t="str">
        <f>[2]Sheet1!I28</f>
        <v>MODELED</v>
      </c>
      <c r="I6" s="67">
        <f>[2]Sheet1!J28</f>
        <v>3.4</v>
      </c>
      <c r="J6" s="72" t="str">
        <f>[2]Sheet1!K28</f>
        <v>l</v>
      </c>
      <c r="K6" s="67">
        <f>[2]Sheet1!L28</f>
        <v>2012</v>
      </c>
      <c r="L6" s="67" t="str">
        <f>[2]Sheet1!M28</f>
        <v>JAN12-DEC12</v>
      </c>
      <c r="M6" s="67">
        <f>[2]Sheet1!N28</f>
        <v>0.98385119999999993</v>
      </c>
      <c r="N6" s="67">
        <f>[2]Sheet1!O28</f>
        <v>0.28936800000000001</v>
      </c>
      <c r="O6" s="67">
        <f>[2]Sheet1!P28</f>
        <v>0.48227999999999999</v>
      </c>
      <c r="P6" s="67">
        <f>[2]Sheet1!Q28</f>
        <v>1107</v>
      </c>
      <c r="Q6" s="67" t="str">
        <f>[2]Sheet1!R28</f>
        <v>Conversion/ Adherance Program</v>
      </c>
      <c r="R6" s="68" t="str">
        <f>[2]Sheet1!S28</f>
        <v>Conversion/ Adherance Program, ROI 3.4:1</v>
      </c>
    </row>
    <row r="7" spans="1:18" x14ac:dyDescent="0.25">
      <c r="A7" s="67" t="str">
        <f>[2]Sheet1!B29</f>
        <v>JANUVIA/JANUMET</v>
      </c>
      <c r="B7" s="67" t="str">
        <f>[2]Sheet1!C29</f>
        <v>HCP</v>
      </c>
      <c r="C7" s="67" t="str">
        <f>[2]Sheet1!D29</f>
        <v>NONPERSONAL</v>
      </c>
      <c r="D7" s="67" t="str">
        <f>[2]Sheet1!E29</f>
        <v>Non-personal</v>
      </c>
      <c r="E7" s="67" t="str">
        <f>[2]Sheet1!F29</f>
        <v>HealthyAdviceNetworks</v>
      </c>
      <c r="F7" s="67" t="str">
        <f>[2]Sheet1!G29</f>
        <v>Back-Office TV</v>
      </c>
      <c r="G7" s="67" t="str">
        <f>[2]Sheet1!H29</f>
        <v>PracticeWire - Back Office TV</v>
      </c>
      <c r="H7" s="67" t="str">
        <f>[2]Sheet1!I29</f>
        <v>MEASURED</v>
      </c>
      <c r="I7" s="67">
        <f>[2]Sheet1!J29</f>
        <v>8.9700000000000006</v>
      </c>
      <c r="J7" s="73" t="str">
        <f>[2]Sheet1!K29</f>
        <v>l</v>
      </c>
      <c r="K7" s="67">
        <f>[2]Sheet1!L29</f>
        <v>2011</v>
      </c>
      <c r="L7" s="67" t="str">
        <f>[2]Sheet1!M29</f>
        <v>AUG10-FEB12</v>
      </c>
      <c r="M7" s="67">
        <f>[2]Sheet1!N29</f>
        <v>5.3838999999999997</v>
      </c>
      <c r="N7" s="67">
        <f>[2]Sheet1!O29</f>
        <v>0.60019999999999996</v>
      </c>
      <c r="O7" s="67">
        <f>[2]Sheet1!P29</f>
        <v>1.0003</v>
      </c>
      <c r="P7" s="67">
        <f>[2]Sheet1!Q29</f>
        <v>1117.7796000000001</v>
      </c>
      <c r="Q7" s="67" t="str">
        <f>[2]Sheet1!R29</f>
        <v>Practice Wire Back-Office TV</v>
      </c>
      <c r="R7" s="68" t="str">
        <f>[2]Sheet1!S29</f>
        <v>Practice Wire Back-Office TV, ROI 9:1</v>
      </c>
    </row>
    <row r="8" spans="1:18" x14ac:dyDescent="0.25">
      <c r="A8" s="67" t="str">
        <f>[2]Sheet1!B30</f>
        <v>JANUVIA/JANUMET</v>
      </c>
      <c r="B8" s="67" t="str">
        <f>[2]Sheet1!C30</f>
        <v>HCP</v>
      </c>
      <c r="C8" s="67" t="str">
        <f>[2]Sheet1!D30</f>
        <v>FACETOFACE</v>
      </c>
      <c r="D8" s="67" t="str">
        <f>[2]Sheet1!E30</f>
        <v>MMF</v>
      </c>
      <c r="E8" s="67" t="str">
        <f>[2]Sheet1!F30</f>
        <v>Merck</v>
      </c>
      <c r="F8" s="67" t="str">
        <f>[2]Sheet1!G30</f>
        <v>PDG</v>
      </c>
      <c r="G8" s="67"/>
      <c r="H8" s="67" t="str">
        <f>[2]Sheet1!I30</f>
        <v>MEASURED</v>
      </c>
      <c r="I8" s="67">
        <f>[2]Sheet1!J30</f>
        <v>3.4</v>
      </c>
      <c r="J8" s="73" t="str">
        <f>[2]Sheet1!K30</f>
        <v>l</v>
      </c>
      <c r="K8" s="67">
        <f>[2]Sheet1!L30</f>
        <v>2011</v>
      </c>
      <c r="L8" s="67" t="str">
        <f>[2]Sheet1!M30</f>
        <v>DEC10-NOV11</v>
      </c>
      <c r="M8" s="67">
        <f>[2]Sheet1!N30</f>
        <v>4.5049999999999999</v>
      </c>
      <c r="N8" s="67">
        <f>[2]Sheet1!O30</f>
        <v>1.3264</v>
      </c>
      <c r="O8" s="67">
        <f>[2]Sheet1!P30</f>
        <v>2.2107000000000001</v>
      </c>
      <c r="P8" s="67">
        <f>[2]Sheet1!Q30</f>
        <v>1118</v>
      </c>
      <c r="Q8" s="67" t="str">
        <f>[2]Sheet1!R30</f>
        <v>PDG</v>
      </c>
      <c r="R8" s="68" t="str">
        <f>[2]Sheet1!S30</f>
        <v>PDG, ROI 3.4:1</v>
      </c>
    </row>
    <row r="9" spans="1:18" x14ac:dyDescent="0.25">
      <c r="A9" s="67" t="str">
        <f>[2]Sheet1!B31</f>
        <v>JANUVIA/JANUMET</v>
      </c>
      <c r="B9" s="67" t="str">
        <f>[2]Sheet1!C31</f>
        <v>HCP</v>
      </c>
      <c r="C9" s="67" t="str">
        <f>[2]Sheet1!D31</f>
        <v>FACETOFACE</v>
      </c>
      <c r="D9" s="67" t="str">
        <f>[2]Sheet1!E31</f>
        <v>MMF</v>
      </c>
      <c r="E9" s="67" t="str">
        <f>[2]Sheet1!F31</f>
        <v>Merck</v>
      </c>
      <c r="F9" s="67" t="str">
        <f>[2]Sheet1!G31</f>
        <v>PFI</v>
      </c>
      <c r="G9" s="67"/>
      <c r="H9" s="67" t="str">
        <f>[2]Sheet1!I31</f>
        <v>MEASURED</v>
      </c>
      <c r="I9" s="67">
        <f>[2]Sheet1!J31</f>
        <v>2.04</v>
      </c>
      <c r="J9" s="73" t="str">
        <f>[2]Sheet1!K31</f>
        <v>l</v>
      </c>
      <c r="K9" s="67">
        <f>[2]Sheet1!L31</f>
        <v>2011</v>
      </c>
      <c r="L9" s="67" t="str">
        <f>[2]Sheet1!M31</f>
        <v>DEC10-NOV11</v>
      </c>
      <c r="M9" s="67">
        <f>[2]Sheet1!N31</f>
        <v>0.28249999999999997</v>
      </c>
      <c r="N9" s="67">
        <f>[2]Sheet1!O31</f>
        <v>0.1381</v>
      </c>
      <c r="O9" s="67">
        <f>[2]Sheet1!P31</f>
        <v>0.23019999999999999</v>
      </c>
      <c r="P9" s="67">
        <f>[2]Sheet1!Q31</f>
        <v>1118</v>
      </c>
      <c r="Q9" s="67" t="str">
        <f>[2]Sheet1!R31</f>
        <v>PFI</v>
      </c>
      <c r="R9" s="68" t="str">
        <f>[2]Sheet1!S31</f>
        <v>PFI, ROI 2:1</v>
      </c>
    </row>
    <row r="10" spans="1:18" ht="13.8" thickBot="1" x14ac:dyDescent="0.3">
      <c r="A10" s="69" t="str">
        <f>[2]Sheet1!B32</f>
        <v>JANUVIA/JANUMET</v>
      </c>
      <c r="B10" s="69" t="str">
        <f>[2]Sheet1!C32</f>
        <v>HCP</v>
      </c>
      <c r="C10" s="69" t="str">
        <f>[2]Sheet1!D32</f>
        <v>FACETOFACE</v>
      </c>
      <c r="D10" s="69" t="str">
        <f>[2]Sheet1!E32</f>
        <v>MMF</v>
      </c>
      <c r="E10" s="69" t="str">
        <f>[2]Sheet1!F32</f>
        <v>Merck</v>
      </c>
      <c r="F10" s="69" t="str">
        <f>[2]Sheet1!G32</f>
        <v>LECTURE</v>
      </c>
      <c r="G10" s="69"/>
      <c r="H10" s="69" t="str">
        <f>[2]Sheet1!I32</f>
        <v>MEASURED</v>
      </c>
      <c r="I10" s="69">
        <f>[2]Sheet1!J32</f>
        <v>1.66</v>
      </c>
      <c r="J10" s="74" t="str">
        <f>[2]Sheet1!K32</f>
        <v>l</v>
      </c>
      <c r="K10" s="69">
        <f>[2]Sheet1!L32</f>
        <v>2011</v>
      </c>
      <c r="L10" s="69" t="str">
        <f>[2]Sheet1!M32</f>
        <v>DEC10-NOV11</v>
      </c>
      <c r="M10" s="69">
        <f>[2]Sheet1!N32</f>
        <v>2.1132</v>
      </c>
      <c r="N10" s="69">
        <f>[2]Sheet1!O32</f>
        <v>1.2728999999999999</v>
      </c>
      <c r="O10" s="69">
        <f>[2]Sheet1!P32</f>
        <v>2.1215999999999999</v>
      </c>
      <c r="P10" s="69">
        <f>[2]Sheet1!Q32</f>
        <v>1118</v>
      </c>
      <c r="Q10" s="69" t="str">
        <f>[2]Sheet1!R32</f>
        <v>LECTURE</v>
      </c>
      <c r="R10" s="70" t="str">
        <f>[2]Sheet1!S32</f>
        <v>LECTURE, ROI 1.7:1</v>
      </c>
    </row>
    <row r="11" spans="1:18" ht="13.8" thickTop="1" x14ac:dyDescent="0.25"/>
  </sheetData>
  <conditionalFormatting sqref="J2:J10">
    <cfRule type="expression" dxfId="1" priority="3" stopIfTrue="1">
      <formula>$I2="MEASURED"</formula>
    </cfRule>
    <cfRule type="expression" dxfId="0" priority="4" stopIfTrue="1">
      <formula>$I2="MODELED"</formula>
    </cfRule>
  </conditionalFormatting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22" sqref="C22"/>
    </sheetView>
  </sheetViews>
  <sheetFormatPr defaultRowHeight="13.2" x14ac:dyDescent="0.25"/>
  <cols>
    <col min="1" max="1" width="15.21875" customWidth="1"/>
    <col min="2" max="2" width="24.109375" customWidth="1"/>
    <col min="3" max="3" width="38.44140625" customWidth="1"/>
    <col min="4" max="4" width="15.77734375" customWidth="1"/>
  </cols>
  <sheetData>
    <row r="1" spans="1:4" x14ac:dyDescent="0.25">
      <c r="A1" s="117" t="s">
        <v>503</v>
      </c>
      <c r="B1" s="117" t="s">
        <v>469</v>
      </c>
      <c r="C1" s="117" t="s">
        <v>504</v>
      </c>
      <c r="D1" s="115" t="s">
        <v>327</v>
      </c>
    </row>
    <row r="2" spans="1:4" x14ac:dyDescent="0.25">
      <c r="A2" s="75" t="s">
        <v>67</v>
      </c>
      <c r="B2" s="75" t="s">
        <v>472</v>
      </c>
      <c r="C2" s="75" t="s">
        <v>68</v>
      </c>
      <c r="D2" s="116">
        <v>2457983.08</v>
      </c>
    </row>
    <row r="3" spans="1:4" x14ac:dyDescent="0.25">
      <c r="A3" s="75" t="s">
        <v>69</v>
      </c>
      <c r="B3" s="75" t="s">
        <v>472</v>
      </c>
      <c r="C3" s="75" t="s">
        <v>70</v>
      </c>
      <c r="D3" s="116">
        <v>3799843.74</v>
      </c>
    </row>
    <row r="4" spans="1:4" x14ac:dyDescent="0.25">
      <c r="A4" s="75" t="s">
        <v>71</v>
      </c>
      <c r="B4" s="75" t="s">
        <v>472</v>
      </c>
      <c r="C4" s="75" t="s">
        <v>72</v>
      </c>
      <c r="D4" s="116">
        <v>11812460.41</v>
      </c>
    </row>
    <row r="5" spans="1:4" x14ac:dyDescent="0.25">
      <c r="A5" s="75" t="s">
        <v>73</v>
      </c>
      <c r="B5" s="75" t="s">
        <v>472</v>
      </c>
      <c r="C5" s="75" t="s">
        <v>74</v>
      </c>
      <c r="D5" s="116">
        <v>5993525.5</v>
      </c>
    </row>
    <row r="6" spans="1:4" x14ac:dyDescent="0.25">
      <c r="A6" s="75" t="s">
        <v>75</v>
      </c>
      <c r="B6" s="75" t="s">
        <v>472</v>
      </c>
      <c r="C6" s="75" t="s">
        <v>76</v>
      </c>
      <c r="D6" s="116">
        <v>0</v>
      </c>
    </row>
    <row r="7" spans="1:4" x14ac:dyDescent="0.25">
      <c r="A7" s="75" t="s">
        <v>77</v>
      </c>
      <c r="B7" s="75" t="s">
        <v>472</v>
      </c>
      <c r="C7" s="75" t="s">
        <v>78</v>
      </c>
      <c r="D7" s="116">
        <v>210310.5</v>
      </c>
    </row>
    <row r="8" spans="1:4" x14ac:dyDescent="0.25">
      <c r="A8" s="118" t="s">
        <v>79</v>
      </c>
      <c r="B8" s="118" t="s">
        <v>472</v>
      </c>
      <c r="C8" s="118" t="s">
        <v>80</v>
      </c>
      <c r="D8" s="119">
        <v>3375273.77</v>
      </c>
    </row>
    <row r="9" spans="1:4" x14ac:dyDescent="0.25">
      <c r="A9" s="118" t="s">
        <v>81</v>
      </c>
      <c r="B9" s="118" t="s">
        <v>472</v>
      </c>
      <c r="C9" s="118" t="s">
        <v>82</v>
      </c>
      <c r="D9" s="119">
        <v>429442.44</v>
      </c>
    </row>
  </sheetData>
  <pageMargins left="0.7" right="0.7" top="0.75" bottom="0.75" header="0.3" footer="0.3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5FBBEA3C5F5644A49B70861B1ADB55" ma:contentTypeVersion="2" ma:contentTypeDescription="Create a new document." ma:contentTypeScope="" ma:versionID="2b0006bbd9f2da8324d258a954988f5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0c99fb606c2ab1c7c85e11f6b4573c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5A3C41-E1C8-4663-BF2D-46DA33C88D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0351E8F-4C1F-4332-8650-4C02505394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618CB7-535D-469E-9968-95A8F03569CD}">
  <ds:schemaRefs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 by Area (Jane)</vt:lpstr>
      <vt:lpstr>Summary by Area</vt:lpstr>
      <vt:lpstr>Summary by Initial</vt:lpstr>
      <vt:lpstr>DAVID1 2013 SAP Numbers</vt:lpstr>
      <vt:lpstr>2013 AB Extract</vt:lpstr>
      <vt:lpstr>Sheet1</vt:lpstr>
      <vt:lpstr>'Summary by Area (Jane)'!Print_Area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Folske, Jane Cynthia</dc:creator>
  <cp:lastModifiedBy>Merck &amp; Co., Inc.</cp:lastModifiedBy>
  <cp:lastPrinted>2013-05-07T17:25:28Z</cp:lastPrinted>
  <dcterms:created xsi:type="dcterms:W3CDTF">2013-02-04T17:07:53Z</dcterms:created>
  <dcterms:modified xsi:type="dcterms:W3CDTF">2013-05-07T19:59:56Z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-1966449131</vt:i4>
  </property>
  <property fmtid="{D5CDD505-2E9C-101B-9397-08002B2CF9AE}" pid="3" name="_NewReviewCycle">
    <vt:lpwstr/>
  </property>
  <property fmtid="{D5CDD505-2E9C-101B-9397-08002B2CF9AE}" pid="4" name="_EmailSubject">
    <vt:lpwstr>February Mid Month Promotion Expense Report</vt:lpwstr>
  </property>
  <property fmtid="{D5CDD505-2E9C-101B-9397-08002B2CF9AE}" pid="5" name="_AuthorEmail">
    <vt:lpwstr>donald_miles@merck.com</vt:lpwstr>
  </property>
  <property fmtid="{D5CDD505-2E9C-101B-9397-08002B2CF9AE}" pid="6" name="_AuthorEmailDisplayName">
    <vt:lpwstr>Miles, Donald</vt:lpwstr>
  </property>
  <property fmtid="{D5CDD505-2E9C-101B-9397-08002B2CF9AE}" pid="7" name="_ReviewingToolsShownOnce">
    <vt:lpwstr/>
  </property>
  <property fmtid="{D5CDD505-2E9C-101B-9397-08002B2CF9AE}" pid="8" name="URL">
    <vt:lpwstr/>
  </property>
  <property fmtid="{D5CDD505-2E9C-101B-9397-08002B2CF9AE}" pid="9" name="ContentTypeId">
    <vt:lpwstr>0x010100DC5FBBEA3C5F5644A49B70861B1ADB55</vt:lpwstr>
  </property>
  <property fmtid="{D5CDD505-2E9C-101B-9397-08002B2CF9AE}" pid="10" name="ContentType">
    <vt:lpwstr>Document</vt:lpwstr>
  </property>
  <property fmtid="{D5CDD505-2E9C-101B-9397-08002B2CF9AE}" pid="11" name="Asset Classification">
    <vt:lpwstr/>
  </property>
  <property fmtid="{D5CDD505-2E9C-101B-9397-08002B2CF9AE}" pid="12" name="Sensitivity Classification">
    <vt:lpwstr/>
  </property>
</Properties>
</file>