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5300" windowHeight="9000" activeTab="1"/>
  </bookViews>
  <sheets>
    <sheet name="sas_mdl_est" sheetId="2" r:id="rId1"/>
    <sheet name="MMF Response Curve" sheetId="3" r:id="rId2"/>
    <sheet name="Reach Segment Models" sheetId="4" r:id="rId3"/>
  </sheets>
  <definedNames>
    <definedName name="IDX" localSheetId="0">sas_mdl_est!$A$1</definedName>
  </definedNames>
  <calcPr calcId="145621"/>
</workbook>
</file>

<file path=xl/calcChain.xml><?xml version="1.0" encoding="utf-8"?>
<calcChain xmlns="http://schemas.openxmlformats.org/spreadsheetml/2006/main">
  <c r="O6" i="3" l="1"/>
  <c r="F11" i="3" l="1"/>
  <c r="G24" i="3" l="1"/>
  <c r="G23" i="3"/>
  <c r="G22" i="3"/>
  <c r="G21" i="3"/>
  <c r="B13" i="3" s="1"/>
  <c r="G20" i="3"/>
  <c r="G19" i="3"/>
  <c r="K9" i="4" l="1"/>
  <c r="K8" i="4"/>
  <c r="J9" i="4"/>
  <c r="J8" i="4"/>
  <c r="C10" i="4"/>
  <c r="H9" i="4"/>
  <c r="H8" i="4"/>
  <c r="B10" i="4"/>
  <c r="D11" i="3"/>
  <c r="D10" i="3"/>
  <c r="C10" i="3"/>
  <c r="C11" i="3" s="1"/>
  <c r="B10" i="3"/>
  <c r="D9" i="3"/>
  <c r="C9" i="3"/>
  <c r="B9" i="3"/>
  <c r="B11" i="3"/>
  <c r="H12" i="3"/>
  <c r="B5" i="3" s="1"/>
  <c r="C21" i="3" l="1"/>
  <c r="H10" i="4"/>
  <c r="I8" i="4" s="1"/>
  <c r="B12" i="3"/>
  <c r="C4" i="3"/>
  <c r="B7" i="3"/>
  <c r="B6" i="3"/>
  <c r="B21" i="3" s="1"/>
  <c r="C23" i="3" l="1"/>
  <c r="C20" i="3"/>
  <c r="C24" i="3"/>
  <c r="C22" i="3"/>
  <c r="I9" i="4"/>
  <c r="B20" i="3"/>
  <c r="B23" i="3"/>
  <c r="B22" i="3"/>
  <c r="B24" i="3"/>
  <c r="B19" i="3"/>
</calcChain>
</file>

<file path=xl/sharedStrings.xml><?xml version="1.0" encoding="utf-8"?>
<sst xmlns="http://schemas.openxmlformats.org/spreadsheetml/2006/main" count="1023" uniqueCount="170">
  <si>
    <t>The SAS System</t>
  </si>
  <si>
    <t>MODEL</t>
  </si>
  <si>
    <t>LEVEL</t>
  </si>
  <si>
    <t>EVENT_TYPE_CD</t>
  </si>
  <si>
    <t>CAT</t>
  </si>
  <si>
    <t>SPEC</t>
  </si>
  <si>
    <t>USCOCOG</t>
  </si>
  <si>
    <t>VENUE_TYPE_CD</t>
  </si>
  <si>
    <t>USCOCLUS</t>
  </si>
  <si>
    <t>FULL_ESTIMATE</t>
  </si>
  <si>
    <t>75% Lower Confidence</t>
  </si>
  <si>
    <t>Limit</t>
  </si>
  <si>
    <t>75% Upper Confidence</t>
  </si>
  <si>
    <t>Chi-Square</t>
  </si>
  <si>
    <t>Pr &gt; ChiSq</t>
  </si>
  <si>
    <t>FULLDTL_ESTIMATE</t>
  </si>
  <si>
    <t>DTL_ESTIMATE</t>
  </si>
  <si>
    <t>FULL_OBSUSED</t>
  </si>
  <si>
    <t>DTL_OBSUSED</t>
  </si>
  <si>
    <t>PROD_POSTMEAN</t>
  </si>
  <si>
    <t>FULL_ESTADJ</t>
  </si>
  <si>
    <t>FULLDTL_ESTADJ</t>
  </si>
  <si>
    <t>DTL_ESTADJ</t>
  </si>
  <si>
    <t>FULL_LOWADJ</t>
  </si>
  <si>
    <t>FULL_UPPADJ</t>
  </si>
  <si>
    <t>POI_COMBINED</t>
  </si>
  <si>
    <t>ALL</t>
  </si>
  <si>
    <t>&lt;.0001</t>
  </si>
  <si>
    <t>POI_CLUSTER</t>
  </si>
  <si>
    <t>C1</t>
  </si>
  <si>
    <t>C2</t>
  </si>
  <si>
    <t>C3</t>
  </si>
  <si>
    <t>POI_VENUE</t>
  </si>
  <si>
    <t>IN</t>
  </si>
  <si>
    <t>OUT</t>
  </si>
  <si>
    <t>POI_COG</t>
  </si>
  <si>
    <t>NC</t>
  </si>
  <si>
    <t>NE</t>
  </si>
  <si>
    <t>SE</t>
  </si>
  <si>
    <t>WE</t>
  </si>
  <si>
    <t>POI_CR</t>
  </si>
  <si>
    <t>A1</t>
  </si>
  <si>
    <t>A2</t>
  </si>
  <si>
    <t>A3</t>
  </si>
  <si>
    <t>B</t>
  </si>
  <si>
    <t>C</t>
  </si>
  <si>
    <t>D</t>
  </si>
  <si>
    <t>POI_SPEC</t>
  </si>
  <si>
    <t>PC</t>
  </si>
  <si>
    <t>SP</t>
  </si>
  <si>
    <t>POI_HEL</t>
  </si>
  <si>
    <t>LECTURE_ALL</t>
  </si>
  <si>
    <t>LECTURE</t>
  </si>
  <si>
    <t>POI_HELCLUS</t>
  </si>
  <si>
    <t>LECTURE_C1</t>
  </si>
  <si>
    <t>LECTURE_C2</t>
  </si>
  <si>
    <t>LECTURE_C3</t>
  </si>
  <si>
    <t>POI_HELVENUE</t>
  </si>
  <si>
    <t>LECTURE_IN</t>
  </si>
  <si>
    <t>LECTURE_OUT</t>
  </si>
  <si>
    <t>POI_HELCOG</t>
  </si>
  <si>
    <t>LECTURE_NC</t>
  </si>
  <si>
    <t>LECTURE_NE</t>
  </si>
  <si>
    <t>LECTURE_SE</t>
  </si>
  <si>
    <t>LECTURE_WE</t>
  </si>
  <si>
    <t>POI_HELCR</t>
  </si>
  <si>
    <t>POI_HELSPEC</t>
  </si>
  <si>
    <t>PDG_ALL</t>
  </si>
  <si>
    <t>PDG</t>
  </si>
  <si>
    <t>PDG_C1</t>
  </si>
  <si>
    <t>PDG_C2</t>
  </si>
  <si>
    <t>PDG_C3</t>
  </si>
  <si>
    <t>PDG_IN</t>
  </si>
  <si>
    <t>PDG_OUT</t>
  </si>
  <si>
    <t>PDG_NC</t>
  </si>
  <si>
    <t>PDG_NE</t>
  </si>
  <si>
    <t>PDG_SE</t>
  </si>
  <si>
    <t>PDG_WE</t>
  </si>
  <si>
    <t>PFI_ALL</t>
  </si>
  <si>
    <t>PFI</t>
  </si>
  <si>
    <t>PFI_C1</t>
  </si>
  <si>
    <t>PFI_C2</t>
  </si>
  <si>
    <t>.</t>
  </si>
  <si>
    <t>PFI_C3</t>
  </si>
  <si>
    <t>PFI_IN</t>
  </si>
  <si>
    <t>PFI_OUT</t>
  </si>
  <si>
    <t>PFI_NC</t>
  </si>
  <si>
    <t>PFI_NE</t>
  </si>
  <si>
    <t>PFI_SE</t>
  </si>
  <si>
    <t>PFI_WE</t>
  </si>
  <si>
    <t>SYMPOSIUM_ALL</t>
  </si>
  <si>
    <t>SYMPOSIUM</t>
  </si>
  <si>
    <t>SYMPOSIUM_C1</t>
  </si>
  <si>
    <t>SYMPOSIUM_C2</t>
  </si>
  <si>
    <t>SYMPOSIUM_C3</t>
  </si>
  <si>
    <t>SYMPOSIUM_IN</t>
  </si>
  <si>
    <t>SYMPOSIUM_OUT</t>
  </si>
  <si>
    <t>SYMPOSIUM_NC</t>
  </si>
  <si>
    <t>SYMPOSIUM_NE</t>
  </si>
  <si>
    <t>SYMPOSIUM_SE</t>
  </si>
  <si>
    <t>SYMPOSIUM_WE</t>
  </si>
  <si>
    <t>Model Name</t>
  </si>
  <si>
    <t>p-value</t>
  </si>
  <si>
    <t>Test + Cntl in the model</t>
  </si>
  <si>
    <t>Test MD count in the model</t>
  </si>
  <si>
    <t>Incr. NRx per Test MD due to the event</t>
  </si>
  <si>
    <t>Lower CI for Incr. NRx</t>
  </si>
  <si>
    <t>Upper CI for Incr. NRx</t>
  </si>
  <si>
    <t>Januvia Franchise MMF Impact Analysis for 2012</t>
  </si>
  <si>
    <t>Total Attendees</t>
  </si>
  <si>
    <t>Matched and Analyzed Attendees</t>
  </si>
  <si>
    <t>Spend per Attendee</t>
  </si>
  <si>
    <t>Spend per Matched Attendee</t>
  </si>
  <si>
    <t>% Match</t>
  </si>
  <si>
    <t>Total Incr. NRx from Modeled Attendees</t>
  </si>
  <si>
    <t>$ per Incr. NRx</t>
  </si>
  <si>
    <t>Spend</t>
  </si>
  <si>
    <t>Attendees</t>
  </si>
  <si>
    <t>Incr. NRx</t>
  </si>
  <si>
    <t>Assumption</t>
  </si>
  <si>
    <t>Mean Est.</t>
  </si>
  <si>
    <t>10% reduction from linear projection</t>
  </si>
  <si>
    <t>20% reduction from linear projection</t>
  </si>
  <si>
    <t>LCL (75%)</t>
  </si>
  <si>
    <t>UCL (75%)</t>
  </si>
  <si>
    <t>2012 MMF Spend*</t>
  </si>
  <si>
    <t>Tab: Summary By Area (Jane)</t>
  </si>
  <si>
    <t>Category</t>
  </si>
  <si>
    <t>Sub-Category</t>
  </si>
  <si>
    <r>
      <rPr>
        <b/>
        <sz val="11"/>
        <color rgb="FFFF0000"/>
        <rFont val="Calibri"/>
        <family val="2"/>
        <scheme val="minor"/>
      </rPr>
      <t>2013 Planned Spend</t>
    </r>
    <r>
      <rPr>
        <sz val="11"/>
        <color theme="1"/>
        <rFont val="Calibri"/>
        <family val="2"/>
        <scheme val="minor"/>
      </rPr>
      <t xml:space="preserve"> (inputs from David Ennis; File "DAVID2 Diabetes February 14 v2 (Jane).xlsx")</t>
    </r>
  </si>
  <si>
    <t>Meded</t>
  </si>
  <si>
    <t>&lt;ALL&gt;</t>
  </si>
  <si>
    <t>* This has more categories than MMF alone.</t>
  </si>
  <si>
    <t>D-BB MMF Programs (PC/Hosp/MC/HSC/JFC)</t>
  </si>
  <si>
    <t>Using 2013 ratios to figure out approximate 2012 MMF spend</t>
  </si>
  <si>
    <t>2012 MMF Stated Spend (line item SC_3_MMF in "long graph  …xlsx" file)</t>
  </si>
  <si>
    <t>This 2012 amount seems similar to "Meded" category from David Ennis (listed above)</t>
  </si>
  <si>
    <t>* estimated for 2012</t>
  </si>
  <si>
    <t>Total Incr. NRx from ALL Attendees **</t>
  </si>
  <si>
    <t>** assumed the unmatched attendees did not contribute further.</t>
  </si>
  <si>
    <t>Incr. NRx per Modeled Attendee per Month</t>
  </si>
  <si>
    <t>Incr. NRx per Modeled Attendee (6 Month of total impact)</t>
  </si>
  <si>
    <t>JANTOT MMF models based on reach segments.</t>
  </si>
  <si>
    <t>Two reach segments were formed by first counting number of attendees per (A+ to C MD Counts) in each region.</t>
  </si>
  <si>
    <t xml:space="preserve">Then regions are sorted by reach %'s and are divided into two segments with equal number of regions in each segment. </t>
  </si>
  <si>
    <t>Objective is to see if whether increasing reach (or number of attendees) reduces the program impact. If so, by how much (roughly)</t>
  </si>
  <si>
    <t>REACH 12</t>
  </si>
  <si>
    <t>REACH 34</t>
  </si>
  <si>
    <t>Reach Segment 2</t>
  </si>
  <si>
    <t>TOTAL</t>
  </si>
  <si>
    <t>Incr. NRx per MD per Month</t>
  </si>
  <si>
    <t>Total Incr NRx for 6 Months</t>
  </si>
  <si>
    <t>LCL (75% CI)</t>
  </si>
  <si>
    <t>UCL (75% CI)</t>
  </si>
  <si>
    <t>p value</t>
  </si>
  <si>
    <t>A+ to C Docs</t>
  </si>
  <si>
    <t>Projected Total Incr. NRx based on MMF POI Model (prev. tab)</t>
  </si>
  <si>
    <t>If similar reach is rolled out to Nation</t>
  </si>
  <si>
    <t>Projected National Attendees</t>
  </si>
  <si>
    <t>Projected National Incremental Scripts</t>
  </si>
  <si>
    <t>These numbers does not make good sense, however they suggest that we can be more aggressive in decreasing the % Impact when more attendees are added.</t>
  </si>
  <si>
    <t>15% increment to linear projection</t>
  </si>
  <si>
    <t>35% reduction from linear projection</t>
  </si>
  <si>
    <t>Note: there is some directional suggestion from next tab that as attendees increase impacts could reduce by large amount.</t>
  </si>
  <si>
    <t>Estimated 2012 MMF Spend</t>
  </si>
  <si>
    <t>* This corresponds to 2013 MMF spending</t>
  </si>
  <si>
    <t>3-Yr Adherence Rxs per New Patient (from finance NPV sheet)</t>
  </si>
  <si>
    <t>3yr Incr. TRx</t>
  </si>
  <si>
    <t>$ per Incr. TRx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</si>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</sst>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&quot;$&quot;* #,##0_);_(&quot;$&quot;* \(#,##0\);_(&quot;$&quot;* &quot;-&quot;??_);_(@_)"/>
    <numFmt numFmtId="166" formatCode="0.000"/>
    <numFmt numFmtId="167" formatCode="#,##0.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16" fillId="0" borderId="13" xfId="0" applyFont="1" applyBorder="1" applyAlignment="1">
      <alignment horizontal="center"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9" fillId="0" borderId="17" xfId="0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9" fillId="0" borderId="18" xfId="0" applyFont="1" applyBorder="1" applyAlignment="1">
      <alignment vertical="top" wrapText="1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0" fillId="0" borderId="22" xfId="0" applyBorder="1"/>
    <xf numFmtId="0" fontId="0" fillId="0" borderId="23" xfId="0" applyBorder="1"/>
    <xf numFmtId="9" fontId="0" fillId="0" borderId="23" xfId="1" applyFont="1" applyBorder="1"/>
    <xf numFmtId="0" fontId="0" fillId="0" borderId="24" xfId="0" applyBorder="1"/>
    <xf numFmtId="6" fontId="0" fillId="0" borderId="24" xfId="0" applyNumberFormat="1" applyBorder="1"/>
    <xf numFmtId="6" fontId="18" fillId="0" borderId="24" xfId="0" applyNumberFormat="1" applyFont="1" applyBorder="1"/>
    <xf numFmtId="0" fontId="0" fillId="33" borderId="23" xfId="0" applyFill="1" applyBorder="1" applyAlignment="1">
      <alignment horizontal="center" vertical="center"/>
    </xf>
    <xf numFmtId="0" fontId="0" fillId="33" borderId="22" xfId="0" applyFill="1" applyBorder="1" applyAlignment="1">
      <alignment wrapText="1"/>
    </xf>
    <xf numFmtId="0" fontId="0" fillId="33" borderId="22" xfId="0" applyFill="1" applyBorder="1"/>
    <xf numFmtId="0" fontId="18" fillId="33" borderId="22" xfId="0" applyFont="1" applyFill="1" applyBorder="1"/>
    <xf numFmtId="0" fontId="18" fillId="33" borderId="22" xfId="0" applyFont="1" applyFill="1" applyBorder="1" applyAlignment="1">
      <alignment wrapText="1"/>
    </xf>
    <xf numFmtId="0" fontId="0" fillId="33" borderId="22" xfId="0" applyFill="1" applyBorder="1" applyAlignment="1">
      <alignment horizontal="center" vertical="center"/>
    </xf>
    <xf numFmtId="164" fontId="0" fillId="0" borderId="22" xfId="0" applyNumberFormat="1" applyBorder="1"/>
    <xf numFmtId="164" fontId="18" fillId="0" borderId="24" xfId="0" applyNumberFormat="1" applyFont="1" applyBorder="1"/>
    <xf numFmtId="164" fontId="0" fillId="0" borderId="23" xfId="0" applyNumberFormat="1" applyBorder="1"/>
    <xf numFmtId="6" fontId="18" fillId="0" borderId="0" xfId="0" applyNumberFormat="1" applyFont="1"/>
    <xf numFmtId="165" fontId="0" fillId="0" borderId="0" xfId="43" applyNumberFormat="1" applyFont="1"/>
    <xf numFmtId="0" fontId="0" fillId="0" borderId="0" xfId="0" applyAlignment="1">
      <alignment wrapText="1"/>
    </xf>
    <xf numFmtId="165" fontId="18" fillId="0" borderId="0" xfId="43" applyNumberFormat="1" applyFont="1"/>
    <xf numFmtId="0" fontId="18" fillId="0" borderId="24" xfId="0" applyFont="1" applyBorder="1"/>
    <xf numFmtId="166" fontId="0" fillId="0" borderId="23" xfId="0" applyNumberFormat="1" applyBorder="1"/>
    <xf numFmtId="3" fontId="0" fillId="0" borderId="22" xfId="0" applyNumberFormat="1" applyBorder="1"/>
    <xf numFmtId="167" fontId="0" fillId="0" borderId="24" xfId="0" applyNumberFormat="1" applyBorder="1"/>
    <xf numFmtId="167" fontId="0" fillId="0" borderId="23" xfId="0" applyNumberFormat="1" applyBorder="1"/>
    <xf numFmtId="167" fontId="0" fillId="0" borderId="22" xfId="0" applyNumberFormat="1" applyBorder="1"/>
    <xf numFmtId="0" fontId="19" fillId="0" borderId="22" xfId="0" applyFont="1" applyBorder="1" applyAlignment="1">
      <alignment vertical="top" wrapText="1"/>
    </xf>
    <xf numFmtId="0" fontId="0" fillId="0" borderId="22" xfId="0" applyFill="1" applyBorder="1"/>
    <xf numFmtId="164" fontId="22" fillId="0" borderId="24" xfId="0" applyNumberFormat="1" applyFont="1" applyBorder="1"/>
    <xf numFmtId="0" fontId="0" fillId="36" borderId="22" xfId="0" applyFill="1" applyBorder="1" applyAlignment="1">
      <alignment wrapText="1"/>
    </xf>
    <xf numFmtId="0" fontId="0" fillId="36" borderId="24" xfId="0" applyFill="1" applyBorder="1" applyAlignment="1">
      <alignment wrapText="1"/>
    </xf>
    <xf numFmtId="3" fontId="0" fillId="0" borderId="26" xfId="0" applyNumberFormat="1" applyBorder="1"/>
    <xf numFmtId="0" fontId="0" fillId="36" borderId="26" xfId="0" applyFill="1" applyBorder="1" applyAlignment="1">
      <alignment wrapText="1"/>
    </xf>
    <xf numFmtId="0" fontId="0" fillId="0" borderId="22" xfId="0" applyBorder="1"/>
    <xf numFmtId="0" fontId="0" fillId="0" borderId="0" xfId="0"/>
    <xf numFmtId="0" fontId="0" fillId="0" borderId="0" xfId="0"/>
    <xf numFmtId="0" fontId="0" fillId="0" borderId="22" xfId="0" applyBorder="1"/>
    <xf numFmtId="0" fontId="0" fillId="37" borderId="23" xfId="0" applyFill="1" applyBorder="1" applyAlignment="1">
      <alignment wrapText="1"/>
    </xf>
    <xf numFmtId="0" fontId="0" fillId="37" borderId="22" xfId="0" applyFill="1" applyBorder="1" applyAlignment="1">
      <alignment wrapText="1"/>
    </xf>
    <xf numFmtId="3" fontId="0" fillId="37" borderId="23" xfId="0" applyNumberFormat="1" applyFill="1" applyBorder="1"/>
    <xf numFmtId="3" fontId="0" fillId="37" borderId="22" xfId="0" applyNumberFormat="1" applyFill="1" applyBorder="1"/>
    <xf numFmtId="0" fontId="0" fillId="37" borderId="23" xfId="0" applyFill="1" applyBorder="1"/>
    <xf numFmtId="0" fontId="0" fillId="37" borderId="22" xfId="0" applyFill="1" applyBorder="1"/>
    <xf numFmtId="0" fontId="18" fillId="0" borderId="22" xfId="0" applyFont="1" applyBorder="1" applyAlignment="1">
      <alignment wrapText="1"/>
    </xf>
    <xf numFmtId="0" fontId="22" fillId="0" borderId="22" xfId="0" applyFont="1" applyBorder="1" applyAlignment="1">
      <alignment wrapText="1"/>
    </xf>
    <xf numFmtId="0" fontId="22" fillId="0" borderId="24" xfId="0" applyFont="1" applyBorder="1" applyAlignment="1">
      <alignment wrapText="1"/>
    </xf>
    <xf numFmtId="3" fontId="22" fillId="0" borderId="26" xfId="0" applyNumberFormat="1" applyFont="1" applyBorder="1" applyAlignment="1"/>
    <xf numFmtId="3" fontId="0" fillId="0" borderId="25" xfId="0" applyNumberFormat="1" applyBorder="1" applyAlignment="1"/>
    <xf numFmtId="0" fontId="23" fillId="0" borderId="22" xfId="0" applyFont="1" applyBorder="1" applyAlignment="1">
      <alignment wrapText="1"/>
    </xf>
    <xf numFmtId="0" fontId="16" fillId="34" borderId="22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horizontal="center" vertical="center"/>
    </xf>
    <xf numFmtId="6" fontId="0" fillId="35" borderId="22" xfId="0" applyNumberFormat="1" applyFill="1" applyBorder="1"/>
    <xf numFmtId="0" fontId="0" fillId="35" borderId="22" xfId="0" applyFill="1" applyBorder="1"/>
    <xf numFmtId="3" fontId="0" fillId="35" borderId="22" xfId="0" applyNumberFormat="1" applyFill="1" applyBorder="1"/>
    <xf numFmtId="0" fontId="18" fillId="0" borderId="22" xfId="0" applyFont="1" applyBorder="1"/>
    <xf numFmtId="6" fontId="18" fillId="35" borderId="22" xfId="0" applyNumberFormat="1" applyFont="1" applyFill="1" applyBorder="1"/>
    <xf numFmtId="3" fontId="18" fillId="35" borderId="22" xfId="0" applyNumberFormat="1" applyFont="1" applyFill="1" applyBorder="1"/>
    <xf numFmtId="0" fontId="16" fillId="35" borderId="22" xfId="0" applyFont="1" applyFill="1" applyBorder="1" applyAlignment="1">
      <alignment horizontal="center" vertical="center" wrapText="1"/>
    </xf>
    <xf numFmtId="0" fontId="0" fillId="0" borderId="0" xfId="0"/>
    <xf numFmtId="0" fontId="27" fillId="38" borderId="22" xfId="0" applyFont="1" applyFill="1" applyBorder="1"/>
    <xf numFmtId="8" fontId="0" fillId="0" borderId="24" xfId="0" applyNumberFormat="1" applyBorder="1"/>
    <xf numFmtId="168" fontId="0" fillId="0" borderId="0" xfId="1" applyNumberFormat="1" applyFont="1"/>
    <xf numFmtId="9" fontId="0" fillId="0" borderId="0" xfId="1" applyFont="1"/>
    <xf numFmtId="0" fontId="19" fillId="0" borderId="0" xfId="0" applyFont="1" applyAlignment="1"/>
    <xf numFmtId="0" fontId="19" fillId="0" borderId="13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0" fontId="0" fillId="0" borderId="30" xfId="0" applyBorder="1" applyAlignment="1">
      <alignment horizontal="left" wrapText="1"/>
    </xf>
    <xf numFmtId="0" fontId="26" fillId="38" borderId="28" xfId="0" applyFont="1" applyFill="1" applyBorder="1" applyAlignment="1">
      <alignment horizontal="left" wrapText="1"/>
    </xf>
    <xf numFmtId="0" fontId="26" fillId="38" borderId="29" xfId="0" applyFont="1" applyFill="1" applyBorder="1" applyAlignment="1">
      <alignment horizontal="left" wrapText="1"/>
    </xf>
    <xf numFmtId="0" fontId="26" fillId="38" borderId="23" xfId="0" applyFont="1" applyFill="1" applyBorder="1" applyAlignment="1">
      <alignment horizontal="left" wrapText="1"/>
    </xf>
    <xf numFmtId="0" fontId="24" fillId="0" borderId="22" xfId="0" applyFont="1" applyBorder="1" applyAlignment="1">
      <alignment horizontal="left"/>
    </xf>
    <xf numFmtId="0" fontId="16" fillId="34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8" fillId="0" borderId="22" xfId="0" applyFont="1" applyBorder="1" applyAlignment="1">
      <alignment horizontal="left"/>
    </xf>
    <xf numFmtId="9" fontId="24" fillId="0" borderId="22" xfId="0" applyNumberFormat="1" applyFont="1" applyBorder="1" applyAlignment="1">
      <alignment horizontal="left"/>
    </xf>
    <xf numFmtId="0" fontId="0" fillId="37" borderId="22" xfId="0" applyFill="1" applyBorder="1" applyAlignment="1">
      <alignment vertical="center" wrapText="1"/>
    </xf>
    <xf numFmtId="0" fontId="0" fillId="0" borderId="27" xfId="0" applyBorder="1" applyAlignment="1">
      <alignment horizontal="left" wrapText="1"/>
    </xf>
    <xf numFmtId="0" fontId="0" fillId="0" borderId="0" xfId="0" applyBorder="1" applyAlignment="1">
      <alignment horizontal="left" wrapText="1"/>
    </xf>
  </cellXfs>
  <cellStyles count="5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5"/>
    <cellStyle name="Comma 2 2" xfId="51"/>
    <cellStyle name="Comma 2 3" xfId="48"/>
    <cellStyle name="Currency" xfId="43" builtinId="4"/>
    <cellStyle name="Currency 2" xfId="4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rmal 2 2" xfId="50"/>
    <cellStyle name="Normal 2 3" xfId="47"/>
    <cellStyle name="Note" xfId="16" builtinId="10" customBuiltin="1"/>
    <cellStyle name="Output" xfId="11" builtinId="21" customBuiltin="1"/>
    <cellStyle name="Percent" xfId="1" builtinId="5"/>
    <cellStyle name="Percent 2" xfId="49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4"/>
  <sheetViews>
    <sheetView showGridLines="0" workbookViewId="0">
      <pane xSplit="1" ySplit="4" topLeftCell="Q5" activePane="bottomRight" state="frozen"/>
      <selection pane="topRight" activeCell="B1" sqref="B1"/>
      <selection pane="bottomLeft" activeCell="A5" sqref="A5"/>
      <selection pane="bottomRight" activeCell="Y5" activeCellId="1" sqref="X5 Y5"/>
    </sheetView>
  </sheetViews>
  <sheetFormatPr defaultRowHeight="14.4" x14ac:dyDescent="0.3"/>
  <cols>
    <col min="1" max="1" width="14.33203125" bestFit="1" customWidth="1"/>
    <col min="2" max="2" width="16.109375" bestFit="1" customWidth="1"/>
    <col min="3" max="3" width="15.109375" bestFit="1" customWidth="1"/>
    <col min="4" max="4" width="4.33203125" customWidth="1"/>
    <col min="5" max="5" width="5.21875" customWidth="1"/>
    <col min="6" max="6" width="9.44140625" bestFit="1" customWidth="1"/>
    <col min="7" max="7" width="15.44140625" bestFit="1" customWidth="1"/>
    <col min="8" max="8" width="10.109375" bestFit="1" customWidth="1"/>
    <col min="9" max="9" width="14.6640625" bestFit="1" customWidth="1"/>
    <col min="10" max="10" width="20.21875" bestFit="1" customWidth="1"/>
    <col min="11" max="11" width="20.33203125" bestFit="1" customWidth="1"/>
    <col min="12" max="12" width="10.21875" bestFit="1" customWidth="1"/>
    <col min="13" max="13" width="9.44140625" bestFit="1" customWidth="1"/>
    <col min="14" max="14" width="17.88671875" bestFit="1" customWidth="1"/>
    <col min="15" max="15" width="9.44140625" bestFit="1" customWidth="1"/>
    <col min="16" max="16" width="13.77734375" bestFit="1" customWidth="1"/>
    <col min="17" max="17" width="9.44140625" bestFit="1" customWidth="1"/>
    <col min="18" max="18" width="14.109375" bestFit="1" customWidth="1"/>
    <col min="19" max="19" width="13.21875" bestFit="1" customWidth="1"/>
    <col min="20" max="20" width="16.6640625" bestFit="1" customWidth="1"/>
    <col min="21" max="21" width="13.6640625" customWidth="1"/>
    <col min="22" max="22" width="15.33203125" bestFit="1" customWidth="1"/>
    <col min="23" max="23" width="11.21875" bestFit="1" customWidth="1"/>
    <col min="24" max="24" width="13.21875" bestFit="1" customWidth="1"/>
    <col min="25" max="25" width="12.6640625" bestFit="1" customWidth="1"/>
  </cols>
  <sheetData>
    <row r="1" spans="1:25" x14ac:dyDescent="0.3">
      <c r="A1" s="1" t="s">
        <v>0</v>
      </c>
    </row>
    <row r="2" spans="1:25" ht="43.8" thickBot="1" x14ac:dyDescent="0.35">
      <c r="A2" s="18" t="s">
        <v>101</v>
      </c>
      <c r="M2" s="19" t="s">
        <v>102</v>
      </c>
      <c r="R2" s="20" t="s">
        <v>103</v>
      </c>
      <c r="S2" s="20" t="s">
        <v>104</v>
      </c>
      <c r="U2" s="20" t="s">
        <v>105</v>
      </c>
      <c r="X2" s="20" t="s">
        <v>106</v>
      </c>
      <c r="Y2" s="20" t="s">
        <v>107</v>
      </c>
    </row>
    <row r="3" spans="1:25" x14ac:dyDescent="0.3">
      <c r="A3" s="91" t="s">
        <v>1</v>
      </c>
      <c r="B3" s="87" t="s">
        <v>2</v>
      </c>
      <c r="C3" s="87" t="s">
        <v>3</v>
      </c>
      <c r="D3" s="87" t="s">
        <v>4</v>
      </c>
      <c r="E3" s="87" t="s">
        <v>5</v>
      </c>
      <c r="F3" s="87" t="s">
        <v>6</v>
      </c>
      <c r="G3" s="87" t="s">
        <v>7</v>
      </c>
      <c r="H3" s="87" t="s">
        <v>8</v>
      </c>
      <c r="I3" s="87" t="s">
        <v>9</v>
      </c>
      <c r="J3" s="5" t="s">
        <v>10</v>
      </c>
      <c r="K3" s="5" t="s">
        <v>12</v>
      </c>
      <c r="L3" s="87" t="s">
        <v>13</v>
      </c>
      <c r="M3" s="85" t="s">
        <v>14</v>
      </c>
      <c r="N3" s="87" t="s">
        <v>15</v>
      </c>
      <c r="O3" s="87" t="s">
        <v>14</v>
      </c>
      <c r="P3" s="87" t="s">
        <v>16</v>
      </c>
      <c r="Q3" s="87" t="s">
        <v>14</v>
      </c>
      <c r="R3" s="85" t="s">
        <v>17</v>
      </c>
      <c r="S3" s="85" t="s">
        <v>18</v>
      </c>
      <c r="T3" s="87" t="s">
        <v>19</v>
      </c>
      <c r="U3" s="85" t="s">
        <v>20</v>
      </c>
      <c r="V3" s="87" t="s">
        <v>21</v>
      </c>
      <c r="W3" s="87" t="s">
        <v>22</v>
      </c>
      <c r="X3" s="85" t="s">
        <v>23</v>
      </c>
      <c r="Y3" s="89" t="s">
        <v>24</v>
      </c>
    </row>
    <row r="4" spans="1:25" x14ac:dyDescent="0.3">
      <c r="A4" s="92"/>
      <c r="B4" s="88"/>
      <c r="C4" s="88"/>
      <c r="D4" s="88"/>
      <c r="E4" s="88"/>
      <c r="F4" s="88"/>
      <c r="G4" s="88"/>
      <c r="H4" s="88"/>
      <c r="I4" s="88"/>
      <c r="J4" s="2" t="s">
        <v>11</v>
      </c>
      <c r="K4" s="2" t="s">
        <v>11</v>
      </c>
      <c r="L4" s="88"/>
      <c r="M4" s="86"/>
      <c r="N4" s="88"/>
      <c r="O4" s="88"/>
      <c r="P4" s="88"/>
      <c r="Q4" s="88"/>
      <c r="R4" s="86"/>
      <c r="S4" s="86"/>
      <c r="T4" s="88"/>
      <c r="U4" s="86"/>
      <c r="V4" s="88"/>
      <c r="W4" s="88"/>
      <c r="X4" s="86"/>
      <c r="Y4" s="90"/>
    </row>
    <row r="5" spans="1:25" ht="28.8" x14ac:dyDescent="0.3">
      <c r="A5" s="14" t="s">
        <v>25</v>
      </c>
      <c r="B5" s="3"/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 t="s">
        <v>26</v>
      </c>
      <c r="I5" s="3">
        <v>2.9499999999999998E-2</v>
      </c>
      <c r="J5" s="3">
        <v>1.54E-2</v>
      </c>
      <c r="K5" s="3">
        <v>4.3700000000000003E-2</v>
      </c>
      <c r="L5" s="3">
        <v>5.75</v>
      </c>
      <c r="M5" s="16">
        <v>1.6500000000000001E-2</v>
      </c>
      <c r="N5" s="3">
        <v>2.8899999999999999E-2</v>
      </c>
      <c r="O5" s="3" t="s">
        <v>27</v>
      </c>
      <c r="P5" s="3">
        <v>2.86E-2</v>
      </c>
      <c r="Q5" s="3" t="s">
        <v>27</v>
      </c>
      <c r="R5" s="16">
        <v>8435</v>
      </c>
      <c r="S5" s="16">
        <v>4224</v>
      </c>
      <c r="T5" s="3">
        <v>2.5539700000000001</v>
      </c>
      <c r="U5" s="16">
        <v>7.6499999999999999E-2</v>
      </c>
      <c r="V5" s="3">
        <v>7.7119999999999994E-2</v>
      </c>
      <c r="W5" s="3">
        <v>7.6300000000000007E-2</v>
      </c>
      <c r="X5" s="16">
        <v>3.952E-2</v>
      </c>
      <c r="Y5" s="17">
        <v>0.114</v>
      </c>
    </row>
    <row r="6" spans="1:25" x14ac:dyDescent="0.3">
      <c r="A6" s="6" t="s">
        <v>28</v>
      </c>
      <c r="B6" s="3"/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 t="s">
        <v>29</v>
      </c>
      <c r="I6" s="3">
        <v>3.5200000000000002E-2</v>
      </c>
      <c r="J6" s="3">
        <v>1.6400000000000001E-2</v>
      </c>
      <c r="K6" s="3">
        <v>5.3999999999999999E-2</v>
      </c>
      <c r="L6" s="3">
        <v>4.62</v>
      </c>
      <c r="M6" s="3">
        <v>3.1600000000000003E-2</v>
      </c>
      <c r="N6" s="3">
        <v>1.83E-2</v>
      </c>
      <c r="O6" s="3">
        <v>2.9999999999999997E-4</v>
      </c>
      <c r="P6" s="3">
        <v>1.84E-2</v>
      </c>
      <c r="Q6" s="3">
        <v>8.2000000000000007E-3</v>
      </c>
      <c r="R6" s="3">
        <v>4098</v>
      </c>
      <c r="S6" s="3">
        <v>2055</v>
      </c>
      <c r="T6" s="3">
        <v>3.1383999999999999</v>
      </c>
      <c r="U6" s="3">
        <v>0.1124</v>
      </c>
      <c r="V6" s="3">
        <v>6.0069999999999998E-2</v>
      </c>
      <c r="W6" s="3">
        <v>6.0400000000000002E-2</v>
      </c>
      <c r="X6" s="3">
        <v>5.1740000000000001E-2</v>
      </c>
      <c r="Y6" s="7">
        <v>0.17399999999999999</v>
      </c>
    </row>
    <row r="7" spans="1:25" x14ac:dyDescent="0.3">
      <c r="A7" s="6" t="s">
        <v>28</v>
      </c>
      <c r="B7" s="3"/>
      <c r="C7" s="3" t="s">
        <v>26</v>
      </c>
      <c r="D7" s="3" t="s">
        <v>26</v>
      </c>
      <c r="E7" s="3" t="s">
        <v>26</v>
      </c>
      <c r="F7" s="3" t="s">
        <v>26</v>
      </c>
      <c r="G7" s="3" t="s">
        <v>26</v>
      </c>
      <c r="H7" s="3" t="s">
        <v>30</v>
      </c>
      <c r="I7" s="3">
        <v>8.2900000000000001E-2</v>
      </c>
      <c r="J7" s="3">
        <v>4.1000000000000003E-3</v>
      </c>
      <c r="K7" s="3">
        <v>0.16159999999999999</v>
      </c>
      <c r="L7" s="3">
        <v>1.47</v>
      </c>
      <c r="M7" s="3">
        <v>0.2261</v>
      </c>
      <c r="N7" s="3">
        <v>0.1212</v>
      </c>
      <c r="O7" s="3">
        <v>5.0000000000000001E-4</v>
      </c>
      <c r="P7" s="3">
        <v>0.1298</v>
      </c>
      <c r="Q7" s="3">
        <v>9.9000000000000008E-3</v>
      </c>
      <c r="R7" s="3">
        <v>628</v>
      </c>
      <c r="S7" s="3">
        <v>314</v>
      </c>
      <c r="T7" s="3">
        <v>1.09494</v>
      </c>
      <c r="U7" s="3">
        <v>9.4600000000000004E-2</v>
      </c>
      <c r="V7" s="3">
        <v>0.15326999999999999</v>
      </c>
      <c r="W7" s="3">
        <v>0.16489999999999999</v>
      </c>
      <c r="X7" s="3">
        <v>4.5199999999999997E-3</v>
      </c>
      <c r="Y7" s="7">
        <v>0.192</v>
      </c>
    </row>
    <row r="8" spans="1:25" x14ac:dyDescent="0.3">
      <c r="A8" s="6" t="s">
        <v>28</v>
      </c>
      <c r="B8" s="3"/>
      <c r="C8" s="3" t="s">
        <v>26</v>
      </c>
      <c r="D8" s="3" t="s">
        <v>26</v>
      </c>
      <c r="E8" s="3" t="s">
        <v>26</v>
      </c>
      <c r="F8" s="3" t="s">
        <v>26</v>
      </c>
      <c r="G8" s="3" t="s">
        <v>26</v>
      </c>
      <c r="H8" s="3" t="s">
        <v>31</v>
      </c>
      <c r="I8" s="3">
        <v>1.9300000000000001E-2</v>
      </c>
      <c r="J8" s="4">
        <v>-3.3999999999999998E-3</v>
      </c>
      <c r="K8" s="3">
        <v>4.2000000000000003E-2</v>
      </c>
      <c r="L8" s="3">
        <v>0.96</v>
      </c>
      <c r="M8" s="3">
        <v>0.32700000000000001</v>
      </c>
      <c r="N8" s="3">
        <v>3.49E-2</v>
      </c>
      <c r="O8" s="3" t="s">
        <v>27</v>
      </c>
      <c r="P8" s="3">
        <v>3.3599999999999998E-2</v>
      </c>
      <c r="Q8" s="3">
        <v>2.0000000000000001E-4</v>
      </c>
      <c r="R8" s="3">
        <v>3709</v>
      </c>
      <c r="S8" s="3">
        <v>1855</v>
      </c>
      <c r="T8" s="3">
        <v>2.15707</v>
      </c>
      <c r="U8" s="3">
        <v>4.2099999999999999E-2</v>
      </c>
      <c r="V8" s="3">
        <v>7.8079999999999997E-2</v>
      </c>
      <c r="W8" s="3">
        <v>7.5300000000000006E-2</v>
      </c>
      <c r="X8" s="4">
        <v>-7.2300000000000003E-3</v>
      </c>
      <c r="Y8" s="7">
        <v>9.2999999999999999E-2</v>
      </c>
    </row>
    <row r="9" spans="1:25" x14ac:dyDescent="0.3">
      <c r="A9" s="6" t="s">
        <v>32</v>
      </c>
      <c r="B9" s="3"/>
      <c r="C9" s="3" t="s">
        <v>26</v>
      </c>
      <c r="D9" s="3" t="s">
        <v>26</v>
      </c>
      <c r="E9" s="3" t="s">
        <v>26</v>
      </c>
      <c r="F9" s="3" t="s">
        <v>26</v>
      </c>
      <c r="G9" s="3" t="s">
        <v>33</v>
      </c>
      <c r="H9" s="3" t="s">
        <v>26</v>
      </c>
      <c r="I9" s="3">
        <v>2.3599999999999999E-2</v>
      </c>
      <c r="J9" s="4">
        <v>-2.3999999999999998E-3</v>
      </c>
      <c r="K9" s="3">
        <v>4.9700000000000001E-2</v>
      </c>
      <c r="L9" s="3">
        <v>1.0900000000000001</v>
      </c>
      <c r="M9" s="3">
        <v>0.29720000000000002</v>
      </c>
      <c r="N9" s="3">
        <v>3.3300000000000003E-2</v>
      </c>
      <c r="O9" s="3" t="s">
        <v>27</v>
      </c>
      <c r="P9" s="3">
        <v>3.0599999999999999E-2</v>
      </c>
      <c r="Q9" s="3">
        <v>2.7000000000000001E-3</v>
      </c>
      <c r="R9" s="3">
        <v>2875</v>
      </c>
      <c r="S9" s="3">
        <v>1439</v>
      </c>
      <c r="T9" s="3">
        <v>2.2081499999999998</v>
      </c>
      <c r="U9" s="3">
        <v>5.28E-2</v>
      </c>
      <c r="V9" s="3">
        <v>7.6550000000000007E-2</v>
      </c>
      <c r="W9" s="3">
        <v>7.0300000000000001E-2</v>
      </c>
      <c r="X9" s="4">
        <v>-5.4000000000000003E-3</v>
      </c>
      <c r="Y9" s="7">
        <v>0.113</v>
      </c>
    </row>
    <row r="10" spans="1:25" x14ac:dyDescent="0.3">
      <c r="A10" s="6" t="s">
        <v>32</v>
      </c>
      <c r="B10" s="3"/>
      <c r="C10" s="3" t="s">
        <v>26</v>
      </c>
      <c r="D10" s="3" t="s">
        <v>26</v>
      </c>
      <c r="E10" s="3" t="s">
        <v>26</v>
      </c>
      <c r="F10" s="3" t="s">
        <v>26</v>
      </c>
      <c r="G10" s="3" t="s">
        <v>34</v>
      </c>
      <c r="H10" s="3" t="s">
        <v>26</v>
      </c>
      <c r="I10" s="3">
        <v>3.2599999999999997E-2</v>
      </c>
      <c r="J10" s="3">
        <v>1.5699999999999999E-2</v>
      </c>
      <c r="K10" s="3">
        <v>4.9500000000000002E-2</v>
      </c>
      <c r="L10" s="3">
        <v>4.92</v>
      </c>
      <c r="M10" s="3">
        <v>2.6599999999999999E-2</v>
      </c>
      <c r="N10" s="3">
        <v>2.5000000000000001E-2</v>
      </c>
      <c r="O10" s="3" t="s">
        <v>27</v>
      </c>
      <c r="P10" s="3">
        <v>2.52E-2</v>
      </c>
      <c r="Q10" s="3" t="s">
        <v>27</v>
      </c>
      <c r="R10" s="3">
        <v>5560</v>
      </c>
      <c r="S10" s="3">
        <v>2785</v>
      </c>
      <c r="T10" s="3">
        <v>2.7329300000000001</v>
      </c>
      <c r="U10" s="3">
        <v>9.0499999999999997E-2</v>
      </c>
      <c r="V10" s="3">
        <v>7.1609999999999993E-2</v>
      </c>
      <c r="W10" s="3">
        <v>7.1900000000000006E-2</v>
      </c>
      <c r="X10" s="3">
        <v>4.317E-2</v>
      </c>
      <c r="Y10" s="7">
        <v>0.13900000000000001</v>
      </c>
    </row>
    <row r="11" spans="1:25" x14ac:dyDescent="0.3">
      <c r="A11" s="13" t="s">
        <v>35</v>
      </c>
      <c r="B11" s="3"/>
      <c r="C11" s="3" t="s">
        <v>26</v>
      </c>
      <c r="D11" s="3" t="s">
        <v>26</v>
      </c>
      <c r="E11" s="3" t="s">
        <v>26</v>
      </c>
      <c r="F11" s="3" t="s">
        <v>36</v>
      </c>
      <c r="G11" s="3" t="s">
        <v>26</v>
      </c>
      <c r="H11" s="3" t="s">
        <v>26</v>
      </c>
      <c r="I11" s="3">
        <v>3.2300000000000002E-2</v>
      </c>
      <c r="J11" s="4">
        <v>-3.2000000000000002E-3</v>
      </c>
      <c r="K11" s="3">
        <v>6.7799999999999999E-2</v>
      </c>
      <c r="L11" s="3">
        <v>1.1000000000000001</v>
      </c>
      <c r="M11" s="3">
        <v>0.29499999999999998</v>
      </c>
      <c r="N11" s="3">
        <v>3.5400000000000001E-2</v>
      </c>
      <c r="O11" s="3">
        <v>5.0000000000000001E-4</v>
      </c>
      <c r="P11" s="3">
        <v>3.0800000000000001E-2</v>
      </c>
      <c r="Q11" s="3">
        <v>3.5400000000000001E-2</v>
      </c>
      <c r="R11" s="3">
        <v>2005</v>
      </c>
      <c r="S11" s="3">
        <v>1003</v>
      </c>
      <c r="T11" s="3">
        <v>1.8832800000000001</v>
      </c>
      <c r="U11" s="3">
        <v>6.1899999999999997E-2</v>
      </c>
      <c r="V11" s="3">
        <v>7.016E-2</v>
      </c>
      <c r="W11" s="3">
        <v>6.0900000000000003E-2</v>
      </c>
      <c r="X11" s="4">
        <v>-5.9800000000000001E-3</v>
      </c>
      <c r="Y11" s="7">
        <v>0.13200000000000001</v>
      </c>
    </row>
    <row r="12" spans="1:25" x14ac:dyDescent="0.3">
      <c r="A12" s="13" t="s">
        <v>35</v>
      </c>
      <c r="B12" s="3"/>
      <c r="C12" s="3" t="s">
        <v>26</v>
      </c>
      <c r="D12" s="3" t="s">
        <v>26</v>
      </c>
      <c r="E12" s="3" t="s">
        <v>26</v>
      </c>
      <c r="F12" s="3" t="s">
        <v>37</v>
      </c>
      <c r="G12" s="3" t="s">
        <v>26</v>
      </c>
      <c r="H12" s="3" t="s">
        <v>26</v>
      </c>
      <c r="I12" s="3">
        <v>4.6899999999999997E-2</v>
      </c>
      <c r="J12" s="3">
        <v>2.2499999999999999E-2</v>
      </c>
      <c r="K12" s="3">
        <v>7.1199999999999999E-2</v>
      </c>
      <c r="L12" s="3">
        <v>4.9000000000000004</v>
      </c>
      <c r="M12" s="15">
        <v>2.6800000000000001E-2</v>
      </c>
      <c r="N12" s="3">
        <v>1.7399999999999999E-2</v>
      </c>
      <c r="O12" s="3">
        <v>1.2500000000000001E-2</v>
      </c>
      <c r="P12" s="3">
        <v>9.1000000000000004E-3</v>
      </c>
      <c r="Q12" s="3">
        <v>0.3266</v>
      </c>
      <c r="R12" s="3">
        <v>2252</v>
      </c>
      <c r="S12" s="15">
        <v>1129</v>
      </c>
      <c r="T12" s="3">
        <v>3.0573700000000001</v>
      </c>
      <c r="U12" s="15">
        <v>0.1467</v>
      </c>
      <c r="V12" s="3">
        <v>5.6140000000000002E-2</v>
      </c>
      <c r="W12" s="3">
        <v>2.9399999999999999E-2</v>
      </c>
      <c r="X12" s="3">
        <v>6.9650000000000004E-2</v>
      </c>
      <c r="Y12" s="7">
        <v>0.22600000000000001</v>
      </c>
    </row>
    <row r="13" spans="1:25" x14ac:dyDescent="0.3">
      <c r="A13" s="13" t="s">
        <v>35</v>
      </c>
      <c r="B13" s="3"/>
      <c r="C13" s="3" t="s">
        <v>26</v>
      </c>
      <c r="D13" s="3" t="s">
        <v>26</v>
      </c>
      <c r="E13" s="3" t="s">
        <v>26</v>
      </c>
      <c r="F13" s="3" t="s">
        <v>38</v>
      </c>
      <c r="G13" s="3" t="s">
        <v>26</v>
      </c>
      <c r="H13" s="3" t="s">
        <v>26</v>
      </c>
      <c r="I13" s="3">
        <v>6.0600000000000001E-2</v>
      </c>
      <c r="J13" s="3">
        <v>2.7099999999999999E-2</v>
      </c>
      <c r="K13" s="3">
        <v>9.4100000000000003E-2</v>
      </c>
      <c r="L13" s="3">
        <v>4.33</v>
      </c>
      <c r="M13" s="15">
        <v>3.7499999999999999E-2</v>
      </c>
      <c r="N13" s="3">
        <v>2.6100000000000002E-2</v>
      </c>
      <c r="O13" s="3">
        <v>3.3E-3</v>
      </c>
      <c r="P13" s="3">
        <v>2.2100000000000002E-2</v>
      </c>
      <c r="Q13" s="3">
        <v>8.3299999999999999E-2</v>
      </c>
      <c r="R13" s="3">
        <v>1685</v>
      </c>
      <c r="S13" s="15">
        <v>844</v>
      </c>
      <c r="T13" s="3">
        <v>2.4850599999999998</v>
      </c>
      <c r="U13" s="15">
        <v>0.1552</v>
      </c>
      <c r="V13" s="3">
        <v>6.9809999999999997E-2</v>
      </c>
      <c r="W13" s="3">
        <v>5.8900000000000001E-2</v>
      </c>
      <c r="X13" s="3">
        <v>6.8239999999999995E-2</v>
      </c>
      <c r="Y13" s="7">
        <v>0.245</v>
      </c>
    </row>
    <row r="14" spans="1:25" x14ac:dyDescent="0.3">
      <c r="A14" s="13" t="s">
        <v>35</v>
      </c>
      <c r="B14" s="3"/>
      <c r="C14" s="3" t="s">
        <v>26</v>
      </c>
      <c r="D14" s="3" t="s">
        <v>26</v>
      </c>
      <c r="E14" s="3" t="s">
        <v>26</v>
      </c>
      <c r="F14" s="3" t="s">
        <v>39</v>
      </c>
      <c r="G14" s="3" t="s">
        <v>26</v>
      </c>
      <c r="H14" s="3" t="s">
        <v>26</v>
      </c>
      <c r="I14" s="4">
        <v>-1.09E-2</v>
      </c>
      <c r="J14" s="4">
        <v>-3.5200000000000002E-2</v>
      </c>
      <c r="K14" s="3">
        <v>1.34E-2</v>
      </c>
      <c r="L14" s="3">
        <v>0.27</v>
      </c>
      <c r="M14" s="3">
        <v>0.60589999999999999</v>
      </c>
      <c r="N14" s="3">
        <v>4.8300000000000003E-2</v>
      </c>
      <c r="O14" s="3" t="s">
        <v>27</v>
      </c>
      <c r="P14" s="3">
        <v>5.4199999999999998E-2</v>
      </c>
      <c r="Q14" s="3" t="s">
        <v>27</v>
      </c>
      <c r="R14" s="3">
        <v>2493</v>
      </c>
      <c r="S14" s="3">
        <v>1248</v>
      </c>
      <c r="T14" s="3">
        <v>2.6862400000000002</v>
      </c>
      <c r="U14" s="4">
        <v>-2.9100000000000001E-2</v>
      </c>
      <c r="V14" s="3">
        <v>0.13156999999999999</v>
      </c>
      <c r="W14" s="3">
        <v>0.14810000000000001</v>
      </c>
      <c r="X14" s="4">
        <v>-9.2850000000000002E-2</v>
      </c>
      <c r="Y14" s="7">
        <v>3.5999999999999997E-2</v>
      </c>
    </row>
    <row r="15" spans="1:25" x14ac:dyDescent="0.3">
      <c r="A15" s="6" t="s">
        <v>40</v>
      </c>
      <c r="B15" s="3"/>
      <c r="C15" s="3" t="s">
        <v>26</v>
      </c>
      <c r="D15" s="3" t="s">
        <v>41</v>
      </c>
      <c r="E15" s="3" t="s">
        <v>26</v>
      </c>
      <c r="F15" s="3" t="s">
        <v>26</v>
      </c>
      <c r="G15" s="3" t="s">
        <v>26</v>
      </c>
      <c r="H15" s="3" t="s">
        <v>26</v>
      </c>
      <c r="I15" s="4">
        <v>-2.29E-2</v>
      </c>
      <c r="J15" s="4">
        <v>-4.8399999999999999E-2</v>
      </c>
      <c r="K15" s="3">
        <v>2.5000000000000001E-3</v>
      </c>
      <c r="L15" s="3">
        <v>1.08</v>
      </c>
      <c r="M15" s="3">
        <v>0.29949999999999999</v>
      </c>
      <c r="N15" s="3">
        <v>8.6E-3</v>
      </c>
      <c r="O15" s="3">
        <v>0.20380000000000001</v>
      </c>
      <c r="P15" s="3">
        <v>0.02</v>
      </c>
      <c r="Q15" s="3">
        <v>2.69E-2</v>
      </c>
      <c r="R15" s="3">
        <v>860</v>
      </c>
      <c r="S15" s="3">
        <v>433</v>
      </c>
      <c r="T15" s="3">
        <v>8.2614199999999993</v>
      </c>
      <c r="U15" s="4">
        <v>-0.18740000000000001</v>
      </c>
      <c r="V15" s="3">
        <v>6.9699999999999998E-2</v>
      </c>
      <c r="W15" s="3">
        <v>0.1628</v>
      </c>
      <c r="X15" s="4">
        <v>-0.39012999999999998</v>
      </c>
      <c r="Y15" s="7">
        <v>2.1000000000000001E-2</v>
      </c>
    </row>
    <row r="16" spans="1:25" x14ac:dyDescent="0.3">
      <c r="A16" s="6" t="s">
        <v>40</v>
      </c>
      <c r="B16" s="3"/>
      <c r="C16" s="3" t="s">
        <v>26</v>
      </c>
      <c r="D16" s="3" t="s">
        <v>42</v>
      </c>
      <c r="E16" s="3" t="s">
        <v>26</v>
      </c>
      <c r="F16" s="3" t="s">
        <v>26</v>
      </c>
      <c r="G16" s="3" t="s">
        <v>26</v>
      </c>
      <c r="H16" s="3" t="s">
        <v>26</v>
      </c>
      <c r="I16" s="3">
        <v>3.1199999999999999E-2</v>
      </c>
      <c r="J16" s="3">
        <v>1.8E-3</v>
      </c>
      <c r="K16" s="3">
        <v>6.0699999999999997E-2</v>
      </c>
      <c r="L16" s="3">
        <v>1.49</v>
      </c>
      <c r="M16" s="3">
        <v>0.2223</v>
      </c>
      <c r="N16" s="3">
        <v>8.0000000000000004E-4</v>
      </c>
      <c r="O16" s="3">
        <v>0.92449999999999999</v>
      </c>
      <c r="P16" s="3">
        <v>1.6199999999999999E-2</v>
      </c>
      <c r="Q16" s="3">
        <v>0.15570000000000001</v>
      </c>
      <c r="R16" s="3">
        <v>1248</v>
      </c>
      <c r="S16" s="3">
        <v>624</v>
      </c>
      <c r="T16" s="3">
        <v>4.2643199999999997</v>
      </c>
      <c r="U16" s="3">
        <v>0.1353</v>
      </c>
      <c r="V16" s="3">
        <v>3.4099999999999998E-3</v>
      </c>
      <c r="W16" s="3">
        <v>7.1999999999999995E-2</v>
      </c>
      <c r="X16" s="3">
        <v>7.6600000000000001E-3</v>
      </c>
      <c r="Y16" s="7">
        <v>0.26700000000000002</v>
      </c>
    </row>
    <row r="17" spans="1:25" x14ac:dyDescent="0.3">
      <c r="A17" s="6" t="s">
        <v>40</v>
      </c>
      <c r="B17" s="3"/>
      <c r="C17" s="3" t="s">
        <v>26</v>
      </c>
      <c r="D17" s="3" t="s">
        <v>43</v>
      </c>
      <c r="E17" s="3" t="s">
        <v>26</v>
      </c>
      <c r="F17" s="3" t="s">
        <v>26</v>
      </c>
      <c r="G17" s="3" t="s">
        <v>26</v>
      </c>
      <c r="H17" s="3" t="s">
        <v>26</v>
      </c>
      <c r="I17" s="3">
        <v>6.4899999999999999E-2</v>
      </c>
      <c r="J17" s="3">
        <v>3.1699999999999999E-2</v>
      </c>
      <c r="K17" s="3">
        <v>9.8000000000000004E-2</v>
      </c>
      <c r="L17" s="3">
        <v>5.07</v>
      </c>
      <c r="M17" s="3">
        <v>2.4299999999999999E-2</v>
      </c>
      <c r="N17" s="3">
        <v>2.24E-2</v>
      </c>
      <c r="O17" s="3">
        <v>1.67E-2</v>
      </c>
      <c r="P17" s="3">
        <v>9.5999999999999992E-3</v>
      </c>
      <c r="Q17" s="3">
        <v>0.42280000000000001</v>
      </c>
      <c r="R17" s="3">
        <v>1430</v>
      </c>
      <c r="S17" s="3">
        <v>716</v>
      </c>
      <c r="T17" s="3">
        <v>2.92225</v>
      </c>
      <c r="U17" s="3">
        <v>0.1958</v>
      </c>
      <c r="V17" s="3">
        <v>7.059E-2</v>
      </c>
      <c r="W17" s="3">
        <v>3.0099999999999998E-2</v>
      </c>
      <c r="X17" s="3">
        <v>9.4240000000000004E-2</v>
      </c>
      <c r="Y17" s="7">
        <v>0.30099999999999999</v>
      </c>
    </row>
    <row r="18" spans="1:25" x14ac:dyDescent="0.3">
      <c r="A18" s="6" t="s">
        <v>40</v>
      </c>
      <c r="B18" s="3"/>
      <c r="C18" s="3" t="s">
        <v>26</v>
      </c>
      <c r="D18" s="3" t="s">
        <v>44</v>
      </c>
      <c r="E18" s="3" t="s">
        <v>26</v>
      </c>
      <c r="F18" s="3" t="s">
        <v>26</v>
      </c>
      <c r="G18" s="3" t="s">
        <v>26</v>
      </c>
      <c r="H18" s="3" t="s">
        <v>26</v>
      </c>
      <c r="I18" s="3">
        <v>6.6100000000000006E-2</v>
      </c>
      <c r="J18" s="3">
        <v>3.0599999999999999E-2</v>
      </c>
      <c r="K18" s="3">
        <v>0.1017</v>
      </c>
      <c r="L18" s="3">
        <v>4.57</v>
      </c>
      <c r="M18" s="3">
        <v>3.2500000000000001E-2</v>
      </c>
      <c r="N18" s="3">
        <v>2.81E-2</v>
      </c>
      <c r="O18" s="3">
        <v>1.41E-2</v>
      </c>
      <c r="P18" s="3">
        <v>1.44E-2</v>
      </c>
      <c r="Q18" s="3">
        <v>0.3422</v>
      </c>
      <c r="R18" s="3">
        <v>1765</v>
      </c>
      <c r="S18" s="3">
        <v>884</v>
      </c>
      <c r="T18" s="3">
        <v>1.9230499999999999</v>
      </c>
      <c r="U18" s="3">
        <v>0.13139999999999999</v>
      </c>
      <c r="V18" s="3">
        <v>5.8630000000000002E-2</v>
      </c>
      <c r="W18" s="3">
        <v>2.98E-2</v>
      </c>
      <c r="X18" s="3">
        <v>5.9659999999999998E-2</v>
      </c>
      <c r="Y18" s="7">
        <v>0.20599999999999999</v>
      </c>
    </row>
    <row r="19" spans="1:25" x14ac:dyDescent="0.3">
      <c r="A19" s="6" t="s">
        <v>40</v>
      </c>
      <c r="B19" s="3"/>
      <c r="C19" s="3" t="s">
        <v>26</v>
      </c>
      <c r="D19" s="3" t="s">
        <v>45</v>
      </c>
      <c r="E19" s="3" t="s">
        <v>26</v>
      </c>
      <c r="F19" s="3" t="s">
        <v>26</v>
      </c>
      <c r="G19" s="3" t="s">
        <v>26</v>
      </c>
      <c r="H19" s="3" t="s">
        <v>26</v>
      </c>
      <c r="I19" s="3">
        <v>0.10059999999999999</v>
      </c>
      <c r="J19" s="3">
        <v>4.2099999999999999E-2</v>
      </c>
      <c r="K19" s="3">
        <v>0.159</v>
      </c>
      <c r="L19" s="3">
        <v>3.92</v>
      </c>
      <c r="M19" s="3">
        <v>4.7800000000000002E-2</v>
      </c>
      <c r="N19" s="3">
        <v>4.82E-2</v>
      </c>
      <c r="O19" s="3">
        <v>2.9000000000000001E-2</v>
      </c>
      <c r="P19" s="3">
        <v>7.7000000000000002E-3</v>
      </c>
      <c r="Q19" s="3">
        <v>0.80800000000000005</v>
      </c>
      <c r="R19" s="3">
        <v>1141</v>
      </c>
      <c r="S19" s="3">
        <v>571</v>
      </c>
      <c r="T19" s="3">
        <v>0.99009000000000003</v>
      </c>
      <c r="U19" s="3">
        <v>0.1048</v>
      </c>
      <c r="V19" s="3">
        <v>5.4050000000000001E-2</v>
      </c>
      <c r="W19" s="3">
        <v>8.5000000000000006E-3</v>
      </c>
      <c r="X19" s="3">
        <v>4.2599999999999999E-2</v>
      </c>
      <c r="Y19" s="7">
        <v>0.17100000000000001</v>
      </c>
    </row>
    <row r="20" spans="1:25" x14ac:dyDescent="0.3">
      <c r="A20" s="6" t="s">
        <v>40</v>
      </c>
      <c r="B20" s="3"/>
      <c r="C20" s="3" t="s">
        <v>26</v>
      </c>
      <c r="D20" s="3" t="s">
        <v>46</v>
      </c>
      <c r="E20" s="3" t="s">
        <v>26</v>
      </c>
      <c r="F20" s="3" t="s">
        <v>26</v>
      </c>
      <c r="G20" s="3" t="s">
        <v>26</v>
      </c>
      <c r="H20" s="3" t="s">
        <v>26</v>
      </c>
      <c r="I20" s="3">
        <v>0.2288</v>
      </c>
      <c r="J20" s="3">
        <v>0.13089999999999999</v>
      </c>
      <c r="K20" s="3">
        <v>0.32669999999999999</v>
      </c>
      <c r="L20" s="3">
        <v>7.23</v>
      </c>
      <c r="M20" s="3">
        <v>7.1999999999999998E-3</v>
      </c>
      <c r="N20" s="3">
        <v>0.182</v>
      </c>
      <c r="O20" s="3" t="s">
        <v>27</v>
      </c>
      <c r="P20" s="3">
        <v>0.16039999999999999</v>
      </c>
      <c r="Q20" s="3">
        <v>6.7999999999999996E-3</v>
      </c>
      <c r="R20" s="3">
        <v>1991</v>
      </c>
      <c r="S20" s="3">
        <v>996</v>
      </c>
      <c r="T20" s="3">
        <v>0.22228999999999999</v>
      </c>
      <c r="U20" s="3">
        <v>5.7099999999999998E-2</v>
      </c>
      <c r="V20" s="3">
        <v>5.577E-2</v>
      </c>
      <c r="W20" s="3">
        <v>4.8599999999999997E-2</v>
      </c>
      <c r="X20" s="3">
        <v>3.109E-2</v>
      </c>
      <c r="Y20" s="7">
        <v>8.5999999999999993E-2</v>
      </c>
    </row>
    <row r="21" spans="1:25" x14ac:dyDescent="0.3">
      <c r="A21" s="6" t="s">
        <v>47</v>
      </c>
      <c r="B21" s="3"/>
      <c r="C21" s="3" t="s">
        <v>26</v>
      </c>
      <c r="D21" s="3" t="s">
        <v>26</v>
      </c>
      <c r="E21" s="3" t="s">
        <v>48</v>
      </c>
      <c r="F21" s="3" t="s">
        <v>26</v>
      </c>
      <c r="G21" s="3" t="s">
        <v>26</v>
      </c>
      <c r="H21" s="3" t="s">
        <v>26</v>
      </c>
      <c r="I21" s="3">
        <v>3.04E-2</v>
      </c>
      <c r="J21" s="3">
        <v>1.54E-2</v>
      </c>
      <c r="K21" s="3">
        <v>4.5499999999999999E-2</v>
      </c>
      <c r="L21" s="3">
        <v>5.42</v>
      </c>
      <c r="M21" s="3">
        <v>1.9900000000000001E-2</v>
      </c>
      <c r="N21" s="3">
        <v>3.0099999999999998E-2</v>
      </c>
      <c r="O21" s="3" t="s">
        <v>27</v>
      </c>
      <c r="P21" s="3">
        <v>2.9000000000000001E-2</v>
      </c>
      <c r="Q21" s="3" t="s">
        <v>27</v>
      </c>
      <c r="R21" s="3">
        <v>7641</v>
      </c>
      <c r="S21" s="3">
        <v>3826</v>
      </c>
      <c r="T21" s="3">
        <v>2.5121500000000001</v>
      </c>
      <c r="U21" s="3">
        <v>7.7600000000000002E-2</v>
      </c>
      <c r="V21" s="3">
        <v>7.918E-2</v>
      </c>
      <c r="W21" s="3">
        <v>7.6100000000000001E-2</v>
      </c>
      <c r="X21" s="3">
        <v>3.8980000000000001E-2</v>
      </c>
      <c r="Y21" s="7">
        <v>0.11700000000000001</v>
      </c>
    </row>
    <row r="22" spans="1:25" x14ac:dyDescent="0.3">
      <c r="A22" s="6" t="s">
        <v>47</v>
      </c>
      <c r="B22" s="3"/>
      <c r="C22" s="3" t="s">
        <v>26</v>
      </c>
      <c r="D22" s="3" t="s">
        <v>26</v>
      </c>
      <c r="E22" s="3" t="s">
        <v>49</v>
      </c>
      <c r="F22" s="3" t="s">
        <v>26</v>
      </c>
      <c r="G22" s="3" t="s">
        <v>26</v>
      </c>
      <c r="H22" s="3" t="s">
        <v>26</v>
      </c>
      <c r="I22" s="3">
        <v>2.7E-2</v>
      </c>
      <c r="J22" s="4">
        <v>-1.49E-2</v>
      </c>
      <c r="K22" s="3">
        <v>6.88E-2</v>
      </c>
      <c r="L22" s="3">
        <v>0.55000000000000004</v>
      </c>
      <c r="M22" s="3">
        <v>0.4587</v>
      </c>
      <c r="N22" s="3">
        <v>1.8700000000000001E-2</v>
      </c>
      <c r="O22" s="3">
        <v>0.16039999999999999</v>
      </c>
      <c r="P22" s="3">
        <v>3.3799999999999997E-2</v>
      </c>
      <c r="Q22" s="3">
        <v>6.93E-2</v>
      </c>
      <c r="R22" s="3">
        <v>794</v>
      </c>
      <c r="S22" s="3">
        <v>398</v>
      </c>
      <c r="T22" s="3">
        <v>2.9568400000000001</v>
      </c>
      <c r="U22" s="3">
        <v>8.0799999999999997E-2</v>
      </c>
      <c r="V22" s="3">
        <v>5.7189999999999998E-2</v>
      </c>
      <c r="W22" s="3">
        <v>0.1046</v>
      </c>
      <c r="X22" s="4">
        <v>-4.3709999999999999E-2</v>
      </c>
      <c r="Y22" s="7">
        <v>0.21099999999999999</v>
      </c>
    </row>
    <row r="23" spans="1:25" x14ac:dyDescent="0.3">
      <c r="A23" s="6" t="s">
        <v>50</v>
      </c>
      <c r="B23" s="3" t="s">
        <v>51</v>
      </c>
      <c r="C23" s="3" t="s">
        <v>52</v>
      </c>
      <c r="D23" s="3" t="s">
        <v>26</v>
      </c>
      <c r="E23" s="3" t="s">
        <v>26</v>
      </c>
      <c r="F23" s="3" t="s">
        <v>26</v>
      </c>
      <c r="G23" s="3" t="s">
        <v>26</v>
      </c>
      <c r="H23" s="3" t="s">
        <v>26</v>
      </c>
      <c r="I23" s="3">
        <v>3.3599999999999998E-2</v>
      </c>
      <c r="J23" s="3">
        <v>1.3299999999999999E-2</v>
      </c>
      <c r="K23" s="3">
        <v>5.3900000000000003E-2</v>
      </c>
      <c r="L23" s="3">
        <v>3.62</v>
      </c>
      <c r="M23" s="3">
        <v>5.7099999999999998E-2</v>
      </c>
      <c r="N23" s="3">
        <v>2.5899999999999999E-2</v>
      </c>
      <c r="O23" s="3" t="s">
        <v>27</v>
      </c>
      <c r="P23" s="3">
        <v>2.9600000000000001E-2</v>
      </c>
      <c r="Q23" s="3">
        <v>2.0000000000000001E-4</v>
      </c>
      <c r="R23" s="3">
        <v>4387</v>
      </c>
      <c r="S23" s="3">
        <v>2198</v>
      </c>
      <c r="T23" s="3">
        <v>2.4238</v>
      </c>
      <c r="U23" s="3">
        <v>8.2900000000000001E-2</v>
      </c>
      <c r="V23" s="3">
        <v>6.5680000000000002E-2</v>
      </c>
      <c r="W23" s="3">
        <v>7.5200000000000003E-2</v>
      </c>
      <c r="X23" s="3">
        <v>3.243E-2</v>
      </c>
      <c r="Y23" s="7">
        <v>0.13400000000000001</v>
      </c>
    </row>
    <row r="24" spans="1:25" x14ac:dyDescent="0.3">
      <c r="A24" s="6" t="s">
        <v>53</v>
      </c>
      <c r="B24" s="3" t="s">
        <v>54</v>
      </c>
      <c r="C24" s="3" t="s">
        <v>52</v>
      </c>
      <c r="D24" s="3" t="s">
        <v>26</v>
      </c>
      <c r="E24" s="3" t="s">
        <v>26</v>
      </c>
      <c r="F24" s="3" t="s">
        <v>26</v>
      </c>
      <c r="G24" s="3" t="s">
        <v>26</v>
      </c>
      <c r="H24" s="3" t="s">
        <v>29</v>
      </c>
      <c r="I24" s="3">
        <v>3.4299999999999997E-2</v>
      </c>
      <c r="J24" s="3">
        <v>7.6E-3</v>
      </c>
      <c r="K24" s="3">
        <v>6.0999999999999999E-2</v>
      </c>
      <c r="L24" s="3">
        <v>2.19</v>
      </c>
      <c r="M24" s="3">
        <v>0.13919999999999999</v>
      </c>
      <c r="N24" s="3">
        <v>1.9E-2</v>
      </c>
      <c r="O24" s="3">
        <v>1.06E-2</v>
      </c>
      <c r="P24" s="3">
        <v>2.06E-2</v>
      </c>
      <c r="Q24" s="3">
        <v>5.4100000000000002E-2</v>
      </c>
      <c r="R24" s="3">
        <v>2144</v>
      </c>
      <c r="S24" s="3">
        <v>1076</v>
      </c>
      <c r="T24" s="3">
        <v>3.0053399999999999</v>
      </c>
      <c r="U24" s="3">
        <v>0.10489999999999999</v>
      </c>
      <c r="V24" s="3">
        <v>5.9700000000000003E-2</v>
      </c>
      <c r="W24" s="3">
        <v>6.4699999999999994E-2</v>
      </c>
      <c r="X24" s="3">
        <v>2.299E-2</v>
      </c>
      <c r="Y24" s="7">
        <v>0.189</v>
      </c>
    </row>
    <row r="25" spans="1:25" x14ac:dyDescent="0.3">
      <c r="A25" s="6" t="s">
        <v>53</v>
      </c>
      <c r="B25" s="3" t="s">
        <v>55</v>
      </c>
      <c r="C25" s="3" t="s">
        <v>52</v>
      </c>
      <c r="D25" s="3" t="s">
        <v>26</v>
      </c>
      <c r="E25" s="3" t="s">
        <v>26</v>
      </c>
      <c r="F25" s="3" t="s">
        <v>26</v>
      </c>
      <c r="G25" s="3" t="s">
        <v>26</v>
      </c>
      <c r="H25" s="3" t="s">
        <v>30</v>
      </c>
      <c r="I25" s="4">
        <v>-3.9300000000000002E-2</v>
      </c>
      <c r="J25" s="4">
        <v>-0.17680000000000001</v>
      </c>
      <c r="K25" s="3">
        <v>9.8199999999999996E-2</v>
      </c>
      <c r="L25" s="3">
        <v>0.11</v>
      </c>
      <c r="M25" s="3">
        <v>0.74209999999999998</v>
      </c>
      <c r="N25" s="3">
        <v>0.12540000000000001</v>
      </c>
      <c r="O25" s="3">
        <v>5.1299999999999998E-2</v>
      </c>
      <c r="P25" s="3">
        <v>0.14360000000000001</v>
      </c>
      <c r="Q25" s="3">
        <v>0.1341</v>
      </c>
      <c r="R25" s="3">
        <v>286</v>
      </c>
      <c r="S25" s="3">
        <v>143</v>
      </c>
      <c r="T25" s="3">
        <v>0.83697999999999995</v>
      </c>
      <c r="U25" s="4">
        <v>-3.2300000000000002E-2</v>
      </c>
      <c r="V25" s="3">
        <v>0.10750999999999999</v>
      </c>
      <c r="W25" s="3">
        <v>0.1242</v>
      </c>
      <c r="X25" s="4">
        <v>-0.13564000000000001</v>
      </c>
      <c r="Y25" s="7">
        <v>8.5999999999999993E-2</v>
      </c>
    </row>
    <row r="26" spans="1:25" x14ac:dyDescent="0.3">
      <c r="A26" s="6" t="s">
        <v>53</v>
      </c>
      <c r="B26" s="3" t="s">
        <v>56</v>
      </c>
      <c r="C26" s="3" t="s">
        <v>52</v>
      </c>
      <c r="D26" s="3" t="s">
        <v>26</v>
      </c>
      <c r="E26" s="3" t="s">
        <v>26</v>
      </c>
      <c r="F26" s="3" t="s">
        <v>26</v>
      </c>
      <c r="G26" s="3" t="s">
        <v>26</v>
      </c>
      <c r="H26" s="3" t="s">
        <v>31</v>
      </c>
      <c r="I26" s="3">
        <v>3.7699999999999997E-2</v>
      </c>
      <c r="J26" s="3">
        <v>4.7999999999999996E-3</v>
      </c>
      <c r="K26" s="3">
        <v>7.0499999999999993E-2</v>
      </c>
      <c r="L26" s="3">
        <v>1.74</v>
      </c>
      <c r="M26" s="3">
        <v>0.1867</v>
      </c>
      <c r="N26" s="3">
        <v>2.6599999999999999E-2</v>
      </c>
      <c r="O26" s="3">
        <v>3.7000000000000002E-3</v>
      </c>
      <c r="P26" s="3">
        <v>3.04E-2</v>
      </c>
      <c r="Q26" s="3">
        <v>1.5100000000000001E-2</v>
      </c>
      <c r="R26" s="3">
        <v>1957</v>
      </c>
      <c r="S26" s="3">
        <v>979</v>
      </c>
      <c r="T26" s="3">
        <v>2.02075</v>
      </c>
      <c r="U26" s="3">
        <v>7.7499999999999999E-2</v>
      </c>
      <c r="V26" s="3">
        <v>5.6649999999999999E-2</v>
      </c>
      <c r="W26" s="3">
        <v>6.4799999999999996E-2</v>
      </c>
      <c r="X26" s="3">
        <v>9.8200000000000006E-3</v>
      </c>
      <c r="Y26" s="7">
        <v>0.14799999999999999</v>
      </c>
    </row>
    <row r="27" spans="1:25" x14ac:dyDescent="0.3">
      <c r="A27" s="6" t="s">
        <v>57</v>
      </c>
      <c r="B27" s="3" t="s">
        <v>58</v>
      </c>
      <c r="C27" s="3" t="s">
        <v>52</v>
      </c>
      <c r="D27" s="3" t="s">
        <v>26</v>
      </c>
      <c r="E27" s="3" t="s">
        <v>26</v>
      </c>
      <c r="F27" s="3" t="s">
        <v>26</v>
      </c>
      <c r="G27" s="3" t="s">
        <v>33</v>
      </c>
      <c r="H27" s="3" t="s">
        <v>26</v>
      </c>
      <c r="I27" s="3">
        <v>5.9999999999999995E-4</v>
      </c>
      <c r="J27" s="4">
        <v>-5.8599999999999999E-2</v>
      </c>
      <c r="K27" s="3">
        <v>5.9799999999999999E-2</v>
      </c>
      <c r="L27" s="3">
        <v>0</v>
      </c>
      <c r="M27" s="3">
        <v>0.99050000000000005</v>
      </c>
      <c r="N27" s="3">
        <v>8.9999999999999993E-3</v>
      </c>
      <c r="O27" s="3">
        <v>0.59050000000000002</v>
      </c>
      <c r="P27" s="3">
        <v>5.5300000000000002E-2</v>
      </c>
      <c r="Q27" s="3">
        <v>1.7399999999999999E-2</v>
      </c>
      <c r="R27" s="3">
        <v>738</v>
      </c>
      <c r="S27" s="3">
        <v>370</v>
      </c>
      <c r="T27" s="3">
        <v>1.6450899999999999</v>
      </c>
      <c r="U27" s="3">
        <v>1E-3</v>
      </c>
      <c r="V27" s="3">
        <v>1.485E-2</v>
      </c>
      <c r="W27" s="3">
        <v>9.35E-2</v>
      </c>
      <c r="X27" s="4">
        <v>-9.3619999999999995E-2</v>
      </c>
      <c r="Y27" s="7">
        <v>0.10100000000000001</v>
      </c>
    </row>
    <row r="28" spans="1:25" x14ac:dyDescent="0.3">
      <c r="A28" s="6" t="s">
        <v>57</v>
      </c>
      <c r="B28" s="3" t="s">
        <v>59</v>
      </c>
      <c r="C28" s="3" t="s">
        <v>52</v>
      </c>
      <c r="D28" s="3" t="s">
        <v>26</v>
      </c>
      <c r="E28" s="3" t="s">
        <v>26</v>
      </c>
      <c r="F28" s="3" t="s">
        <v>26</v>
      </c>
      <c r="G28" s="3" t="s">
        <v>34</v>
      </c>
      <c r="H28" s="3" t="s">
        <v>26</v>
      </c>
      <c r="I28" s="3">
        <v>3.7999999999999999E-2</v>
      </c>
      <c r="J28" s="3">
        <v>1.6299999999999999E-2</v>
      </c>
      <c r="K28" s="3">
        <v>5.9700000000000003E-2</v>
      </c>
      <c r="L28" s="3">
        <v>4.07</v>
      </c>
      <c r="M28" s="3">
        <v>4.3700000000000003E-2</v>
      </c>
      <c r="N28" s="3">
        <v>2.6100000000000002E-2</v>
      </c>
      <c r="O28" s="3" t="s">
        <v>27</v>
      </c>
      <c r="P28" s="3">
        <v>2.5499999999999998E-2</v>
      </c>
      <c r="Q28" s="3">
        <v>2.8E-3</v>
      </c>
      <c r="R28" s="3">
        <v>3649</v>
      </c>
      <c r="S28" s="3">
        <v>1828</v>
      </c>
      <c r="T28" s="3">
        <v>2.5811600000000001</v>
      </c>
      <c r="U28" s="3">
        <v>0.1</v>
      </c>
      <c r="V28" s="3">
        <v>7.0900000000000005E-2</v>
      </c>
      <c r="W28" s="3">
        <v>6.93E-2</v>
      </c>
      <c r="X28" s="3">
        <v>4.249E-2</v>
      </c>
      <c r="Y28" s="7">
        <v>0.159</v>
      </c>
    </row>
    <row r="29" spans="1:25" x14ac:dyDescent="0.3">
      <c r="A29" s="6" t="s">
        <v>60</v>
      </c>
      <c r="B29" s="3" t="s">
        <v>61</v>
      </c>
      <c r="C29" s="3" t="s">
        <v>52</v>
      </c>
      <c r="D29" s="3" t="s">
        <v>26</v>
      </c>
      <c r="E29" s="3" t="s">
        <v>26</v>
      </c>
      <c r="F29" s="3" t="s">
        <v>36</v>
      </c>
      <c r="G29" s="3" t="s">
        <v>26</v>
      </c>
      <c r="H29" s="3" t="s">
        <v>26</v>
      </c>
      <c r="I29" s="3">
        <v>2.7900000000000001E-2</v>
      </c>
      <c r="J29" s="4">
        <v>-2.7E-2</v>
      </c>
      <c r="K29" s="3">
        <v>8.2799999999999999E-2</v>
      </c>
      <c r="L29" s="3">
        <v>0.34</v>
      </c>
      <c r="M29" s="3">
        <v>0.55840000000000001</v>
      </c>
      <c r="N29" s="3">
        <v>4.1700000000000001E-2</v>
      </c>
      <c r="O29" s="3">
        <v>1.04E-2</v>
      </c>
      <c r="P29" s="3">
        <v>3.8199999999999998E-2</v>
      </c>
      <c r="Q29" s="3">
        <v>0.14180000000000001</v>
      </c>
      <c r="R29" s="3">
        <v>1066</v>
      </c>
      <c r="S29" s="3">
        <v>533</v>
      </c>
      <c r="T29" s="3">
        <v>1.61734</v>
      </c>
      <c r="U29" s="3">
        <v>4.58E-2</v>
      </c>
      <c r="V29" s="3">
        <v>7.0739999999999997E-2</v>
      </c>
      <c r="W29" s="3">
        <v>6.4799999999999996E-2</v>
      </c>
      <c r="X29" s="4">
        <v>-4.301E-2</v>
      </c>
      <c r="Y29" s="7">
        <v>0.14000000000000001</v>
      </c>
    </row>
    <row r="30" spans="1:25" x14ac:dyDescent="0.3">
      <c r="A30" s="6" t="s">
        <v>60</v>
      </c>
      <c r="B30" s="3" t="s">
        <v>62</v>
      </c>
      <c r="C30" s="3" t="s">
        <v>52</v>
      </c>
      <c r="D30" s="3" t="s">
        <v>26</v>
      </c>
      <c r="E30" s="3" t="s">
        <v>26</v>
      </c>
      <c r="F30" s="3" t="s">
        <v>37</v>
      </c>
      <c r="G30" s="3" t="s">
        <v>26</v>
      </c>
      <c r="H30" s="3" t="s">
        <v>26</v>
      </c>
      <c r="I30" s="3">
        <v>6.6500000000000004E-2</v>
      </c>
      <c r="J30" s="3">
        <v>2.6499999999999999E-2</v>
      </c>
      <c r="K30" s="3">
        <v>0.1065</v>
      </c>
      <c r="L30" s="3">
        <v>3.65</v>
      </c>
      <c r="M30" s="3">
        <v>5.6099999999999997E-2</v>
      </c>
      <c r="N30" s="3">
        <v>1.1299999999999999E-2</v>
      </c>
      <c r="O30" s="3">
        <v>0.39269999999999999</v>
      </c>
      <c r="P30" s="4">
        <v>-1.06E-2</v>
      </c>
      <c r="Q30" s="3">
        <v>0.53080000000000005</v>
      </c>
      <c r="R30" s="3">
        <v>924</v>
      </c>
      <c r="S30" s="3">
        <v>464</v>
      </c>
      <c r="T30" s="3">
        <v>2.8606699999999998</v>
      </c>
      <c r="U30" s="3">
        <v>0.19670000000000001</v>
      </c>
      <c r="V30" s="3">
        <v>3.4729999999999997E-2</v>
      </c>
      <c r="W30" s="4">
        <v>-3.2300000000000002E-2</v>
      </c>
      <c r="X30" s="3">
        <v>7.6679999999999998E-2</v>
      </c>
      <c r="Y30" s="7">
        <v>0.32200000000000001</v>
      </c>
    </row>
    <row r="31" spans="1:25" x14ac:dyDescent="0.3">
      <c r="A31" s="6" t="s">
        <v>60</v>
      </c>
      <c r="B31" s="3" t="s">
        <v>63</v>
      </c>
      <c r="C31" s="3" t="s">
        <v>52</v>
      </c>
      <c r="D31" s="3" t="s">
        <v>26</v>
      </c>
      <c r="E31" s="3" t="s">
        <v>26</v>
      </c>
      <c r="F31" s="3" t="s">
        <v>38</v>
      </c>
      <c r="G31" s="3" t="s">
        <v>26</v>
      </c>
      <c r="H31" s="3" t="s">
        <v>26</v>
      </c>
      <c r="I31" s="3">
        <v>5.6500000000000002E-2</v>
      </c>
      <c r="J31" s="3">
        <v>1.5599999999999999E-2</v>
      </c>
      <c r="K31" s="3">
        <v>9.7299999999999998E-2</v>
      </c>
      <c r="L31" s="3">
        <v>2.5299999999999998</v>
      </c>
      <c r="M31" s="3">
        <v>0.1116</v>
      </c>
      <c r="N31" s="3">
        <v>3.2399999999999998E-2</v>
      </c>
      <c r="O31" s="3">
        <v>2.2000000000000001E-3</v>
      </c>
      <c r="P31" s="3">
        <v>4.19E-2</v>
      </c>
      <c r="Q31" s="3">
        <v>6.1000000000000004E-3</v>
      </c>
      <c r="R31" s="3">
        <v>1042</v>
      </c>
      <c r="S31" s="3">
        <v>522</v>
      </c>
      <c r="T31" s="3">
        <v>2.6364299999999998</v>
      </c>
      <c r="U31" s="3">
        <v>0.1532</v>
      </c>
      <c r="V31" s="3">
        <v>9.1819999999999999E-2</v>
      </c>
      <c r="W31" s="3">
        <v>0.11940000000000001</v>
      </c>
      <c r="X31" s="3">
        <v>4.1570000000000003E-2</v>
      </c>
      <c r="Y31" s="7">
        <v>0.26900000000000002</v>
      </c>
    </row>
    <row r="32" spans="1:25" x14ac:dyDescent="0.3">
      <c r="A32" s="6" t="s">
        <v>60</v>
      </c>
      <c r="B32" s="3" t="s">
        <v>64</v>
      </c>
      <c r="C32" s="3" t="s">
        <v>52</v>
      </c>
      <c r="D32" s="3" t="s">
        <v>26</v>
      </c>
      <c r="E32" s="3" t="s">
        <v>26</v>
      </c>
      <c r="F32" s="3" t="s">
        <v>39</v>
      </c>
      <c r="G32" s="3" t="s">
        <v>26</v>
      </c>
      <c r="H32" s="3" t="s">
        <v>26</v>
      </c>
      <c r="I32" s="4">
        <v>-1.32E-2</v>
      </c>
      <c r="J32" s="4">
        <v>-4.6300000000000001E-2</v>
      </c>
      <c r="K32" s="3">
        <v>1.9900000000000001E-2</v>
      </c>
      <c r="L32" s="3">
        <v>0.21</v>
      </c>
      <c r="M32" s="3">
        <v>0.64639999999999997</v>
      </c>
      <c r="N32" s="3">
        <v>4.1799999999999997E-2</v>
      </c>
      <c r="O32" s="3" t="s">
        <v>27</v>
      </c>
      <c r="P32" s="3">
        <v>6.0499999999999998E-2</v>
      </c>
      <c r="Q32" s="3" t="s">
        <v>27</v>
      </c>
      <c r="R32" s="3">
        <v>1355</v>
      </c>
      <c r="S32" s="3">
        <v>679</v>
      </c>
      <c r="T32" s="3">
        <v>2.5988099999999998</v>
      </c>
      <c r="U32" s="4">
        <v>-3.4099999999999998E-2</v>
      </c>
      <c r="V32" s="3">
        <v>0.10956</v>
      </c>
      <c r="W32" s="3">
        <v>0.16</v>
      </c>
      <c r="X32" s="4">
        <v>-0.11765</v>
      </c>
      <c r="Y32" s="7">
        <v>5.1999999999999998E-2</v>
      </c>
    </row>
    <row r="33" spans="1:25" x14ac:dyDescent="0.3">
      <c r="A33" s="6" t="s">
        <v>65</v>
      </c>
      <c r="B33" s="3" t="s">
        <v>51</v>
      </c>
      <c r="C33" s="3" t="s">
        <v>52</v>
      </c>
      <c r="D33" s="3" t="s">
        <v>41</v>
      </c>
      <c r="E33" s="3" t="s">
        <v>26</v>
      </c>
      <c r="F33" s="3" t="s">
        <v>26</v>
      </c>
      <c r="G33" s="3" t="s">
        <v>26</v>
      </c>
      <c r="H33" s="3" t="s">
        <v>26</v>
      </c>
      <c r="I33" s="4">
        <v>-3.3E-3</v>
      </c>
      <c r="J33" s="4">
        <v>-3.85E-2</v>
      </c>
      <c r="K33" s="3">
        <v>3.1899999999999998E-2</v>
      </c>
      <c r="L33" s="3">
        <v>0.01</v>
      </c>
      <c r="M33" s="3">
        <v>0.91459999999999997</v>
      </c>
      <c r="N33" s="3">
        <v>8.8000000000000005E-3</v>
      </c>
      <c r="O33" s="3">
        <v>0.37409999999999999</v>
      </c>
      <c r="P33" s="3">
        <v>2.5700000000000001E-2</v>
      </c>
      <c r="Q33" s="3">
        <v>8.5300000000000001E-2</v>
      </c>
      <c r="R33" s="3">
        <v>434</v>
      </c>
      <c r="S33" s="3">
        <v>219</v>
      </c>
      <c r="T33" s="3">
        <v>8.1396300000000004</v>
      </c>
      <c r="U33" s="4">
        <v>-2.6599999999999999E-2</v>
      </c>
      <c r="V33" s="3">
        <v>7.1870000000000003E-2</v>
      </c>
      <c r="W33" s="3">
        <v>0.21129999999999999</v>
      </c>
      <c r="X33" s="4">
        <v>-0.30706</v>
      </c>
      <c r="Y33" s="7">
        <v>0.26400000000000001</v>
      </c>
    </row>
    <row r="34" spans="1:25" x14ac:dyDescent="0.3">
      <c r="A34" s="6" t="s">
        <v>65</v>
      </c>
      <c r="B34" s="3" t="s">
        <v>51</v>
      </c>
      <c r="C34" s="3" t="s">
        <v>52</v>
      </c>
      <c r="D34" s="3" t="s">
        <v>42</v>
      </c>
      <c r="E34" s="3" t="s">
        <v>26</v>
      </c>
      <c r="F34" s="3" t="s">
        <v>26</v>
      </c>
      <c r="G34" s="3" t="s">
        <v>26</v>
      </c>
      <c r="H34" s="3" t="s">
        <v>26</v>
      </c>
      <c r="I34" s="4">
        <v>-2.29E-2</v>
      </c>
      <c r="J34" s="4">
        <v>-6.6199999999999995E-2</v>
      </c>
      <c r="K34" s="3">
        <v>2.0299999999999999E-2</v>
      </c>
      <c r="L34" s="3">
        <v>0.37</v>
      </c>
      <c r="M34" s="3">
        <v>0.54179999999999995</v>
      </c>
      <c r="N34" s="4">
        <v>-9.7000000000000003E-3</v>
      </c>
      <c r="O34" s="3">
        <v>0.41070000000000001</v>
      </c>
      <c r="P34" s="3">
        <v>2.1000000000000001E-2</v>
      </c>
      <c r="Q34" s="3">
        <v>0.2276</v>
      </c>
      <c r="R34" s="3">
        <v>576</v>
      </c>
      <c r="S34" s="3">
        <v>288</v>
      </c>
      <c r="T34" s="3">
        <v>4.4073399999999996</v>
      </c>
      <c r="U34" s="4">
        <v>-0.1</v>
      </c>
      <c r="V34" s="4">
        <v>-4.1540000000000001E-2</v>
      </c>
      <c r="W34" s="3">
        <v>9.1399999999999995E-2</v>
      </c>
      <c r="X34" s="4">
        <v>-0.28233999999999998</v>
      </c>
      <c r="Y34" s="7">
        <v>0.09</v>
      </c>
    </row>
    <row r="35" spans="1:25" x14ac:dyDescent="0.3">
      <c r="A35" s="6" t="s">
        <v>65</v>
      </c>
      <c r="B35" s="3" t="s">
        <v>51</v>
      </c>
      <c r="C35" s="3" t="s">
        <v>52</v>
      </c>
      <c r="D35" s="3" t="s">
        <v>43</v>
      </c>
      <c r="E35" s="3" t="s">
        <v>26</v>
      </c>
      <c r="F35" s="3" t="s">
        <v>26</v>
      </c>
      <c r="G35" s="3" t="s">
        <v>26</v>
      </c>
      <c r="H35" s="3" t="s">
        <v>26</v>
      </c>
      <c r="I35" s="3">
        <v>8.8800000000000004E-2</v>
      </c>
      <c r="J35" s="3">
        <v>3.9699999999999999E-2</v>
      </c>
      <c r="K35" s="3">
        <v>0.13780000000000001</v>
      </c>
      <c r="L35" s="3">
        <v>4.33</v>
      </c>
      <c r="M35" s="3">
        <v>3.73E-2</v>
      </c>
      <c r="N35" s="3">
        <v>2.5899999999999999E-2</v>
      </c>
      <c r="O35" s="3">
        <v>8.1699999999999995E-2</v>
      </c>
      <c r="P35" s="3">
        <v>1.89E-2</v>
      </c>
      <c r="Q35" s="3">
        <v>0.32279999999999998</v>
      </c>
      <c r="R35" s="3">
        <v>695</v>
      </c>
      <c r="S35" s="3">
        <v>348</v>
      </c>
      <c r="T35" s="3">
        <v>2.8852699999999998</v>
      </c>
      <c r="U35" s="3">
        <v>0.26779999999999998</v>
      </c>
      <c r="V35" s="3">
        <v>8.2860000000000003E-2</v>
      </c>
      <c r="W35" s="3">
        <v>6.0199999999999997E-2</v>
      </c>
      <c r="X35" s="3">
        <v>0.11691</v>
      </c>
      <c r="Y35" s="7">
        <v>0.42599999999999999</v>
      </c>
    </row>
    <row r="36" spans="1:25" x14ac:dyDescent="0.3">
      <c r="A36" s="6" t="s">
        <v>65</v>
      </c>
      <c r="B36" s="3" t="s">
        <v>51</v>
      </c>
      <c r="C36" s="3" t="s">
        <v>52</v>
      </c>
      <c r="D36" s="3" t="s">
        <v>44</v>
      </c>
      <c r="E36" s="3" t="s">
        <v>26</v>
      </c>
      <c r="F36" s="3" t="s">
        <v>26</v>
      </c>
      <c r="G36" s="3" t="s">
        <v>26</v>
      </c>
      <c r="H36" s="3" t="s">
        <v>26</v>
      </c>
      <c r="I36" s="3">
        <v>6.3399999999999998E-2</v>
      </c>
      <c r="J36" s="3">
        <v>1.2699999999999999E-2</v>
      </c>
      <c r="K36" s="3">
        <v>0.11409999999999999</v>
      </c>
      <c r="L36" s="3">
        <v>2.0699999999999998</v>
      </c>
      <c r="M36" s="3">
        <v>0.15040000000000001</v>
      </c>
      <c r="N36" s="3">
        <v>1.9E-2</v>
      </c>
      <c r="O36" s="3">
        <v>0.2223</v>
      </c>
      <c r="P36" s="3">
        <v>6.0000000000000001E-3</v>
      </c>
      <c r="Q36" s="3">
        <v>0.76670000000000005</v>
      </c>
      <c r="R36" s="3">
        <v>906</v>
      </c>
      <c r="S36" s="3">
        <v>454</v>
      </c>
      <c r="T36" s="3">
        <v>1.9329700000000001</v>
      </c>
      <c r="U36" s="3">
        <v>0.1265</v>
      </c>
      <c r="V36" s="3">
        <v>3.9399999999999998E-2</v>
      </c>
      <c r="W36" s="3">
        <v>1.24E-2</v>
      </c>
      <c r="X36" s="3">
        <v>2.4660000000000001E-2</v>
      </c>
      <c r="Y36" s="7">
        <v>0.23400000000000001</v>
      </c>
    </row>
    <row r="37" spans="1:25" x14ac:dyDescent="0.3">
      <c r="A37" s="6" t="s">
        <v>65</v>
      </c>
      <c r="B37" s="3" t="s">
        <v>51</v>
      </c>
      <c r="C37" s="3" t="s">
        <v>52</v>
      </c>
      <c r="D37" s="3" t="s">
        <v>45</v>
      </c>
      <c r="E37" s="3" t="s">
        <v>26</v>
      </c>
      <c r="F37" s="3" t="s">
        <v>26</v>
      </c>
      <c r="G37" s="3" t="s">
        <v>26</v>
      </c>
      <c r="H37" s="3" t="s">
        <v>26</v>
      </c>
      <c r="I37" s="3">
        <v>0.13830000000000001</v>
      </c>
      <c r="J37" s="3">
        <v>6.1199999999999997E-2</v>
      </c>
      <c r="K37" s="3">
        <v>0.21529999999999999</v>
      </c>
      <c r="L37" s="3">
        <v>4.26</v>
      </c>
      <c r="M37" s="3">
        <v>3.9E-2</v>
      </c>
      <c r="N37" s="3">
        <v>4.7800000000000002E-2</v>
      </c>
      <c r="O37" s="3">
        <v>8.72E-2</v>
      </c>
      <c r="P37" s="3">
        <v>2.5000000000000001E-3</v>
      </c>
      <c r="Q37" s="3">
        <v>0.94779999999999998</v>
      </c>
      <c r="R37" s="3">
        <v>623</v>
      </c>
      <c r="S37" s="3">
        <v>312</v>
      </c>
      <c r="T37" s="3">
        <v>0.97226000000000001</v>
      </c>
      <c r="U37" s="3">
        <v>0.14419999999999999</v>
      </c>
      <c r="V37" s="3">
        <v>5.4629999999999998E-2</v>
      </c>
      <c r="W37" s="3">
        <v>2.8E-3</v>
      </c>
      <c r="X37" s="3">
        <v>6.1359999999999998E-2</v>
      </c>
      <c r="Y37" s="7">
        <v>0.23400000000000001</v>
      </c>
    </row>
    <row r="38" spans="1:25" x14ac:dyDescent="0.3">
      <c r="A38" s="6" t="s">
        <v>65</v>
      </c>
      <c r="B38" s="3" t="s">
        <v>51</v>
      </c>
      <c r="C38" s="3" t="s">
        <v>52</v>
      </c>
      <c r="D38" s="3" t="s">
        <v>46</v>
      </c>
      <c r="E38" s="3" t="s">
        <v>26</v>
      </c>
      <c r="F38" s="3" t="s">
        <v>26</v>
      </c>
      <c r="G38" s="3" t="s">
        <v>26</v>
      </c>
      <c r="H38" s="3" t="s">
        <v>26</v>
      </c>
      <c r="I38" s="3">
        <v>0.31340000000000001</v>
      </c>
      <c r="J38" s="3">
        <v>0.16669999999999999</v>
      </c>
      <c r="K38" s="3">
        <v>0.46010000000000001</v>
      </c>
      <c r="L38" s="3">
        <v>6.04</v>
      </c>
      <c r="M38" s="3">
        <v>1.4E-2</v>
      </c>
      <c r="N38" s="3">
        <v>0.22989999999999999</v>
      </c>
      <c r="O38" s="3">
        <v>4.0000000000000002E-4</v>
      </c>
      <c r="P38" s="3">
        <v>0.2288</v>
      </c>
      <c r="Q38" s="3">
        <v>1.32E-2</v>
      </c>
      <c r="R38" s="3">
        <v>1153</v>
      </c>
      <c r="S38" s="3">
        <v>577</v>
      </c>
      <c r="T38" s="3">
        <v>0.18940000000000001</v>
      </c>
      <c r="U38" s="3">
        <v>6.9699999999999998E-2</v>
      </c>
      <c r="V38" s="3">
        <v>6.6960000000000006E-2</v>
      </c>
      <c r="W38" s="3">
        <v>6.6600000000000006E-2</v>
      </c>
      <c r="X38" s="3">
        <v>3.4360000000000002E-2</v>
      </c>
      <c r="Y38" s="7">
        <v>0.111</v>
      </c>
    </row>
    <row r="39" spans="1:25" x14ac:dyDescent="0.3">
      <c r="A39" s="6" t="s">
        <v>66</v>
      </c>
      <c r="B39" s="3" t="s">
        <v>51</v>
      </c>
      <c r="C39" s="3" t="s">
        <v>52</v>
      </c>
      <c r="D39" s="3" t="s">
        <v>26</v>
      </c>
      <c r="E39" s="3" t="s">
        <v>48</v>
      </c>
      <c r="F39" s="3" t="s">
        <v>26</v>
      </c>
      <c r="G39" s="3" t="s">
        <v>26</v>
      </c>
      <c r="H39" s="3" t="s">
        <v>26</v>
      </c>
      <c r="I39" s="3">
        <v>3.6400000000000002E-2</v>
      </c>
      <c r="J39" s="3">
        <v>1.4999999999999999E-2</v>
      </c>
      <c r="K39" s="3">
        <v>5.79E-2</v>
      </c>
      <c r="L39" s="3">
        <v>3.81</v>
      </c>
      <c r="M39" s="3">
        <v>5.0799999999999998E-2</v>
      </c>
      <c r="N39" s="3">
        <v>2.7E-2</v>
      </c>
      <c r="O39" s="3" t="s">
        <v>27</v>
      </c>
      <c r="P39" s="3">
        <v>2.9000000000000001E-2</v>
      </c>
      <c r="Q39" s="3">
        <v>5.0000000000000001E-4</v>
      </c>
      <c r="R39" s="3">
        <v>4061</v>
      </c>
      <c r="S39" s="3">
        <v>2035</v>
      </c>
      <c r="T39" s="3">
        <v>2.3657900000000001</v>
      </c>
      <c r="U39" s="3">
        <v>8.7800000000000003E-2</v>
      </c>
      <c r="V39" s="3">
        <v>6.7250000000000004E-2</v>
      </c>
      <c r="W39" s="3">
        <v>7.22E-2</v>
      </c>
      <c r="X39" s="3">
        <v>3.569E-2</v>
      </c>
      <c r="Y39" s="7">
        <v>0.14099999999999999</v>
      </c>
    </row>
    <row r="40" spans="1:25" x14ac:dyDescent="0.3">
      <c r="A40" s="6" t="s">
        <v>66</v>
      </c>
      <c r="B40" s="3" t="s">
        <v>51</v>
      </c>
      <c r="C40" s="3" t="s">
        <v>52</v>
      </c>
      <c r="D40" s="3" t="s">
        <v>26</v>
      </c>
      <c r="E40" s="3" t="s">
        <v>49</v>
      </c>
      <c r="F40" s="3" t="s">
        <v>26</v>
      </c>
      <c r="G40" s="3" t="s">
        <v>26</v>
      </c>
      <c r="H40" s="3" t="s">
        <v>26</v>
      </c>
      <c r="I40" s="3">
        <v>2.81E-2</v>
      </c>
      <c r="J40" s="4">
        <v>-3.4599999999999999E-2</v>
      </c>
      <c r="K40" s="3">
        <v>9.0700000000000003E-2</v>
      </c>
      <c r="L40" s="3">
        <v>0.27</v>
      </c>
      <c r="M40" s="3">
        <v>0.60640000000000005</v>
      </c>
      <c r="N40" s="3">
        <v>1.23E-2</v>
      </c>
      <c r="O40" s="3">
        <v>0.51790000000000003</v>
      </c>
      <c r="P40" s="3">
        <v>4.0899999999999999E-2</v>
      </c>
      <c r="Q40" s="3">
        <v>0.1192</v>
      </c>
      <c r="R40" s="3">
        <v>326</v>
      </c>
      <c r="S40" s="3">
        <v>163</v>
      </c>
      <c r="T40" s="3">
        <v>3.1448100000000001</v>
      </c>
      <c r="U40" s="3">
        <v>8.9499999999999996E-2</v>
      </c>
      <c r="V40" s="3">
        <v>3.9940000000000003E-2</v>
      </c>
      <c r="W40" s="3">
        <v>0.13489999999999999</v>
      </c>
      <c r="X40" s="4">
        <v>-0.10691000000000001</v>
      </c>
      <c r="Y40" s="7">
        <v>0.29899999999999999</v>
      </c>
    </row>
    <row r="41" spans="1:25" x14ac:dyDescent="0.3">
      <c r="A41" s="6" t="s">
        <v>50</v>
      </c>
      <c r="B41" s="3" t="s">
        <v>67</v>
      </c>
      <c r="C41" s="3" t="s">
        <v>68</v>
      </c>
      <c r="D41" s="3" t="s">
        <v>26</v>
      </c>
      <c r="E41" s="3" t="s">
        <v>26</v>
      </c>
      <c r="F41" s="3" t="s">
        <v>26</v>
      </c>
      <c r="G41" s="3" t="s">
        <v>26</v>
      </c>
      <c r="H41" s="3" t="s">
        <v>26</v>
      </c>
      <c r="I41" s="3">
        <v>2.64E-2</v>
      </c>
      <c r="J41" s="3">
        <v>6.4000000000000003E-3</v>
      </c>
      <c r="K41" s="3">
        <v>4.6300000000000001E-2</v>
      </c>
      <c r="L41" s="3">
        <v>2.31</v>
      </c>
      <c r="M41" s="3">
        <v>0.12820000000000001</v>
      </c>
      <c r="N41" s="3">
        <v>3.2099999999999997E-2</v>
      </c>
      <c r="O41" s="3" t="s">
        <v>27</v>
      </c>
      <c r="P41" s="3">
        <v>2.86E-2</v>
      </c>
      <c r="Q41" s="3" t="s">
        <v>27</v>
      </c>
      <c r="R41" s="3">
        <v>3962</v>
      </c>
      <c r="S41" s="3">
        <v>1983</v>
      </c>
      <c r="T41" s="3">
        <v>2.7066400000000002</v>
      </c>
      <c r="U41" s="3">
        <v>7.2400000000000006E-2</v>
      </c>
      <c r="V41" s="3">
        <v>9.078E-2</v>
      </c>
      <c r="W41" s="3">
        <v>8.0699999999999994E-2</v>
      </c>
      <c r="X41" s="3">
        <v>1.7469999999999999E-2</v>
      </c>
      <c r="Y41" s="7">
        <v>0.128</v>
      </c>
    </row>
    <row r="42" spans="1:25" x14ac:dyDescent="0.3">
      <c r="A42" s="6" t="s">
        <v>53</v>
      </c>
      <c r="B42" s="3" t="s">
        <v>69</v>
      </c>
      <c r="C42" s="3" t="s">
        <v>68</v>
      </c>
      <c r="D42" s="3" t="s">
        <v>26</v>
      </c>
      <c r="E42" s="3" t="s">
        <v>26</v>
      </c>
      <c r="F42" s="3" t="s">
        <v>26</v>
      </c>
      <c r="G42" s="3" t="s">
        <v>26</v>
      </c>
      <c r="H42" s="3" t="s">
        <v>29</v>
      </c>
      <c r="I42" s="3">
        <v>3.4500000000000003E-2</v>
      </c>
      <c r="J42" s="3">
        <v>7.7999999999999996E-3</v>
      </c>
      <c r="K42" s="3">
        <v>6.13E-2</v>
      </c>
      <c r="L42" s="3">
        <v>2.2000000000000002</v>
      </c>
      <c r="M42" s="3">
        <v>0.13769999999999999</v>
      </c>
      <c r="N42" s="3">
        <v>1.66E-2</v>
      </c>
      <c r="O42" s="3">
        <v>1.8599999999999998E-2</v>
      </c>
      <c r="P42" s="3">
        <v>1.49E-2</v>
      </c>
      <c r="Q42" s="3">
        <v>0.1125</v>
      </c>
      <c r="R42" s="3">
        <v>1936</v>
      </c>
      <c r="S42" s="3">
        <v>970</v>
      </c>
      <c r="T42" s="3">
        <v>3.2941099999999999</v>
      </c>
      <c r="U42" s="3">
        <v>0.1157</v>
      </c>
      <c r="V42" s="3">
        <v>5.697E-2</v>
      </c>
      <c r="W42" s="3">
        <v>5.1299999999999998E-2</v>
      </c>
      <c r="X42" s="3">
        <v>2.5700000000000001E-2</v>
      </c>
      <c r="Y42" s="7">
        <v>0.20799999999999999</v>
      </c>
    </row>
    <row r="43" spans="1:25" x14ac:dyDescent="0.3">
      <c r="A43" s="6" t="s">
        <v>53</v>
      </c>
      <c r="B43" s="3" t="s">
        <v>70</v>
      </c>
      <c r="C43" s="3" t="s">
        <v>68</v>
      </c>
      <c r="D43" s="3" t="s">
        <v>26</v>
      </c>
      <c r="E43" s="3" t="s">
        <v>26</v>
      </c>
      <c r="F43" s="3" t="s">
        <v>26</v>
      </c>
      <c r="G43" s="3" t="s">
        <v>26</v>
      </c>
      <c r="H43" s="3" t="s">
        <v>30</v>
      </c>
      <c r="I43" s="3">
        <v>0.13689999999999999</v>
      </c>
      <c r="J43" s="3">
        <v>3.9199999999999999E-2</v>
      </c>
      <c r="K43" s="3">
        <v>0.2346</v>
      </c>
      <c r="L43" s="3">
        <v>2.6</v>
      </c>
      <c r="M43" s="3">
        <v>0.107</v>
      </c>
      <c r="N43" s="3">
        <v>0.1226</v>
      </c>
      <c r="O43" s="3">
        <v>3.0999999999999999E-3</v>
      </c>
      <c r="P43" s="3">
        <v>0.11600000000000001</v>
      </c>
      <c r="Q43" s="3">
        <v>4.8300000000000003E-2</v>
      </c>
      <c r="R43" s="3">
        <v>342</v>
      </c>
      <c r="S43" s="3">
        <v>171</v>
      </c>
      <c r="T43" s="3">
        <v>1.3106500000000001</v>
      </c>
      <c r="U43" s="3">
        <v>0.1923</v>
      </c>
      <c r="V43" s="3">
        <v>0.19606999999999999</v>
      </c>
      <c r="W43" s="3">
        <v>0.18490000000000001</v>
      </c>
      <c r="X43" s="3">
        <v>5.2380000000000003E-2</v>
      </c>
      <c r="Y43" s="7">
        <v>0.34699999999999998</v>
      </c>
    </row>
    <row r="44" spans="1:25" x14ac:dyDescent="0.3">
      <c r="A44" s="6" t="s">
        <v>53</v>
      </c>
      <c r="B44" s="3" t="s">
        <v>71</v>
      </c>
      <c r="C44" s="3" t="s">
        <v>68</v>
      </c>
      <c r="D44" s="3" t="s">
        <v>26</v>
      </c>
      <c r="E44" s="3" t="s">
        <v>26</v>
      </c>
      <c r="F44" s="3" t="s">
        <v>26</v>
      </c>
      <c r="G44" s="3" t="s">
        <v>26</v>
      </c>
      <c r="H44" s="3" t="s">
        <v>31</v>
      </c>
      <c r="I44" s="3">
        <v>4.4999999999999997E-3</v>
      </c>
      <c r="J44" s="4">
        <v>-2.7300000000000001E-2</v>
      </c>
      <c r="K44" s="3">
        <v>3.6400000000000002E-2</v>
      </c>
      <c r="L44" s="3">
        <v>0.03</v>
      </c>
      <c r="M44" s="3">
        <v>0.87039999999999995</v>
      </c>
      <c r="N44" s="3">
        <v>4.1300000000000003E-2</v>
      </c>
      <c r="O44" s="3" t="s">
        <v>27</v>
      </c>
      <c r="P44" s="3">
        <v>3.5499999999999997E-2</v>
      </c>
      <c r="Q44" s="3">
        <v>1.0699999999999999E-2</v>
      </c>
      <c r="R44" s="3">
        <v>1684</v>
      </c>
      <c r="S44" s="3">
        <v>842</v>
      </c>
      <c r="T44" s="3">
        <v>2.3161499999999999</v>
      </c>
      <c r="U44" s="3">
        <v>1.0500000000000001E-2</v>
      </c>
      <c r="V44" s="3">
        <v>9.8019999999999996E-2</v>
      </c>
      <c r="W44" s="3">
        <v>8.4099999999999994E-2</v>
      </c>
      <c r="X44" s="4">
        <v>-6.2460000000000002E-2</v>
      </c>
      <c r="Y44" s="7">
        <v>8.5999999999999993E-2</v>
      </c>
    </row>
    <row r="45" spans="1:25" x14ac:dyDescent="0.3">
      <c r="A45" s="6" t="s">
        <v>57</v>
      </c>
      <c r="B45" s="3" t="s">
        <v>72</v>
      </c>
      <c r="C45" s="3" t="s">
        <v>68</v>
      </c>
      <c r="D45" s="3" t="s">
        <v>26</v>
      </c>
      <c r="E45" s="3" t="s">
        <v>26</v>
      </c>
      <c r="F45" s="3" t="s">
        <v>26</v>
      </c>
      <c r="G45" s="3" t="s">
        <v>33</v>
      </c>
      <c r="H45" s="3" t="s">
        <v>26</v>
      </c>
      <c r="I45" s="3">
        <v>3.2300000000000002E-2</v>
      </c>
      <c r="J45" s="3">
        <v>2.5000000000000001E-3</v>
      </c>
      <c r="K45" s="3">
        <v>6.2E-2</v>
      </c>
      <c r="L45" s="3">
        <v>1.56</v>
      </c>
      <c r="M45" s="3">
        <v>0.21229999999999999</v>
      </c>
      <c r="N45" s="3">
        <v>4.0399999999999998E-2</v>
      </c>
      <c r="O45" s="3" t="s">
        <v>27</v>
      </c>
      <c r="P45" s="3">
        <v>2.81E-2</v>
      </c>
      <c r="Q45" s="3">
        <v>1.54E-2</v>
      </c>
      <c r="R45" s="3">
        <v>2071</v>
      </c>
      <c r="S45" s="3">
        <v>1036</v>
      </c>
      <c r="T45" s="3">
        <v>2.4004300000000001</v>
      </c>
      <c r="U45" s="3">
        <v>7.8700000000000006E-2</v>
      </c>
      <c r="V45" s="3">
        <v>0.10215</v>
      </c>
      <c r="W45" s="3">
        <v>7.0599999999999996E-2</v>
      </c>
      <c r="X45" s="3">
        <v>6.0200000000000002E-3</v>
      </c>
      <c r="Y45" s="7">
        <v>0.154</v>
      </c>
    </row>
    <row r="46" spans="1:25" x14ac:dyDescent="0.3">
      <c r="A46" s="6" t="s">
        <v>57</v>
      </c>
      <c r="B46" s="3" t="s">
        <v>73</v>
      </c>
      <c r="C46" s="3" t="s">
        <v>68</v>
      </c>
      <c r="D46" s="3" t="s">
        <v>26</v>
      </c>
      <c r="E46" s="3" t="s">
        <v>26</v>
      </c>
      <c r="F46" s="3" t="s">
        <v>26</v>
      </c>
      <c r="G46" s="3" t="s">
        <v>34</v>
      </c>
      <c r="H46" s="3" t="s">
        <v>26</v>
      </c>
      <c r="I46" s="3">
        <v>2.5100000000000001E-2</v>
      </c>
      <c r="J46" s="4">
        <v>-2E-3</v>
      </c>
      <c r="K46" s="3">
        <v>5.2200000000000003E-2</v>
      </c>
      <c r="L46" s="3">
        <v>1.1399999999999999</v>
      </c>
      <c r="M46" s="3">
        <v>0.28610000000000002</v>
      </c>
      <c r="N46" s="3">
        <v>2.1999999999999999E-2</v>
      </c>
      <c r="O46" s="3">
        <v>1.6999999999999999E-3</v>
      </c>
      <c r="P46" s="3">
        <v>2.24E-2</v>
      </c>
      <c r="Q46" s="3">
        <v>1.8800000000000001E-2</v>
      </c>
      <c r="R46" s="3">
        <v>1891</v>
      </c>
      <c r="S46" s="3">
        <v>947</v>
      </c>
      <c r="T46" s="3">
        <v>3.04236</v>
      </c>
      <c r="U46" s="3">
        <v>7.7299999999999994E-2</v>
      </c>
      <c r="V46" s="3">
        <v>6.9419999999999996E-2</v>
      </c>
      <c r="W46" s="3">
        <v>7.0599999999999996E-2</v>
      </c>
      <c r="X46" s="4">
        <v>-5.9899999999999997E-3</v>
      </c>
      <c r="Y46" s="7">
        <v>0.16300000000000001</v>
      </c>
    </row>
    <row r="47" spans="1:25" x14ac:dyDescent="0.3">
      <c r="A47" s="6" t="s">
        <v>60</v>
      </c>
      <c r="B47" s="3" t="s">
        <v>74</v>
      </c>
      <c r="C47" s="3" t="s">
        <v>68</v>
      </c>
      <c r="D47" s="3" t="s">
        <v>26</v>
      </c>
      <c r="E47" s="3" t="s">
        <v>26</v>
      </c>
      <c r="F47" s="3" t="s">
        <v>36</v>
      </c>
      <c r="G47" s="3" t="s">
        <v>26</v>
      </c>
      <c r="H47" s="3" t="s">
        <v>26</v>
      </c>
      <c r="I47" s="3">
        <v>4.1000000000000002E-2</v>
      </c>
      <c r="J47" s="4">
        <v>-5.8999999999999999E-3</v>
      </c>
      <c r="K47" s="3">
        <v>8.7900000000000006E-2</v>
      </c>
      <c r="L47" s="3">
        <v>1.01</v>
      </c>
      <c r="M47" s="3">
        <v>0.315</v>
      </c>
      <c r="N47" s="3">
        <v>3.4799999999999998E-2</v>
      </c>
      <c r="O47" s="3">
        <v>6.7999999999999996E-3</v>
      </c>
      <c r="P47" s="3">
        <v>3.0200000000000001E-2</v>
      </c>
      <c r="Q47" s="3">
        <v>7.6700000000000004E-2</v>
      </c>
      <c r="R47" s="3">
        <v>921</v>
      </c>
      <c r="S47" s="3">
        <v>461</v>
      </c>
      <c r="T47" s="3">
        <v>2.1849400000000001</v>
      </c>
      <c r="U47" s="3">
        <v>9.1399999999999995E-2</v>
      </c>
      <c r="V47" s="3">
        <v>8.0549999999999997E-2</v>
      </c>
      <c r="W47" s="3">
        <v>6.9699999999999998E-2</v>
      </c>
      <c r="X47" s="4">
        <v>-1.294E-2</v>
      </c>
      <c r="Y47" s="7">
        <v>0.20100000000000001</v>
      </c>
    </row>
    <row r="48" spans="1:25" x14ac:dyDescent="0.3">
      <c r="A48" s="6" t="s">
        <v>60</v>
      </c>
      <c r="B48" s="3" t="s">
        <v>75</v>
      </c>
      <c r="C48" s="3" t="s">
        <v>68</v>
      </c>
      <c r="D48" s="3" t="s">
        <v>26</v>
      </c>
      <c r="E48" s="3" t="s">
        <v>26</v>
      </c>
      <c r="F48" s="3" t="s">
        <v>37</v>
      </c>
      <c r="G48" s="3" t="s">
        <v>26</v>
      </c>
      <c r="H48" s="3" t="s">
        <v>26</v>
      </c>
      <c r="I48" s="3">
        <v>3.2599999999999997E-2</v>
      </c>
      <c r="J48" s="3">
        <v>1.5E-3</v>
      </c>
      <c r="K48" s="3">
        <v>6.3700000000000007E-2</v>
      </c>
      <c r="L48" s="3">
        <v>1.45</v>
      </c>
      <c r="M48" s="3">
        <v>0.22789999999999999</v>
      </c>
      <c r="N48" s="3">
        <v>1.83E-2</v>
      </c>
      <c r="O48" s="3">
        <v>2.87E-2</v>
      </c>
      <c r="P48" s="3">
        <v>1.7899999999999999E-2</v>
      </c>
      <c r="Q48" s="3">
        <v>0.1207</v>
      </c>
      <c r="R48" s="3">
        <v>1300</v>
      </c>
      <c r="S48" s="3">
        <v>651</v>
      </c>
      <c r="T48" s="3">
        <v>3.2222300000000001</v>
      </c>
      <c r="U48" s="3">
        <v>0.1067</v>
      </c>
      <c r="V48" s="3">
        <v>6.1609999999999998E-2</v>
      </c>
      <c r="W48" s="3">
        <v>0.06</v>
      </c>
      <c r="X48" s="3">
        <v>4.8399999999999997E-3</v>
      </c>
      <c r="Y48" s="7">
        <v>0.21199999999999999</v>
      </c>
    </row>
    <row r="49" spans="1:25" x14ac:dyDescent="0.3">
      <c r="A49" s="6" t="s">
        <v>60</v>
      </c>
      <c r="B49" s="3" t="s">
        <v>76</v>
      </c>
      <c r="C49" s="3" t="s">
        <v>68</v>
      </c>
      <c r="D49" s="3" t="s">
        <v>26</v>
      </c>
      <c r="E49" s="3" t="s">
        <v>26</v>
      </c>
      <c r="F49" s="3" t="s">
        <v>38</v>
      </c>
      <c r="G49" s="3" t="s">
        <v>26</v>
      </c>
      <c r="H49" s="3" t="s">
        <v>26</v>
      </c>
      <c r="I49" s="3">
        <v>8.1000000000000003E-2</v>
      </c>
      <c r="J49" s="3">
        <v>2.1999999999999999E-2</v>
      </c>
      <c r="K49" s="3">
        <v>0.1399</v>
      </c>
      <c r="L49" s="3">
        <v>2.4900000000000002</v>
      </c>
      <c r="M49" s="3">
        <v>0.1142</v>
      </c>
      <c r="N49" s="3">
        <v>1.0800000000000001E-2</v>
      </c>
      <c r="O49" s="3">
        <v>0.51380000000000003</v>
      </c>
      <c r="P49" s="4">
        <v>-6.1999999999999998E-3</v>
      </c>
      <c r="Q49" s="3">
        <v>0.78820000000000001</v>
      </c>
      <c r="R49" s="3">
        <v>643</v>
      </c>
      <c r="S49" s="3">
        <v>322</v>
      </c>
      <c r="T49" s="3">
        <v>2.2398500000000001</v>
      </c>
      <c r="U49" s="3">
        <v>0.18890000000000001</v>
      </c>
      <c r="V49" s="3">
        <v>2.6339999999999999E-2</v>
      </c>
      <c r="W49" s="4">
        <v>-1.5100000000000001E-2</v>
      </c>
      <c r="X49" s="3">
        <v>4.9829999999999999E-2</v>
      </c>
      <c r="Y49" s="7">
        <v>0.33600000000000002</v>
      </c>
    </row>
    <row r="50" spans="1:25" x14ac:dyDescent="0.3">
      <c r="A50" s="6" t="s">
        <v>60</v>
      </c>
      <c r="B50" s="3" t="s">
        <v>77</v>
      </c>
      <c r="C50" s="3" t="s">
        <v>68</v>
      </c>
      <c r="D50" s="3" t="s">
        <v>26</v>
      </c>
      <c r="E50" s="3" t="s">
        <v>26</v>
      </c>
      <c r="F50" s="3" t="s">
        <v>39</v>
      </c>
      <c r="G50" s="3" t="s">
        <v>26</v>
      </c>
      <c r="H50" s="3" t="s">
        <v>26</v>
      </c>
      <c r="I50" s="4">
        <v>-3.5999999999999999E-3</v>
      </c>
      <c r="J50" s="4">
        <v>-4.0099999999999997E-2</v>
      </c>
      <c r="K50" s="3">
        <v>3.3000000000000002E-2</v>
      </c>
      <c r="L50" s="3">
        <v>0.01</v>
      </c>
      <c r="M50" s="3">
        <v>0.91110000000000002</v>
      </c>
      <c r="N50" s="3">
        <v>5.5599999999999997E-2</v>
      </c>
      <c r="O50" s="3" t="s">
        <v>27</v>
      </c>
      <c r="P50" s="3">
        <v>4.9399999999999999E-2</v>
      </c>
      <c r="Q50" s="3">
        <v>8.0000000000000004E-4</v>
      </c>
      <c r="R50" s="3">
        <v>1098</v>
      </c>
      <c r="S50" s="3">
        <v>549</v>
      </c>
      <c r="T50" s="3">
        <v>2.8071899999999999</v>
      </c>
      <c r="U50" s="4">
        <v>-0.01</v>
      </c>
      <c r="V50" s="3">
        <v>0.15991</v>
      </c>
      <c r="W50" s="3">
        <v>0.14149999999999999</v>
      </c>
      <c r="X50" s="4">
        <v>-0.11045000000000001</v>
      </c>
      <c r="Y50" s="7">
        <v>9.4E-2</v>
      </c>
    </row>
    <row r="51" spans="1:25" x14ac:dyDescent="0.3">
      <c r="A51" s="6" t="s">
        <v>65</v>
      </c>
      <c r="B51" s="3" t="s">
        <v>67</v>
      </c>
      <c r="C51" s="3" t="s">
        <v>68</v>
      </c>
      <c r="D51" s="3" t="s">
        <v>41</v>
      </c>
      <c r="E51" s="3" t="s">
        <v>26</v>
      </c>
      <c r="F51" s="3" t="s">
        <v>26</v>
      </c>
      <c r="G51" s="3" t="s">
        <v>26</v>
      </c>
      <c r="H51" s="3" t="s">
        <v>26</v>
      </c>
      <c r="I51" s="4">
        <v>-0.05</v>
      </c>
      <c r="J51" s="4">
        <v>-8.6999999999999994E-2</v>
      </c>
      <c r="K51" s="4">
        <v>-1.2999999999999999E-2</v>
      </c>
      <c r="L51" s="3">
        <v>2.41</v>
      </c>
      <c r="M51" s="3">
        <v>0.12039999999999999</v>
      </c>
      <c r="N51" s="3">
        <v>1.04E-2</v>
      </c>
      <c r="O51" s="3">
        <v>0.27210000000000001</v>
      </c>
      <c r="P51" s="3">
        <v>1.77E-2</v>
      </c>
      <c r="Q51" s="3">
        <v>0.1517</v>
      </c>
      <c r="R51" s="3">
        <v>416</v>
      </c>
      <c r="S51" s="3">
        <v>209</v>
      </c>
      <c r="T51" s="3">
        <v>8.4541699999999995</v>
      </c>
      <c r="U51" s="4">
        <v>-0.41199999999999998</v>
      </c>
      <c r="V51" s="3">
        <v>8.4320000000000006E-2</v>
      </c>
      <c r="W51" s="3">
        <v>0.14330000000000001</v>
      </c>
      <c r="X51" s="4">
        <v>-0.70423999999999998</v>
      </c>
      <c r="Y51" s="8">
        <v>-0.109</v>
      </c>
    </row>
    <row r="52" spans="1:25" x14ac:dyDescent="0.3">
      <c r="A52" s="6" t="s">
        <v>65</v>
      </c>
      <c r="B52" s="3" t="s">
        <v>67</v>
      </c>
      <c r="C52" s="3" t="s">
        <v>68</v>
      </c>
      <c r="D52" s="3" t="s">
        <v>42</v>
      </c>
      <c r="E52" s="3" t="s">
        <v>26</v>
      </c>
      <c r="F52" s="3" t="s">
        <v>26</v>
      </c>
      <c r="G52" s="3" t="s">
        <v>26</v>
      </c>
      <c r="H52" s="3" t="s">
        <v>26</v>
      </c>
      <c r="I52" s="3">
        <v>8.6199999999999999E-2</v>
      </c>
      <c r="J52" s="3">
        <v>4.5499999999999999E-2</v>
      </c>
      <c r="K52" s="3">
        <v>0.127</v>
      </c>
      <c r="L52" s="3">
        <v>5.93</v>
      </c>
      <c r="M52" s="3">
        <v>1.49E-2</v>
      </c>
      <c r="N52" s="3">
        <v>8.3000000000000001E-3</v>
      </c>
      <c r="O52" s="3">
        <v>0.47460000000000002</v>
      </c>
      <c r="P52" s="3">
        <v>8.6E-3</v>
      </c>
      <c r="Q52" s="3">
        <v>0.57720000000000005</v>
      </c>
      <c r="R52" s="3">
        <v>658</v>
      </c>
      <c r="S52" s="3">
        <v>329</v>
      </c>
      <c r="T52" s="3">
        <v>4.1476800000000003</v>
      </c>
      <c r="U52" s="3">
        <v>0.37359999999999999</v>
      </c>
      <c r="V52" s="3">
        <v>3.764E-2</v>
      </c>
      <c r="W52" s="3">
        <v>3.8800000000000001E-2</v>
      </c>
      <c r="X52" s="3">
        <v>0.19311</v>
      </c>
      <c r="Y52" s="7">
        <v>0.56200000000000006</v>
      </c>
    </row>
    <row r="53" spans="1:25" x14ac:dyDescent="0.3">
      <c r="A53" s="6" t="s">
        <v>65</v>
      </c>
      <c r="B53" s="3" t="s">
        <v>67</v>
      </c>
      <c r="C53" s="3" t="s">
        <v>68</v>
      </c>
      <c r="D53" s="3" t="s">
        <v>43</v>
      </c>
      <c r="E53" s="3" t="s">
        <v>26</v>
      </c>
      <c r="F53" s="3" t="s">
        <v>26</v>
      </c>
      <c r="G53" s="3" t="s">
        <v>26</v>
      </c>
      <c r="H53" s="3" t="s">
        <v>26</v>
      </c>
      <c r="I53" s="3">
        <v>3.7600000000000001E-2</v>
      </c>
      <c r="J53" s="4">
        <v>-7.7000000000000002E-3</v>
      </c>
      <c r="K53" s="3">
        <v>8.2900000000000001E-2</v>
      </c>
      <c r="L53" s="3">
        <v>0.91</v>
      </c>
      <c r="M53" s="3">
        <v>0.3397</v>
      </c>
      <c r="N53" s="3">
        <v>2.52E-2</v>
      </c>
      <c r="O53" s="3">
        <v>3.8800000000000001E-2</v>
      </c>
      <c r="P53" s="3">
        <v>1.55E-2</v>
      </c>
      <c r="Q53" s="3">
        <v>0.31669999999999998</v>
      </c>
      <c r="R53" s="3">
        <v>723</v>
      </c>
      <c r="S53" s="3">
        <v>362</v>
      </c>
      <c r="T53" s="3">
        <v>2.9773900000000002</v>
      </c>
      <c r="U53" s="3">
        <v>0.11409999999999999</v>
      </c>
      <c r="V53" s="3">
        <v>7.8799999999999995E-2</v>
      </c>
      <c r="W53" s="3">
        <v>4.8099999999999997E-2</v>
      </c>
      <c r="X53" s="4">
        <v>-2.2859999999999998E-2</v>
      </c>
      <c r="Y53" s="7">
        <v>0.25700000000000001</v>
      </c>
    </row>
    <row r="54" spans="1:25" x14ac:dyDescent="0.3">
      <c r="A54" s="6" t="s">
        <v>65</v>
      </c>
      <c r="B54" s="3" t="s">
        <v>67</v>
      </c>
      <c r="C54" s="3" t="s">
        <v>68</v>
      </c>
      <c r="D54" s="3" t="s">
        <v>44</v>
      </c>
      <c r="E54" s="3" t="s">
        <v>26</v>
      </c>
      <c r="F54" s="3" t="s">
        <v>26</v>
      </c>
      <c r="G54" s="3" t="s">
        <v>26</v>
      </c>
      <c r="H54" s="3" t="s">
        <v>26</v>
      </c>
      <c r="I54" s="3">
        <v>7.6499999999999999E-2</v>
      </c>
      <c r="J54" s="3">
        <v>2.5899999999999999E-2</v>
      </c>
      <c r="K54" s="3">
        <v>0.12720000000000001</v>
      </c>
      <c r="L54" s="3">
        <v>3.02</v>
      </c>
      <c r="M54" s="3">
        <v>8.2199999999999995E-2</v>
      </c>
      <c r="N54" s="3">
        <v>4.0099999999999997E-2</v>
      </c>
      <c r="O54" s="3">
        <v>2.0500000000000001E-2</v>
      </c>
      <c r="P54" s="3">
        <v>2.6499999999999999E-2</v>
      </c>
      <c r="Q54" s="3">
        <v>0.25700000000000001</v>
      </c>
      <c r="R54" s="3">
        <v>835</v>
      </c>
      <c r="S54" s="3">
        <v>418</v>
      </c>
      <c r="T54" s="3">
        <v>1.9162600000000001</v>
      </c>
      <c r="U54" s="3">
        <v>0.15240000000000001</v>
      </c>
      <c r="V54" s="3">
        <v>8.4720000000000004E-2</v>
      </c>
      <c r="W54" s="3">
        <v>5.5599999999999997E-2</v>
      </c>
      <c r="X54" s="3">
        <v>5.0229999999999997E-2</v>
      </c>
      <c r="Y54" s="7">
        <v>0.26</v>
      </c>
    </row>
    <row r="55" spans="1:25" x14ac:dyDescent="0.3">
      <c r="A55" s="6" t="s">
        <v>65</v>
      </c>
      <c r="B55" s="3" t="s">
        <v>67</v>
      </c>
      <c r="C55" s="3" t="s">
        <v>68</v>
      </c>
      <c r="D55" s="3" t="s">
        <v>45</v>
      </c>
      <c r="E55" s="3" t="s">
        <v>26</v>
      </c>
      <c r="F55" s="3" t="s">
        <v>26</v>
      </c>
      <c r="G55" s="3" t="s">
        <v>26</v>
      </c>
      <c r="H55" s="3" t="s">
        <v>26</v>
      </c>
      <c r="I55" s="3">
        <v>5.6599999999999998E-2</v>
      </c>
      <c r="J55" s="4">
        <v>-3.5400000000000001E-2</v>
      </c>
      <c r="K55" s="3">
        <v>0.14849999999999999</v>
      </c>
      <c r="L55" s="3">
        <v>0.5</v>
      </c>
      <c r="M55" s="3">
        <v>0.47939999999999999</v>
      </c>
      <c r="N55" s="3">
        <v>5.3800000000000001E-2</v>
      </c>
      <c r="O55" s="3">
        <v>0.1517</v>
      </c>
      <c r="P55" s="3">
        <v>1.4999999999999999E-2</v>
      </c>
      <c r="Q55" s="3">
        <v>0.79279999999999995</v>
      </c>
      <c r="R55" s="3">
        <v>508</v>
      </c>
      <c r="S55" s="3">
        <v>254</v>
      </c>
      <c r="T55" s="3">
        <v>1.0133000000000001</v>
      </c>
      <c r="U55" s="3">
        <v>5.8999999999999997E-2</v>
      </c>
      <c r="V55" s="3">
        <v>5.9319999999999998E-2</v>
      </c>
      <c r="W55" s="3">
        <v>1.6199999999999999E-2</v>
      </c>
      <c r="X55" s="4">
        <v>-3.5279999999999999E-2</v>
      </c>
      <c r="Y55" s="7">
        <v>0.16200000000000001</v>
      </c>
    </row>
    <row r="56" spans="1:25" x14ac:dyDescent="0.3">
      <c r="A56" s="6" t="s">
        <v>65</v>
      </c>
      <c r="B56" s="3" t="s">
        <v>67</v>
      </c>
      <c r="C56" s="3" t="s">
        <v>68</v>
      </c>
      <c r="D56" s="3" t="s">
        <v>46</v>
      </c>
      <c r="E56" s="3" t="s">
        <v>26</v>
      </c>
      <c r="F56" s="3" t="s">
        <v>26</v>
      </c>
      <c r="G56" s="3" t="s">
        <v>26</v>
      </c>
      <c r="H56" s="3" t="s">
        <v>26</v>
      </c>
      <c r="I56" s="3">
        <v>0.1482</v>
      </c>
      <c r="J56" s="3">
        <v>1.8100000000000002E-2</v>
      </c>
      <c r="K56" s="3">
        <v>0.27839999999999998</v>
      </c>
      <c r="L56" s="3">
        <v>1.72</v>
      </c>
      <c r="M56" s="3">
        <v>0.19020000000000001</v>
      </c>
      <c r="N56" s="3">
        <v>0.18779999999999999</v>
      </c>
      <c r="O56" s="3">
        <v>5.9999999999999995E-4</v>
      </c>
      <c r="P56" s="3">
        <v>0.15859999999999999</v>
      </c>
      <c r="Q56" s="3">
        <v>4.5199999999999997E-2</v>
      </c>
      <c r="R56" s="3">
        <v>822</v>
      </c>
      <c r="S56" s="3">
        <v>411</v>
      </c>
      <c r="T56" s="3">
        <v>0.26895000000000002</v>
      </c>
      <c r="U56" s="3">
        <v>4.2999999999999997E-2</v>
      </c>
      <c r="V56" s="3">
        <v>6.4449999999999993E-2</v>
      </c>
      <c r="W56" s="3">
        <v>5.3600000000000002E-2</v>
      </c>
      <c r="X56" s="3">
        <v>4.8999999999999998E-3</v>
      </c>
      <c r="Y56" s="7">
        <v>8.5999999999999993E-2</v>
      </c>
    </row>
    <row r="57" spans="1:25" x14ac:dyDescent="0.3">
      <c r="A57" s="6" t="s">
        <v>66</v>
      </c>
      <c r="B57" s="3" t="s">
        <v>67</v>
      </c>
      <c r="C57" s="3" t="s">
        <v>68</v>
      </c>
      <c r="D57" s="3" t="s">
        <v>26</v>
      </c>
      <c r="E57" s="3" t="s">
        <v>48</v>
      </c>
      <c r="F57" s="3" t="s">
        <v>26</v>
      </c>
      <c r="G57" s="3" t="s">
        <v>26</v>
      </c>
      <c r="H57" s="3" t="s">
        <v>26</v>
      </c>
      <c r="I57" s="3">
        <v>2.5499999999999998E-2</v>
      </c>
      <c r="J57" s="3">
        <v>4.1999999999999997E-3</v>
      </c>
      <c r="K57" s="3">
        <v>4.6800000000000001E-2</v>
      </c>
      <c r="L57" s="3">
        <v>1.9</v>
      </c>
      <c r="M57" s="3">
        <v>0.1678</v>
      </c>
      <c r="N57" s="3">
        <v>3.27E-2</v>
      </c>
      <c r="O57" s="3" t="s">
        <v>27</v>
      </c>
      <c r="P57" s="3">
        <v>2.8799999999999999E-2</v>
      </c>
      <c r="Q57" s="3">
        <v>1E-4</v>
      </c>
      <c r="R57" s="3">
        <v>3506</v>
      </c>
      <c r="S57" s="3">
        <v>1754</v>
      </c>
      <c r="T57" s="3">
        <v>2.6962000000000002</v>
      </c>
      <c r="U57" s="3">
        <v>6.9599999999999995E-2</v>
      </c>
      <c r="V57" s="3">
        <v>9.1969999999999996E-2</v>
      </c>
      <c r="W57" s="3">
        <v>8.0799999999999997E-2</v>
      </c>
      <c r="X57" s="3">
        <v>1.1440000000000001E-2</v>
      </c>
      <c r="Y57" s="7">
        <v>0.129</v>
      </c>
    </row>
    <row r="58" spans="1:25" x14ac:dyDescent="0.3">
      <c r="A58" s="6" t="s">
        <v>66</v>
      </c>
      <c r="B58" s="3" t="s">
        <v>67</v>
      </c>
      <c r="C58" s="3" t="s">
        <v>68</v>
      </c>
      <c r="D58" s="3" t="s">
        <v>26</v>
      </c>
      <c r="E58" s="3" t="s">
        <v>49</v>
      </c>
      <c r="F58" s="3" t="s">
        <v>26</v>
      </c>
      <c r="G58" s="3" t="s">
        <v>26</v>
      </c>
      <c r="H58" s="3" t="s">
        <v>26</v>
      </c>
      <c r="I58" s="3">
        <v>2.5999999999999999E-2</v>
      </c>
      <c r="J58" s="4">
        <v>-3.1300000000000001E-2</v>
      </c>
      <c r="K58" s="3">
        <v>8.3400000000000002E-2</v>
      </c>
      <c r="L58" s="3">
        <v>0.27</v>
      </c>
      <c r="M58" s="3">
        <v>0.60160000000000002</v>
      </c>
      <c r="N58" s="3">
        <v>3.5499999999999997E-2</v>
      </c>
      <c r="O58" s="3">
        <v>8.9499999999999996E-2</v>
      </c>
      <c r="P58" s="3">
        <v>4.9299999999999997E-2</v>
      </c>
      <c r="Q58" s="3">
        <v>0.11020000000000001</v>
      </c>
      <c r="R58" s="3">
        <v>456</v>
      </c>
      <c r="S58" s="3">
        <v>229</v>
      </c>
      <c r="T58" s="3">
        <v>2.7871700000000001</v>
      </c>
      <c r="U58" s="3">
        <v>7.3499999999999996E-2</v>
      </c>
      <c r="V58" s="3">
        <v>0.10340000000000001</v>
      </c>
      <c r="W58" s="3">
        <v>0.14460000000000001</v>
      </c>
      <c r="X58" s="4">
        <v>-8.5940000000000003E-2</v>
      </c>
      <c r="Y58" s="7">
        <v>0.24199999999999999</v>
      </c>
    </row>
    <row r="59" spans="1:25" x14ac:dyDescent="0.3">
      <c r="A59" s="6" t="s">
        <v>50</v>
      </c>
      <c r="B59" s="3" t="s">
        <v>78</v>
      </c>
      <c r="C59" s="3" t="s">
        <v>79</v>
      </c>
      <c r="D59" s="3" t="s">
        <v>26</v>
      </c>
      <c r="E59" s="3" t="s">
        <v>26</v>
      </c>
      <c r="F59" s="3" t="s">
        <v>26</v>
      </c>
      <c r="G59" s="3" t="s">
        <v>26</v>
      </c>
      <c r="H59" s="3" t="s">
        <v>26</v>
      </c>
      <c r="I59" s="3">
        <v>1.61E-2</v>
      </c>
      <c r="J59" s="4">
        <v>-0.14419999999999999</v>
      </c>
      <c r="K59" s="3">
        <v>0.17630000000000001</v>
      </c>
      <c r="L59" s="3">
        <v>0.01</v>
      </c>
      <c r="M59" s="3">
        <v>0.90820000000000001</v>
      </c>
      <c r="N59" s="3">
        <v>2.4E-2</v>
      </c>
      <c r="O59" s="3">
        <v>0.69379999999999997</v>
      </c>
      <c r="P59" s="4">
        <v>-5.21E-2</v>
      </c>
      <c r="Q59" s="3">
        <v>0.43269999999999997</v>
      </c>
      <c r="R59" s="3">
        <v>46</v>
      </c>
      <c r="S59" s="3">
        <v>23</v>
      </c>
      <c r="T59" s="3">
        <v>2.00989</v>
      </c>
      <c r="U59" s="3">
        <v>3.2599999999999997E-2</v>
      </c>
      <c r="V59" s="3">
        <v>4.956E-2</v>
      </c>
      <c r="W59" s="4">
        <v>-0.1037</v>
      </c>
      <c r="X59" s="4">
        <v>-0.26984000000000002</v>
      </c>
      <c r="Y59" s="7">
        <v>0.38800000000000001</v>
      </c>
    </row>
    <row r="60" spans="1:25" x14ac:dyDescent="0.3">
      <c r="A60" s="6" t="s">
        <v>53</v>
      </c>
      <c r="B60" s="3" t="s">
        <v>80</v>
      </c>
      <c r="C60" s="3" t="s">
        <v>79</v>
      </c>
      <c r="D60" s="3" t="s">
        <v>26</v>
      </c>
      <c r="E60" s="3" t="s">
        <v>26</v>
      </c>
      <c r="F60" s="3" t="s">
        <v>26</v>
      </c>
      <c r="G60" s="3" t="s">
        <v>26</v>
      </c>
      <c r="H60" s="3" t="s">
        <v>29</v>
      </c>
      <c r="I60" s="3">
        <v>0.19869999999999999</v>
      </c>
      <c r="J60" s="4">
        <v>-9.4299999999999995E-2</v>
      </c>
      <c r="K60" s="3">
        <v>0.49159999999999998</v>
      </c>
      <c r="L60" s="3">
        <v>0.61</v>
      </c>
      <c r="M60" s="3">
        <v>0.43540000000000001</v>
      </c>
      <c r="N60" s="3">
        <v>5.6300000000000003E-2</v>
      </c>
      <c r="O60" s="3">
        <v>0.73209999999999997</v>
      </c>
      <c r="P60" s="4">
        <v>-3.5099999999999999E-2</v>
      </c>
      <c r="Q60" s="3">
        <v>0.85609999999999997</v>
      </c>
      <c r="R60" s="3">
        <v>18</v>
      </c>
      <c r="S60" s="3">
        <v>9</v>
      </c>
      <c r="T60" s="3">
        <v>2.2150300000000001</v>
      </c>
      <c r="U60" s="3">
        <v>0.48680000000000001</v>
      </c>
      <c r="V60" s="3">
        <v>0.1565</v>
      </c>
      <c r="W60" s="4">
        <v>-9.3100000000000002E-2</v>
      </c>
      <c r="X60" s="4">
        <v>-0.19936000000000001</v>
      </c>
      <c r="Y60" s="7">
        <v>1.407</v>
      </c>
    </row>
    <row r="61" spans="1:25" x14ac:dyDescent="0.3">
      <c r="A61" s="6" t="s">
        <v>53</v>
      </c>
      <c r="B61" s="3" t="s">
        <v>81</v>
      </c>
      <c r="C61" s="3" t="s">
        <v>79</v>
      </c>
      <c r="D61" s="3" t="s">
        <v>26</v>
      </c>
      <c r="E61" s="3" t="s">
        <v>26</v>
      </c>
      <c r="F61" s="3" t="s">
        <v>26</v>
      </c>
      <c r="G61" s="3" t="s">
        <v>26</v>
      </c>
      <c r="H61" s="3" t="s">
        <v>30</v>
      </c>
      <c r="I61" s="3" t="s">
        <v>82</v>
      </c>
      <c r="J61" s="3" t="s">
        <v>82</v>
      </c>
      <c r="K61" s="3" t="s">
        <v>82</v>
      </c>
      <c r="L61" s="3" t="s">
        <v>82</v>
      </c>
      <c r="M61" s="3" t="s">
        <v>82</v>
      </c>
      <c r="N61" s="3" t="s">
        <v>82</v>
      </c>
      <c r="O61" s="3" t="s">
        <v>82</v>
      </c>
      <c r="P61" s="3" t="s">
        <v>82</v>
      </c>
      <c r="Q61" s="3" t="s">
        <v>82</v>
      </c>
      <c r="R61" s="3" t="s">
        <v>82</v>
      </c>
      <c r="S61" s="3" t="s">
        <v>82</v>
      </c>
      <c r="T61" s="3" t="s">
        <v>82</v>
      </c>
      <c r="U61" s="3" t="s">
        <v>82</v>
      </c>
      <c r="V61" s="3" t="s">
        <v>82</v>
      </c>
      <c r="W61" s="3" t="s">
        <v>82</v>
      </c>
      <c r="X61" s="3" t="s">
        <v>82</v>
      </c>
      <c r="Y61" s="7" t="s">
        <v>82</v>
      </c>
    </row>
    <row r="62" spans="1:25" x14ac:dyDescent="0.3">
      <c r="A62" s="6" t="s">
        <v>53</v>
      </c>
      <c r="B62" s="3" t="s">
        <v>83</v>
      </c>
      <c r="C62" s="3" t="s">
        <v>79</v>
      </c>
      <c r="D62" s="3" t="s">
        <v>26</v>
      </c>
      <c r="E62" s="3" t="s">
        <v>26</v>
      </c>
      <c r="F62" s="3" t="s">
        <v>26</v>
      </c>
      <c r="G62" s="3" t="s">
        <v>26</v>
      </c>
      <c r="H62" s="3" t="s">
        <v>31</v>
      </c>
      <c r="I62" s="4">
        <v>-5.3499999999999999E-2</v>
      </c>
      <c r="J62" s="4">
        <v>-0.32440000000000002</v>
      </c>
      <c r="K62" s="3">
        <v>0.2175</v>
      </c>
      <c r="L62" s="3">
        <v>0.05</v>
      </c>
      <c r="M62" s="3">
        <v>0.82040000000000002</v>
      </c>
      <c r="N62" s="4">
        <v>-0.1293</v>
      </c>
      <c r="O62" s="3">
        <v>0.28589999999999999</v>
      </c>
      <c r="P62" s="3">
        <v>9.4299999999999995E-2</v>
      </c>
      <c r="Q62" s="3">
        <v>0.79849999999999999</v>
      </c>
      <c r="R62" s="3">
        <v>28</v>
      </c>
      <c r="S62" s="3">
        <v>14</v>
      </c>
      <c r="T62" s="3">
        <v>1.87802</v>
      </c>
      <c r="U62" s="4">
        <v>-9.7799999999999998E-2</v>
      </c>
      <c r="V62" s="4">
        <v>-0.21596000000000001</v>
      </c>
      <c r="W62" s="3">
        <v>0.17599999999999999</v>
      </c>
      <c r="X62" s="4">
        <v>-0.52034999999999998</v>
      </c>
      <c r="Y62" s="7">
        <v>0.45600000000000002</v>
      </c>
    </row>
    <row r="63" spans="1:25" x14ac:dyDescent="0.3">
      <c r="A63" s="6" t="s">
        <v>57</v>
      </c>
      <c r="B63" s="3" t="s">
        <v>84</v>
      </c>
      <c r="C63" s="3" t="s">
        <v>79</v>
      </c>
      <c r="D63" s="3" t="s">
        <v>26</v>
      </c>
      <c r="E63" s="3" t="s">
        <v>26</v>
      </c>
      <c r="F63" s="3" t="s">
        <v>26</v>
      </c>
      <c r="G63" s="3" t="s">
        <v>33</v>
      </c>
      <c r="H63" s="3" t="s">
        <v>26</v>
      </c>
      <c r="I63" s="3">
        <v>9.06E-2</v>
      </c>
      <c r="J63" s="4">
        <v>-0.1129</v>
      </c>
      <c r="K63" s="3">
        <v>0.29420000000000002</v>
      </c>
      <c r="L63" s="3">
        <v>0.26</v>
      </c>
      <c r="M63" s="3">
        <v>0.60860000000000003</v>
      </c>
      <c r="N63" s="3">
        <v>3.0700000000000002E-2</v>
      </c>
      <c r="O63" s="3">
        <v>0.68259999999999998</v>
      </c>
      <c r="P63" s="4">
        <v>-5.1299999999999998E-2</v>
      </c>
      <c r="Q63" s="3">
        <v>0.54210000000000003</v>
      </c>
      <c r="R63" s="3">
        <v>26</v>
      </c>
      <c r="S63" s="3">
        <v>13</v>
      </c>
      <c r="T63" s="3">
        <v>2.6648999999999998</v>
      </c>
      <c r="U63" s="3">
        <v>0.25280000000000002</v>
      </c>
      <c r="V63" s="3">
        <v>9.0999999999999998E-2</v>
      </c>
      <c r="W63" s="4">
        <v>-0.14580000000000001</v>
      </c>
      <c r="X63" s="4">
        <v>-0.28461999999999998</v>
      </c>
      <c r="Y63" s="7">
        <v>0.91100000000000003</v>
      </c>
    </row>
    <row r="64" spans="1:25" x14ac:dyDescent="0.3">
      <c r="A64" s="6" t="s">
        <v>57</v>
      </c>
      <c r="B64" s="3" t="s">
        <v>85</v>
      </c>
      <c r="C64" s="3" t="s">
        <v>79</v>
      </c>
      <c r="D64" s="3" t="s">
        <v>26</v>
      </c>
      <c r="E64" s="3" t="s">
        <v>26</v>
      </c>
      <c r="F64" s="3" t="s">
        <v>26</v>
      </c>
      <c r="G64" s="3" t="s">
        <v>34</v>
      </c>
      <c r="H64" s="3" t="s">
        <v>26</v>
      </c>
      <c r="I64" s="4">
        <v>-7.0999999999999994E-2</v>
      </c>
      <c r="J64" s="4">
        <v>-0.47749999999999998</v>
      </c>
      <c r="K64" s="3">
        <v>0.33550000000000002</v>
      </c>
      <c r="L64" s="3">
        <v>0.04</v>
      </c>
      <c r="M64" s="3">
        <v>0.84079999999999999</v>
      </c>
      <c r="N64" s="4">
        <v>-0.16389999999999999</v>
      </c>
      <c r="O64" s="3">
        <v>0.4718</v>
      </c>
      <c r="P64" s="3">
        <v>0.1794</v>
      </c>
      <c r="Q64" s="3">
        <v>0.77700000000000002</v>
      </c>
      <c r="R64" s="3">
        <v>20</v>
      </c>
      <c r="S64" s="3">
        <v>10</v>
      </c>
      <c r="T64" s="3">
        <v>1.15838</v>
      </c>
      <c r="U64" s="4">
        <v>-7.9399999999999998E-2</v>
      </c>
      <c r="V64" s="4">
        <v>-0.16311</v>
      </c>
      <c r="W64" s="3">
        <v>0.21199999999999999</v>
      </c>
      <c r="X64" s="4">
        <v>-0.43978</v>
      </c>
      <c r="Y64" s="7">
        <v>0.46200000000000002</v>
      </c>
    </row>
    <row r="65" spans="1:25" x14ac:dyDescent="0.3">
      <c r="A65" s="6" t="s">
        <v>60</v>
      </c>
      <c r="B65" s="3" t="s">
        <v>86</v>
      </c>
      <c r="C65" s="3" t="s">
        <v>79</v>
      </c>
      <c r="D65" s="3" t="s">
        <v>26</v>
      </c>
      <c r="E65" s="3" t="s">
        <v>26</v>
      </c>
      <c r="F65" s="3" t="s">
        <v>36</v>
      </c>
      <c r="G65" s="3" t="s">
        <v>26</v>
      </c>
      <c r="H65" s="3" t="s">
        <v>26</v>
      </c>
      <c r="I65" s="3">
        <v>0.19869999999999999</v>
      </c>
      <c r="J65" s="4">
        <v>-9.4299999999999995E-2</v>
      </c>
      <c r="K65" s="3">
        <v>0.49159999999999998</v>
      </c>
      <c r="L65" s="3">
        <v>0.61</v>
      </c>
      <c r="M65" s="3">
        <v>0.43540000000000001</v>
      </c>
      <c r="N65" s="3">
        <v>5.6300000000000003E-2</v>
      </c>
      <c r="O65" s="3">
        <v>0.73209999999999997</v>
      </c>
      <c r="P65" s="4">
        <v>-3.5099999999999999E-2</v>
      </c>
      <c r="Q65" s="3">
        <v>0.85609999999999997</v>
      </c>
      <c r="R65" s="3">
        <v>18</v>
      </c>
      <c r="S65" s="3">
        <v>9</v>
      </c>
      <c r="T65" s="3">
        <v>2.2150300000000001</v>
      </c>
      <c r="U65" s="3">
        <v>0.48680000000000001</v>
      </c>
      <c r="V65" s="3">
        <v>0.1565</v>
      </c>
      <c r="W65" s="4">
        <v>-9.3100000000000002E-2</v>
      </c>
      <c r="X65" s="4">
        <v>-0.19936000000000001</v>
      </c>
      <c r="Y65" s="7">
        <v>1.407</v>
      </c>
    </row>
    <row r="66" spans="1:25" x14ac:dyDescent="0.3">
      <c r="A66" s="6" t="s">
        <v>60</v>
      </c>
      <c r="B66" s="3" t="s">
        <v>87</v>
      </c>
      <c r="C66" s="3" t="s">
        <v>79</v>
      </c>
      <c r="D66" s="3" t="s">
        <v>26</v>
      </c>
      <c r="E66" s="3" t="s">
        <v>26</v>
      </c>
      <c r="F66" s="3" t="s">
        <v>37</v>
      </c>
      <c r="G66" s="3" t="s">
        <v>26</v>
      </c>
      <c r="H66" s="3" t="s">
        <v>26</v>
      </c>
      <c r="I66" s="4">
        <v>-5.3499999999999999E-2</v>
      </c>
      <c r="J66" s="4">
        <v>-0.32440000000000002</v>
      </c>
      <c r="K66" s="3">
        <v>0.2175</v>
      </c>
      <c r="L66" s="3">
        <v>0.05</v>
      </c>
      <c r="M66" s="3">
        <v>0.82040000000000002</v>
      </c>
      <c r="N66" s="4">
        <v>-0.1293</v>
      </c>
      <c r="O66" s="3">
        <v>0.28589999999999999</v>
      </c>
      <c r="P66" s="3">
        <v>9.4299999999999995E-2</v>
      </c>
      <c r="Q66" s="3">
        <v>0.79849999999999999</v>
      </c>
      <c r="R66" s="3">
        <v>28</v>
      </c>
      <c r="S66" s="3">
        <v>14</v>
      </c>
      <c r="T66" s="3">
        <v>1.87802</v>
      </c>
      <c r="U66" s="4">
        <v>-9.7799999999999998E-2</v>
      </c>
      <c r="V66" s="4">
        <v>-0.21596000000000001</v>
      </c>
      <c r="W66" s="3">
        <v>0.17599999999999999</v>
      </c>
      <c r="X66" s="4">
        <v>-0.52034999999999998</v>
      </c>
      <c r="Y66" s="7">
        <v>0.45600000000000002</v>
      </c>
    </row>
    <row r="67" spans="1:25" x14ac:dyDescent="0.3">
      <c r="A67" s="6" t="s">
        <v>60</v>
      </c>
      <c r="B67" s="3" t="s">
        <v>88</v>
      </c>
      <c r="C67" s="3" t="s">
        <v>79</v>
      </c>
      <c r="D67" s="3" t="s">
        <v>26</v>
      </c>
      <c r="E67" s="3" t="s">
        <v>26</v>
      </c>
      <c r="F67" s="3" t="s">
        <v>38</v>
      </c>
      <c r="G67" s="3" t="s">
        <v>26</v>
      </c>
      <c r="H67" s="3" t="s">
        <v>26</v>
      </c>
      <c r="I67" s="3" t="s">
        <v>82</v>
      </c>
      <c r="J67" s="3" t="s">
        <v>82</v>
      </c>
      <c r="K67" s="3" t="s">
        <v>82</v>
      </c>
      <c r="L67" s="3" t="s">
        <v>82</v>
      </c>
      <c r="M67" s="3" t="s">
        <v>82</v>
      </c>
      <c r="N67" s="3" t="s">
        <v>82</v>
      </c>
      <c r="O67" s="3" t="s">
        <v>82</v>
      </c>
      <c r="P67" s="3" t="s">
        <v>82</v>
      </c>
      <c r="Q67" s="3" t="s">
        <v>82</v>
      </c>
      <c r="R67" s="3" t="s">
        <v>82</v>
      </c>
      <c r="S67" s="3" t="s">
        <v>82</v>
      </c>
      <c r="T67" s="3" t="s">
        <v>82</v>
      </c>
      <c r="U67" s="3" t="s">
        <v>82</v>
      </c>
      <c r="V67" s="3" t="s">
        <v>82</v>
      </c>
      <c r="W67" s="3" t="s">
        <v>82</v>
      </c>
      <c r="X67" s="3" t="s">
        <v>82</v>
      </c>
      <c r="Y67" s="7" t="s">
        <v>82</v>
      </c>
    </row>
    <row r="68" spans="1:25" x14ac:dyDescent="0.3">
      <c r="A68" s="6" t="s">
        <v>60</v>
      </c>
      <c r="B68" s="3" t="s">
        <v>89</v>
      </c>
      <c r="C68" s="3" t="s">
        <v>79</v>
      </c>
      <c r="D68" s="3" t="s">
        <v>26</v>
      </c>
      <c r="E68" s="3" t="s">
        <v>26</v>
      </c>
      <c r="F68" s="3" t="s">
        <v>39</v>
      </c>
      <c r="G68" s="3" t="s">
        <v>26</v>
      </c>
      <c r="H68" s="3" t="s">
        <v>26</v>
      </c>
      <c r="I68" s="3" t="s">
        <v>82</v>
      </c>
      <c r="J68" s="3" t="s">
        <v>82</v>
      </c>
      <c r="K68" s="3" t="s">
        <v>82</v>
      </c>
      <c r="L68" s="3" t="s">
        <v>82</v>
      </c>
      <c r="M68" s="3" t="s">
        <v>82</v>
      </c>
      <c r="N68" s="3" t="s">
        <v>82</v>
      </c>
      <c r="O68" s="3" t="s">
        <v>82</v>
      </c>
      <c r="P68" s="3" t="s">
        <v>82</v>
      </c>
      <c r="Q68" s="3" t="s">
        <v>82</v>
      </c>
      <c r="R68" s="3" t="s">
        <v>82</v>
      </c>
      <c r="S68" s="3" t="s">
        <v>82</v>
      </c>
      <c r="T68" s="3" t="s">
        <v>82</v>
      </c>
      <c r="U68" s="3" t="s">
        <v>82</v>
      </c>
      <c r="V68" s="3" t="s">
        <v>82</v>
      </c>
      <c r="W68" s="3" t="s">
        <v>82</v>
      </c>
      <c r="X68" s="3" t="s">
        <v>82</v>
      </c>
      <c r="Y68" s="7" t="s">
        <v>82</v>
      </c>
    </row>
    <row r="69" spans="1:25" x14ac:dyDescent="0.3">
      <c r="A69" s="6" t="s">
        <v>65</v>
      </c>
      <c r="B69" s="3" t="s">
        <v>78</v>
      </c>
      <c r="C69" s="3" t="s">
        <v>79</v>
      </c>
      <c r="D69" s="3" t="s">
        <v>41</v>
      </c>
      <c r="E69" s="3" t="s">
        <v>26</v>
      </c>
      <c r="F69" s="3" t="s">
        <v>26</v>
      </c>
      <c r="G69" s="3" t="s">
        <v>26</v>
      </c>
      <c r="H69" s="3" t="s">
        <v>26</v>
      </c>
      <c r="I69" s="3">
        <v>0</v>
      </c>
      <c r="J69" s="3">
        <v>0</v>
      </c>
      <c r="K69" s="3">
        <v>0</v>
      </c>
      <c r="L69" s="3" t="s">
        <v>82</v>
      </c>
      <c r="M69" s="3" t="s">
        <v>82</v>
      </c>
      <c r="N69" s="3">
        <v>0</v>
      </c>
      <c r="O69" s="3" t="s">
        <v>82</v>
      </c>
      <c r="P69" s="3">
        <v>0</v>
      </c>
      <c r="Q69" s="3" t="s">
        <v>82</v>
      </c>
      <c r="R69" s="3">
        <v>2</v>
      </c>
      <c r="S69" s="3">
        <v>1</v>
      </c>
      <c r="T69" s="3">
        <v>8.31325</v>
      </c>
      <c r="U69" s="3">
        <v>0</v>
      </c>
      <c r="V69" s="3">
        <v>0</v>
      </c>
      <c r="W69" s="3">
        <v>0</v>
      </c>
      <c r="X69" s="3">
        <v>0</v>
      </c>
      <c r="Y69" s="7">
        <v>0</v>
      </c>
    </row>
    <row r="70" spans="1:25" x14ac:dyDescent="0.3">
      <c r="A70" s="6" t="s">
        <v>65</v>
      </c>
      <c r="B70" s="3" t="s">
        <v>78</v>
      </c>
      <c r="C70" s="3" t="s">
        <v>79</v>
      </c>
      <c r="D70" s="3" t="s">
        <v>42</v>
      </c>
      <c r="E70" s="3" t="s">
        <v>26</v>
      </c>
      <c r="F70" s="3" t="s">
        <v>26</v>
      </c>
      <c r="G70" s="3" t="s">
        <v>26</v>
      </c>
      <c r="H70" s="3" t="s">
        <v>26</v>
      </c>
      <c r="I70" s="4">
        <v>-0.1938</v>
      </c>
      <c r="J70" s="4">
        <v>-0.30709999999999998</v>
      </c>
      <c r="K70" s="4">
        <v>-8.0500000000000002E-2</v>
      </c>
      <c r="L70" s="3">
        <v>3.87</v>
      </c>
      <c r="M70" s="3">
        <v>4.9200000000000001E-2</v>
      </c>
      <c r="N70" s="3">
        <v>8.6900000000000005E-2</v>
      </c>
      <c r="O70" s="3">
        <v>6.4000000000000003E-3</v>
      </c>
      <c r="P70" s="3">
        <v>0</v>
      </c>
      <c r="Q70" s="3" t="s">
        <v>82</v>
      </c>
      <c r="R70" s="3">
        <v>8</v>
      </c>
      <c r="S70" s="3">
        <v>4</v>
      </c>
      <c r="T70" s="3">
        <v>4.0943800000000001</v>
      </c>
      <c r="U70" s="4">
        <v>-0.72130000000000005</v>
      </c>
      <c r="V70" s="3">
        <v>0.30607000000000001</v>
      </c>
      <c r="W70" s="3">
        <v>0</v>
      </c>
      <c r="X70" s="4">
        <v>-1.08273</v>
      </c>
      <c r="Y70" s="8">
        <v>-0.317</v>
      </c>
    </row>
    <row r="71" spans="1:25" x14ac:dyDescent="0.3">
      <c r="A71" s="6" t="s">
        <v>65</v>
      </c>
      <c r="B71" s="3" t="s">
        <v>78</v>
      </c>
      <c r="C71" s="3" t="s">
        <v>79</v>
      </c>
      <c r="D71" s="3" t="s">
        <v>43</v>
      </c>
      <c r="E71" s="3" t="s">
        <v>26</v>
      </c>
      <c r="F71" s="3" t="s">
        <v>26</v>
      </c>
      <c r="G71" s="3" t="s">
        <v>26</v>
      </c>
      <c r="H71" s="3" t="s">
        <v>26</v>
      </c>
      <c r="I71" s="3">
        <v>0</v>
      </c>
      <c r="J71" s="3">
        <v>0</v>
      </c>
      <c r="K71" s="3">
        <v>0</v>
      </c>
      <c r="L71" s="3" t="s">
        <v>82</v>
      </c>
      <c r="M71" s="3" t="s">
        <v>82</v>
      </c>
      <c r="N71" s="3">
        <v>1.4515</v>
      </c>
      <c r="O71" s="3">
        <v>0.33360000000000001</v>
      </c>
      <c r="P71" s="3">
        <v>0</v>
      </c>
      <c r="Q71" s="3" t="s">
        <v>82</v>
      </c>
      <c r="R71" s="3">
        <v>6</v>
      </c>
      <c r="S71" s="3">
        <v>3</v>
      </c>
      <c r="T71" s="3">
        <v>1.79433</v>
      </c>
      <c r="U71" s="3">
        <v>0</v>
      </c>
      <c r="V71" s="3">
        <v>5.8668899999999997</v>
      </c>
      <c r="W71" s="3">
        <v>0</v>
      </c>
      <c r="X71" s="3">
        <v>0</v>
      </c>
      <c r="Y71" s="7">
        <v>0</v>
      </c>
    </row>
    <row r="72" spans="1:25" x14ac:dyDescent="0.3">
      <c r="A72" s="6" t="s">
        <v>65</v>
      </c>
      <c r="B72" s="3" t="s">
        <v>78</v>
      </c>
      <c r="C72" s="3" t="s">
        <v>79</v>
      </c>
      <c r="D72" s="3" t="s">
        <v>44</v>
      </c>
      <c r="E72" s="3" t="s">
        <v>26</v>
      </c>
      <c r="F72" s="3" t="s">
        <v>26</v>
      </c>
      <c r="G72" s="3" t="s">
        <v>26</v>
      </c>
      <c r="H72" s="3" t="s">
        <v>26</v>
      </c>
      <c r="I72" s="4">
        <v>-0.15390000000000001</v>
      </c>
      <c r="J72" s="4">
        <v>-0.79</v>
      </c>
      <c r="K72" s="3">
        <v>0.48209999999999997</v>
      </c>
      <c r="L72" s="3">
        <v>0.08</v>
      </c>
      <c r="M72" s="3">
        <v>0.78069999999999995</v>
      </c>
      <c r="N72" s="4">
        <v>-0.14799999999999999</v>
      </c>
      <c r="O72" s="3">
        <v>0.64349999999999996</v>
      </c>
      <c r="P72" s="4">
        <v>-0.16980000000000001</v>
      </c>
      <c r="Q72" s="3">
        <v>0.74419999999999997</v>
      </c>
      <c r="R72" s="3">
        <v>14</v>
      </c>
      <c r="S72" s="3">
        <v>7</v>
      </c>
      <c r="T72" s="3">
        <v>1.63957</v>
      </c>
      <c r="U72" s="4">
        <v>-0.2339</v>
      </c>
      <c r="V72" s="4">
        <v>-0.19338</v>
      </c>
      <c r="W72" s="4">
        <v>-0.21959999999999999</v>
      </c>
      <c r="X72" s="4">
        <v>-0.89546000000000003</v>
      </c>
      <c r="Y72" s="7">
        <v>1.016</v>
      </c>
    </row>
    <row r="73" spans="1:25" x14ac:dyDescent="0.3">
      <c r="A73" s="6" t="s">
        <v>65</v>
      </c>
      <c r="B73" s="3" t="s">
        <v>78</v>
      </c>
      <c r="C73" s="3" t="s">
        <v>79</v>
      </c>
      <c r="D73" s="3" t="s">
        <v>45</v>
      </c>
      <c r="E73" s="3" t="s">
        <v>26</v>
      </c>
      <c r="F73" s="3" t="s">
        <v>26</v>
      </c>
      <c r="G73" s="3" t="s">
        <v>26</v>
      </c>
      <c r="H73" s="3" t="s">
        <v>26</v>
      </c>
      <c r="I73" s="3">
        <v>6.7900000000000002E-2</v>
      </c>
      <c r="J73" s="4">
        <v>-1.6592</v>
      </c>
      <c r="K73" s="3">
        <v>1.7949999999999999</v>
      </c>
      <c r="L73" s="3">
        <v>0</v>
      </c>
      <c r="M73" s="3">
        <v>0.96389999999999998</v>
      </c>
      <c r="N73" s="3">
        <v>0.63649999999999995</v>
      </c>
      <c r="O73" s="3">
        <v>0.74519999999999997</v>
      </c>
      <c r="P73" s="3">
        <v>0</v>
      </c>
      <c r="Q73" s="3" t="s">
        <v>82</v>
      </c>
      <c r="R73" s="3">
        <v>8</v>
      </c>
      <c r="S73" s="3">
        <v>4</v>
      </c>
      <c r="T73" s="3">
        <v>0.90730999999999995</v>
      </c>
      <c r="U73" s="3">
        <v>6.3799999999999996E-2</v>
      </c>
      <c r="V73" s="3">
        <v>0.86404000000000003</v>
      </c>
      <c r="W73" s="3">
        <v>0</v>
      </c>
      <c r="X73" s="4">
        <v>-0.73465000000000003</v>
      </c>
      <c r="Y73" s="7">
        <v>4.5540000000000003</v>
      </c>
    </row>
    <row r="74" spans="1:25" x14ac:dyDescent="0.3">
      <c r="A74" s="6" t="s">
        <v>65</v>
      </c>
      <c r="B74" s="3" t="s">
        <v>78</v>
      </c>
      <c r="C74" s="3" t="s">
        <v>79</v>
      </c>
      <c r="D74" s="3" t="s">
        <v>46</v>
      </c>
      <c r="E74" s="3" t="s">
        <v>26</v>
      </c>
      <c r="F74" s="3" t="s">
        <v>26</v>
      </c>
      <c r="G74" s="3" t="s">
        <v>26</v>
      </c>
      <c r="H74" s="3" t="s">
        <v>26</v>
      </c>
      <c r="I74" s="4">
        <v>-11.3809</v>
      </c>
      <c r="J74" s="4">
        <v>-11.3809</v>
      </c>
      <c r="K74" s="4">
        <v>-11.3809</v>
      </c>
      <c r="L74" s="3" t="s">
        <v>82</v>
      </c>
      <c r="M74" s="3" t="s">
        <v>82</v>
      </c>
      <c r="N74" s="4">
        <v>-15.1937</v>
      </c>
      <c r="O74" s="3" t="s">
        <v>82</v>
      </c>
      <c r="P74" s="3">
        <v>0</v>
      </c>
      <c r="Q74" s="3" t="s">
        <v>82</v>
      </c>
      <c r="R74" s="3">
        <v>8</v>
      </c>
      <c r="S74" s="3">
        <v>4</v>
      </c>
      <c r="T74" s="3">
        <v>0.26188</v>
      </c>
      <c r="U74" s="4">
        <v>-0.26190000000000002</v>
      </c>
      <c r="V74" s="4">
        <v>0</v>
      </c>
      <c r="W74" s="3">
        <v>0</v>
      </c>
      <c r="X74" s="4">
        <v>-0.26186999999999999</v>
      </c>
      <c r="Y74" s="8">
        <v>-0.26200000000000001</v>
      </c>
    </row>
    <row r="75" spans="1:25" x14ac:dyDescent="0.3">
      <c r="A75" s="6" t="s">
        <v>66</v>
      </c>
      <c r="B75" s="3" t="s">
        <v>78</v>
      </c>
      <c r="C75" s="3" t="s">
        <v>79</v>
      </c>
      <c r="D75" s="3" t="s">
        <v>26</v>
      </c>
      <c r="E75" s="3" t="s">
        <v>48</v>
      </c>
      <c r="F75" s="3" t="s">
        <v>26</v>
      </c>
      <c r="G75" s="3" t="s">
        <v>26</v>
      </c>
      <c r="H75" s="3" t="s">
        <v>26</v>
      </c>
      <c r="I75" s="3">
        <v>1.61E-2</v>
      </c>
      <c r="J75" s="4">
        <v>-0.14419999999999999</v>
      </c>
      <c r="K75" s="3">
        <v>0.17630000000000001</v>
      </c>
      <c r="L75" s="3">
        <v>0.01</v>
      </c>
      <c r="M75" s="3">
        <v>0.90820000000000001</v>
      </c>
      <c r="N75" s="3">
        <v>2.4E-2</v>
      </c>
      <c r="O75" s="3">
        <v>0.69379999999999997</v>
      </c>
      <c r="P75" s="4">
        <v>-5.21E-2</v>
      </c>
      <c r="Q75" s="3">
        <v>0.43269999999999997</v>
      </c>
      <c r="R75" s="3">
        <v>46</v>
      </c>
      <c r="S75" s="3">
        <v>23</v>
      </c>
      <c r="T75" s="3">
        <v>2.00989</v>
      </c>
      <c r="U75" s="3">
        <v>3.2599999999999997E-2</v>
      </c>
      <c r="V75" s="3">
        <v>4.956E-2</v>
      </c>
      <c r="W75" s="4">
        <v>-0.1037</v>
      </c>
      <c r="X75" s="4">
        <v>-0.26984000000000002</v>
      </c>
      <c r="Y75" s="7">
        <v>0.38800000000000001</v>
      </c>
    </row>
    <row r="76" spans="1:25" x14ac:dyDescent="0.3">
      <c r="A76" s="6" t="s">
        <v>66</v>
      </c>
      <c r="B76" s="3" t="s">
        <v>78</v>
      </c>
      <c r="C76" s="3" t="s">
        <v>79</v>
      </c>
      <c r="D76" s="3" t="s">
        <v>26</v>
      </c>
      <c r="E76" s="3" t="s">
        <v>49</v>
      </c>
      <c r="F76" s="3" t="s">
        <v>26</v>
      </c>
      <c r="G76" s="3" t="s">
        <v>26</v>
      </c>
      <c r="H76" s="3" t="s">
        <v>26</v>
      </c>
      <c r="I76" s="3" t="s">
        <v>82</v>
      </c>
      <c r="J76" s="3" t="s">
        <v>82</v>
      </c>
      <c r="K76" s="3" t="s">
        <v>82</v>
      </c>
      <c r="L76" s="3" t="s">
        <v>82</v>
      </c>
      <c r="M76" s="3" t="s">
        <v>82</v>
      </c>
      <c r="N76" s="3" t="s">
        <v>82</v>
      </c>
      <c r="O76" s="3" t="s">
        <v>82</v>
      </c>
      <c r="P76" s="3" t="s">
        <v>82</v>
      </c>
      <c r="Q76" s="3" t="s">
        <v>82</v>
      </c>
      <c r="R76" s="3" t="s">
        <v>82</v>
      </c>
      <c r="S76" s="3" t="s">
        <v>82</v>
      </c>
      <c r="T76" s="3" t="s">
        <v>82</v>
      </c>
      <c r="U76" s="3" t="s">
        <v>82</v>
      </c>
      <c r="V76" s="3" t="s">
        <v>82</v>
      </c>
      <c r="W76" s="3" t="s">
        <v>82</v>
      </c>
      <c r="X76" s="3" t="s">
        <v>82</v>
      </c>
      <c r="Y76" s="7" t="s">
        <v>82</v>
      </c>
    </row>
    <row r="77" spans="1:25" x14ac:dyDescent="0.3">
      <c r="A77" s="6" t="s">
        <v>50</v>
      </c>
      <c r="B77" s="3" t="s">
        <v>90</v>
      </c>
      <c r="C77" s="3" t="s">
        <v>91</v>
      </c>
      <c r="D77" s="3" t="s">
        <v>26</v>
      </c>
      <c r="E77" s="3" t="s">
        <v>26</v>
      </c>
      <c r="F77" s="3" t="s">
        <v>26</v>
      </c>
      <c r="G77" s="3" t="s">
        <v>26</v>
      </c>
      <c r="H77" s="3" t="s">
        <v>26</v>
      </c>
      <c r="I77" s="4">
        <v>-6.4600000000000005E-2</v>
      </c>
      <c r="J77" s="4">
        <v>-0.28939999999999999</v>
      </c>
      <c r="K77" s="3">
        <v>0.1603</v>
      </c>
      <c r="L77" s="3">
        <v>0.11</v>
      </c>
      <c r="M77" s="3">
        <v>0.74109999999999998</v>
      </c>
      <c r="N77" s="3">
        <v>2.2800000000000001E-2</v>
      </c>
      <c r="O77" s="3">
        <v>0.78310000000000002</v>
      </c>
      <c r="P77" s="3">
        <v>4.5600000000000002E-2</v>
      </c>
      <c r="Q77" s="3">
        <v>0.68130000000000002</v>
      </c>
      <c r="R77" s="3">
        <v>40</v>
      </c>
      <c r="S77" s="3">
        <v>20</v>
      </c>
      <c r="T77" s="3">
        <v>2.3212899999999999</v>
      </c>
      <c r="U77" s="4">
        <v>-0.1452</v>
      </c>
      <c r="V77" s="3">
        <v>5.0259999999999999E-2</v>
      </c>
      <c r="W77" s="3">
        <v>0.1016</v>
      </c>
      <c r="X77" s="4">
        <v>-0.58338000000000001</v>
      </c>
      <c r="Y77" s="7">
        <v>0.40400000000000003</v>
      </c>
    </row>
    <row r="78" spans="1:25" x14ac:dyDescent="0.3">
      <c r="A78" s="6" t="s">
        <v>53</v>
      </c>
      <c r="B78" s="3" t="s">
        <v>92</v>
      </c>
      <c r="C78" s="3" t="s">
        <v>91</v>
      </c>
      <c r="D78" s="3" t="s">
        <v>26</v>
      </c>
      <c r="E78" s="3" t="s">
        <v>26</v>
      </c>
      <c r="F78" s="3" t="s">
        <v>26</v>
      </c>
      <c r="G78" s="3" t="s">
        <v>26</v>
      </c>
      <c r="H78" s="3" t="s">
        <v>29</v>
      </c>
      <c r="I78" s="3" t="s">
        <v>82</v>
      </c>
      <c r="J78" s="3" t="s">
        <v>82</v>
      </c>
      <c r="K78" s="3" t="s">
        <v>82</v>
      </c>
      <c r="L78" s="3" t="s">
        <v>82</v>
      </c>
      <c r="M78" s="3" t="s">
        <v>82</v>
      </c>
      <c r="N78" s="3" t="s">
        <v>82</v>
      </c>
      <c r="O78" s="3" t="s">
        <v>82</v>
      </c>
      <c r="P78" s="3" t="s">
        <v>82</v>
      </c>
      <c r="Q78" s="3" t="s">
        <v>82</v>
      </c>
      <c r="R78" s="3" t="s">
        <v>82</v>
      </c>
      <c r="S78" s="3" t="s">
        <v>82</v>
      </c>
      <c r="T78" s="3" t="s">
        <v>82</v>
      </c>
      <c r="U78" s="3" t="s">
        <v>82</v>
      </c>
      <c r="V78" s="3" t="s">
        <v>82</v>
      </c>
      <c r="W78" s="3" t="s">
        <v>82</v>
      </c>
      <c r="X78" s="3" t="s">
        <v>82</v>
      </c>
      <c r="Y78" s="7" t="s">
        <v>82</v>
      </c>
    </row>
    <row r="79" spans="1:25" x14ac:dyDescent="0.3">
      <c r="A79" s="6" t="s">
        <v>53</v>
      </c>
      <c r="B79" s="3" t="s">
        <v>93</v>
      </c>
      <c r="C79" s="3" t="s">
        <v>91</v>
      </c>
      <c r="D79" s="3" t="s">
        <v>26</v>
      </c>
      <c r="E79" s="3" t="s">
        <v>26</v>
      </c>
      <c r="F79" s="3" t="s">
        <v>26</v>
      </c>
      <c r="G79" s="3" t="s">
        <v>26</v>
      </c>
      <c r="H79" s="3" t="s">
        <v>30</v>
      </c>
      <c r="I79" s="3" t="s">
        <v>82</v>
      </c>
      <c r="J79" s="3" t="s">
        <v>82</v>
      </c>
      <c r="K79" s="3" t="s">
        <v>82</v>
      </c>
      <c r="L79" s="3" t="s">
        <v>82</v>
      </c>
      <c r="M79" s="3" t="s">
        <v>82</v>
      </c>
      <c r="N79" s="3" t="s">
        <v>82</v>
      </c>
      <c r="O79" s="3" t="s">
        <v>82</v>
      </c>
      <c r="P79" s="3" t="s">
        <v>82</v>
      </c>
      <c r="Q79" s="3" t="s">
        <v>82</v>
      </c>
      <c r="R79" s="3" t="s">
        <v>82</v>
      </c>
      <c r="S79" s="3" t="s">
        <v>82</v>
      </c>
      <c r="T79" s="3" t="s">
        <v>82</v>
      </c>
      <c r="U79" s="3" t="s">
        <v>82</v>
      </c>
      <c r="V79" s="3" t="s">
        <v>82</v>
      </c>
      <c r="W79" s="3" t="s">
        <v>82</v>
      </c>
      <c r="X79" s="3" t="s">
        <v>82</v>
      </c>
      <c r="Y79" s="7" t="s">
        <v>82</v>
      </c>
    </row>
    <row r="80" spans="1:25" x14ac:dyDescent="0.3">
      <c r="A80" s="6" t="s">
        <v>53</v>
      </c>
      <c r="B80" s="3" t="s">
        <v>94</v>
      </c>
      <c r="C80" s="3" t="s">
        <v>91</v>
      </c>
      <c r="D80" s="3" t="s">
        <v>26</v>
      </c>
      <c r="E80" s="3" t="s">
        <v>26</v>
      </c>
      <c r="F80" s="3" t="s">
        <v>26</v>
      </c>
      <c r="G80" s="3" t="s">
        <v>26</v>
      </c>
      <c r="H80" s="3" t="s">
        <v>31</v>
      </c>
      <c r="I80" s="4">
        <v>-6.4600000000000005E-2</v>
      </c>
      <c r="J80" s="4">
        <v>-0.28939999999999999</v>
      </c>
      <c r="K80" s="3">
        <v>0.1603</v>
      </c>
      <c r="L80" s="3">
        <v>0.11</v>
      </c>
      <c r="M80" s="3">
        <v>0.74109999999999998</v>
      </c>
      <c r="N80" s="3">
        <v>2.2800000000000001E-2</v>
      </c>
      <c r="O80" s="3">
        <v>0.78310000000000002</v>
      </c>
      <c r="P80" s="3">
        <v>4.5600000000000002E-2</v>
      </c>
      <c r="Q80" s="3">
        <v>0.68130000000000002</v>
      </c>
      <c r="R80" s="3">
        <v>40</v>
      </c>
      <c r="S80" s="3">
        <v>20</v>
      </c>
      <c r="T80" s="3">
        <v>2.3212899999999999</v>
      </c>
      <c r="U80" s="4">
        <v>-0.1452</v>
      </c>
      <c r="V80" s="3">
        <v>5.0259999999999999E-2</v>
      </c>
      <c r="W80" s="3">
        <v>0.1016</v>
      </c>
      <c r="X80" s="4">
        <v>-0.58338000000000001</v>
      </c>
      <c r="Y80" s="7">
        <v>0.40400000000000003</v>
      </c>
    </row>
    <row r="81" spans="1:25" x14ac:dyDescent="0.3">
      <c r="A81" s="6" t="s">
        <v>57</v>
      </c>
      <c r="B81" s="3" t="s">
        <v>95</v>
      </c>
      <c r="C81" s="3" t="s">
        <v>91</v>
      </c>
      <c r="D81" s="3" t="s">
        <v>26</v>
      </c>
      <c r="E81" s="3" t="s">
        <v>26</v>
      </c>
      <c r="F81" s="3" t="s">
        <v>26</v>
      </c>
      <c r="G81" s="3" t="s">
        <v>33</v>
      </c>
      <c r="H81" s="3" t="s">
        <v>26</v>
      </c>
      <c r="I81" s="4">
        <v>-6.4600000000000005E-2</v>
      </c>
      <c r="J81" s="4">
        <v>-0.28939999999999999</v>
      </c>
      <c r="K81" s="3">
        <v>0.1603</v>
      </c>
      <c r="L81" s="3">
        <v>0.11</v>
      </c>
      <c r="M81" s="3">
        <v>0.74109999999999998</v>
      </c>
      <c r="N81" s="3">
        <v>2.2800000000000001E-2</v>
      </c>
      <c r="O81" s="3">
        <v>0.78310000000000002</v>
      </c>
      <c r="P81" s="3">
        <v>4.5600000000000002E-2</v>
      </c>
      <c r="Q81" s="3">
        <v>0.68130000000000002</v>
      </c>
      <c r="R81" s="3">
        <v>40</v>
      </c>
      <c r="S81" s="3">
        <v>20</v>
      </c>
      <c r="T81" s="3">
        <v>2.3212899999999999</v>
      </c>
      <c r="U81" s="4">
        <v>-0.1452</v>
      </c>
      <c r="V81" s="3">
        <v>5.0259999999999999E-2</v>
      </c>
      <c r="W81" s="3">
        <v>0.1016</v>
      </c>
      <c r="X81" s="4">
        <v>-0.58338000000000001</v>
      </c>
      <c r="Y81" s="7">
        <v>0.40400000000000003</v>
      </c>
    </row>
    <row r="82" spans="1:25" x14ac:dyDescent="0.3">
      <c r="A82" s="6" t="s">
        <v>57</v>
      </c>
      <c r="B82" s="3" t="s">
        <v>96</v>
      </c>
      <c r="C82" s="3" t="s">
        <v>91</v>
      </c>
      <c r="D82" s="3" t="s">
        <v>26</v>
      </c>
      <c r="E82" s="3" t="s">
        <v>26</v>
      </c>
      <c r="F82" s="3" t="s">
        <v>26</v>
      </c>
      <c r="G82" s="3" t="s">
        <v>34</v>
      </c>
      <c r="H82" s="3" t="s">
        <v>26</v>
      </c>
      <c r="I82" s="3" t="s">
        <v>82</v>
      </c>
      <c r="J82" s="3" t="s">
        <v>82</v>
      </c>
      <c r="K82" s="3" t="s">
        <v>82</v>
      </c>
      <c r="L82" s="3" t="s">
        <v>82</v>
      </c>
      <c r="M82" s="3" t="s">
        <v>82</v>
      </c>
      <c r="N82" s="3" t="s">
        <v>82</v>
      </c>
      <c r="O82" s="3" t="s">
        <v>82</v>
      </c>
      <c r="P82" s="3" t="s">
        <v>82</v>
      </c>
      <c r="Q82" s="3" t="s">
        <v>82</v>
      </c>
      <c r="R82" s="3" t="s">
        <v>82</v>
      </c>
      <c r="S82" s="3" t="s">
        <v>82</v>
      </c>
      <c r="T82" s="3" t="s">
        <v>82</v>
      </c>
      <c r="U82" s="3" t="s">
        <v>82</v>
      </c>
      <c r="V82" s="3" t="s">
        <v>82</v>
      </c>
      <c r="W82" s="3" t="s">
        <v>82</v>
      </c>
      <c r="X82" s="3" t="s">
        <v>82</v>
      </c>
      <c r="Y82" s="7" t="s">
        <v>82</v>
      </c>
    </row>
    <row r="83" spans="1:25" x14ac:dyDescent="0.3">
      <c r="A83" s="6" t="s">
        <v>60</v>
      </c>
      <c r="B83" s="3" t="s">
        <v>97</v>
      </c>
      <c r="C83" s="3" t="s">
        <v>91</v>
      </c>
      <c r="D83" s="3" t="s">
        <v>26</v>
      </c>
      <c r="E83" s="3" t="s">
        <v>26</v>
      </c>
      <c r="F83" s="3" t="s">
        <v>36</v>
      </c>
      <c r="G83" s="3" t="s">
        <v>26</v>
      </c>
      <c r="H83" s="3" t="s">
        <v>26</v>
      </c>
      <c r="I83" s="3" t="s">
        <v>82</v>
      </c>
      <c r="J83" s="3" t="s">
        <v>82</v>
      </c>
      <c r="K83" s="3" t="s">
        <v>82</v>
      </c>
      <c r="L83" s="3" t="s">
        <v>82</v>
      </c>
      <c r="M83" s="3" t="s">
        <v>82</v>
      </c>
      <c r="N83" s="3" t="s">
        <v>82</v>
      </c>
      <c r="O83" s="3" t="s">
        <v>82</v>
      </c>
      <c r="P83" s="3" t="s">
        <v>82</v>
      </c>
      <c r="Q83" s="3" t="s">
        <v>82</v>
      </c>
      <c r="R83" s="3" t="s">
        <v>82</v>
      </c>
      <c r="S83" s="3" t="s">
        <v>82</v>
      </c>
      <c r="T83" s="3" t="s">
        <v>82</v>
      </c>
      <c r="U83" s="3" t="s">
        <v>82</v>
      </c>
      <c r="V83" s="3" t="s">
        <v>82</v>
      </c>
      <c r="W83" s="3" t="s">
        <v>82</v>
      </c>
      <c r="X83" s="3" t="s">
        <v>82</v>
      </c>
      <c r="Y83" s="7" t="s">
        <v>82</v>
      </c>
    </row>
    <row r="84" spans="1:25" x14ac:dyDescent="0.3">
      <c r="A84" s="6" t="s">
        <v>60</v>
      </c>
      <c r="B84" s="3" t="s">
        <v>98</v>
      </c>
      <c r="C84" s="3" t="s">
        <v>91</v>
      </c>
      <c r="D84" s="3" t="s">
        <v>26</v>
      </c>
      <c r="E84" s="3" t="s">
        <v>26</v>
      </c>
      <c r="F84" s="3" t="s">
        <v>37</v>
      </c>
      <c r="G84" s="3" t="s">
        <v>26</v>
      </c>
      <c r="H84" s="3" t="s">
        <v>26</v>
      </c>
      <c r="I84" s="3" t="s">
        <v>82</v>
      </c>
      <c r="J84" s="3" t="s">
        <v>82</v>
      </c>
      <c r="K84" s="3" t="s">
        <v>82</v>
      </c>
      <c r="L84" s="3" t="s">
        <v>82</v>
      </c>
      <c r="M84" s="3" t="s">
        <v>82</v>
      </c>
      <c r="N84" s="3" t="s">
        <v>82</v>
      </c>
      <c r="O84" s="3" t="s">
        <v>82</v>
      </c>
      <c r="P84" s="3" t="s">
        <v>82</v>
      </c>
      <c r="Q84" s="3" t="s">
        <v>82</v>
      </c>
      <c r="R84" s="3" t="s">
        <v>82</v>
      </c>
      <c r="S84" s="3" t="s">
        <v>82</v>
      </c>
      <c r="T84" s="3" t="s">
        <v>82</v>
      </c>
      <c r="U84" s="3" t="s">
        <v>82</v>
      </c>
      <c r="V84" s="3" t="s">
        <v>82</v>
      </c>
      <c r="W84" s="3" t="s">
        <v>82</v>
      </c>
      <c r="X84" s="3" t="s">
        <v>82</v>
      </c>
      <c r="Y84" s="7" t="s">
        <v>82</v>
      </c>
    </row>
    <row r="85" spans="1:25" x14ac:dyDescent="0.3">
      <c r="A85" s="6" t="s">
        <v>60</v>
      </c>
      <c r="B85" s="3" t="s">
        <v>99</v>
      </c>
      <c r="C85" s="3" t="s">
        <v>91</v>
      </c>
      <c r="D85" s="3" t="s">
        <v>26</v>
      </c>
      <c r="E85" s="3" t="s">
        <v>26</v>
      </c>
      <c r="F85" s="3" t="s">
        <v>38</v>
      </c>
      <c r="G85" s="3" t="s">
        <v>26</v>
      </c>
      <c r="H85" s="3" t="s">
        <v>26</v>
      </c>
      <c r="I85" s="3" t="s">
        <v>82</v>
      </c>
      <c r="J85" s="3" t="s">
        <v>82</v>
      </c>
      <c r="K85" s="3" t="s">
        <v>82</v>
      </c>
      <c r="L85" s="3" t="s">
        <v>82</v>
      </c>
      <c r="M85" s="3" t="s">
        <v>82</v>
      </c>
      <c r="N85" s="3" t="s">
        <v>82</v>
      </c>
      <c r="O85" s="3" t="s">
        <v>82</v>
      </c>
      <c r="P85" s="3" t="s">
        <v>82</v>
      </c>
      <c r="Q85" s="3" t="s">
        <v>82</v>
      </c>
      <c r="R85" s="3" t="s">
        <v>82</v>
      </c>
      <c r="S85" s="3" t="s">
        <v>82</v>
      </c>
      <c r="T85" s="3" t="s">
        <v>82</v>
      </c>
      <c r="U85" s="3" t="s">
        <v>82</v>
      </c>
      <c r="V85" s="3" t="s">
        <v>82</v>
      </c>
      <c r="W85" s="3" t="s">
        <v>82</v>
      </c>
      <c r="X85" s="3" t="s">
        <v>82</v>
      </c>
      <c r="Y85" s="7" t="s">
        <v>82</v>
      </c>
    </row>
    <row r="86" spans="1:25" x14ac:dyDescent="0.3">
      <c r="A86" s="6" t="s">
        <v>60</v>
      </c>
      <c r="B86" s="3" t="s">
        <v>100</v>
      </c>
      <c r="C86" s="3" t="s">
        <v>91</v>
      </c>
      <c r="D86" s="3" t="s">
        <v>26</v>
      </c>
      <c r="E86" s="3" t="s">
        <v>26</v>
      </c>
      <c r="F86" s="3" t="s">
        <v>39</v>
      </c>
      <c r="G86" s="3" t="s">
        <v>26</v>
      </c>
      <c r="H86" s="3" t="s">
        <v>26</v>
      </c>
      <c r="I86" s="4">
        <v>-6.4600000000000005E-2</v>
      </c>
      <c r="J86" s="4">
        <v>-0.28939999999999999</v>
      </c>
      <c r="K86" s="3">
        <v>0.1603</v>
      </c>
      <c r="L86" s="3">
        <v>0.11</v>
      </c>
      <c r="M86" s="3">
        <v>0.74109999999999998</v>
      </c>
      <c r="N86" s="3">
        <v>2.2800000000000001E-2</v>
      </c>
      <c r="O86" s="3">
        <v>0.78310000000000002</v>
      </c>
      <c r="P86" s="3">
        <v>4.5600000000000002E-2</v>
      </c>
      <c r="Q86" s="3">
        <v>0.68130000000000002</v>
      </c>
      <c r="R86" s="3">
        <v>40</v>
      </c>
      <c r="S86" s="3">
        <v>20</v>
      </c>
      <c r="T86" s="3">
        <v>2.3212899999999999</v>
      </c>
      <c r="U86" s="4">
        <v>-0.1452</v>
      </c>
      <c r="V86" s="3">
        <v>5.0259999999999999E-2</v>
      </c>
      <c r="W86" s="3">
        <v>0.1016</v>
      </c>
      <c r="X86" s="4">
        <v>-0.58338000000000001</v>
      </c>
      <c r="Y86" s="7">
        <v>0.40400000000000003</v>
      </c>
    </row>
    <row r="87" spans="1:25" x14ac:dyDescent="0.3">
      <c r="A87" s="6" t="s">
        <v>65</v>
      </c>
      <c r="B87" s="3" t="s">
        <v>90</v>
      </c>
      <c r="C87" s="3" t="s">
        <v>91</v>
      </c>
      <c r="D87" s="3" t="s">
        <v>41</v>
      </c>
      <c r="E87" s="3" t="s">
        <v>26</v>
      </c>
      <c r="F87" s="3" t="s">
        <v>26</v>
      </c>
      <c r="G87" s="3" t="s">
        <v>26</v>
      </c>
      <c r="H87" s="3" t="s">
        <v>26</v>
      </c>
      <c r="I87" s="3">
        <v>1.5536000000000001</v>
      </c>
      <c r="J87" s="4">
        <v>-0.96230000000000004</v>
      </c>
      <c r="K87" s="3">
        <v>4.0693999999999999</v>
      </c>
      <c r="L87" s="3">
        <v>0.5</v>
      </c>
      <c r="M87" s="3">
        <v>0.47749999999999998</v>
      </c>
      <c r="N87" s="3">
        <v>0.2283</v>
      </c>
      <c r="O87" s="3">
        <v>0.5716</v>
      </c>
      <c r="P87" s="3">
        <v>0</v>
      </c>
      <c r="Q87" s="3" t="s">
        <v>82</v>
      </c>
      <c r="R87" s="3">
        <v>8</v>
      </c>
      <c r="S87" s="3">
        <v>4</v>
      </c>
      <c r="T87" s="3">
        <v>4.82</v>
      </c>
      <c r="U87" s="3">
        <v>17.970199999999998</v>
      </c>
      <c r="V87" s="3">
        <v>5.8461699999999999</v>
      </c>
      <c r="W87" s="3">
        <v>0</v>
      </c>
      <c r="X87" s="4">
        <v>-2.9786800000000002</v>
      </c>
      <c r="Y87" s="7">
        <v>277.25700000000001</v>
      </c>
    </row>
    <row r="88" spans="1:25" x14ac:dyDescent="0.3">
      <c r="A88" s="6" t="s">
        <v>65</v>
      </c>
      <c r="B88" s="3" t="s">
        <v>90</v>
      </c>
      <c r="C88" s="3" t="s">
        <v>91</v>
      </c>
      <c r="D88" s="3" t="s">
        <v>42</v>
      </c>
      <c r="E88" s="3" t="s">
        <v>26</v>
      </c>
      <c r="F88" s="3" t="s">
        <v>26</v>
      </c>
      <c r="G88" s="3" t="s">
        <v>26</v>
      </c>
      <c r="H88" s="3" t="s">
        <v>26</v>
      </c>
      <c r="I88" s="3">
        <v>0</v>
      </c>
      <c r="J88" s="3">
        <v>0</v>
      </c>
      <c r="K88" s="3">
        <v>0</v>
      </c>
      <c r="L88" s="3" t="s">
        <v>82</v>
      </c>
      <c r="M88" s="3" t="s">
        <v>82</v>
      </c>
      <c r="N88" s="4">
        <v>-1.7889999999999999</v>
      </c>
      <c r="O88" s="3">
        <v>0.42780000000000001</v>
      </c>
      <c r="P88" s="3">
        <v>0</v>
      </c>
      <c r="Q88" s="3" t="s">
        <v>82</v>
      </c>
      <c r="R88" s="3">
        <v>6</v>
      </c>
      <c r="S88" s="3">
        <v>3</v>
      </c>
      <c r="T88" s="3">
        <v>3.5531700000000002</v>
      </c>
      <c r="U88" s="3">
        <v>0</v>
      </c>
      <c r="V88" s="4">
        <v>-2.9593600000000002</v>
      </c>
      <c r="W88" s="3">
        <v>0</v>
      </c>
      <c r="X88" s="3">
        <v>0</v>
      </c>
      <c r="Y88" s="7">
        <v>0</v>
      </c>
    </row>
    <row r="89" spans="1:25" x14ac:dyDescent="0.3">
      <c r="A89" s="6" t="s">
        <v>65</v>
      </c>
      <c r="B89" s="3" t="s">
        <v>90</v>
      </c>
      <c r="C89" s="3" t="s">
        <v>91</v>
      </c>
      <c r="D89" s="3" t="s">
        <v>43</v>
      </c>
      <c r="E89" s="3" t="s">
        <v>26</v>
      </c>
      <c r="F89" s="3" t="s">
        <v>26</v>
      </c>
      <c r="G89" s="3" t="s">
        <v>26</v>
      </c>
      <c r="H89" s="3" t="s">
        <v>26</v>
      </c>
      <c r="I89" s="3">
        <v>0</v>
      </c>
      <c r="J89" s="3">
        <v>0</v>
      </c>
      <c r="K89" s="3">
        <v>0</v>
      </c>
      <c r="L89" s="3" t="s">
        <v>82</v>
      </c>
      <c r="M89" s="3" t="s">
        <v>82</v>
      </c>
      <c r="N89" s="3">
        <v>0.17480000000000001</v>
      </c>
      <c r="O89" s="3">
        <v>0.75990000000000002</v>
      </c>
      <c r="P89" s="3">
        <v>0</v>
      </c>
      <c r="Q89" s="3" t="s">
        <v>82</v>
      </c>
      <c r="R89" s="3">
        <v>6</v>
      </c>
      <c r="S89" s="3">
        <v>3</v>
      </c>
      <c r="T89" s="3">
        <v>1.69075</v>
      </c>
      <c r="U89" s="3">
        <v>0</v>
      </c>
      <c r="V89" s="3">
        <v>0.32301000000000002</v>
      </c>
      <c r="W89" s="3">
        <v>0</v>
      </c>
      <c r="X89" s="3">
        <v>0</v>
      </c>
      <c r="Y89" s="7">
        <v>0</v>
      </c>
    </row>
    <row r="90" spans="1:25" x14ac:dyDescent="0.3">
      <c r="A90" s="6" t="s">
        <v>65</v>
      </c>
      <c r="B90" s="3" t="s">
        <v>90</v>
      </c>
      <c r="C90" s="3" t="s">
        <v>91</v>
      </c>
      <c r="D90" s="3" t="s">
        <v>44</v>
      </c>
      <c r="E90" s="3" t="s">
        <v>26</v>
      </c>
      <c r="F90" s="3" t="s">
        <v>26</v>
      </c>
      <c r="G90" s="3" t="s">
        <v>26</v>
      </c>
      <c r="H90" s="3" t="s">
        <v>26</v>
      </c>
      <c r="I90" s="4">
        <v>-0.49009999999999998</v>
      </c>
      <c r="J90" s="4">
        <v>-1.9125000000000001</v>
      </c>
      <c r="K90" s="3">
        <v>0.93230000000000002</v>
      </c>
      <c r="L90" s="3">
        <v>0.16</v>
      </c>
      <c r="M90" s="3">
        <v>0.69189999999999996</v>
      </c>
      <c r="N90" s="4">
        <v>-7.3499999999999996E-2</v>
      </c>
      <c r="O90" s="3">
        <v>0.90780000000000005</v>
      </c>
      <c r="P90" s="4">
        <v>-5.1677</v>
      </c>
      <c r="Q90" s="3" t="s">
        <v>82</v>
      </c>
      <c r="R90" s="3">
        <v>10</v>
      </c>
      <c r="S90" s="3">
        <v>5</v>
      </c>
      <c r="T90" s="3">
        <v>1.9879500000000001</v>
      </c>
      <c r="U90" s="4">
        <v>-0.7702</v>
      </c>
      <c r="V90" s="4">
        <v>-8.634E-2</v>
      </c>
      <c r="W90" s="4">
        <v>-1.2108000000000001</v>
      </c>
      <c r="X90" s="4">
        <v>-1.6942999999999999</v>
      </c>
      <c r="Y90" s="7">
        <v>3.0619999999999998</v>
      </c>
    </row>
    <row r="91" spans="1:25" x14ac:dyDescent="0.3">
      <c r="A91" s="6" t="s">
        <v>65</v>
      </c>
      <c r="B91" s="3" t="s">
        <v>90</v>
      </c>
      <c r="C91" s="3" t="s">
        <v>91</v>
      </c>
      <c r="D91" s="3" t="s">
        <v>45</v>
      </c>
      <c r="E91" s="3" t="s">
        <v>26</v>
      </c>
      <c r="F91" s="3" t="s">
        <v>26</v>
      </c>
      <c r="G91" s="3" t="s">
        <v>26</v>
      </c>
      <c r="H91" s="3" t="s">
        <v>26</v>
      </c>
      <c r="I91" s="3">
        <v>0</v>
      </c>
      <c r="J91" s="3">
        <v>0</v>
      </c>
      <c r="K91" s="3">
        <v>0</v>
      </c>
      <c r="L91" s="3" t="s">
        <v>82</v>
      </c>
      <c r="M91" s="3" t="s">
        <v>82</v>
      </c>
      <c r="N91" s="3">
        <v>0</v>
      </c>
      <c r="O91" s="3" t="s">
        <v>82</v>
      </c>
      <c r="P91" s="3">
        <v>0</v>
      </c>
      <c r="Q91" s="3" t="s">
        <v>82</v>
      </c>
      <c r="R91" s="3">
        <v>2</v>
      </c>
      <c r="S91" s="3">
        <v>1</v>
      </c>
      <c r="T91" s="3">
        <v>0.97224999999999995</v>
      </c>
      <c r="U91" s="3">
        <v>0</v>
      </c>
      <c r="V91" s="3">
        <v>0</v>
      </c>
      <c r="W91" s="3">
        <v>0</v>
      </c>
      <c r="X91" s="3">
        <v>0</v>
      </c>
      <c r="Y91" s="7">
        <v>0</v>
      </c>
    </row>
    <row r="92" spans="1:25" x14ac:dyDescent="0.3">
      <c r="A92" s="6" t="s">
        <v>65</v>
      </c>
      <c r="B92" s="3" t="s">
        <v>90</v>
      </c>
      <c r="C92" s="3" t="s">
        <v>91</v>
      </c>
      <c r="D92" s="3" t="s">
        <v>46</v>
      </c>
      <c r="E92" s="3" t="s">
        <v>26</v>
      </c>
      <c r="F92" s="3" t="s">
        <v>26</v>
      </c>
      <c r="G92" s="3" t="s">
        <v>26</v>
      </c>
      <c r="H92" s="3" t="s">
        <v>26</v>
      </c>
      <c r="I92" s="4">
        <v>-1E-4</v>
      </c>
      <c r="J92" s="4">
        <v>-1E-4</v>
      </c>
      <c r="K92" s="4">
        <v>-1E-4</v>
      </c>
      <c r="L92" s="3" t="s">
        <v>82</v>
      </c>
      <c r="M92" s="3" t="s">
        <v>82</v>
      </c>
      <c r="N92" s="3">
        <v>2.9999999999999997E-4</v>
      </c>
      <c r="O92" s="3" t="s">
        <v>82</v>
      </c>
      <c r="P92" s="3">
        <v>0</v>
      </c>
      <c r="Q92" s="3" t="s">
        <v>82</v>
      </c>
      <c r="R92" s="3">
        <v>8</v>
      </c>
      <c r="S92" s="3">
        <v>4</v>
      </c>
      <c r="T92" s="3">
        <v>0.1255</v>
      </c>
      <c r="U92" s="4">
        <v>0</v>
      </c>
      <c r="V92" s="3">
        <v>3.0000000000000001E-5</v>
      </c>
      <c r="W92" s="3">
        <v>0</v>
      </c>
      <c r="X92" s="4">
        <v>-1.0000000000000001E-5</v>
      </c>
      <c r="Y92" s="8">
        <v>0</v>
      </c>
    </row>
    <row r="93" spans="1:25" x14ac:dyDescent="0.3">
      <c r="A93" s="6" t="s">
        <v>66</v>
      </c>
      <c r="B93" s="3" t="s">
        <v>90</v>
      </c>
      <c r="C93" s="3" t="s">
        <v>91</v>
      </c>
      <c r="D93" s="3" t="s">
        <v>26</v>
      </c>
      <c r="E93" s="3" t="s">
        <v>48</v>
      </c>
      <c r="F93" s="3" t="s">
        <v>26</v>
      </c>
      <c r="G93" s="3" t="s">
        <v>26</v>
      </c>
      <c r="H93" s="3" t="s">
        <v>26</v>
      </c>
      <c r="I93" s="3">
        <v>7.8399999999999997E-2</v>
      </c>
      <c r="J93" s="4">
        <v>-0.23710000000000001</v>
      </c>
      <c r="K93" s="3">
        <v>0.39400000000000002</v>
      </c>
      <c r="L93" s="3">
        <v>0.08</v>
      </c>
      <c r="M93" s="3">
        <v>0.77500000000000002</v>
      </c>
      <c r="N93" s="4">
        <v>-6.5000000000000002E-2</v>
      </c>
      <c r="O93" s="3">
        <v>0.46050000000000002</v>
      </c>
      <c r="P93" s="3">
        <v>1.0200000000000001E-2</v>
      </c>
      <c r="Q93" s="3">
        <v>0.92620000000000002</v>
      </c>
      <c r="R93" s="3">
        <v>28</v>
      </c>
      <c r="S93" s="3">
        <v>14</v>
      </c>
      <c r="T93" s="3">
        <v>1.4863</v>
      </c>
      <c r="U93" s="3">
        <v>0.1212</v>
      </c>
      <c r="V93" s="4">
        <v>-0.1012</v>
      </c>
      <c r="W93" s="3">
        <v>1.6500000000000001E-2</v>
      </c>
      <c r="X93" s="4">
        <v>-0.31379000000000001</v>
      </c>
      <c r="Y93" s="7">
        <v>0.71799999999999997</v>
      </c>
    </row>
    <row r="94" spans="1:25" ht="15" thickBot="1" x14ac:dyDescent="0.35">
      <c r="A94" s="9" t="s">
        <v>66</v>
      </c>
      <c r="B94" s="10" t="s">
        <v>90</v>
      </c>
      <c r="C94" s="10" t="s">
        <v>91</v>
      </c>
      <c r="D94" s="10" t="s">
        <v>26</v>
      </c>
      <c r="E94" s="10" t="s">
        <v>49</v>
      </c>
      <c r="F94" s="10" t="s">
        <v>26</v>
      </c>
      <c r="G94" s="10" t="s">
        <v>26</v>
      </c>
      <c r="H94" s="10" t="s">
        <v>26</v>
      </c>
      <c r="I94" s="11">
        <v>-0.36780000000000002</v>
      </c>
      <c r="J94" s="11">
        <v>-0.9073</v>
      </c>
      <c r="K94" s="10">
        <v>0.17169999999999999</v>
      </c>
      <c r="L94" s="10">
        <v>0.61</v>
      </c>
      <c r="M94" s="10">
        <v>0.43290000000000001</v>
      </c>
      <c r="N94" s="10">
        <v>0.54890000000000005</v>
      </c>
      <c r="O94" s="10">
        <v>0.37619999999999998</v>
      </c>
      <c r="P94" s="10">
        <v>2.544</v>
      </c>
      <c r="Q94" s="10" t="s">
        <v>82</v>
      </c>
      <c r="R94" s="10">
        <v>12</v>
      </c>
      <c r="S94" s="10">
        <v>6</v>
      </c>
      <c r="T94" s="10">
        <v>4.2695800000000004</v>
      </c>
      <c r="U94" s="11">
        <v>-1.3139000000000001</v>
      </c>
      <c r="V94" s="10">
        <v>2.1615500000000001</v>
      </c>
      <c r="W94" s="10">
        <v>34.672899999999998</v>
      </c>
      <c r="X94" s="11">
        <v>-2.54637</v>
      </c>
      <c r="Y94" s="12">
        <v>0.8</v>
      </c>
    </row>
  </sheetData>
  <mergeCells count="23">
    <mergeCell ref="F3:F4"/>
    <mergeCell ref="A3:A4"/>
    <mergeCell ref="B3:B4"/>
    <mergeCell ref="C3:C4"/>
    <mergeCell ref="D3:D4"/>
    <mergeCell ref="E3:E4"/>
    <mergeCell ref="T3:T4"/>
    <mergeCell ref="G3:G4"/>
    <mergeCell ref="H3:H4"/>
    <mergeCell ref="I3:I4"/>
    <mergeCell ref="L3:L4"/>
    <mergeCell ref="M3:M4"/>
    <mergeCell ref="N3:N4"/>
    <mergeCell ref="O3:O4"/>
    <mergeCell ref="P3:P4"/>
    <mergeCell ref="Q3:Q4"/>
    <mergeCell ref="R3:R4"/>
    <mergeCell ref="S3:S4"/>
    <mergeCell ref="U3:U4"/>
    <mergeCell ref="V3:V4"/>
    <mergeCell ref="W3:W4"/>
    <mergeCell ref="X3:X4"/>
    <mergeCell ref="Y3:Y4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25"/>
  <sheetViews>
    <sheetView tabSelected="1" workbookViewId="0">
      <selection activeCell="A16" sqref="A16:G25"/>
    </sheetView>
  </sheetViews>
  <sheetFormatPr defaultRowHeight="14.4" x14ac:dyDescent="0.3"/>
  <cols>
    <col min="1" max="1" width="9.6640625" customWidth="1"/>
    <col min="2" max="2" width="11.21875" customWidth="1"/>
    <col min="3" max="3" width="8.77734375" customWidth="1"/>
    <col min="4" max="4" width="11" customWidth="1"/>
    <col min="5" max="5" width="17" customWidth="1"/>
    <col min="6" max="6" width="5" customWidth="1"/>
    <col min="7" max="7" width="10.6640625" customWidth="1"/>
    <col min="8" max="8" width="14.33203125" customWidth="1"/>
    <col min="9" max="9" width="21.44140625" customWidth="1"/>
    <col min="10" max="10" width="13.6640625" bestFit="1" customWidth="1"/>
  </cols>
  <sheetData>
    <row r="1" spans="1:15" x14ac:dyDescent="0.3">
      <c r="A1" s="21" t="s">
        <v>108</v>
      </c>
    </row>
    <row r="2" spans="1:15" x14ac:dyDescent="0.3">
      <c r="H2" t="s">
        <v>129</v>
      </c>
    </row>
    <row r="3" spans="1:15" x14ac:dyDescent="0.3">
      <c r="A3" s="29" t="s">
        <v>109</v>
      </c>
      <c r="B3" s="25">
        <v>5063</v>
      </c>
      <c r="C3" s="28" t="s">
        <v>113</v>
      </c>
      <c r="H3" t="s">
        <v>126</v>
      </c>
    </row>
    <row r="4" spans="1:15" ht="28.8" x14ac:dyDescent="0.3">
      <c r="A4" s="29" t="s">
        <v>110</v>
      </c>
      <c r="B4" s="25">
        <v>4224</v>
      </c>
      <c r="C4" s="24">
        <f>B4/B3</f>
        <v>0.83428797155836465</v>
      </c>
      <c r="H4" t="s">
        <v>127</v>
      </c>
      <c r="I4" t="s">
        <v>128</v>
      </c>
    </row>
    <row r="5" spans="1:15" x14ac:dyDescent="0.3">
      <c r="A5" s="30" t="s">
        <v>125</v>
      </c>
      <c r="B5" s="26">
        <f>$H$12</f>
        <v>3692448.4012890165</v>
      </c>
      <c r="C5" t="s">
        <v>137</v>
      </c>
      <c r="H5" t="s">
        <v>130</v>
      </c>
      <c r="I5" t="s">
        <v>131</v>
      </c>
      <c r="J5" s="38">
        <v>8774444</v>
      </c>
      <c r="K5" t="s">
        <v>132</v>
      </c>
    </row>
    <row r="6" spans="1:15" ht="28.8" x14ac:dyDescent="0.3">
      <c r="A6" s="31" t="s">
        <v>111</v>
      </c>
      <c r="B6" s="27">
        <f>B5/B3</f>
        <v>729.30049403298767</v>
      </c>
      <c r="H6" t="s">
        <v>130</v>
      </c>
      <c r="I6" s="39" t="s">
        <v>133</v>
      </c>
      <c r="J6" s="40">
        <v>4440000</v>
      </c>
      <c r="K6" s="19" t="s">
        <v>165</v>
      </c>
      <c r="O6" s="83">
        <f>J6/J5</f>
        <v>0.50601496801392776</v>
      </c>
    </row>
    <row r="7" spans="1:15" ht="28.8" x14ac:dyDescent="0.3">
      <c r="A7" s="29" t="s">
        <v>112</v>
      </c>
      <c r="B7" s="26">
        <f>B5/B4</f>
        <v>874.15918591122545</v>
      </c>
      <c r="C7" s="28" t="s">
        <v>123</v>
      </c>
      <c r="D7" s="33" t="s">
        <v>124</v>
      </c>
    </row>
    <row r="8" spans="1:15" ht="43.2" x14ac:dyDescent="0.3">
      <c r="A8" s="29" t="s">
        <v>140</v>
      </c>
      <c r="B8" s="25">
        <v>7.6499999999999999E-2</v>
      </c>
      <c r="C8" s="23">
        <v>3.952E-2</v>
      </c>
      <c r="D8" s="22">
        <v>0.114</v>
      </c>
    </row>
    <row r="9" spans="1:15" ht="57.6" x14ac:dyDescent="0.3">
      <c r="A9" s="29" t="s">
        <v>141</v>
      </c>
      <c r="B9" s="41">
        <f>B8*6</f>
        <v>0.45899999999999996</v>
      </c>
      <c r="C9" s="42">
        <f>C8*6</f>
        <v>0.23712</v>
      </c>
      <c r="D9" s="22">
        <f>D8*6</f>
        <v>0.68400000000000005</v>
      </c>
      <c r="H9" t="s">
        <v>134</v>
      </c>
    </row>
    <row r="10" spans="1:15" ht="28.8" x14ac:dyDescent="0.3">
      <c r="A10" s="29" t="s">
        <v>114</v>
      </c>
      <c r="B10" s="44">
        <f>B9*B4</f>
        <v>1938.8159999999998</v>
      </c>
      <c r="C10" s="45">
        <f>C9*B4</f>
        <v>1001.59488</v>
      </c>
      <c r="D10" s="46">
        <f>D9*B4</f>
        <v>2889.2160000000003</v>
      </c>
      <c r="H10" t="s">
        <v>135</v>
      </c>
    </row>
    <row r="11" spans="1:15" ht="57.6" x14ac:dyDescent="0.3">
      <c r="A11" s="32" t="s">
        <v>138</v>
      </c>
      <c r="B11" s="35">
        <f>B10</f>
        <v>1938.8159999999998</v>
      </c>
      <c r="C11" s="36">
        <f t="shared" ref="C11:D11" si="0">C10</f>
        <v>1001.59488</v>
      </c>
      <c r="D11" s="34">
        <f t="shared" si="0"/>
        <v>2889.2160000000003</v>
      </c>
      <c r="E11" s="39" t="s">
        <v>139</v>
      </c>
      <c r="F11" s="82">
        <f>B11/5165000</f>
        <v>3.7537579864472409E-4</v>
      </c>
      <c r="H11" s="26">
        <v>7297113</v>
      </c>
      <c r="I11" t="s">
        <v>136</v>
      </c>
    </row>
    <row r="12" spans="1:15" x14ac:dyDescent="0.3">
      <c r="A12" s="30" t="s">
        <v>115</v>
      </c>
      <c r="B12" s="26">
        <f>B5/B11</f>
        <v>1904.4862438153064</v>
      </c>
      <c r="H12" s="37">
        <f>(J6/J5)*H11</f>
        <v>3692448.4012890165</v>
      </c>
      <c r="I12" s="19" t="s">
        <v>164</v>
      </c>
    </row>
    <row r="13" spans="1:15" x14ac:dyDescent="0.3">
      <c r="A13" s="30" t="s">
        <v>168</v>
      </c>
      <c r="B13" s="81">
        <f>B21/G21</f>
        <v>130.62319916428712</v>
      </c>
    </row>
    <row r="14" spans="1:15" s="79" customFormat="1" x14ac:dyDescent="0.3"/>
    <row r="15" spans="1:15" s="79" customFormat="1" x14ac:dyDescent="0.3"/>
    <row r="16" spans="1:15" ht="15.6" customHeight="1" x14ac:dyDescent="0.3">
      <c r="A16" s="93" t="s">
        <v>169</v>
      </c>
      <c r="B16" s="93"/>
      <c r="C16" s="93"/>
      <c r="D16" s="93"/>
      <c r="E16" s="93"/>
      <c r="F16" s="93"/>
      <c r="G16" s="84"/>
    </row>
    <row r="17" spans="1:7" ht="36" customHeight="1" x14ac:dyDescent="0.3">
      <c r="D17" s="95" t="s">
        <v>166</v>
      </c>
      <c r="E17" s="96"/>
      <c r="F17" s="97"/>
      <c r="G17" s="80">
        <v>14.58</v>
      </c>
    </row>
    <row r="18" spans="1:7" ht="28.8" customHeight="1" x14ac:dyDescent="0.3">
      <c r="A18" s="70" t="s">
        <v>117</v>
      </c>
      <c r="B18" s="71" t="s">
        <v>116</v>
      </c>
      <c r="C18" s="71" t="s">
        <v>118</v>
      </c>
      <c r="D18" s="99" t="s">
        <v>119</v>
      </c>
      <c r="E18" s="99"/>
      <c r="F18" s="99"/>
      <c r="G18" s="78" t="s">
        <v>167</v>
      </c>
    </row>
    <row r="19" spans="1:7" x14ac:dyDescent="0.3">
      <c r="A19" s="57">
        <v>0</v>
      </c>
      <c r="B19" s="72">
        <f>A19*$B$6</f>
        <v>0</v>
      </c>
      <c r="C19" s="73">
        <v>0</v>
      </c>
      <c r="D19" s="100"/>
      <c r="E19" s="100"/>
      <c r="F19" s="100"/>
      <c r="G19" s="73">
        <f>C19*$G$17</f>
        <v>0</v>
      </c>
    </row>
    <row r="20" spans="1:7" x14ac:dyDescent="0.3">
      <c r="A20" s="57">
        <v>2500</v>
      </c>
      <c r="B20" s="72">
        <f t="shared" ref="B20:B24" si="1">A20*$B$6</f>
        <v>1823251.2350824692</v>
      </c>
      <c r="C20" s="74">
        <f>(A20/A21)*C21*1.15</f>
        <v>1100.9472644677069</v>
      </c>
      <c r="D20" s="98" t="s">
        <v>161</v>
      </c>
      <c r="E20" s="98"/>
      <c r="F20" s="98"/>
      <c r="G20" s="74">
        <f t="shared" ref="G20:G24" si="2">C20*$G$17</f>
        <v>16051.811115939166</v>
      </c>
    </row>
    <row r="21" spans="1:7" x14ac:dyDescent="0.3">
      <c r="A21" s="75">
        <v>5063</v>
      </c>
      <c r="B21" s="76">
        <f t="shared" si="1"/>
        <v>3692448.4012890165</v>
      </c>
      <c r="C21" s="77">
        <f>$B$9*A21*C4</f>
        <v>1938.816</v>
      </c>
      <c r="D21" s="101" t="s">
        <v>120</v>
      </c>
      <c r="E21" s="101"/>
      <c r="F21" s="101"/>
      <c r="G21" s="77">
        <f t="shared" si="2"/>
        <v>28267.937280000002</v>
      </c>
    </row>
    <row r="22" spans="1:7" x14ac:dyDescent="0.3">
      <c r="A22" s="57">
        <v>7500</v>
      </c>
      <c r="B22" s="72">
        <f t="shared" si="1"/>
        <v>5469753.7052474078</v>
      </c>
      <c r="C22" s="74">
        <f>(A22/A21)*C21*0.9</f>
        <v>2584.8327078807033</v>
      </c>
      <c r="D22" s="98" t="s">
        <v>121</v>
      </c>
      <c r="E22" s="98"/>
      <c r="F22" s="98"/>
      <c r="G22" s="74">
        <f t="shared" si="2"/>
        <v>37686.860880900655</v>
      </c>
    </row>
    <row r="23" spans="1:7" x14ac:dyDescent="0.3">
      <c r="A23" s="57">
        <v>10000</v>
      </c>
      <c r="B23" s="72">
        <f t="shared" si="1"/>
        <v>7293004.9403298767</v>
      </c>
      <c r="C23" s="74">
        <f>(A23/A21)*C21*0.8</f>
        <v>3063.5054315623152</v>
      </c>
      <c r="D23" s="102" t="s">
        <v>122</v>
      </c>
      <c r="E23" s="102"/>
      <c r="F23" s="102"/>
      <c r="G23" s="74">
        <f t="shared" si="2"/>
        <v>44665.909192178558</v>
      </c>
    </row>
    <row r="24" spans="1:7" x14ac:dyDescent="0.3">
      <c r="A24" s="57">
        <v>15000</v>
      </c>
      <c r="B24" s="72">
        <f t="shared" si="1"/>
        <v>10939507.410494816</v>
      </c>
      <c r="C24" s="74">
        <f>(A24/A21)*C21*0.65</f>
        <v>3733.6472447165711</v>
      </c>
      <c r="D24" s="98" t="s">
        <v>162</v>
      </c>
      <c r="E24" s="98"/>
      <c r="F24" s="98"/>
      <c r="G24" s="74">
        <f t="shared" si="2"/>
        <v>54436.576827967605</v>
      </c>
    </row>
    <row r="25" spans="1:7" ht="28.2" customHeight="1" x14ac:dyDescent="0.3">
      <c r="A25" s="94" t="s">
        <v>163</v>
      </c>
      <c r="B25" s="94"/>
      <c r="C25" s="94"/>
      <c r="D25" s="94"/>
      <c r="E25" s="94"/>
      <c r="F25" s="94"/>
      <c r="G25" s="94"/>
    </row>
  </sheetData>
  <mergeCells count="10">
    <mergeCell ref="A16:F16"/>
    <mergeCell ref="A25:G25"/>
    <mergeCell ref="D17:F17"/>
    <mergeCell ref="D24:F24"/>
    <mergeCell ref="D18:F18"/>
    <mergeCell ref="D19:F19"/>
    <mergeCell ref="D20:F20"/>
    <mergeCell ref="D21:F21"/>
    <mergeCell ref="D22:F22"/>
    <mergeCell ref="D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E15" sqref="E15"/>
    </sheetView>
  </sheetViews>
  <sheetFormatPr defaultRowHeight="14.4" x14ac:dyDescent="0.3"/>
  <cols>
    <col min="1" max="1" width="11.33203125" customWidth="1"/>
    <col min="3" max="3" width="8.88671875" style="56"/>
    <col min="4" max="4" width="11.6640625" customWidth="1"/>
    <col min="5" max="5" width="11.6640625" style="55" customWidth="1"/>
    <col min="9" max="9" width="11.77734375" customWidth="1"/>
    <col min="10" max="10" width="9.77734375" customWidth="1"/>
    <col min="11" max="11" width="11.44140625" customWidth="1"/>
  </cols>
  <sheetData>
    <row r="1" spans="1:13" x14ac:dyDescent="0.3">
      <c r="A1" s="19" t="s">
        <v>142</v>
      </c>
    </row>
    <row r="2" spans="1:13" x14ac:dyDescent="0.3">
      <c r="A2" t="s">
        <v>143</v>
      </c>
    </row>
    <row r="3" spans="1:13" x14ac:dyDescent="0.3">
      <c r="A3" t="s">
        <v>144</v>
      </c>
    </row>
    <row r="4" spans="1:13" x14ac:dyDescent="0.3">
      <c r="A4" t="s">
        <v>145</v>
      </c>
    </row>
    <row r="6" spans="1:13" ht="57.6" customHeight="1" x14ac:dyDescent="0.3">
      <c r="J6" s="103" t="s">
        <v>157</v>
      </c>
      <c r="K6" s="103"/>
    </row>
    <row r="7" spans="1:13" ht="86.4" x14ac:dyDescent="0.3">
      <c r="A7" s="50" t="s">
        <v>148</v>
      </c>
      <c r="B7" s="50" t="s">
        <v>117</v>
      </c>
      <c r="C7" s="50" t="s">
        <v>155</v>
      </c>
      <c r="D7" s="50" t="s">
        <v>150</v>
      </c>
      <c r="E7" s="50" t="s">
        <v>154</v>
      </c>
      <c r="F7" s="50" t="s">
        <v>152</v>
      </c>
      <c r="G7" s="51" t="s">
        <v>153</v>
      </c>
      <c r="H7" s="53" t="s">
        <v>151</v>
      </c>
      <c r="I7" s="51" t="s">
        <v>156</v>
      </c>
      <c r="J7" s="58" t="s">
        <v>158</v>
      </c>
      <c r="K7" s="59" t="s">
        <v>159</v>
      </c>
    </row>
    <row r="8" spans="1:13" ht="53.4" customHeight="1" x14ac:dyDescent="0.3">
      <c r="A8" s="54" t="s">
        <v>146</v>
      </c>
      <c r="B8" s="43">
        <v>1391</v>
      </c>
      <c r="C8" s="43">
        <v>64694</v>
      </c>
      <c r="D8" s="64">
        <v>0.15237000000000001</v>
      </c>
      <c r="E8" s="65">
        <v>5.4999999999999997E-3</v>
      </c>
      <c r="F8" s="65">
        <v>8.9249999999999996E-2</v>
      </c>
      <c r="G8" s="66">
        <v>0.21548999999999999</v>
      </c>
      <c r="H8" s="67">
        <f>D8*6*$B$8</f>
        <v>1271.68002</v>
      </c>
      <c r="I8" s="68">
        <f>(H8/H10)*I10</f>
        <v>1164.276308775065</v>
      </c>
      <c r="J8" s="60">
        <f>(C10/C8)*B8</f>
        <v>2788.3428602343338</v>
      </c>
      <c r="K8" s="61">
        <f>J8*6*D8</f>
        <v>2549.1588096834325</v>
      </c>
      <c r="L8" s="104" t="s">
        <v>160</v>
      </c>
      <c r="M8" s="105"/>
    </row>
    <row r="9" spans="1:13" ht="48" customHeight="1" x14ac:dyDescent="0.3">
      <c r="A9" s="54" t="s">
        <v>147</v>
      </c>
      <c r="B9" s="43">
        <v>2833</v>
      </c>
      <c r="C9" s="43">
        <v>64989</v>
      </c>
      <c r="D9" s="64">
        <v>4.9770000000000002E-2</v>
      </c>
      <c r="E9" s="69">
        <v>0.2361</v>
      </c>
      <c r="F9" s="65">
        <v>1.4499999999999999E-3</v>
      </c>
      <c r="G9" s="66">
        <v>9.8089999999999997E-2</v>
      </c>
      <c r="H9" s="67">
        <f>D9*6*$B$9</f>
        <v>845.99045999999998</v>
      </c>
      <c r="I9" s="68">
        <f>(H9/H10)*I10</f>
        <v>774.53969122493504</v>
      </c>
      <c r="J9" s="60">
        <f>(C10/C9)*B9</f>
        <v>5653.1403622151438</v>
      </c>
      <c r="K9" s="61">
        <f>J9*6*D9</f>
        <v>1688.1407749646862</v>
      </c>
      <c r="L9" s="104"/>
      <c r="M9" s="105"/>
    </row>
    <row r="10" spans="1:13" ht="29.4" customHeight="1" x14ac:dyDescent="0.3">
      <c r="A10" s="48" t="s">
        <v>149</v>
      </c>
      <c r="B10" s="43">
        <f>SUM(B8:B9)</f>
        <v>4224</v>
      </c>
      <c r="C10" s="43">
        <f>SUM(C8:C9)</f>
        <v>129683</v>
      </c>
      <c r="D10" s="47"/>
      <c r="E10" s="47"/>
      <c r="F10" s="57"/>
      <c r="G10" s="25"/>
      <c r="H10" s="52">
        <f>SUM(H8:H9)</f>
        <v>2117.6704799999998</v>
      </c>
      <c r="I10" s="49">
        <v>1938.8159999999998</v>
      </c>
      <c r="J10" s="62"/>
      <c r="K10" s="63"/>
      <c r="L10" s="104"/>
      <c r="M10" s="105"/>
    </row>
  </sheetData>
  <mergeCells count="2">
    <mergeCell ref="J6:K6"/>
    <mergeCell ref="L8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sas_mdl_est</vt:lpstr>
      <vt:lpstr>MMF Response Curve</vt:lpstr>
      <vt:lpstr>Reach Segment Models</vt:lpstr>
      <vt:lpstr>sas_mdl_est!IDX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Murugan, Senthil</dc:creator>
  <cp:lastModifiedBy>Merck &amp; Co., Inc.</cp:lastModifiedBy>
  <dcterms:created xsi:type="dcterms:W3CDTF">2013-04-03T19:03:51Z</dcterms:created>
  <dcterms:modified xsi:type="dcterms:W3CDTF">2013-07-23T00:21:25Z</dcterms:modified>
</cp:coreProperties>
</file>