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110" windowHeight="7815"/>
  </bookViews>
  <sheets>
    <sheet name="Data" sheetId="1" r:id="rId1"/>
    <sheet name="Desktop Paid Search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I9" i="1" l="1"/>
  <c r="H9" i="1"/>
  <c r="G9" i="1"/>
  <c r="E12" i="1" l="1"/>
  <c r="F10" i="1"/>
  <c r="F11" i="1"/>
  <c r="F12" i="1"/>
  <c r="F13" i="1"/>
  <c r="F14" i="1"/>
  <c r="F15" i="1"/>
  <c r="F16" i="1"/>
  <c r="F17" i="1"/>
  <c r="F18" i="1"/>
  <c r="F9" i="1"/>
  <c r="F19" i="1" s="1"/>
  <c r="E10" i="1"/>
  <c r="E11" i="1"/>
  <c r="E13" i="1"/>
  <c r="E14" i="1"/>
  <c r="E17" i="1"/>
  <c r="E9" i="1"/>
  <c r="E18" i="1" s="1"/>
  <c r="B10" i="1"/>
  <c r="B11" i="1"/>
  <c r="B12" i="1"/>
  <c r="B13" i="1"/>
  <c r="B14" i="1"/>
  <c r="B15" i="1"/>
  <c r="B16" i="1"/>
  <c r="B17" i="1"/>
  <c r="B18" i="1"/>
  <c r="B9" i="1"/>
  <c r="E15" i="1" l="1"/>
  <c r="E16" i="1"/>
  <c r="G15" i="1"/>
  <c r="H15" i="1" s="1"/>
  <c r="G18" i="1"/>
  <c r="H18" i="1" s="1"/>
  <c r="G12" i="1"/>
  <c r="H12" i="1" s="1"/>
  <c r="G13" i="1"/>
  <c r="H13" i="1" s="1"/>
  <c r="G16" i="1"/>
  <c r="H16" i="1" s="1"/>
  <c r="G10" i="1"/>
  <c r="H10" i="1" s="1"/>
  <c r="G17" i="1"/>
  <c r="H17" i="1" s="1"/>
  <c r="G14" i="1"/>
  <c r="H14" i="1" s="1"/>
  <c r="G11" i="1"/>
  <c r="H11" i="1" s="1"/>
  <c r="E5" i="1" l="1"/>
  <c r="I11" i="1" l="1"/>
  <c r="I17" i="1"/>
  <c r="I18" i="1"/>
  <c r="I13" i="1"/>
  <c r="I12" i="1"/>
  <c r="I15" i="1"/>
  <c r="I14" i="1"/>
  <c r="I16" i="1"/>
  <c r="I10" i="1"/>
  <c r="E14" i="2"/>
  <c r="E4" i="2"/>
  <c r="D11" i="2"/>
  <c r="D13" i="2"/>
  <c r="D10" i="2"/>
  <c r="D9" i="2"/>
  <c r="D6" i="2"/>
  <c r="D4" i="2"/>
  <c r="D5" i="2"/>
  <c r="D7" i="2"/>
  <c r="D8" i="2"/>
  <c r="D14" i="2"/>
  <c r="D12" i="2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$2MM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F1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list.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$4.5MM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sheet. There is a "JW Adherence" line item of $2,556,000 of uncommitted funds which probably contains this initiative (and other future programs).</t>
        </r>
      </text>
    </comment>
    <comment ref="E15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</commentList>
</comments>
</file>

<file path=xl/sharedStrings.xml><?xml version="1.0" encoding="utf-8"?>
<sst xmlns="http://schemas.openxmlformats.org/spreadsheetml/2006/main" count="73" uniqueCount="44">
  <si>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</si>
  <si>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</si>
  <si>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</si>
  <si>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</si>
  <si>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</si>
  <si>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</si>
  <si>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</si>
  <si>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</si>
  <si>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</si>
  <si>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</si>
  <si>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</si>
  <si>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</si>
  <si>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</si>
  <si>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</si>
  <si>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</si>
  <si>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</si>
  <si>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</si>
  <si>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</si>
  <si>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</si>
  <si>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</si>
  <si>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</si>
  <si>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</si>
  <si>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</si>
  <si>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</si>
  <si>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</si>
  <si>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</si>
  <si>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</si>
  <si>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</si>
  <si>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</si>
  <si>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</si>
  <si>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</si>
  <si>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</si>
  <si>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</si>
  <si>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</si>
  <si>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</si>
  <si>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</si>
  <si>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>Total planned 2013 spend (Ennis):</t>
  </si>
  <si>
    <t>FE&amp;A</t>
  </si>
  <si>
    <t xml:space="preserve">see "Chris1 2013 SAP Numbers (2)" Excel workbook in Diabetes Deep Dive folder on IPF team space for ROI estimates for first three entries </t>
  </si>
  <si>
    <t>Analogy</t>
  </si>
  <si>
    <t>2/21/2013 from Chris Yothers</t>
  </si>
  <si>
    <t>note: the numbers that Chris Yothers provided (HCC media planned investments) do not match the planned 2013 spend numbers on David Ennis' spreadsheet. This is likely a timing issue.</t>
  </si>
  <si>
    <t>The sum of the program spends on Chris Yother's ROI spreadsheet matches the sum of the planned program spends on David Ennis's spreadsheet, but the particulars are slightly different.</t>
  </si>
  <si>
    <t>Merck Diabetes Franchise Adherence Programs: Incremental NRx per Tactic with ROI, Spend and 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</si>
</sst>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 applyBorder="1"/>
    <xf numFmtId="14" fontId="1" fillId="5" borderId="0" xfId="5" applyNumberFormat="1" applyBorder="1"/>
    <xf numFmtId="166" fontId="1" fillId="5" borderId="0" xfId="5" applyNumberFormat="1" applyBorder="1"/>
    <xf numFmtId="164" fontId="1" fillId="5" borderId="0" xfId="5" applyNumberFormat="1" applyBorder="1"/>
    <xf numFmtId="165" fontId="1" fillId="5" borderId="0" xfId="5" applyNumberFormat="1" applyBorder="1"/>
    <xf numFmtId="0" fontId="1" fillId="5" borderId="0" xfId="5" applyBorder="1" applyAlignment="1">
      <alignment horizontal="left" indent="2"/>
    </xf>
    <xf numFmtId="0" fontId="1" fillId="5" borderId="0" xfId="5" applyBorder="1" applyAlignment="1">
      <alignment horizontal="left" indent="4"/>
    </xf>
    <xf numFmtId="0" fontId="0" fillId="5" borderId="0" xfId="5" applyFont="1" applyBorder="1"/>
    <xf numFmtId="164" fontId="7" fillId="5" borderId="0" xfId="5" applyNumberFormat="1" applyFont="1" applyBorder="1"/>
    <xf numFmtId="164" fontId="0" fillId="0" borderId="0" xfId="0" applyNumberFormat="1"/>
    <xf numFmtId="0" fontId="2" fillId="3" borderId="0" xfId="3" applyFont="1" applyAlignment="1">
      <alignment horizontal="center"/>
    </xf>
  </cellXfs>
  <cellStyles count="6">
    <cellStyle name="40% - Accent4" xfId="5" builtinId="43"/>
    <cellStyle name="60% - Accent1" xfId="2" builtinId="32"/>
    <cellStyle name="60% - Accent4" xfId="3" builtinId="44"/>
    <cellStyle name="60% - Accent6" xfId="4" builtinId="5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40928"/>
        <c:axId val="335743616"/>
      </c:scatterChart>
      <c:valAx>
        <c:axId val="33574092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35743616"/>
        <c:crosses val="autoZero"/>
        <c:crossBetween val="midCat"/>
      </c:valAx>
      <c:valAx>
        <c:axId val="33574361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35740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0</xdr:rowOff>
    </xdr:from>
    <xdr:to>
      <xdr:col>14</xdr:col>
      <xdr:colOff>238125</xdr:colOff>
      <xdr:row>10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11</xdr:row>
      <xdr:rowOff>0</xdr:rowOff>
    </xdr:from>
    <xdr:to>
      <xdr:col>14</xdr:col>
      <xdr:colOff>238125</xdr:colOff>
      <xdr:row>13</xdr:row>
      <xdr:rowOff>180975</xdr:rowOff>
    </xdr:to>
    <xdr:sp macro="" textlink="">
      <xdr:nvSpPr>
        <xdr:cNvPr id="3" name="Left Brace 2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14</xdr:row>
      <xdr:rowOff>0</xdr:rowOff>
    </xdr:from>
    <xdr:to>
      <xdr:col>14</xdr:col>
      <xdr:colOff>238125</xdr:colOff>
      <xdr:row>16</xdr:row>
      <xdr:rowOff>180975</xdr:rowOff>
    </xdr:to>
    <xdr:sp macro="" textlink="">
      <xdr:nvSpPr>
        <xdr:cNvPr id="4" name="Left Brace 3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72">
          <cell r="C72" t="str">
            <v>G GS Pharmacy Creative</v>
          </cell>
        </row>
      </sheetData>
      <sheetData sheetId="1"/>
      <sheetData sheetId="2"/>
      <sheetData sheetId="3">
        <row r="24">
          <cell r="A24" t="str">
            <v>Met-Mono POS (Catalina)</v>
          </cell>
        </row>
        <row r="29">
          <cell r="A29" t="str">
            <v>Catalina - POS</v>
          </cell>
          <cell r="E29">
            <v>2500000</v>
          </cell>
          <cell r="F29">
            <v>3</v>
          </cell>
        </row>
        <row r="30">
          <cell r="A30" t="str">
            <v xml:space="preserve">LDM - ScriptGuide (office comm) </v>
          </cell>
          <cell r="E30">
            <v>2250000</v>
          </cell>
          <cell r="F30">
            <v>10</v>
          </cell>
        </row>
        <row r="31">
          <cell r="A31" t="str">
            <v>LDM - CarePoints (POS)</v>
          </cell>
          <cell r="E31">
            <v>750000</v>
          </cell>
          <cell r="F31">
            <v>3</v>
          </cell>
        </row>
        <row r="32">
          <cell r="A32" t="str">
            <v>LDM - eRxing</v>
          </cell>
          <cell r="E32">
            <v>137610</v>
          </cell>
        </row>
        <row r="33">
          <cell r="A33" t="str">
            <v>Adheris - Letters from Pharmacy</v>
          </cell>
          <cell r="E33">
            <v>5000000</v>
          </cell>
          <cell r="F33">
            <v>3.9</v>
          </cell>
        </row>
        <row r="34">
          <cell r="A34" t="str">
            <v>CVS - Letters</v>
          </cell>
          <cell r="E34">
            <v>1418390</v>
          </cell>
          <cell r="F34">
            <v>3.9</v>
          </cell>
        </row>
        <row r="35">
          <cell r="A35" t="str">
            <v>Mscripts - mobile messaging</v>
          </cell>
          <cell r="E35">
            <v>419000</v>
          </cell>
        </row>
        <row r="36">
          <cell r="A36" t="str">
            <v>Ateb - IVR</v>
          </cell>
          <cell r="E36">
            <v>300000</v>
          </cell>
        </row>
        <row r="37">
          <cell r="A37" t="str">
            <v>Pleio - Consumer based call center</v>
          </cell>
          <cell r="E37">
            <v>2750000</v>
          </cell>
          <cell r="F37">
            <v>3.5</v>
          </cell>
        </row>
        <row r="38">
          <cell r="A38" t="str">
            <v>Dr. First/All Scripts - eRxing</v>
          </cell>
          <cell r="E38">
            <v>175000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A2" sqref="A2"/>
    </sheetView>
  </sheetViews>
  <sheetFormatPr defaultRowHeight="15" x14ac:dyDescent="0.25"/>
  <cols>
    <col min="1" max="1" width="6" bestFit="1" customWidth="1"/>
    <col min="2" max="2" width="37.42578125" bestFit="1" customWidth="1"/>
    <col min="3" max="3" width="8" bestFit="1" customWidth="1"/>
    <col min="4" max="4" width="40.28515625" customWidth="1"/>
    <col min="5" max="5" width="7.28515625" bestFit="1" customWidth="1"/>
    <col min="6" max="6" width="14.85546875" bestFit="1" customWidth="1"/>
    <col min="7" max="7" width="17.28515625" bestFit="1" customWidth="1"/>
    <col min="8" max="8" width="19.42578125" customWidth="1"/>
    <col min="9" max="9" width="18" bestFit="1" customWidth="1"/>
    <col min="10" max="10" width="13.7109375" bestFit="1" customWidth="1"/>
    <col min="11" max="11" width="14.140625" bestFit="1" customWidth="1"/>
    <col min="12" max="12" width="12.28515625" customWidth="1"/>
    <col min="13" max="13" width="12.140625" customWidth="1"/>
    <col min="14" max="14" width="68.7109375" customWidth="1"/>
  </cols>
  <sheetData>
    <row r="1" spans="1:15" x14ac:dyDescent="0.25">
      <c r="A1" s="19" t="s">
        <v>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5" x14ac:dyDescent="0.25">
      <c r="C3" s="2" t="s">
        <v>15</v>
      </c>
      <c r="D3" s="2"/>
      <c r="E3" s="2"/>
    </row>
    <row r="4" spans="1:15" x14ac:dyDescent="0.25">
      <c r="C4" s="2"/>
      <c r="D4" s="2" t="s">
        <v>14</v>
      </c>
      <c r="E4" s="2">
        <v>0.4</v>
      </c>
    </row>
    <row r="5" spans="1:15" s="4" customFormat="1" x14ac:dyDescent="0.25">
      <c r="C5" s="2">
        <v>2013</v>
      </c>
      <c r="D5" s="2" t="s">
        <v>16</v>
      </c>
      <c r="E5" s="3">
        <f>'[1] Summary'!$D$22</f>
        <v>1117.7796531072613</v>
      </c>
    </row>
    <row r="6" spans="1:15" s="4" customFormat="1" x14ac:dyDescent="0.25">
      <c r="C6" s="5"/>
      <c r="D6" s="5"/>
      <c r="E6" s="6"/>
    </row>
    <row r="8" spans="1:15" s="8" customFormat="1" x14ac:dyDescent="0.25">
      <c r="A8" s="7" t="s">
        <v>0</v>
      </c>
      <c r="B8" s="7" t="s">
        <v>1</v>
      </c>
      <c r="C8" s="7" t="s">
        <v>7</v>
      </c>
      <c r="D8" s="7" t="s">
        <v>9</v>
      </c>
      <c r="E8" s="7" t="s">
        <v>8</v>
      </c>
      <c r="F8" s="7" t="s">
        <v>2</v>
      </c>
      <c r="G8" s="7" t="s">
        <v>10</v>
      </c>
      <c r="H8" s="7" t="s">
        <v>3</v>
      </c>
      <c r="I8" s="7" t="s">
        <v>4</v>
      </c>
      <c r="J8" s="7" t="s">
        <v>11</v>
      </c>
      <c r="K8" s="7" t="s">
        <v>12</v>
      </c>
      <c r="L8" s="7" t="s">
        <v>13</v>
      </c>
      <c r="M8" s="7" t="s">
        <v>5</v>
      </c>
      <c r="N8" s="7" t="s">
        <v>35</v>
      </c>
    </row>
    <row r="9" spans="1:15" s="9" customFormat="1" x14ac:dyDescent="0.25">
      <c r="A9" s="9">
        <v>2013</v>
      </c>
      <c r="B9" s="15" t="str">
        <f>'[2]DAVID1 2013 SAP Numbers'!$A29</f>
        <v>Catalina - POS</v>
      </c>
      <c r="C9" s="9" t="s">
        <v>37</v>
      </c>
      <c r="D9" s="10" t="s">
        <v>40</v>
      </c>
      <c r="E9" s="11">
        <f>'[2]DAVID1 2013 SAP Numbers'!$F29</f>
        <v>3</v>
      </c>
      <c r="F9" s="17">
        <f>'[2]DAVID1 2013 SAP Numbers'!$E29</f>
        <v>2500000</v>
      </c>
      <c r="G9" s="12">
        <f>F9*E9</f>
        <v>7500000</v>
      </c>
      <c r="H9" s="12">
        <f>G9*(1-$E$4)</f>
        <v>4500000</v>
      </c>
      <c r="I9" s="13">
        <f>H9/$E$5</f>
        <v>4025.8381761473906</v>
      </c>
      <c r="J9" s="12"/>
      <c r="K9" s="12"/>
      <c r="L9" s="12"/>
      <c r="M9" s="9" t="s">
        <v>6</v>
      </c>
    </row>
    <row r="10" spans="1:15" s="9" customFormat="1" x14ac:dyDescent="0.25">
      <c r="A10" s="9">
        <v>2013</v>
      </c>
      <c r="B10" s="15" t="str">
        <f>'[2]DAVID1 2013 SAP Numbers'!$A30</f>
        <v xml:space="preserve">LDM - ScriptGuide (office comm) </v>
      </c>
      <c r="C10" s="9" t="s">
        <v>37</v>
      </c>
      <c r="D10" s="10" t="s">
        <v>40</v>
      </c>
      <c r="E10" s="11">
        <f>'[2]DAVID1 2013 SAP Numbers'!$F30</f>
        <v>10</v>
      </c>
      <c r="F10" s="17">
        <f>'[2]DAVID1 2013 SAP Numbers'!$E30</f>
        <v>2250000</v>
      </c>
      <c r="G10" s="12">
        <f t="shared" ref="G10:G18" si="0">F10*E10</f>
        <v>22500000</v>
      </c>
      <c r="H10" s="12">
        <f t="shared" ref="H10:H18" si="1">G10*(1-$E$4)</f>
        <v>13500000</v>
      </c>
      <c r="I10" s="13">
        <f t="shared" ref="I10:I18" si="2">H10/$E$5</f>
        <v>12077.514528442172</v>
      </c>
      <c r="J10" s="12"/>
      <c r="K10" s="12"/>
      <c r="L10" s="12"/>
      <c r="M10" s="9" t="s">
        <v>6</v>
      </c>
      <c r="O10" s="14" t="s">
        <v>38</v>
      </c>
    </row>
    <row r="11" spans="1:15" s="9" customFormat="1" x14ac:dyDescent="0.25">
      <c r="A11" s="9">
        <v>2013</v>
      </c>
      <c r="B11" s="15" t="str">
        <f>'[2]DAVID1 2013 SAP Numbers'!$A31</f>
        <v>LDM - CarePoints (POS)</v>
      </c>
      <c r="C11" s="9" t="s">
        <v>37</v>
      </c>
      <c r="D11" s="10" t="s">
        <v>40</v>
      </c>
      <c r="E11" s="11">
        <f>'[2]DAVID1 2013 SAP Numbers'!$F31</f>
        <v>3</v>
      </c>
      <c r="F11" s="17">
        <f>'[2]DAVID1 2013 SAP Numbers'!$E31</f>
        <v>750000</v>
      </c>
      <c r="G11" s="12">
        <f t="shared" si="0"/>
        <v>2250000</v>
      </c>
      <c r="H11" s="12">
        <f t="shared" si="1"/>
        <v>1350000</v>
      </c>
      <c r="I11" s="13">
        <f t="shared" si="2"/>
        <v>1207.7514528442173</v>
      </c>
      <c r="J11" s="12"/>
      <c r="K11" s="12"/>
      <c r="L11" s="12"/>
      <c r="M11" s="9" t="s">
        <v>6</v>
      </c>
    </row>
    <row r="12" spans="1:15" s="9" customFormat="1" x14ac:dyDescent="0.25">
      <c r="A12" s="9">
        <v>2013</v>
      </c>
      <c r="B12" s="15" t="str">
        <f>'[2]DAVID1 2013 SAP Numbers'!$A32</f>
        <v>LDM - eRxing</v>
      </c>
      <c r="C12" s="16" t="s">
        <v>39</v>
      </c>
      <c r="D12" s="10" t="s">
        <v>40</v>
      </c>
      <c r="E12" s="11">
        <f>E9</f>
        <v>3</v>
      </c>
      <c r="F12" s="12">
        <f>'[2]DAVID1 2013 SAP Numbers'!$E32</f>
        <v>137610</v>
      </c>
      <c r="G12" s="12">
        <f t="shared" si="0"/>
        <v>412830</v>
      </c>
      <c r="H12" s="12">
        <f t="shared" si="1"/>
        <v>247698</v>
      </c>
      <c r="I12" s="13">
        <f t="shared" si="2"/>
        <v>221.59823656785699</v>
      </c>
      <c r="J12" s="12"/>
      <c r="K12" s="12"/>
      <c r="L12" s="12"/>
      <c r="M12" s="9" t="s">
        <v>6</v>
      </c>
    </row>
    <row r="13" spans="1:15" s="9" customFormat="1" x14ac:dyDescent="0.25">
      <c r="A13" s="9">
        <v>2013</v>
      </c>
      <c r="B13" s="15" t="str">
        <f>'[2]DAVID1 2013 SAP Numbers'!$A33</f>
        <v>Adheris - Letters from Pharmacy</v>
      </c>
      <c r="C13" s="9" t="s">
        <v>37</v>
      </c>
      <c r="D13" s="10" t="s">
        <v>40</v>
      </c>
      <c r="E13" s="11">
        <f>'[2]DAVID1 2013 SAP Numbers'!$F33</f>
        <v>3.9</v>
      </c>
      <c r="F13" s="17">
        <f>'[2]DAVID1 2013 SAP Numbers'!$E33</f>
        <v>5000000</v>
      </c>
      <c r="G13" s="12">
        <f t="shared" si="0"/>
        <v>19500000</v>
      </c>
      <c r="H13" s="12">
        <f t="shared" si="1"/>
        <v>11700000</v>
      </c>
      <c r="I13" s="13">
        <f t="shared" si="2"/>
        <v>10467.179257983216</v>
      </c>
      <c r="J13" s="12"/>
      <c r="K13" s="12"/>
      <c r="L13" s="12"/>
      <c r="M13" s="9" t="s">
        <v>6</v>
      </c>
      <c r="O13" s="14" t="s">
        <v>38</v>
      </c>
    </row>
    <row r="14" spans="1:15" s="9" customFormat="1" x14ac:dyDescent="0.25">
      <c r="A14" s="9">
        <v>2013</v>
      </c>
      <c r="B14" s="15" t="str">
        <f>'[2]DAVID1 2013 SAP Numbers'!$A34</f>
        <v>CVS - Letters</v>
      </c>
      <c r="C14" s="9" t="s">
        <v>37</v>
      </c>
      <c r="D14" s="10" t="s">
        <v>40</v>
      </c>
      <c r="E14" s="11">
        <f>'[2]DAVID1 2013 SAP Numbers'!$F34</f>
        <v>3.9</v>
      </c>
      <c r="F14" s="12">
        <f>'[2]DAVID1 2013 SAP Numbers'!$E34</f>
        <v>1418390</v>
      </c>
      <c r="G14" s="12">
        <f t="shared" si="0"/>
        <v>5531721</v>
      </c>
      <c r="H14" s="12">
        <f t="shared" si="1"/>
        <v>3319032.6</v>
      </c>
      <c r="I14" s="13">
        <f t="shared" si="2"/>
        <v>2969.308477546163</v>
      </c>
      <c r="J14" s="12"/>
      <c r="K14" s="12"/>
      <c r="L14" s="12"/>
      <c r="M14" s="9" t="s">
        <v>6</v>
      </c>
    </row>
    <row r="15" spans="1:15" s="9" customFormat="1" x14ac:dyDescent="0.25">
      <c r="A15" s="9">
        <v>2013</v>
      </c>
      <c r="B15" s="15" t="str">
        <f>'[2]DAVID1 2013 SAP Numbers'!$A35</f>
        <v>Mscripts - mobile messaging</v>
      </c>
      <c r="C15" s="16" t="s">
        <v>39</v>
      </c>
      <c r="D15" s="10" t="s">
        <v>40</v>
      </c>
      <c r="E15" s="11">
        <f>E9</f>
        <v>3</v>
      </c>
      <c r="F15" s="17">
        <f>'[2]DAVID1 2013 SAP Numbers'!$E35</f>
        <v>419000</v>
      </c>
      <c r="G15" s="12">
        <f t="shared" si="0"/>
        <v>1257000</v>
      </c>
      <c r="H15" s="12">
        <f t="shared" si="1"/>
        <v>754200</v>
      </c>
      <c r="I15" s="13">
        <f t="shared" si="2"/>
        <v>674.7304783223027</v>
      </c>
      <c r="J15" s="12"/>
      <c r="K15" s="12"/>
      <c r="L15" s="12"/>
      <c r="M15" s="9" t="s">
        <v>6</v>
      </c>
    </row>
    <row r="16" spans="1:15" s="9" customFormat="1" x14ac:dyDescent="0.25">
      <c r="A16" s="9">
        <v>2013</v>
      </c>
      <c r="B16" s="15" t="str">
        <f>'[2]DAVID1 2013 SAP Numbers'!$A36</f>
        <v>Ateb - IVR</v>
      </c>
      <c r="C16" s="16" t="s">
        <v>39</v>
      </c>
      <c r="D16" s="10" t="s">
        <v>40</v>
      </c>
      <c r="E16" s="11">
        <f>E9</f>
        <v>3</v>
      </c>
      <c r="F16" s="17">
        <f>'[2]DAVID1 2013 SAP Numbers'!$E36</f>
        <v>300000</v>
      </c>
      <c r="G16" s="12">
        <f t="shared" si="0"/>
        <v>900000</v>
      </c>
      <c r="H16" s="12">
        <f t="shared" si="1"/>
        <v>540000</v>
      </c>
      <c r="I16" s="13">
        <f t="shared" si="2"/>
        <v>483.1005811376869</v>
      </c>
      <c r="J16" s="12"/>
      <c r="K16" s="12"/>
      <c r="L16" s="12"/>
      <c r="M16" s="9" t="s">
        <v>6</v>
      </c>
      <c r="O16" s="14" t="s">
        <v>38</v>
      </c>
    </row>
    <row r="17" spans="1:14" s="9" customFormat="1" x14ac:dyDescent="0.25">
      <c r="A17" s="9">
        <v>2013</v>
      </c>
      <c r="B17" s="15" t="str">
        <f>'[2]DAVID1 2013 SAP Numbers'!$A37</f>
        <v>Pleio - Consumer based call center</v>
      </c>
      <c r="C17" s="9" t="s">
        <v>37</v>
      </c>
      <c r="D17" s="10" t="s">
        <v>40</v>
      </c>
      <c r="E17" s="11">
        <f>'[2]DAVID1 2013 SAP Numbers'!$F37</f>
        <v>3.5</v>
      </c>
      <c r="F17" s="17">
        <f>'[2]DAVID1 2013 SAP Numbers'!$E37</f>
        <v>2750000</v>
      </c>
      <c r="G17" s="12">
        <f t="shared" si="0"/>
        <v>9625000</v>
      </c>
      <c r="H17" s="12">
        <f t="shared" si="1"/>
        <v>5775000</v>
      </c>
      <c r="I17" s="13">
        <f t="shared" si="2"/>
        <v>5166.492326055818</v>
      </c>
      <c r="J17" s="12"/>
      <c r="K17" s="12"/>
      <c r="L17" s="12"/>
      <c r="M17" s="9" t="s">
        <v>6</v>
      </c>
    </row>
    <row r="18" spans="1:14" s="9" customFormat="1" x14ac:dyDescent="0.25">
      <c r="A18" s="9">
        <v>2013</v>
      </c>
      <c r="B18" s="15" t="str">
        <f>'[2]DAVID1 2013 SAP Numbers'!$A38</f>
        <v>Dr. First/All Scripts - eRxing</v>
      </c>
      <c r="C18" s="16" t="s">
        <v>39</v>
      </c>
      <c r="D18" s="10" t="s">
        <v>40</v>
      </c>
      <c r="E18" s="11">
        <f>E9</f>
        <v>3</v>
      </c>
      <c r="F18" s="17">
        <f>'[2]DAVID1 2013 SAP Numbers'!$E38</f>
        <v>175000</v>
      </c>
      <c r="G18" s="12">
        <f t="shared" si="0"/>
        <v>525000</v>
      </c>
      <c r="H18" s="12">
        <f t="shared" si="1"/>
        <v>315000</v>
      </c>
      <c r="I18" s="13">
        <f t="shared" si="2"/>
        <v>281.80867233031734</v>
      </c>
      <c r="J18" s="12"/>
      <c r="K18" s="12"/>
      <c r="L18" s="12"/>
      <c r="M18" s="9" t="s">
        <v>6</v>
      </c>
    </row>
    <row r="19" spans="1:14" x14ac:dyDescent="0.25">
      <c r="F19" s="18">
        <f>SUM(F9:F18)</f>
        <v>15700000</v>
      </c>
      <c r="N19" t="s">
        <v>42</v>
      </c>
    </row>
    <row r="20" spans="1:14" x14ac:dyDescent="0.25">
      <c r="A20" t="s">
        <v>36</v>
      </c>
    </row>
    <row r="21" spans="1:14" x14ac:dyDescent="0.25">
      <c r="B21" s="1">
        <v>15700000</v>
      </c>
      <c r="D21" t="s">
        <v>41</v>
      </c>
      <c r="F21" s="1"/>
    </row>
  </sheetData>
  <mergeCells count="1">
    <mergeCell ref="A1:M1"/>
  </mergeCells>
  <pageMargins left="0.7" right="0.7" top="0.75" bottom="0.75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5" x14ac:dyDescent="0.25"/>
  <cols>
    <col min="1" max="1" width="12.5703125" customWidth="1"/>
    <col min="4" max="4" width="11.5703125" bestFit="1" customWidth="1"/>
    <col min="5" max="6" width="11.5703125" customWidth="1"/>
  </cols>
  <sheetData>
    <row r="1" spans="1:6" x14ac:dyDescent="0.25">
      <c r="A1" t="s">
        <v>31</v>
      </c>
    </row>
    <row r="3" spans="1:6" x14ac:dyDescent="0.25">
      <c r="A3" t="s">
        <v>17</v>
      </c>
      <c r="B3" t="s">
        <v>18</v>
      </c>
      <c r="C3" t="s">
        <v>8</v>
      </c>
      <c r="D3" t="s">
        <v>19</v>
      </c>
      <c r="E3" t="s">
        <v>32</v>
      </c>
    </row>
    <row r="4" spans="1:6" x14ac:dyDescent="0.25">
      <c r="A4" t="s">
        <v>26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33</v>
      </c>
    </row>
    <row r="5" spans="1:6" x14ac:dyDescent="0.25">
      <c r="A5" t="s">
        <v>27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25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28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29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24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23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21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20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22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30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34</v>
      </c>
    </row>
  </sheetData>
  <sortState ref="A4:D14">
    <sortCondition ref="B4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Desktop Paid Search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Jane Folske</cp:lastModifiedBy>
  <dcterms:created xsi:type="dcterms:W3CDTF">2013-03-26T11:28:18Z</dcterms:created>
  <dcterms:modified xsi:type="dcterms:W3CDTF">2013-04-08T14:50:13Z</dcterms:modified>
</cp:coreProperties>
</file>