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04" windowWidth="15300" windowHeight="8880" tabRatio="743" activeTab="7"/>
  </bookViews>
  <sheets>
    <sheet name="Raw Combo" sheetId="1" r:id="rId1"/>
    <sheet name="Month" sheetId="2" r:id="rId2"/>
    <sheet name="Quarter" sheetId="3" r:id="rId3"/>
    <sheet name="Semester" sheetId="4" r:id="rId4"/>
    <sheet name="Charts S_Q" sheetId="5" r:id="rId5"/>
    <sheet name="Events" sheetId="6" r:id="rId6"/>
    <sheet name="Corr" sheetId="7" r:id="rId7"/>
    <sheet name="SampFcst" sheetId="8" r:id="rId8"/>
    <sheet name="Stock_Data" sheetId="9" r:id="rId9"/>
    <sheet name="Trials" sheetId="10" r:id="rId10"/>
  </sheets>
  <definedNames>
    <definedName name="IDX" localSheetId="0">'Raw Combo'!#REF!</definedName>
  </definedNames>
  <calcPr calcId="145621"/>
</workbook>
</file>

<file path=xl/calcChain.xml><?xml version="1.0" encoding="utf-8"?>
<calcChain xmlns="http://schemas.openxmlformats.org/spreadsheetml/2006/main">
  <c r="G27" i="10" l="1"/>
  <c r="H27" i="10" s="1"/>
  <c r="G26" i="10"/>
  <c r="H26" i="10" s="1"/>
  <c r="D23" i="10"/>
  <c r="G22" i="10"/>
  <c r="H22" i="10" s="1"/>
  <c r="D22" i="10"/>
  <c r="G9" i="10"/>
  <c r="H9" i="10"/>
  <c r="E9" i="10"/>
  <c r="J5" i="10"/>
  <c r="G10" i="10"/>
  <c r="H10" i="10" s="1"/>
  <c r="G8" i="10"/>
  <c r="H8" i="10" s="1"/>
  <c r="H5" i="10"/>
  <c r="G5" i="10"/>
  <c r="D6" i="10"/>
  <c r="D5" i="10"/>
  <c r="J22" i="10" l="1"/>
  <c r="I102" i="8"/>
  <c r="H102" i="8"/>
  <c r="G102" i="8"/>
  <c r="F102" i="8"/>
  <c r="K102" i="8" s="1"/>
  <c r="E102" i="8"/>
  <c r="D102" i="8"/>
  <c r="C102" i="8"/>
  <c r="B102" i="8"/>
  <c r="L102" i="8" s="1"/>
  <c r="L101" i="8"/>
  <c r="K101" i="8"/>
  <c r="J101" i="8"/>
  <c r="L100" i="8"/>
  <c r="K100" i="8"/>
  <c r="J100" i="8"/>
  <c r="L99" i="8"/>
  <c r="K99" i="8"/>
  <c r="J99" i="8"/>
  <c r="I101" i="8"/>
  <c r="H101" i="8"/>
  <c r="G101" i="8"/>
  <c r="F101" i="8"/>
  <c r="E101" i="8"/>
  <c r="D101" i="8"/>
  <c r="C101" i="8"/>
  <c r="B101" i="8"/>
  <c r="B100" i="8"/>
  <c r="C100" i="8"/>
  <c r="D100" i="8"/>
  <c r="E100" i="8"/>
  <c r="E99" i="8"/>
  <c r="D99" i="8"/>
  <c r="C99" i="8"/>
  <c r="B99" i="8"/>
  <c r="L98" i="8"/>
  <c r="K98" i="8"/>
  <c r="J98" i="8"/>
  <c r="L97" i="8"/>
  <c r="K97" i="8"/>
  <c r="J97" i="8"/>
  <c r="L96" i="8"/>
  <c r="K96" i="8"/>
  <c r="J96" i="8"/>
  <c r="L95" i="8"/>
  <c r="K95" i="8"/>
  <c r="J95" i="8"/>
  <c r="C98" i="8"/>
  <c r="D98" i="8"/>
  <c r="E98" i="8"/>
  <c r="F98" i="8"/>
  <c r="G98" i="8"/>
  <c r="H98" i="8"/>
  <c r="I98" i="8"/>
  <c r="B98" i="8"/>
  <c r="C97" i="8"/>
  <c r="D97" i="8"/>
  <c r="E97" i="8"/>
  <c r="F97" i="8"/>
  <c r="G97" i="8"/>
  <c r="H97" i="8"/>
  <c r="I97" i="8"/>
  <c r="B97" i="8"/>
  <c r="B96" i="8"/>
  <c r="C96" i="8"/>
  <c r="D96" i="8"/>
  <c r="E96" i="8"/>
  <c r="F96" i="8"/>
  <c r="G96" i="8"/>
  <c r="H96" i="8"/>
  <c r="I96" i="8"/>
  <c r="I95" i="8"/>
  <c r="H95" i="8"/>
  <c r="G95" i="8"/>
  <c r="F95" i="8"/>
  <c r="E95" i="8"/>
  <c r="D95" i="8"/>
  <c r="C95" i="8"/>
  <c r="B95" i="8"/>
  <c r="C87" i="8"/>
  <c r="D87" i="8"/>
  <c r="E87" i="8"/>
  <c r="F87" i="8"/>
  <c r="K87" i="8" s="1"/>
  <c r="G87" i="8"/>
  <c r="H87" i="8"/>
  <c r="I87" i="8"/>
  <c r="B87" i="8"/>
  <c r="J87" i="8" s="1"/>
  <c r="L87" i="8"/>
  <c r="L94" i="8"/>
  <c r="K94" i="8"/>
  <c r="J94" i="8"/>
  <c r="L93" i="8"/>
  <c r="K93" i="8"/>
  <c r="J93" i="8"/>
  <c r="L92" i="8"/>
  <c r="K92" i="8"/>
  <c r="J92" i="8"/>
  <c r="I94" i="8"/>
  <c r="H94" i="8"/>
  <c r="G94" i="8"/>
  <c r="F94" i="8"/>
  <c r="E94" i="8"/>
  <c r="D94" i="8"/>
  <c r="C94" i="8"/>
  <c r="B94" i="8"/>
  <c r="B93" i="8"/>
  <c r="C93" i="8"/>
  <c r="D93" i="8"/>
  <c r="E93" i="8"/>
  <c r="F93" i="8"/>
  <c r="G93" i="8"/>
  <c r="H93" i="8"/>
  <c r="I93" i="8"/>
  <c r="I92" i="8"/>
  <c r="H92" i="8"/>
  <c r="G92" i="8"/>
  <c r="F92" i="8"/>
  <c r="E92" i="8"/>
  <c r="D92" i="8"/>
  <c r="C92" i="8"/>
  <c r="B92" i="8"/>
  <c r="I91" i="8"/>
  <c r="H91" i="8"/>
  <c r="G91" i="8"/>
  <c r="F91" i="8"/>
  <c r="K91" i="8" s="1"/>
  <c r="E91" i="8"/>
  <c r="D91" i="8"/>
  <c r="C91" i="8"/>
  <c r="B91" i="8"/>
  <c r="L91" i="8" s="1"/>
  <c r="L78" i="8"/>
  <c r="F86" i="8"/>
  <c r="B86" i="8"/>
  <c r="L86" i="8" s="1"/>
  <c r="B85" i="8"/>
  <c r="C85" i="8"/>
  <c r="D85" i="8"/>
  <c r="E85" i="8"/>
  <c r="F85" i="8"/>
  <c r="G85" i="8"/>
  <c r="H85" i="8"/>
  <c r="I85" i="8"/>
  <c r="I84" i="8"/>
  <c r="I86" i="8" s="1"/>
  <c r="H84" i="8"/>
  <c r="H86" i="8" s="1"/>
  <c r="G84" i="8"/>
  <c r="G86" i="8" s="1"/>
  <c r="F84" i="8"/>
  <c r="K84" i="8" s="1"/>
  <c r="E84" i="8"/>
  <c r="E86" i="8" s="1"/>
  <c r="D84" i="8"/>
  <c r="D86" i="8" s="1"/>
  <c r="C84" i="8"/>
  <c r="C86" i="8" s="1"/>
  <c r="B84" i="8"/>
  <c r="L84" i="8" s="1"/>
  <c r="E82" i="8"/>
  <c r="I82" i="8"/>
  <c r="B81" i="8"/>
  <c r="L81" i="8" s="1"/>
  <c r="C81" i="8"/>
  <c r="D81" i="8"/>
  <c r="E81" i="8"/>
  <c r="F81" i="8"/>
  <c r="G81" i="8"/>
  <c r="H81" i="8"/>
  <c r="I81" i="8"/>
  <c r="I80" i="8"/>
  <c r="H80" i="8"/>
  <c r="H82" i="8" s="1"/>
  <c r="G80" i="8"/>
  <c r="G82" i="8" s="1"/>
  <c r="F80" i="8"/>
  <c r="F82" i="8" s="1"/>
  <c r="E80" i="8"/>
  <c r="D80" i="8"/>
  <c r="D82" i="8" s="1"/>
  <c r="C80" i="8"/>
  <c r="C82" i="8" s="1"/>
  <c r="B80" i="8"/>
  <c r="L80" i="8" s="1"/>
  <c r="F78" i="8"/>
  <c r="G78" i="8"/>
  <c r="H78" i="8"/>
  <c r="I78" i="8"/>
  <c r="I79" i="8" s="1"/>
  <c r="I83" i="8" s="1"/>
  <c r="I77" i="8"/>
  <c r="H77" i="8"/>
  <c r="H79" i="8" s="1"/>
  <c r="H83" i="8" s="1"/>
  <c r="G77" i="8"/>
  <c r="G79" i="8" s="1"/>
  <c r="G83" i="8" s="1"/>
  <c r="F77" i="8"/>
  <c r="K77" i="8" s="1"/>
  <c r="B78" i="8"/>
  <c r="C78" i="8"/>
  <c r="D78" i="8"/>
  <c r="J78" i="8" s="1"/>
  <c r="E78" i="8"/>
  <c r="E79" i="8" s="1"/>
  <c r="E83" i="8" s="1"/>
  <c r="E77" i="8"/>
  <c r="D77" i="8"/>
  <c r="D79" i="8" s="1"/>
  <c r="D83" i="8" s="1"/>
  <c r="C77" i="8"/>
  <c r="C79" i="8" s="1"/>
  <c r="C83" i="8" s="1"/>
  <c r="B77" i="8"/>
  <c r="L77" i="8" s="1"/>
  <c r="E76" i="8"/>
  <c r="D76" i="8"/>
  <c r="C76" i="8"/>
  <c r="B76" i="8"/>
  <c r="L76" i="8" s="1"/>
  <c r="I76" i="8"/>
  <c r="H76" i="8"/>
  <c r="G76" i="8"/>
  <c r="F76" i="8"/>
  <c r="K76" i="8" s="1"/>
  <c r="J102" i="8" l="1"/>
  <c r="J91" i="8"/>
  <c r="K86" i="8"/>
  <c r="B79" i="8"/>
  <c r="F79" i="8"/>
  <c r="J76" i="8"/>
  <c r="K78" i="8"/>
  <c r="K80" i="8"/>
  <c r="J86" i="8"/>
  <c r="J80" i="8"/>
  <c r="J82" i="8" s="1"/>
  <c r="K81" i="8"/>
  <c r="K85" i="8"/>
  <c r="B82" i="8"/>
  <c r="L82" i="8" s="1"/>
  <c r="J84" i="8"/>
  <c r="J77" i="8"/>
  <c r="J81" i="8"/>
  <c r="J85" i="8"/>
  <c r="L85" i="8"/>
  <c r="C81" i="7"/>
  <c r="E81" i="7"/>
  <c r="G81" i="7"/>
  <c r="I81" i="7"/>
  <c r="C83" i="7"/>
  <c r="E83" i="7"/>
  <c r="G83" i="7"/>
  <c r="I83" i="7"/>
  <c r="C85" i="7"/>
  <c r="E85" i="7"/>
  <c r="G85" i="7"/>
  <c r="I85" i="7"/>
  <c r="C87" i="7"/>
  <c r="E87" i="7"/>
  <c r="G87" i="7"/>
  <c r="I87" i="7"/>
  <c r="C88" i="7"/>
  <c r="E88" i="7"/>
  <c r="G88" i="7"/>
  <c r="I88" i="7"/>
  <c r="C90" i="7"/>
  <c r="E90" i="7"/>
  <c r="G90" i="7"/>
  <c r="I90" i="7"/>
  <c r="C73" i="7"/>
  <c r="D73" i="7"/>
  <c r="D88" i="7" s="1"/>
  <c r="E73" i="7"/>
  <c r="F73" i="7"/>
  <c r="F88" i="7" s="1"/>
  <c r="G73" i="7"/>
  <c r="H73" i="7"/>
  <c r="H88" i="7" s="1"/>
  <c r="I73" i="7"/>
  <c r="C74" i="7"/>
  <c r="C89" i="7" s="1"/>
  <c r="D74" i="7"/>
  <c r="D89" i="7" s="1"/>
  <c r="E74" i="7"/>
  <c r="E89" i="7" s="1"/>
  <c r="F74" i="7"/>
  <c r="F89" i="7" s="1"/>
  <c r="G74" i="7"/>
  <c r="G89" i="7" s="1"/>
  <c r="H74" i="7"/>
  <c r="H89" i="7" s="1"/>
  <c r="I74" i="7"/>
  <c r="I89" i="7" s="1"/>
  <c r="C75" i="7"/>
  <c r="D75" i="7"/>
  <c r="D90" i="7" s="1"/>
  <c r="E75" i="7"/>
  <c r="F75" i="7"/>
  <c r="F90" i="7" s="1"/>
  <c r="G75" i="7"/>
  <c r="H75" i="7"/>
  <c r="H90" i="7" s="1"/>
  <c r="I75" i="7"/>
  <c r="B73" i="7"/>
  <c r="B88" i="7" s="1"/>
  <c r="J88" i="7" s="1"/>
  <c r="B74" i="7"/>
  <c r="B89" i="7" s="1"/>
  <c r="B75" i="7"/>
  <c r="B90" i="7" s="1"/>
  <c r="C64" i="7"/>
  <c r="C79" i="7" s="1"/>
  <c r="D64" i="7"/>
  <c r="D79" i="7" s="1"/>
  <c r="E64" i="7"/>
  <c r="E79" i="7" s="1"/>
  <c r="F64" i="7"/>
  <c r="F79" i="7" s="1"/>
  <c r="G64" i="7"/>
  <c r="G79" i="7" s="1"/>
  <c r="H64" i="7"/>
  <c r="H79" i="7" s="1"/>
  <c r="I64" i="7"/>
  <c r="I79" i="7" s="1"/>
  <c r="C65" i="7"/>
  <c r="C80" i="7" s="1"/>
  <c r="D65" i="7"/>
  <c r="D80" i="7" s="1"/>
  <c r="E65" i="7"/>
  <c r="E80" i="7" s="1"/>
  <c r="F65" i="7"/>
  <c r="F80" i="7" s="1"/>
  <c r="G65" i="7"/>
  <c r="G80" i="7" s="1"/>
  <c r="H65" i="7"/>
  <c r="H80" i="7" s="1"/>
  <c r="I65" i="7"/>
  <c r="I80" i="7" s="1"/>
  <c r="C66" i="7"/>
  <c r="D66" i="7"/>
  <c r="D81" i="7" s="1"/>
  <c r="E66" i="7"/>
  <c r="F66" i="7"/>
  <c r="F81" i="7" s="1"/>
  <c r="G66" i="7"/>
  <c r="H66" i="7"/>
  <c r="H81" i="7" s="1"/>
  <c r="I66" i="7"/>
  <c r="C67" i="7"/>
  <c r="C82" i="7" s="1"/>
  <c r="D67" i="7"/>
  <c r="D82" i="7" s="1"/>
  <c r="E67" i="7"/>
  <c r="E82" i="7" s="1"/>
  <c r="F67" i="7"/>
  <c r="F82" i="7" s="1"/>
  <c r="G67" i="7"/>
  <c r="G82" i="7" s="1"/>
  <c r="H67" i="7"/>
  <c r="H82" i="7" s="1"/>
  <c r="I67" i="7"/>
  <c r="I82" i="7" s="1"/>
  <c r="C68" i="7"/>
  <c r="D68" i="7"/>
  <c r="D83" i="7" s="1"/>
  <c r="E68" i="7"/>
  <c r="F68" i="7"/>
  <c r="F83" i="7" s="1"/>
  <c r="G68" i="7"/>
  <c r="H68" i="7"/>
  <c r="H83" i="7" s="1"/>
  <c r="I68" i="7"/>
  <c r="C69" i="7"/>
  <c r="C84" i="7" s="1"/>
  <c r="D69" i="7"/>
  <c r="D84" i="7" s="1"/>
  <c r="E69" i="7"/>
  <c r="E84" i="7" s="1"/>
  <c r="F69" i="7"/>
  <c r="F84" i="7" s="1"/>
  <c r="G69" i="7"/>
  <c r="G84" i="7" s="1"/>
  <c r="H69" i="7"/>
  <c r="H84" i="7" s="1"/>
  <c r="I69" i="7"/>
  <c r="I84" i="7" s="1"/>
  <c r="C70" i="7"/>
  <c r="D70" i="7"/>
  <c r="D85" i="7" s="1"/>
  <c r="E70" i="7"/>
  <c r="F70" i="7"/>
  <c r="F85" i="7" s="1"/>
  <c r="G70" i="7"/>
  <c r="H70" i="7"/>
  <c r="H85" i="7" s="1"/>
  <c r="I70" i="7"/>
  <c r="C71" i="7"/>
  <c r="C86" i="7" s="1"/>
  <c r="D71" i="7"/>
  <c r="D86" i="7" s="1"/>
  <c r="E71" i="7"/>
  <c r="E86" i="7" s="1"/>
  <c r="F71" i="7"/>
  <c r="F86" i="7" s="1"/>
  <c r="G71" i="7"/>
  <c r="G86" i="7" s="1"/>
  <c r="H71" i="7"/>
  <c r="H86" i="7" s="1"/>
  <c r="I71" i="7"/>
  <c r="I86" i="7" s="1"/>
  <c r="C72" i="7"/>
  <c r="D72" i="7"/>
  <c r="D87" i="7" s="1"/>
  <c r="E72" i="7"/>
  <c r="F72" i="7"/>
  <c r="F87" i="7" s="1"/>
  <c r="G72" i="7"/>
  <c r="H72" i="7"/>
  <c r="H87" i="7" s="1"/>
  <c r="I72" i="7"/>
  <c r="B65" i="7"/>
  <c r="B80" i="7" s="1"/>
  <c r="B66" i="7"/>
  <c r="B81" i="7" s="1"/>
  <c r="B67" i="7"/>
  <c r="B82" i="7" s="1"/>
  <c r="J82" i="7" s="1"/>
  <c r="B68" i="7"/>
  <c r="B83" i="7" s="1"/>
  <c r="B69" i="7"/>
  <c r="B84" i="7" s="1"/>
  <c r="B70" i="7"/>
  <c r="B85" i="7" s="1"/>
  <c r="B71" i="7"/>
  <c r="B86" i="7" s="1"/>
  <c r="J86" i="7" s="1"/>
  <c r="B72" i="7"/>
  <c r="B87" i="7" s="1"/>
  <c r="B64" i="7"/>
  <c r="B79" i="7" s="1"/>
  <c r="C63" i="7"/>
  <c r="D63" i="7"/>
  <c r="E63" i="7"/>
  <c r="F63" i="7"/>
  <c r="G63" i="7"/>
  <c r="H63" i="7"/>
  <c r="I63" i="7"/>
  <c r="B63" i="7"/>
  <c r="J85" i="7" l="1"/>
  <c r="J79" i="7"/>
  <c r="J84" i="7"/>
  <c r="J80" i="7"/>
  <c r="J90" i="7"/>
  <c r="J81" i="7"/>
  <c r="J87" i="7"/>
  <c r="J83" i="7"/>
  <c r="J89" i="7"/>
  <c r="F83" i="8"/>
  <c r="K79" i="8"/>
  <c r="K82" i="8"/>
  <c r="J79" i="8"/>
  <c r="J83" i="8" s="1"/>
  <c r="L79" i="8"/>
  <c r="B83" i="8"/>
  <c r="L83" i="8" s="1"/>
  <c r="R19" i="3"/>
  <c r="Q19" i="3"/>
  <c r="P19" i="3"/>
  <c r="O19" i="3"/>
  <c r="N19" i="3"/>
  <c r="M19" i="3"/>
  <c r="L19" i="3"/>
  <c r="K19" i="3"/>
  <c r="R18" i="3"/>
  <c r="Q18" i="3"/>
  <c r="P18" i="3"/>
  <c r="O18" i="3"/>
  <c r="N18" i="3"/>
  <c r="M18" i="3"/>
  <c r="L18" i="3"/>
  <c r="K18" i="3"/>
  <c r="J18" i="3"/>
  <c r="I18" i="3"/>
  <c r="H18" i="3"/>
  <c r="G18" i="3"/>
  <c r="F18" i="3"/>
  <c r="E18" i="3"/>
  <c r="D18" i="3"/>
  <c r="C18" i="3"/>
  <c r="K83" i="8" l="1"/>
  <c r="I47" i="3"/>
  <c r="M46" i="3"/>
  <c r="M39" i="3"/>
  <c r="M38" i="3"/>
  <c r="E38" i="3"/>
  <c r="U31" i="3"/>
  <c r="N31" i="3"/>
  <c r="V29" i="3"/>
  <c r="M29" i="3"/>
  <c r="W3" i="3"/>
  <c r="R29" i="3" s="1"/>
  <c r="W4" i="3"/>
  <c r="W11" i="3"/>
  <c r="W12" i="3"/>
  <c r="W19" i="3"/>
  <c r="O45" i="3" s="1"/>
  <c r="W20" i="3"/>
  <c r="F97" i="4"/>
  <c r="E97" i="4"/>
  <c r="D97" i="4"/>
  <c r="C97" i="4"/>
  <c r="F96" i="4"/>
  <c r="E96" i="4"/>
  <c r="D96" i="4"/>
  <c r="C96" i="4"/>
  <c r="F95" i="4"/>
  <c r="E95" i="4"/>
  <c r="D95" i="4"/>
  <c r="C95" i="4"/>
  <c r="F94" i="4"/>
  <c r="E94" i="4"/>
  <c r="D94" i="4"/>
  <c r="C94" i="4"/>
  <c r="F93" i="4"/>
  <c r="E93" i="4"/>
  <c r="D93" i="4"/>
  <c r="C93" i="4"/>
  <c r="F92" i="4"/>
  <c r="E92" i="4"/>
  <c r="D92" i="4"/>
  <c r="C92" i="4"/>
  <c r="F91" i="4"/>
  <c r="E91" i="4"/>
  <c r="D91" i="4"/>
  <c r="C91" i="4"/>
  <c r="F90" i="4"/>
  <c r="E90" i="4"/>
  <c r="D90" i="4"/>
  <c r="C90" i="4"/>
  <c r="F89" i="4"/>
  <c r="E89" i="4"/>
  <c r="D89" i="4"/>
  <c r="C89" i="4"/>
  <c r="F88" i="4"/>
  <c r="E88" i="4"/>
  <c r="D88" i="4"/>
  <c r="C88" i="4"/>
  <c r="F87" i="4"/>
  <c r="E87" i="4"/>
  <c r="D87" i="4"/>
  <c r="C87" i="4"/>
  <c r="J97" i="4"/>
  <c r="I97" i="4"/>
  <c r="H97" i="4"/>
  <c r="G97" i="4"/>
  <c r="J96" i="4"/>
  <c r="I96" i="4"/>
  <c r="H96" i="4"/>
  <c r="G96" i="4"/>
  <c r="L95" i="4"/>
  <c r="K95" i="4"/>
  <c r="J95" i="4"/>
  <c r="I95" i="4"/>
  <c r="H95" i="4"/>
  <c r="G95" i="4"/>
  <c r="J94" i="4"/>
  <c r="I94" i="4"/>
  <c r="H94" i="4"/>
  <c r="G94" i="4"/>
  <c r="J93" i="4"/>
  <c r="I93" i="4"/>
  <c r="H93" i="4"/>
  <c r="G93" i="4"/>
  <c r="J92" i="4"/>
  <c r="I92" i="4"/>
  <c r="H92" i="4"/>
  <c r="G92" i="4"/>
  <c r="J91" i="4"/>
  <c r="I91" i="4"/>
  <c r="H91" i="4"/>
  <c r="G91" i="4"/>
  <c r="J90" i="4"/>
  <c r="I90" i="4"/>
  <c r="H90" i="4"/>
  <c r="G90" i="4"/>
  <c r="J89" i="4"/>
  <c r="I89" i="4"/>
  <c r="H89" i="4"/>
  <c r="G89" i="4"/>
  <c r="J88" i="4"/>
  <c r="I88" i="4"/>
  <c r="H88" i="4"/>
  <c r="G88" i="4"/>
  <c r="J87" i="4"/>
  <c r="I87" i="4"/>
  <c r="H87" i="4"/>
  <c r="G87" i="4"/>
  <c r="L86" i="4"/>
  <c r="K86" i="4"/>
  <c r="J86" i="4"/>
  <c r="I86" i="4"/>
  <c r="H86" i="4"/>
  <c r="G86" i="4"/>
  <c r="L85" i="4"/>
  <c r="K85" i="4"/>
  <c r="J85" i="4"/>
  <c r="I85" i="4"/>
  <c r="H85" i="4"/>
  <c r="G85" i="4"/>
  <c r="L84" i="4"/>
  <c r="K84" i="4"/>
  <c r="J84" i="4"/>
  <c r="I84" i="4"/>
  <c r="H84" i="4"/>
  <c r="G84" i="4"/>
  <c r="L83" i="4"/>
  <c r="K83" i="4"/>
  <c r="J83" i="4"/>
  <c r="I83" i="4"/>
  <c r="H83" i="4"/>
  <c r="G83" i="4"/>
  <c r="L82" i="4"/>
  <c r="K82" i="4"/>
  <c r="J82" i="4"/>
  <c r="I82" i="4"/>
  <c r="H82" i="4"/>
  <c r="G82" i="4"/>
  <c r="L81" i="4"/>
  <c r="K81" i="4"/>
  <c r="J81" i="4"/>
  <c r="I81" i="4"/>
  <c r="H81" i="4"/>
  <c r="G81" i="4"/>
  <c r="L80" i="4"/>
  <c r="K80" i="4"/>
  <c r="J80" i="4"/>
  <c r="I80" i="4"/>
  <c r="H80" i="4"/>
  <c r="G80" i="4"/>
  <c r="L79" i="4"/>
  <c r="K79" i="4"/>
  <c r="J79" i="4"/>
  <c r="I79" i="4"/>
  <c r="H79" i="4"/>
  <c r="G79" i="4"/>
  <c r="L78" i="4"/>
  <c r="K78" i="4"/>
  <c r="J78" i="4"/>
  <c r="I78" i="4"/>
  <c r="H78" i="4"/>
  <c r="G78" i="4"/>
  <c r="H77" i="4"/>
  <c r="I77" i="4"/>
  <c r="J77" i="4"/>
  <c r="K77" i="4"/>
  <c r="L77" i="4"/>
  <c r="G77" i="4"/>
  <c r="M2" i="4"/>
  <c r="M3" i="4"/>
  <c r="M4" i="4"/>
  <c r="M5" i="4"/>
  <c r="M6" i="4"/>
  <c r="M7" i="4"/>
  <c r="M8" i="4"/>
  <c r="M9" i="4"/>
  <c r="M10" i="4"/>
  <c r="M11" i="4"/>
  <c r="M12" i="4"/>
  <c r="M13" i="4"/>
  <c r="M14" i="4"/>
  <c r="M15" i="4"/>
  <c r="M16" i="4"/>
  <c r="M17" i="4"/>
  <c r="M18" i="4"/>
  <c r="M19" i="4"/>
  <c r="M20" i="4"/>
  <c r="M21" i="4"/>
  <c r="M22" i="4"/>
  <c r="K45" i="4"/>
  <c r="L45" i="4"/>
  <c r="J72" i="4"/>
  <c r="I72" i="4"/>
  <c r="H72" i="4"/>
  <c r="G72" i="4"/>
  <c r="F72" i="4"/>
  <c r="E72" i="4"/>
  <c r="J71" i="4"/>
  <c r="I71" i="4"/>
  <c r="H71" i="4"/>
  <c r="G71" i="4"/>
  <c r="F71" i="4"/>
  <c r="E71" i="4"/>
  <c r="L70" i="4"/>
  <c r="K70" i="4"/>
  <c r="J70" i="4"/>
  <c r="I70" i="4"/>
  <c r="H70" i="4"/>
  <c r="G70" i="4"/>
  <c r="F70" i="4"/>
  <c r="E70" i="4"/>
  <c r="J69" i="4"/>
  <c r="I69" i="4"/>
  <c r="H69" i="4"/>
  <c r="G69" i="4"/>
  <c r="F69" i="4"/>
  <c r="E69" i="4"/>
  <c r="J68" i="4"/>
  <c r="I68" i="4"/>
  <c r="H68" i="4"/>
  <c r="G68" i="4"/>
  <c r="F68" i="4"/>
  <c r="E68" i="4"/>
  <c r="J67" i="4"/>
  <c r="I67" i="4"/>
  <c r="H67" i="4"/>
  <c r="G67" i="4"/>
  <c r="F67" i="4"/>
  <c r="E67" i="4"/>
  <c r="J66" i="4"/>
  <c r="I66" i="4"/>
  <c r="H66" i="4"/>
  <c r="G66" i="4"/>
  <c r="F66" i="4"/>
  <c r="E66" i="4"/>
  <c r="J65" i="4"/>
  <c r="I65" i="4"/>
  <c r="H65" i="4"/>
  <c r="G65" i="4"/>
  <c r="F65" i="4"/>
  <c r="E65" i="4"/>
  <c r="J64" i="4"/>
  <c r="I64" i="4"/>
  <c r="H64" i="4"/>
  <c r="G64" i="4"/>
  <c r="F64" i="4"/>
  <c r="E64" i="4"/>
  <c r="J63" i="4"/>
  <c r="I63" i="4"/>
  <c r="H63" i="4"/>
  <c r="G63" i="4"/>
  <c r="F63" i="4"/>
  <c r="E63" i="4"/>
  <c r="J62" i="4"/>
  <c r="I62" i="4"/>
  <c r="H62" i="4"/>
  <c r="G62" i="4"/>
  <c r="F62" i="4"/>
  <c r="E62" i="4"/>
  <c r="L61" i="4"/>
  <c r="K61" i="4"/>
  <c r="J61" i="4"/>
  <c r="I61" i="4"/>
  <c r="L60" i="4"/>
  <c r="K60" i="4"/>
  <c r="J60" i="4"/>
  <c r="I60" i="4"/>
  <c r="L59" i="4"/>
  <c r="K59" i="4"/>
  <c r="J59" i="4"/>
  <c r="I59" i="4"/>
  <c r="L58" i="4"/>
  <c r="K58" i="4"/>
  <c r="J58" i="4"/>
  <c r="I58" i="4"/>
  <c r="L57" i="4"/>
  <c r="K57" i="4"/>
  <c r="J57" i="4"/>
  <c r="I57" i="4"/>
  <c r="L56" i="4"/>
  <c r="K56" i="4"/>
  <c r="J56" i="4"/>
  <c r="I56" i="4"/>
  <c r="L55" i="4"/>
  <c r="K55" i="4"/>
  <c r="J55" i="4"/>
  <c r="I55" i="4"/>
  <c r="L54" i="4"/>
  <c r="K54" i="4"/>
  <c r="J54" i="4"/>
  <c r="I54" i="4"/>
  <c r="L53" i="4"/>
  <c r="K53" i="4"/>
  <c r="J53" i="4"/>
  <c r="I53" i="4"/>
  <c r="L52" i="4"/>
  <c r="K52" i="4"/>
  <c r="J52" i="4"/>
  <c r="I52" i="4"/>
  <c r="J47" i="4"/>
  <c r="I47" i="4"/>
  <c r="H47" i="4"/>
  <c r="G47" i="4"/>
  <c r="F47" i="4"/>
  <c r="E47" i="4"/>
  <c r="D47" i="4"/>
  <c r="J46" i="4"/>
  <c r="I46" i="4"/>
  <c r="H46" i="4"/>
  <c r="G46" i="4"/>
  <c r="F46" i="4"/>
  <c r="E46" i="4"/>
  <c r="D46" i="4"/>
  <c r="J45" i="4"/>
  <c r="I45" i="4"/>
  <c r="H45" i="4"/>
  <c r="G45" i="4"/>
  <c r="F45" i="4"/>
  <c r="E45" i="4"/>
  <c r="D45" i="4"/>
  <c r="J44" i="4"/>
  <c r="I44" i="4"/>
  <c r="H44" i="4"/>
  <c r="G44" i="4"/>
  <c r="F44" i="4"/>
  <c r="E44" i="4"/>
  <c r="D44" i="4"/>
  <c r="J43" i="4"/>
  <c r="I43" i="4"/>
  <c r="H43" i="4"/>
  <c r="G43" i="4"/>
  <c r="F43" i="4"/>
  <c r="E43" i="4"/>
  <c r="D43" i="4"/>
  <c r="J42" i="4"/>
  <c r="I42" i="4"/>
  <c r="H42" i="4"/>
  <c r="G42" i="4"/>
  <c r="F42" i="4"/>
  <c r="E42" i="4"/>
  <c r="D42" i="4"/>
  <c r="J41" i="4"/>
  <c r="I41" i="4"/>
  <c r="H41" i="4"/>
  <c r="G41" i="4"/>
  <c r="F41" i="4"/>
  <c r="E41" i="4"/>
  <c r="D41" i="4"/>
  <c r="J40" i="4"/>
  <c r="I40" i="4"/>
  <c r="H40" i="4"/>
  <c r="G40" i="4"/>
  <c r="F40" i="4"/>
  <c r="E40" i="4"/>
  <c r="D40" i="4"/>
  <c r="J39" i="4"/>
  <c r="I39" i="4"/>
  <c r="H39" i="4"/>
  <c r="G39" i="4"/>
  <c r="F39" i="4"/>
  <c r="E39" i="4"/>
  <c r="D39" i="4"/>
  <c r="J38" i="4"/>
  <c r="I38" i="4"/>
  <c r="H38" i="4"/>
  <c r="G38" i="4"/>
  <c r="F38" i="4"/>
  <c r="E38" i="4"/>
  <c r="D38" i="4"/>
  <c r="J37" i="4"/>
  <c r="I37" i="4"/>
  <c r="H37" i="4"/>
  <c r="G37" i="4"/>
  <c r="F37" i="4"/>
  <c r="E37" i="4"/>
  <c r="D37" i="4"/>
  <c r="L36" i="4"/>
  <c r="K36" i="4"/>
  <c r="J36" i="4"/>
  <c r="I36" i="4"/>
  <c r="H36" i="4"/>
  <c r="L35" i="4"/>
  <c r="K35" i="4"/>
  <c r="J35" i="4"/>
  <c r="I35" i="4"/>
  <c r="H35" i="4"/>
  <c r="L34" i="4"/>
  <c r="K34" i="4"/>
  <c r="J34" i="4"/>
  <c r="I34" i="4"/>
  <c r="H34" i="4"/>
  <c r="L33" i="4"/>
  <c r="K33" i="4"/>
  <c r="J33" i="4"/>
  <c r="I33" i="4"/>
  <c r="H33" i="4"/>
  <c r="L32" i="4"/>
  <c r="K32" i="4"/>
  <c r="J32" i="4"/>
  <c r="I32" i="4"/>
  <c r="H32" i="4"/>
  <c r="L31" i="4"/>
  <c r="K31" i="4"/>
  <c r="J31" i="4"/>
  <c r="I31" i="4"/>
  <c r="H31" i="4"/>
  <c r="L30" i="4"/>
  <c r="K30" i="4"/>
  <c r="J30" i="4"/>
  <c r="I30" i="4"/>
  <c r="H30" i="4"/>
  <c r="L29" i="4"/>
  <c r="K29" i="4"/>
  <c r="J29" i="4"/>
  <c r="I29" i="4"/>
  <c r="H29" i="4"/>
  <c r="L28" i="4"/>
  <c r="K28" i="4"/>
  <c r="J28" i="4"/>
  <c r="I28" i="4"/>
  <c r="H28" i="4"/>
  <c r="L27" i="4"/>
  <c r="K27" i="4"/>
  <c r="J27" i="4"/>
  <c r="I27" i="4"/>
  <c r="H27" i="4"/>
  <c r="K13" i="4"/>
  <c r="L13" i="4"/>
  <c r="K14" i="4"/>
  <c r="L14" i="4"/>
  <c r="K15" i="4"/>
  <c r="L15" i="4"/>
  <c r="K16" i="4"/>
  <c r="L16" i="4"/>
  <c r="K17" i="4"/>
  <c r="L17" i="4"/>
  <c r="K18" i="4"/>
  <c r="L18" i="4"/>
  <c r="K19" i="4"/>
  <c r="L19" i="4"/>
  <c r="K20" i="4"/>
  <c r="L20" i="4"/>
  <c r="L12" i="4"/>
  <c r="K12" i="4"/>
  <c r="L11" i="4"/>
  <c r="K11" i="4"/>
  <c r="K3" i="4"/>
  <c r="L3" i="4"/>
  <c r="K4" i="4"/>
  <c r="L4" i="4"/>
  <c r="K5" i="4"/>
  <c r="L5" i="4"/>
  <c r="K6" i="4"/>
  <c r="L6" i="4"/>
  <c r="K7" i="4"/>
  <c r="L7" i="4"/>
  <c r="K8" i="4"/>
  <c r="L8" i="4"/>
  <c r="K9" i="4"/>
  <c r="L9" i="4"/>
  <c r="K10" i="4"/>
  <c r="L10" i="4"/>
  <c r="K2" i="4"/>
  <c r="L2" i="4"/>
  <c r="C21" i="4"/>
  <c r="D21" i="4"/>
  <c r="E21" i="4"/>
  <c r="F21" i="4"/>
  <c r="G21" i="4"/>
  <c r="H21" i="4"/>
  <c r="I21" i="4"/>
  <c r="J21" i="4"/>
  <c r="C22" i="4"/>
  <c r="D22" i="4"/>
  <c r="E22" i="4"/>
  <c r="F22" i="4"/>
  <c r="G22" i="4"/>
  <c r="H22" i="4"/>
  <c r="I22" i="4"/>
  <c r="J22" i="4"/>
  <c r="C13" i="4"/>
  <c r="D13" i="4"/>
  <c r="E13" i="4"/>
  <c r="F13" i="4"/>
  <c r="G13" i="4"/>
  <c r="H13" i="4"/>
  <c r="I13" i="4"/>
  <c r="J13" i="4"/>
  <c r="C14" i="4"/>
  <c r="D14" i="4"/>
  <c r="E14" i="4"/>
  <c r="F14" i="4"/>
  <c r="G14" i="4"/>
  <c r="H14" i="4"/>
  <c r="I14" i="4"/>
  <c r="J14" i="4"/>
  <c r="C15" i="4"/>
  <c r="D15" i="4"/>
  <c r="E15" i="4"/>
  <c r="F15" i="4"/>
  <c r="G15" i="4"/>
  <c r="H15" i="4"/>
  <c r="I15" i="4"/>
  <c r="J15" i="4"/>
  <c r="C16" i="4"/>
  <c r="D16" i="4"/>
  <c r="E16" i="4"/>
  <c r="F16" i="4"/>
  <c r="G16" i="4"/>
  <c r="H16" i="4"/>
  <c r="I16" i="4"/>
  <c r="J16" i="4"/>
  <c r="C17" i="4"/>
  <c r="D17" i="4"/>
  <c r="E17" i="4"/>
  <c r="F17" i="4"/>
  <c r="G17" i="4"/>
  <c r="H17" i="4"/>
  <c r="I17" i="4"/>
  <c r="J17" i="4"/>
  <c r="C18" i="4"/>
  <c r="D18" i="4"/>
  <c r="E18" i="4"/>
  <c r="F18" i="4"/>
  <c r="G18" i="4"/>
  <c r="H18" i="4"/>
  <c r="I18" i="4"/>
  <c r="J18" i="4"/>
  <c r="C19" i="4"/>
  <c r="D19" i="4"/>
  <c r="E19" i="4"/>
  <c r="F19" i="4"/>
  <c r="G19" i="4"/>
  <c r="H19" i="4"/>
  <c r="I19" i="4"/>
  <c r="J19" i="4"/>
  <c r="C20" i="4"/>
  <c r="D20" i="4"/>
  <c r="E20" i="4"/>
  <c r="F20" i="4"/>
  <c r="G20" i="4"/>
  <c r="H20" i="4"/>
  <c r="I20" i="4"/>
  <c r="J20" i="4"/>
  <c r="J12" i="4"/>
  <c r="I12" i="4"/>
  <c r="H12" i="4"/>
  <c r="G12" i="4"/>
  <c r="F12" i="4"/>
  <c r="E12" i="4"/>
  <c r="D12" i="4"/>
  <c r="C12" i="4"/>
  <c r="J11" i="4"/>
  <c r="I11" i="4"/>
  <c r="H11" i="4"/>
  <c r="G11" i="4"/>
  <c r="F11" i="4"/>
  <c r="E11" i="4"/>
  <c r="D11" i="4"/>
  <c r="C11" i="4"/>
  <c r="C3" i="4"/>
  <c r="D3" i="4"/>
  <c r="E3" i="4"/>
  <c r="F3" i="4"/>
  <c r="G3" i="4"/>
  <c r="H3" i="4"/>
  <c r="I3" i="4"/>
  <c r="J3" i="4"/>
  <c r="C4" i="4"/>
  <c r="D4" i="4"/>
  <c r="E4" i="4"/>
  <c r="F4" i="4"/>
  <c r="G4" i="4"/>
  <c r="H4" i="4"/>
  <c r="I4" i="4"/>
  <c r="J4" i="4"/>
  <c r="C5" i="4"/>
  <c r="D5" i="4"/>
  <c r="E5" i="4"/>
  <c r="F5" i="4"/>
  <c r="G5" i="4"/>
  <c r="H5" i="4"/>
  <c r="I5" i="4"/>
  <c r="J5" i="4"/>
  <c r="C6" i="4"/>
  <c r="D6" i="4"/>
  <c r="E6" i="4"/>
  <c r="F6" i="4"/>
  <c r="G6" i="4"/>
  <c r="H6" i="4"/>
  <c r="I6" i="4"/>
  <c r="J6" i="4"/>
  <c r="C7" i="4"/>
  <c r="D7" i="4"/>
  <c r="E7" i="4"/>
  <c r="F7" i="4"/>
  <c r="G7" i="4"/>
  <c r="H7" i="4"/>
  <c r="I7" i="4"/>
  <c r="J7" i="4"/>
  <c r="C8" i="4"/>
  <c r="D8" i="4"/>
  <c r="E8" i="4"/>
  <c r="F8" i="4"/>
  <c r="G8" i="4"/>
  <c r="H8" i="4"/>
  <c r="I8" i="4"/>
  <c r="J8" i="4"/>
  <c r="C9" i="4"/>
  <c r="D9" i="4"/>
  <c r="E9" i="4"/>
  <c r="F9" i="4"/>
  <c r="G9" i="4"/>
  <c r="H9" i="4"/>
  <c r="I9" i="4"/>
  <c r="J9" i="4"/>
  <c r="C10" i="4"/>
  <c r="D10" i="4"/>
  <c r="E10" i="4"/>
  <c r="F10" i="4"/>
  <c r="G10" i="4"/>
  <c r="H10" i="4"/>
  <c r="I10" i="4"/>
  <c r="J10" i="4"/>
  <c r="J2" i="4"/>
  <c r="I2" i="4"/>
  <c r="H2" i="4"/>
  <c r="G2" i="4"/>
  <c r="F2" i="4"/>
  <c r="E2" i="4"/>
  <c r="D2" i="4"/>
  <c r="C2" i="4"/>
  <c r="C22" i="3"/>
  <c r="D22" i="3"/>
  <c r="E22" i="3"/>
  <c r="F22" i="3"/>
  <c r="G22" i="3"/>
  <c r="H22" i="3"/>
  <c r="I22" i="3"/>
  <c r="J22" i="3"/>
  <c r="K22" i="3"/>
  <c r="L22" i="3"/>
  <c r="M22" i="3"/>
  <c r="N22" i="3"/>
  <c r="O22" i="3"/>
  <c r="P22" i="3"/>
  <c r="Q22" i="3"/>
  <c r="R22" i="3"/>
  <c r="S22" i="3"/>
  <c r="T22" i="3"/>
  <c r="U22" i="3"/>
  <c r="V22" i="3"/>
  <c r="C13" i="3"/>
  <c r="D13" i="3"/>
  <c r="E13" i="3"/>
  <c r="F13" i="3"/>
  <c r="G13" i="3"/>
  <c r="H13" i="3"/>
  <c r="I13" i="3"/>
  <c r="I39" i="3" s="1"/>
  <c r="J13" i="3"/>
  <c r="K13" i="3"/>
  <c r="W13" i="3" s="1"/>
  <c r="L13" i="3"/>
  <c r="M13" i="3"/>
  <c r="N13" i="3"/>
  <c r="O13" i="3"/>
  <c r="P13" i="3"/>
  <c r="Q13" i="3"/>
  <c r="Q39" i="3" s="1"/>
  <c r="R13" i="3"/>
  <c r="S13" i="3"/>
  <c r="T13" i="3"/>
  <c r="U13" i="3"/>
  <c r="V13" i="3"/>
  <c r="C14" i="3"/>
  <c r="D14" i="3"/>
  <c r="E14" i="3"/>
  <c r="F14" i="3"/>
  <c r="G14" i="3"/>
  <c r="H14" i="3"/>
  <c r="I14" i="3"/>
  <c r="J14" i="3"/>
  <c r="K14" i="3"/>
  <c r="L14" i="3"/>
  <c r="M14" i="3"/>
  <c r="N14" i="3"/>
  <c r="O14" i="3"/>
  <c r="P14" i="3"/>
  <c r="Q14" i="3"/>
  <c r="R14" i="3"/>
  <c r="S14" i="3"/>
  <c r="T14" i="3"/>
  <c r="U14" i="3"/>
  <c r="V14" i="3"/>
  <c r="C15" i="3"/>
  <c r="D15" i="3"/>
  <c r="E15" i="3"/>
  <c r="F15" i="3"/>
  <c r="G15" i="3"/>
  <c r="H15" i="3"/>
  <c r="I15" i="3"/>
  <c r="J15" i="3"/>
  <c r="K15" i="3"/>
  <c r="L15" i="3"/>
  <c r="M15" i="3"/>
  <c r="N15" i="3"/>
  <c r="O15" i="3"/>
  <c r="P15" i="3"/>
  <c r="Q15" i="3"/>
  <c r="R15" i="3"/>
  <c r="S15" i="3"/>
  <c r="T15" i="3"/>
  <c r="U15" i="3"/>
  <c r="V15" i="3"/>
  <c r="C16" i="3"/>
  <c r="D16" i="3"/>
  <c r="E16" i="3"/>
  <c r="F16" i="3"/>
  <c r="G16" i="3"/>
  <c r="H16" i="3"/>
  <c r="I16" i="3"/>
  <c r="I42" i="3" s="1"/>
  <c r="J16" i="3"/>
  <c r="K16" i="3"/>
  <c r="L16" i="3"/>
  <c r="W16" i="3" s="1"/>
  <c r="M16" i="3"/>
  <c r="N16" i="3"/>
  <c r="O16" i="3"/>
  <c r="P16" i="3"/>
  <c r="Q16" i="3"/>
  <c r="Q42" i="3" s="1"/>
  <c r="R16" i="3"/>
  <c r="S16" i="3"/>
  <c r="T16" i="3"/>
  <c r="U16" i="3"/>
  <c r="V16" i="3"/>
  <c r="C17" i="3"/>
  <c r="D17" i="3"/>
  <c r="E17" i="3"/>
  <c r="F17" i="3"/>
  <c r="G17" i="3"/>
  <c r="H17" i="3"/>
  <c r="I17" i="3"/>
  <c r="J17" i="3"/>
  <c r="K17" i="3"/>
  <c r="W17" i="3" s="1"/>
  <c r="L17" i="3"/>
  <c r="M17" i="3"/>
  <c r="N17" i="3"/>
  <c r="O17" i="3"/>
  <c r="P17" i="3"/>
  <c r="Q17" i="3"/>
  <c r="Q43" i="3" s="1"/>
  <c r="R17" i="3"/>
  <c r="S17" i="3"/>
  <c r="T17" i="3"/>
  <c r="U17" i="3"/>
  <c r="V17" i="3"/>
  <c r="K45" i="3"/>
  <c r="C20" i="3"/>
  <c r="D20" i="3"/>
  <c r="E20" i="3"/>
  <c r="F20" i="3"/>
  <c r="G20" i="3"/>
  <c r="H20" i="3"/>
  <c r="I20" i="3"/>
  <c r="I46" i="3" s="1"/>
  <c r="J20" i="3"/>
  <c r="K20" i="3"/>
  <c r="L20" i="3"/>
  <c r="M20" i="3"/>
  <c r="N20" i="3"/>
  <c r="O20" i="3"/>
  <c r="P20" i="3"/>
  <c r="Q20" i="3"/>
  <c r="R20" i="3"/>
  <c r="S20" i="3"/>
  <c r="T20" i="3"/>
  <c r="U20" i="3"/>
  <c r="U46" i="3" s="1"/>
  <c r="V20" i="3"/>
  <c r="C21" i="3"/>
  <c r="D21" i="3"/>
  <c r="E21" i="3"/>
  <c r="E47" i="3" s="1"/>
  <c r="F21" i="3"/>
  <c r="G21" i="3"/>
  <c r="H21" i="3"/>
  <c r="I21" i="3"/>
  <c r="J21" i="3"/>
  <c r="K21" i="3"/>
  <c r="W21" i="3" s="1"/>
  <c r="L21" i="3"/>
  <c r="M21" i="3"/>
  <c r="N21" i="3"/>
  <c r="O21" i="3"/>
  <c r="P21" i="3"/>
  <c r="Q21" i="3"/>
  <c r="Q47" i="3" s="1"/>
  <c r="R21" i="3"/>
  <c r="S21" i="3"/>
  <c r="T21" i="3"/>
  <c r="U21" i="3"/>
  <c r="V21" i="3"/>
  <c r="V12" i="3"/>
  <c r="U12" i="3"/>
  <c r="T12" i="3"/>
  <c r="S12" i="3"/>
  <c r="R12" i="3"/>
  <c r="Q12" i="3"/>
  <c r="Q38" i="3" s="1"/>
  <c r="P12" i="3"/>
  <c r="O12" i="3"/>
  <c r="O38" i="3" s="1"/>
  <c r="N12" i="3"/>
  <c r="M12" i="3"/>
  <c r="L12" i="3"/>
  <c r="K12" i="3"/>
  <c r="K38" i="3" s="1"/>
  <c r="J12" i="3"/>
  <c r="I12" i="3"/>
  <c r="I38" i="3" s="1"/>
  <c r="H12" i="3"/>
  <c r="G12" i="3"/>
  <c r="G38" i="3" s="1"/>
  <c r="F12" i="3"/>
  <c r="E12" i="3"/>
  <c r="D12" i="3"/>
  <c r="C12" i="3"/>
  <c r="C38" i="3" s="1"/>
  <c r="V11" i="3"/>
  <c r="U11" i="3"/>
  <c r="T11" i="3"/>
  <c r="S11" i="3"/>
  <c r="R11" i="3"/>
  <c r="Q11" i="3"/>
  <c r="P11" i="3"/>
  <c r="O11" i="3"/>
  <c r="N11" i="3"/>
  <c r="M11" i="3"/>
  <c r="L11" i="3"/>
  <c r="K11" i="3"/>
  <c r="J11" i="3"/>
  <c r="I11" i="3"/>
  <c r="H11" i="3"/>
  <c r="G11" i="3"/>
  <c r="F11" i="3"/>
  <c r="E11" i="3"/>
  <c r="D11" i="3"/>
  <c r="C11" i="3"/>
  <c r="C3" i="3"/>
  <c r="D3" i="3"/>
  <c r="E3" i="3"/>
  <c r="F3" i="3"/>
  <c r="G3" i="3"/>
  <c r="H3" i="3"/>
  <c r="I3" i="3"/>
  <c r="J3" i="3"/>
  <c r="K3" i="3"/>
  <c r="K29" i="3" s="1"/>
  <c r="L3" i="3"/>
  <c r="M3" i="3"/>
  <c r="N3" i="3"/>
  <c r="O3" i="3"/>
  <c r="O29" i="3" s="1"/>
  <c r="P3" i="3"/>
  <c r="Q3" i="3"/>
  <c r="Q29" i="3" s="1"/>
  <c r="R3" i="3"/>
  <c r="S3" i="3"/>
  <c r="S29" i="3" s="1"/>
  <c r="T3" i="3"/>
  <c r="U3" i="3"/>
  <c r="V3" i="3"/>
  <c r="C4" i="3"/>
  <c r="D4" i="3"/>
  <c r="E4" i="3"/>
  <c r="F4" i="3"/>
  <c r="G4" i="3"/>
  <c r="H4" i="3"/>
  <c r="I4" i="3"/>
  <c r="J4" i="3"/>
  <c r="K4" i="3"/>
  <c r="L4" i="3"/>
  <c r="M4" i="3"/>
  <c r="M30" i="3" s="1"/>
  <c r="N4" i="3"/>
  <c r="O4" i="3"/>
  <c r="P4" i="3"/>
  <c r="Q4" i="3"/>
  <c r="R4" i="3"/>
  <c r="S4" i="3"/>
  <c r="T4" i="3"/>
  <c r="U4" i="3"/>
  <c r="U30" i="3" s="1"/>
  <c r="V4" i="3"/>
  <c r="C5" i="3"/>
  <c r="D5" i="3"/>
  <c r="E5" i="3"/>
  <c r="F5" i="3"/>
  <c r="G5" i="3"/>
  <c r="H5" i="3"/>
  <c r="I5" i="3"/>
  <c r="J5" i="3"/>
  <c r="K5" i="3"/>
  <c r="W5" i="3" s="1"/>
  <c r="R31" i="3" s="1"/>
  <c r="L5" i="3"/>
  <c r="M5" i="3"/>
  <c r="N5" i="3"/>
  <c r="O5" i="3"/>
  <c r="P5" i="3"/>
  <c r="Q5" i="3"/>
  <c r="Q31" i="3" s="1"/>
  <c r="R5" i="3"/>
  <c r="S5" i="3"/>
  <c r="S31" i="3" s="1"/>
  <c r="T5" i="3"/>
  <c r="U5" i="3"/>
  <c r="V5" i="3"/>
  <c r="C6" i="3"/>
  <c r="D6" i="3"/>
  <c r="E6" i="3"/>
  <c r="F6" i="3"/>
  <c r="G6" i="3"/>
  <c r="H6" i="3"/>
  <c r="I6" i="3"/>
  <c r="J6" i="3"/>
  <c r="K6" i="3"/>
  <c r="L6" i="3"/>
  <c r="M6" i="3"/>
  <c r="N6" i="3"/>
  <c r="O6" i="3"/>
  <c r="P6" i="3"/>
  <c r="Q6" i="3"/>
  <c r="R6" i="3"/>
  <c r="S6" i="3"/>
  <c r="T6" i="3"/>
  <c r="U6" i="3"/>
  <c r="V6" i="3"/>
  <c r="C7" i="3"/>
  <c r="D7" i="3"/>
  <c r="E7" i="3"/>
  <c r="F7" i="3"/>
  <c r="G7" i="3"/>
  <c r="H7" i="3"/>
  <c r="I7" i="3"/>
  <c r="J7" i="3"/>
  <c r="K7" i="3"/>
  <c r="L7" i="3"/>
  <c r="M7" i="3"/>
  <c r="N7" i="3"/>
  <c r="O7" i="3"/>
  <c r="P7" i="3"/>
  <c r="Q7" i="3"/>
  <c r="R7" i="3"/>
  <c r="S7" i="3"/>
  <c r="T7" i="3"/>
  <c r="U7" i="3"/>
  <c r="V7" i="3"/>
  <c r="C8" i="3"/>
  <c r="D8" i="3"/>
  <c r="E8" i="3"/>
  <c r="F8" i="3"/>
  <c r="G8" i="3"/>
  <c r="H8" i="3"/>
  <c r="I8" i="3"/>
  <c r="J8" i="3"/>
  <c r="K8" i="3"/>
  <c r="L8" i="3"/>
  <c r="M8" i="3"/>
  <c r="N8" i="3"/>
  <c r="O8" i="3"/>
  <c r="P8" i="3"/>
  <c r="Q8" i="3"/>
  <c r="R8" i="3"/>
  <c r="S8" i="3"/>
  <c r="T8" i="3"/>
  <c r="U8" i="3"/>
  <c r="V8" i="3"/>
  <c r="C9" i="3"/>
  <c r="D9" i="3"/>
  <c r="E9" i="3"/>
  <c r="F9" i="3"/>
  <c r="G9" i="3"/>
  <c r="H9" i="3"/>
  <c r="I9" i="3"/>
  <c r="J9" i="3"/>
  <c r="K9" i="3"/>
  <c r="L9" i="3"/>
  <c r="M9" i="3"/>
  <c r="N9" i="3"/>
  <c r="O9" i="3"/>
  <c r="P9" i="3"/>
  <c r="Q9" i="3"/>
  <c r="R9" i="3"/>
  <c r="S9" i="3"/>
  <c r="T9" i="3"/>
  <c r="U9" i="3"/>
  <c r="V9" i="3"/>
  <c r="C10" i="3"/>
  <c r="D10" i="3"/>
  <c r="E10" i="3"/>
  <c r="F10" i="3"/>
  <c r="G10" i="3"/>
  <c r="H10" i="3"/>
  <c r="I10" i="3"/>
  <c r="J10" i="3"/>
  <c r="K10" i="3"/>
  <c r="L10" i="3"/>
  <c r="M10" i="3"/>
  <c r="N10" i="3"/>
  <c r="O10" i="3"/>
  <c r="P10" i="3"/>
  <c r="Q10" i="3"/>
  <c r="R10" i="3"/>
  <c r="S10" i="3"/>
  <c r="T10" i="3"/>
  <c r="U10" i="3"/>
  <c r="V10" i="3"/>
  <c r="V2" i="3"/>
  <c r="U2" i="3"/>
  <c r="T2" i="3"/>
  <c r="S2" i="3"/>
  <c r="R2" i="3"/>
  <c r="Q2" i="3"/>
  <c r="P2" i="3"/>
  <c r="O2" i="3"/>
  <c r="N2" i="3"/>
  <c r="M2" i="3"/>
  <c r="L2" i="3"/>
  <c r="K2" i="3"/>
  <c r="J2" i="3"/>
  <c r="I2" i="3"/>
  <c r="H2" i="3"/>
  <c r="G2" i="3"/>
  <c r="D2" i="3"/>
  <c r="C2" i="3"/>
  <c r="F2" i="3"/>
  <c r="E2" i="3"/>
  <c r="Q45" i="3" l="1"/>
  <c r="Q35" i="3"/>
  <c r="U34" i="3"/>
  <c r="E48" i="3"/>
  <c r="V37" i="3"/>
  <c r="N37" i="3"/>
  <c r="R37" i="3"/>
  <c r="Q37" i="3"/>
  <c r="T35" i="3"/>
  <c r="T33" i="3"/>
  <c r="L33" i="3"/>
  <c r="W7" i="3"/>
  <c r="U37" i="3"/>
  <c r="R42" i="3"/>
  <c r="J42" i="3"/>
  <c r="N42" i="3"/>
  <c r="F42" i="3"/>
  <c r="V46" i="3"/>
  <c r="R46" i="3"/>
  <c r="N46" i="3"/>
  <c r="J46" i="3"/>
  <c r="Q46" i="3"/>
  <c r="F46" i="3"/>
  <c r="V30" i="3"/>
  <c r="N30" i="3"/>
  <c r="Q30" i="3"/>
  <c r="E42" i="3"/>
  <c r="W9" i="3"/>
  <c r="L35" i="3" s="1"/>
  <c r="O34" i="3"/>
  <c r="S33" i="3"/>
  <c r="K33" i="3"/>
  <c r="K32" i="3"/>
  <c r="S30" i="3"/>
  <c r="K30" i="3"/>
  <c r="O47" i="3"/>
  <c r="G47" i="3"/>
  <c r="S46" i="3"/>
  <c r="K46" i="3"/>
  <c r="C46" i="3"/>
  <c r="R43" i="3"/>
  <c r="N43" i="3"/>
  <c r="O42" i="3"/>
  <c r="G42" i="3"/>
  <c r="G40" i="3"/>
  <c r="R39" i="3"/>
  <c r="J39" i="3"/>
  <c r="N39" i="3"/>
  <c r="F39" i="3"/>
  <c r="C39" i="3"/>
  <c r="S28" i="3"/>
  <c r="K37" i="3"/>
  <c r="O37" i="3"/>
  <c r="S37" i="3"/>
  <c r="R38" i="3"/>
  <c r="J38" i="3"/>
  <c r="N38" i="3"/>
  <c r="F38" i="3"/>
  <c r="U29" i="3"/>
  <c r="M31" i="3"/>
  <c r="E39" i="3"/>
  <c r="M43" i="3"/>
  <c r="E46" i="3"/>
  <c r="Q33" i="3"/>
  <c r="U32" i="3"/>
  <c r="Q40" i="3"/>
  <c r="P35" i="3"/>
  <c r="T34" i="3"/>
  <c r="W8" i="3"/>
  <c r="M34" i="3" s="1"/>
  <c r="P33" i="3"/>
  <c r="M37" i="3"/>
  <c r="S35" i="3"/>
  <c r="O35" i="3"/>
  <c r="S34" i="3"/>
  <c r="O33" i="3"/>
  <c r="O32" i="3"/>
  <c r="O31" i="3"/>
  <c r="O30" i="3"/>
  <c r="R47" i="3"/>
  <c r="N47" i="3"/>
  <c r="J47" i="3"/>
  <c r="F47" i="3"/>
  <c r="M47" i="3"/>
  <c r="C47" i="3"/>
  <c r="O46" i="3"/>
  <c r="G46" i="3"/>
  <c r="O43" i="3"/>
  <c r="K42" i="3"/>
  <c r="C42" i="3"/>
  <c r="O39" i="3"/>
  <c r="G39" i="3"/>
  <c r="K48" i="3"/>
  <c r="G48" i="3"/>
  <c r="C48" i="3"/>
  <c r="R45" i="3"/>
  <c r="N45" i="3"/>
  <c r="N29" i="3"/>
  <c r="R30" i="3"/>
  <c r="V31" i="3"/>
  <c r="M42" i="3"/>
  <c r="M45" i="3"/>
  <c r="L28" i="3"/>
  <c r="L37" i="3"/>
  <c r="P37" i="3"/>
  <c r="T37" i="3"/>
  <c r="D38" i="3"/>
  <c r="H38" i="3"/>
  <c r="L38" i="3"/>
  <c r="P38" i="3"/>
  <c r="T32" i="3"/>
  <c r="P32" i="3"/>
  <c r="L32" i="3"/>
  <c r="T31" i="3"/>
  <c r="P31" i="3"/>
  <c r="L31" i="3"/>
  <c r="T30" i="3"/>
  <c r="P30" i="3"/>
  <c r="L30" i="3"/>
  <c r="T29" i="3"/>
  <c r="P29" i="3"/>
  <c r="L29" i="3"/>
  <c r="P47" i="3"/>
  <c r="L47" i="3"/>
  <c r="H47" i="3"/>
  <c r="D47" i="3"/>
  <c r="T46" i="3"/>
  <c r="P46" i="3"/>
  <c r="L46" i="3"/>
  <c r="H46" i="3"/>
  <c r="D46" i="3"/>
  <c r="P45" i="3"/>
  <c r="L45" i="3"/>
  <c r="P43" i="3"/>
  <c r="L43" i="3"/>
  <c r="P42" i="3"/>
  <c r="L42" i="3"/>
  <c r="H42" i="3"/>
  <c r="D42" i="3"/>
  <c r="L40" i="3"/>
  <c r="P39" i="3"/>
  <c r="L39" i="3"/>
  <c r="H39" i="3"/>
  <c r="D39" i="3"/>
  <c r="P48" i="3"/>
  <c r="L48" i="3"/>
  <c r="D48" i="3"/>
  <c r="W2" i="3"/>
  <c r="W15" i="3"/>
  <c r="W22" i="3"/>
  <c r="W18" i="3"/>
  <c r="I44" i="3" s="1"/>
  <c r="W14" i="3"/>
  <c r="K40" i="3" s="1"/>
  <c r="W10" i="3"/>
  <c r="O36" i="3" s="1"/>
  <c r="W6" i="3"/>
  <c r="K31" i="3"/>
  <c r="K35" i="3"/>
  <c r="K39" i="3"/>
  <c r="K43" i="3"/>
  <c r="K47" i="3"/>
  <c r="D44" i="3" l="1"/>
  <c r="C44" i="3"/>
  <c r="O44" i="3"/>
  <c r="Q44" i="3"/>
  <c r="G44" i="3"/>
  <c r="H44" i="3"/>
  <c r="R41" i="3"/>
  <c r="J41" i="3"/>
  <c r="N41" i="3"/>
  <c r="F41" i="3"/>
  <c r="E41" i="3"/>
  <c r="M41" i="3"/>
  <c r="L41" i="3"/>
  <c r="V28" i="3"/>
  <c r="N28" i="3"/>
  <c r="R28" i="3"/>
  <c r="P41" i="3"/>
  <c r="K41" i="3"/>
  <c r="O28" i="3"/>
  <c r="O40" i="3"/>
  <c r="I40" i="3"/>
  <c r="R44" i="3"/>
  <c r="J44" i="3"/>
  <c r="N44" i="3"/>
  <c r="F44" i="3"/>
  <c r="M44" i="3"/>
  <c r="E44" i="3"/>
  <c r="D40" i="3"/>
  <c r="L44" i="3"/>
  <c r="T28" i="3"/>
  <c r="C40" i="3"/>
  <c r="V32" i="3"/>
  <c r="N32" i="3"/>
  <c r="Q32" i="3"/>
  <c r="R32" i="3"/>
  <c r="N48" i="3"/>
  <c r="J48" i="3"/>
  <c r="F48" i="3"/>
  <c r="R48" i="3"/>
  <c r="M48" i="3"/>
  <c r="I48" i="3"/>
  <c r="H48" i="3"/>
  <c r="H40" i="3"/>
  <c r="H41" i="3"/>
  <c r="P44" i="3"/>
  <c r="P28" i="3"/>
  <c r="O48" i="3"/>
  <c r="K34" i="3"/>
  <c r="K36" i="3"/>
  <c r="L34" i="3"/>
  <c r="Q48" i="3"/>
  <c r="M36" i="3"/>
  <c r="O41" i="3"/>
  <c r="R33" i="3"/>
  <c r="N33" i="3"/>
  <c r="U33" i="3"/>
  <c r="M33" i="3"/>
  <c r="V33" i="3"/>
  <c r="M28" i="3"/>
  <c r="Q41" i="3"/>
  <c r="N36" i="3"/>
  <c r="R36" i="3"/>
  <c r="Q36" i="3"/>
  <c r="C41" i="3"/>
  <c r="R40" i="3"/>
  <c r="J40" i="3"/>
  <c r="N40" i="3"/>
  <c r="F40" i="3"/>
  <c r="M40" i="3"/>
  <c r="E40" i="3"/>
  <c r="P40" i="3"/>
  <c r="P36" i="3"/>
  <c r="D41" i="3"/>
  <c r="K44" i="3"/>
  <c r="V34" i="3"/>
  <c r="N34" i="3"/>
  <c r="R34" i="3"/>
  <c r="Q34" i="3"/>
  <c r="L36" i="3"/>
  <c r="K28" i="3"/>
  <c r="G41" i="3"/>
  <c r="S32" i="3"/>
  <c r="R35" i="3"/>
  <c r="V35" i="3"/>
  <c r="M35" i="3"/>
  <c r="U35" i="3"/>
  <c r="N35" i="3"/>
  <c r="P34" i="3"/>
  <c r="U28" i="3"/>
  <c r="I41" i="3"/>
  <c r="M32" i="3"/>
  <c r="Q28" i="3"/>
</calcChain>
</file>

<file path=xl/sharedStrings.xml><?xml version="1.0" encoding="utf-8"?>
<sst xmlns="http://schemas.openxmlformats.org/spreadsheetml/2006/main" count="3257" uniqueCount="316">
  <si>
    <t>SAS_DATE</t>
  </si>
  <si>
    <t>C_2_COMM_PROGRAMS_AND_CAMPAIGNS</t>
  </si>
  <si>
    <t>C_1_CUSTOMER_RESOURCES</t>
  </si>
  <si>
    <t>C_3_MEDICAL_EDUCATION</t>
  </si>
  <si>
    <t>C_4_OUTCOMES_RESEARCH_PRICING</t>
  </si>
  <si>
    <t>C_7_SALES_TEAM_SUPPORT</t>
  </si>
  <si>
    <t>C_6_SAMPLES_COUPONS_VOUCHERS</t>
  </si>
  <si>
    <t>C_5_STRATEGIC_INPUT</t>
  </si>
  <si>
    <t>C_8_GRANTS_CONTRIBUTIONS</t>
  </si>
  <si>
    <t>SC_2_ADVERTISING_PROGRAMS</t>
  </si>
  <si>
    <t>SC_2_MCM_CAMPAIGN_EXECUTION</t>
  </si>
  <si>
    <t>SC_1_DISEASE_TREATMENT_RSCRS</t>
  </si>
  <si>
    <t>SC_1_PRODUCT_PROMO_RESOURCES</t>
  </si>
  <si>
    <t>SC_3_LECTURE_PROGRAMS</t>
  </si>
  <si>
    <t>SC_3_MMFS</t>
  </si>
  <si>
    <t>SC_6_COUPONS_VOUCHERS</t>
  </si>
  <si>
    <t>SC_6_PRODUCT_SAMPLES</t>
  </si>
  <si>
    <t>SC_6_SAMPLES_DIST_FULFILLMENT</t>
  </si>
  <si>
    <t>SC_2_PUBLIC_AFFAIRS_EXT_RLTNS</t>
  </si>
  <si>
    <t>SC_1_PAYER_POLICY_RESOURCES</t>
  </si>
  <si>
    <t>SC_3_CONGRESSES_EXHIBITS</t>
  </si>
  <si>
    <t>SC_3_HCC_PROGRAMS</t>
  </si>
  <si>
    <t>SC_3_SPEAKER_PREP_FORUMS</t>
  </si>
  <si>
    <t>SC_4_OUTCOMES_RESEARCH</t>
  </si>
  <si>
    <t>SC_4_PRICING_AND_REIMB_SUPPORT</t>
  </si>
  <si>
    <t>SC_7_LAUNCH_MEETINGS</t>
  </si>
  <si>
    <t>SC_7_SALES_TEAM_SUPPORT</t>
  </si>
  <si>
    <t>SC_5_AD_BOARDS</t>
  </si>
  <si>
    <t>SC_5_COMPETITIVE_INTELLIGENCE</t>
  </si>
  <si>
    <t>SC_5_EXPERT_INPUT_FORUMS</t>
  </si>
  <si>
    <t>SC_5_MARKET_RESEARCH</t>
  </si>
  <si>
    <t>SC_5_COP</t>
  </si>
  <si>
    <t>SC_1_PROMO_MATERIALS_DEPREC</t>
  </si>
  <si>
    <t>SC_8_CHARITABLE_CONTRIBUTIONS</t>
  </si>
  <si>
    <t>SC_8_GRANTS</t>
  </si>
  <si>
    <t>TOTAL_C</t>
  </si>
  <si>
    <t>TOTAL_SC</t>
  </si>
  <si>
    <t>OTHER_SC</t>
  </si>
  <si>
    <t>DETAILS</t>
  </si>
  <si>
    <t>SAMPLES</t>
  </si>
  <si>
    <t>NRX_GRL</t>
  </si>
  <si>
    <t>TRX_GRL</t>
  </si>
  <si>
    <t>MNRX_VOLUME</t>
  </si>
  <si>
    <t>MTRX_VOLUME</t>
  </si>
  <si>
    <t>NRX_SHARE</t>
  </si>
  <si>
    <t>TRX_SHARE</t>
  </si>
  <si>
    <t>DIRECT_SC</t>
  </si>
  <si>
    <t>TOTAL_PROMO</t>
  </si>
  <si>
    <t>NRX_NPA</t>
  </si>
  <si>
    <t>TRX_NPA</t>
  </si>
  <si>
    <t>MTCVAR</t>
  </si>
  <si>
    <t>2011-01</t>
  </si>
  <si>
    <t>2011-02</t>
  </si>
  <si>
    <t>2011-03</t>
  </si>
  <si>
    <t>2011-04</t>
  </si>
  <si>
    <t>2011-05</t>
  </si>
  <si>
    <t>2011-06</t>
  </si>
  <si>
    <t>2011-07</t>
  </si>
  <si>
    <t>2011-08</t>
  </si>
  <si>
    <t>2011-09</t>
  </si>
  <si>
    <t>2011-10</t>
  </si>
  <si>
    <t>2011-11</t>
  </si>
  <si>
    <t>2011-12</t>
  </si>
  <si>
    <t>2012-01</t>
  </si>
  <si>
    <t>.</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</si>
  <si>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</si>
  <si>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</si>
  <si>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</si>
  <si>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</si>
  <si>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</si>
  <si>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</si>
  <si>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</si>
  <si>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</si>
  <si>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</si>
  <si>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</si>
  <si>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</si>
  <si>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</si>
  <si>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</si>
  <si>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</si>
  <si>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</si>
  <si>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</si>
  <si>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</si>
  <si>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</si>
  <si>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</si>
  <si>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</si>
  <si>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</si>
  <si>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</si>
  <si>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</si>
  <si>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</si>
  <si>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</si>
  <si>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</si>
  <si>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</si>
  <si>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</si>
  <si>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</si>
  <si>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</si>
  <si>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</si>
  <si>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</si>
  <si>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</si>
  <si>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</si>
  <si>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</si>
  <si>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</si>
  <si>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</si>
  <si>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</si>
  <si>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</si>
  <si>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</si>
  <si>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</si>
  <si>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</si>
  <si>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</si>
  <si>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</si>
  <si>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</si>
  <si>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</si>
  <si>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</si>
  <si>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Y</t>
  </si>
  <si>
    <t>N</t>
  </si>
  <si>
    <t>Direct Impact</t>
  </si>
  <si>
    <t>2009_Q1</t>
  </si>
  <si>
    <t>2009_Q2</t>
  </si>
  <si>
    <t>2009_Q3</t>
  </si>
  <si>
    <t>2009_Q4</t>
  </si>
  <si>
    <t>2010_Q1</t>
  </si>
  <si>
    <t>2010_Q2</t>
  </si>
  <si>
    <t>2010_Q3</t>
  </si>
  <si>
    <t>2010_Q4</t>
  </si>
  <si>
    <t>2011_Q1</t>
  </si>
  <si>
    <t>2011_Q2</t>
  </si>
  <si>
    <t>2011_Q3</t>
  </si>
  <si>
    <t>2011_Q4</t>
  </si>
  <si>
    <t>2012_Q1</t>
  </si>
  <si>
    <t>2012_Q2</t>
  </si>
  <si>
    <t>2012_Q3</t>
  </si>
  <si>
    <t>2012_Q4</t>
  </si>
  <si>
    <t>2013_Q1</t>
  </si>
  <si>
    <t>2013_Q2</t>
  </si>
  <si>
    <t>2013_Q3</t>
  </si>
  <si>
    <t>2013_Q4</t>
  </si>
  <si>
    <t>2009_S1</t>
  </si>
  <si>
    <t>2009_S2</t>
  </si>
  <si>
    <t>2010_S1</t>
  </si>
  <si>
    <t>2010_S2</t>
  </si>
  <si>
    <t>2011_S1</t>
  </si>
  <si>
    <t>2011_S2</t>
  </si>
  <si>
    <t>2012_S1</t>
  </si>
  <si>
    <t>2012_S2</t>
  </si>
  <si>
    <t>2013_S1</t>
  </si>
  <si>
    <t>2013_S2</t>
  </si>
  <si>
    <t>Change From Previous Semester</t>
  </si>
  <si>
    <t>Change From Previous YEAR's Semester</t>
  </si>
  <si>
    <t>11/12 Mean</t>
  </si>
  <si>
    <t>Deviation from 11/12 Mean</t>
  </si>
  <si>
    <t>2011/2012 Average</t>
  </si>
  <si>
    <t>Key events:</t>
  </si>
  <si>
    <t>82% of market is generic (was 72% generic at launch)</t>
  </si>
  <si>
    <t>Expected events in next 12 months</t>
  </si>
  <si>
    <t xml:space="preserve">June 2013 CV outcomes trial for SAVER-TIMI onglyza trial, and if that shows any cardio-protective effect, may claim that’s a class effect, so this could be a Januvia upside </t>
  </si>
  <si>
    <r>
      <t>•</t>
    </r>
    <r>
      <rPr>
        <sz val="10"/>
        <color rgb="FF000000"/>
        <rFont val="Arial"/>
        <family val="2"/>
      </rPr>
      <t>July 2009 onglyza 2</t>
    </r>
    <r>
      <rPr>
        <vertAlign val="superscript"/>
        <sz val="10"/>
        <color rgb="FF000000"/>
        <rFont val="Arial"/>
        <family val="2"/>
      </rPr>
      <t>nd</t>
    </r>
    <r>
      <rPr>
        <sz val="10"/>
        <color rgb="FF000000"/>
        <rFont val="Arial"/>
        <family val="2"/>
      </rPr>
      <t xml:space="preserve"> in class DPP4 (Januvia has grown right through launches, looks uninterrupted, but confounded)</t>
    </r>
  </si>
  <si>
    <r>
      <t>•</t>
    </r>
    <r>
      <rPr>
        <sz val="10"/>
        <color rgb="FF000000"/>
        <rFont val="Arial"/>
        <family val="2"/>
      </rPr>
      <t>Feb 2010 victoza launched (GLP1, in market definition, but injectable, not considered a direct competitor)</t>
    </r>
  </si>
  <si>
    <r>
      <t>•</t>
    </r>
    <r>
      <rPr>
        <sz val="10"/>
        <color rgb="FF000000"/>
        <rFont val="Arial"/>
        <family val="2"/>
      </rPr>
      <t>Mar 2010 David Graham of FDA says avandia should be taken off the market (peak 1.4MM Rx/mo, then 300k Rx/mo, not at near zero – a couple of months of sideways and down, then down)...can discern this avandia event in Januvia trend</t>
    </r>
  </si>
  <si>
    <r>
      <t>•</t>
    </r>
    <r>
      <rPr>
        <sz val="10"/>
        <color rgb="FF000000"/>
        <rFont val="Arial"/>
        <family val="2"/>
      </rPr>
      <t>Dec 2010 onglyza/metformin (combaglyze)...combaglyze uptake was slow at first, put force behind it in January (looks a lot like XR, maybe a little bit better)</t>
    </r>
  </si>
  <si>
    <r>
      <t>•</t>
    </r>
    <r>
      <rPr>
        <sz val="10"/>
        <color rgb="FF000000"/>
        <rFont val="Arial"/>
        <family val="2"/>
      </rPr>
      <t>May 2011 trejenga/lynaglyptin (DPP4) ... extraordinarily slow uptake (access seems to be the main barrier, largely undifferentiated, spins that a little better than the liver)...offering 50% - 60% discounts (had impact on our rates in commercial plans but not on volume)</t>
    </r>
  </si>
  <si>
    <r>
      <t>•</t>
    </r>
    <r>
      <rPr>
        <sz val="10"/>
        <color rgb="FF000000"/>
        <rFont val="Arial"/>
        <family val="2"/>
      </rPr>
      <t>Aug 2011 ... 2</t>
    </r>
    <r>
      <rPr>
        <vertAlign val="superscript"/>
        <sz val="10"/>
        <color rgb="FF000000"/>
        <rFont val="Arial"/>
        <family val="2"/>
      </rPr>
      <t>nd</t>
    </r>
    <r>
      <rPr>
        <sz val="10"/>
        <color rgb="FF000000"/>
        <rFont val="Arial"/>
        <family val="2"/>
      </rPr>
      <t xml:space="preserve"> TZD event, the actos label change (bladder cancer warning)...we accelerated investment in promo/direct sales messaging (coming into 2012 roaring along as a result) .... Largely played out 6-9 months later (switching from actos ramps up during this period and then ramps back down to pre-event levels)</t>
    </r>
  </si>
  <si>
    <r>
      <t>•</t>
    </r>
    <r>
      <rPr>
        <sz val="10"/>
        <color rgb="FF000000"/>
        <rFont val="Arial"/>
        <family val="2"/>
      </rPr>
      <t>Nov 2011 ... Juvisync launch (probably opened some doors, something new) ... But now expectations are $2MM/year-ish</t>
    </r>
  </si>
  <si>
    <r>
      <t>•</t>
    </r>
    <r>
      <rPr>
        <sz val="10"/>
        <color rgb="FF000000"/>
        <rFont val="Arial"/>
        <family val="2"/>
      </rPr>
      <t>Feb 2012:</t>
    </r>
  </si>
  <si>
    <r>
      <t>•</t>
    </r>
    <r>
      <rPr>
        <sz val="10"/>
        <color rgb="FF000000"/>
        <rFont val="Arial"/>
        <family val="2"/>
      </rPr>
      <t>1 Janumet XR</t>
    </r>
  </si>
  <si>
    <r>
      <t>•</t>
    </r>
    <r>
      <rPr>
        <sz val="10"/>
        <color rgb="FF000000"/>
        <rFont val="Arial"/>
        <family val="2"/>
      </rPr>
      <t>2 genta/duetto (tragenta/metformin)</t>
    </r>
  </si>
  <si>
    <r>
      <t>•</t>
    </r>
    <r>
      <rPr>
        <sz val="10"/>
        <color rgb="FF000000"/>
        <rFont val="Arial"/>
        <family val="2"/>
      </rPr>
      <t>3 bydureon (byetta)...anecdotally, some practices may go from metformin to injectable, but most practices go to 2</t>
    </r>
    <r>
      <rPr>
        <vertAlign val="superscript"/>
        <sz val="10"/>
        <color rgb="FF000000"/>
        <rFont val="Arial"/>
        <family val="2"/>
      </rPr>
      <t>nd</t>
    </r>
    <r>
      <rPr>
        <sz val="10"/>
        <color rgb="FF000000"/>
        <rFont val="Arial"/>
        <family val="2"/>
      </rPr>
      <t xml:space="preserve"> line oral before injectable</t>
    </r>
  </si>
  <si>
    <r>
      <t>•</t>
    </r>
    <r>
      <rPr>
        <sz val="10"/>
        <color rgb="FF000000"/>
        <rFont val="Arial"/>
        <family val="2"/>
      </rPr>
      <t xml:space="preserve">Aug 2012 actos off patent (was in a rapid decline, went generic, still declining, but may slow decline - $4/mo) 1.5MM Rx/mo now at 600k (92% generic) </t>
    </r>
  </si>
  <si>
    <r>
      <t>•</t>
    </r>
    <r>
      <rPr>
        <sz val="10"/>
        <color rgb="FF000000"/>
        <rFont val="Arial"/>
        <family val="2"/>
      </rPr>
      <t>DPP4 Aloglyptin approved in January, expected launch in June (largely undifferentiated, maybe small efficacy downside, not a huge threat)</t>
    </r>
  </si>
  <si>
    <r>
      <t>•</t>
    </r>
    <r>
      <rPr>
        <sz val="10"/>
        <color rgb="FF000000"/>
        <rFont val="Arial"/>
        <family val="2"/>
      </rPr>
      <t>SGLT2, first expected in April (invokana ... J&amp;J) ... This class plucked the Januvia development team out of Merck and shows almost twice as efficacious vs. Januvia at the highest dose (studied in a third line setting...patient had to be already have used SUs for X # of years)...SUs burn out pancreas beta cells... (other places to shoot at this product, essentially you dump glucose into urine, along with that comes higher risk of UTI, genital infections)...and an LDL increase seen in patients (not insignificant...CV outcomes trial used interim data to help filing...what’s in the label remains to be seen...trial is called “CANVAS”) (PDUFA date last week of March)...message testing now (by end of year combo with metformin is expected)...biggest threat may be in 2014</t>
    </r>
  </si>
  <si>
    <r>
      <t>•</t>
    </r>
    <r>
      <rPr>
        <sz val="10"/>
        <color rgb="FF000000"/>
        <rFont val="Arial"/>
        <family val="2"/>
      </rPr>
      <t xml:space="preserve">3 more GLP1s, 2 more SGLTs in 2014 and beyond </t>
    </r>
  </si>
  <si>
    <r>
      <t>•</t>
    </r>
    <r>
      <rPr>
        <sz val="10"/>
        <color rgb="FF000000"/>
        <rFont val="Arial"/>
        <family val="2"/>
      </rPr>
      <t xml:space="preserve">Januvia has a similar trial for end of 14 (called TECOS) </t>
    </r>
  </si>
  <si>
    <t>Correlations</t>
  </si>
  <si>
    <t>Qtrly Data: 2011_Q1 to 2012_Q2</t>
  </si>
  <si>
    <t>Univariate Simple Statistics</t>
  </si>
  <si>
    <t>Column</t>
  </si>
  <si>
    <t>DF</t>
  </si>
  <si>
    <t>Mean</t>
  </si>
  <si>
    <t>Std Dev</t>
  </si>
  <si>
    <t>Sum</t>
  </si>
  <si>
    <t>Minimum</t>
  </si>
  <si>
    <t>Maximum</t>
  </si>
  <si>
    <t xml:space="preserve"> </t>
  </si>
  <si>
    <t>Correlation Color Map</t>
  </si>
  <si>
    <t>Standardized Values</t>
  </si>
  <si>
    <t>Standardized Distance from NRx_NPA</t>
  </si>
  <si>
    <t>Total Distance</t>
  </si>
  <si>
    <t>* Note: Ranks obtained through distance match is same as obtained through correlations</t>
  </si>
  <si>
    <t>Rank*</t>
  </si>
  <si>
    <t>From Brand Team (Gail Boyden)</t>
  </si>
  <si>
    <t>Units</t>
  </si>
  <si>
    <t>2012 Total</t>
  </si>
  <si>
    <t>JANUVIA</t>
  </si>
  <si>
    <t>100 mg</t>
  </si>
  <si>
    <t>JANUMET</t>
  </si>
  <si>
    <t>50/500</t>
  </si>
  <si>
    <t>50/1000</t>
  </si>
  <si>
    <t>JANUMET XR</t>
  </si>
  <si>
    <t>100/1000</t>
  </si>
  <si>
    <t>JUVISYNC</t>
  </si>
  <si>
    <t>100/20</t>
  </si>
  <si>
    <t>100/40</t>
  </si>
  <si>
    <t>TOTAL Units</t>
  </si>
  <si>
    <t>$$$Dollars</t>
  </si>
  <si>
    <t>TOTAL $</t>
  </si>
  <si>
    <t>2013 Total</t>
  </si>
  <si>
    <t>Januvia 100mg</t>
  </si>
  <si>
    <t>Janumet 50/100</t>
  </si>
  <si>
    <t>Janumet 50/1000</t>
  </si>
  <si>
    <t>Janumet XR 50/1000</t>
  </si>
  <si>
    <t>Janumet XR 100/1000</t>
  </si>
  <si>
    <t>Juvisync 100/20</t>
  </si>
  <si>
    <t>Juvisync 100/40</t>
  </si>
  <si>
    <t>2012_Total</t>
  </si>
  <si>
    <t>2013_Total</t>
  </si>
  <si>
    <t>Janumet ALL</t>
  </si>
  <si>
    <t>2012_Q1 * 4</t>
  </si>
  <si>
    <t>Quarterly UNITS</t>
  </si>
  <si>
    <t>Quarterly $</t>
  </si>
  <si>
    <t>Grand Total JAN/JMT</t>
  </si>
  <si>
    <t>Correlations from 2009 to 2012 promotions adstocks (note: 2009 and 2010 are inferred and not real).</t>
  </si>
  <si>
    <t>SCI_1_DISEASE_TREATMENT_RSCRS</t>
  </si>
  <si>
    <t>SCI_1_PRODUCT_PROMO_RESOURCES</t>
  </si>
  <si>
    <t>SCI_2_ADVERTISING_PROGRAMS</t>
  </si>
  <si>
    <t>SCI_2_MCM_CAMPAIGN_EXECUTION</t>
  </si>
  <si>
    <t>SCI_3_LECTURE_PROGRAMS</t>
  </si>
  <si>
    <t>SCI_3_MMFS</t>
  </si>
  <si>
    <t>SCI_6_COUPONS_VOUCHERS</t>
  </si>
  <si>
    <t>SCI_6_PRODUCT_SAMPLES</t>
  </si>
  <si>
    <t>SCI_6_SAMPLES_DIST_FULFILLMENT</t>
  </si>
  <si>
    <t>SCI_DIRECT</t>
  </si>
  <si>
    <t>Media_DRF</t>
  </si>
  <si>
    <t>STK1_SC_1_DTRS</t>
  </si>
  <si>
    <t>STK1_SC_1_PPRS</t>
  </si>
  <si>
    <t>STK1_SC_2_AP</t>
  </si>
  <si>
    <t>STK1_SC_2_MCM_CE</t>
  </si>
  <si>
    <t>STK1_SC_3_LPS</t>
  </si>
  <si>
    <t>STK1_SC_3_MMFS</t>
  </si>
  <si>
    <t>STK1_SC_6_CV</t>
  </si>
  <si>
    <t>STK1_SC_6_PS</t>
  </si>
  <si>
    <t>STK1_SC_6_SAMFUL</t>
  </si>
  <si>
    <t>STK1_TOTAL_C</t>
  </si>
  <si>
    <t>STK1_SC_DIRECT</t>
  </si>
  <si>
    <t>STK1_DETAILS</t>
  </si>
  <si>
    <t>STK1_SAMPLES</t>
  </si>
  <si>
    <t>STK1_MEDIA_DRF</t>
  </si>
  <si>
    <t>Rank w.r.t NRx</t>
  </si>
  <si>
    <t>Correlations from 2010 to 2012 promotions adstocks</t>
  </si>
  <si>
    <t>Programs</t>
  </si>
  <si>
    <t>Estimate</t>
  </si>
  <si>
    <t>Average $ per Month</t>
  </si>
  <si>
    <t>Average Units per Month</t>
  </si>
  <si>
    <t>% Contribution</t>
  </si>
  <si>
    <t>Total Incr. NRx</t>
  </si>
  <si>
    <t>Variable</t>
  </si>
  <si>
    <t>Stock 2009 to 2012 MEANS</t>
  </si>
  <si>
    <t>Stock 2011 to 2012 MEANS</t>
  </si>
  <si>
    <t>Stocks 2009-2012</t>
  </si>
  <si>
    <t>ALL Others</t>
  </si>
  <si>
    <t>Details Adstk (units)</t>
  </si>
  <si>
    <t>Samples Adstk (7DOT)</t>
  </si>
  <si>
    <t>Promo Resources Adstk ($)</t>
  </si>
  <si>
    <t>Promo Samples Adstk ($)</t>
  </si>
  <si>
    <t>Vocher/Coupons Adstk  ($)</t>
  </si>
  <si>
    <t>Media Adstk ($)</t>
  </si>
  <si>
    <t>MMF Adstk ($)</t>
  </si>
  <si>
    <t>MCM Adstk ($)</t>
  </si>
  <si>
    <t>Disease Resources Adstk ($)</t>
  </si>
  <si>
    <t>NRx NPA (Units)</t>
  </si>
  <si>
    <t>Advt. Programs Adstock ($)</t>
  </si>
  <si>
    <t>Spend per unit</t>
  </si>
  <si>
    <t>P value</t>
  </si>
  <si>
    <t>Stocks 2011-2012</t>
  </si>
  <si>
    <t xml:space="preserve">Janumet </t>
  </si>
  <si>
    <t xml:space="preserve">Janumet XR </t>
  </si>
  <si>
    <t xml:space="preserve">Juvisync </t>
  </si>
  <si>
    <t>QUARTERLY average Share for Branded Agent NRX share chart</t>
  </si>
  <si>
    <t>Total OAD's + GLP-1</t>
  </si>
  <si>
    <t>2009-Q1</t>
  </si>
  <si>
    <t>2009-Q2</t>
  </si>
  <si>
    <t>2009-Q3</t>
  </si>
  <si>
    <t>2009-Q4</t>
  </si>
  <si>
    <t>2010-Q1</t>
  </si>
  <si>
    <t>2010-Q2</t>
  </si>
  <si>
    <t>2010-Q3</t>
  </si>
  <si>
    <t>2010-Q4</t>
  </si>
  <si>
    <t>2011-Q1</t>
  </si>
  <si>
    <t>2011-Q2</t>
  </si>
  <si>
    <t>2011-Q3</t>
  </si>
  <si>
    <t>2011-Q4</t>
  </si>
  <si>
    <t>2012-Q1</t>
  </si>
  <si>
    <t>2012-Q2</t>
  </si>
  <si>
    <t>2012-Q3</t>
  </si>
  <si>
    <t>2012-Q4</t>
  </si>
  <si>
    <t>ACTOS</t>
  </si>
  <si>
    <t>AVANDIA</t>
  </si>
  <si>
    <t>ACTOPLUS MET</t>
  </si>
  <si>
    <t>AVANDAMET</t>
  </si>
  <si>
    <t>AVANDARYL</t>
  </si>
  <si>
    <t>DPP4 MONO</t>
  </si>
  <si>
    <t>ONGLYZA</t>
  </si>
  <si>
    <t>TRADJENTA</t>
  </si>
  <si>
    <t>BYETTA</t>
  </si>
  <si>
    <t>DUETACT</t>
  </si>
  <si>
    <t>BIG CLASS</t>
  </si>
  <si>
    <t>SFU CLASS</t>
  </si>
  <si>
    <t>KOMBIGLYZE XR</t>
  </si>
  <si>
    <t>MRK DIAB FRANCHISE</t>
  </si>
  <si>
    <t>VICTOZA 2-PAK</t>
  </si>
  <si>
    <t>VICTOZA 3-PAK</t>
  </si>
  <si>
    <t>VICTOZA</t>
  </si>
  <si>
    <t>ACTOS FAMILY</t>
  </si>
  <si>
    <t>DPP4 (Mono+FDC)</t>
  </si>
  <si>
    <t>TZD (Mono+FDC)</t>
  </si>
  <si>
    <t>SU (Mono + FDC)</t>
  </si>
  <si>
    <t>JENTADUETO</t>
  </si>
  <si>
    <t>BYDUREON</t>
  </si>
  <si>
    <t>JANUMET FAMILY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</si>
</sst>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mmm\-yyyy"/>
    <numFmt numFmtId="165" formatCode="_(* #,##0_);_(* \(#,##0\);_(* &quot;-&quot;??_);_(@_)"/>
    <numFmt numFmtId="166" formatCode="_(&quot;$&quot;* #,##0_);_(&quot;$&quot;* \(#,##0\);_(&quot;$&quot;* &quot;-&quot;??_);_(@_)"/>
    <numFmt numFmtId="167" formatCode="0.0"/>
  </numFmts>
  <fonts count="5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sz val="9"/>
      <color theme="5" tint="-0.499984740745262"/>
      <name val="Calibri"/>
      <family val="2"/>
      <scheme val="minor"/>
    </font>
    <font>
      <b/>
      <sz val="10"/>
      <color theme="5" tint="-0.499984740745262"/>
      <name val="Calibri"/>
      <family val="2"/>
      <scheme val="minor"/>
    </font>
    <font>
      <sz val="9"/>
      <color rgb="FFC00000"/>
      <name val="Calibri"/>
      <family val="2"/>
      <scheme val="minor"/>
    </font>
    <font>
      <sz val="10"/>
      <color rgb="FF000000"/>
      <name val="Arial"/>
      <family val="2"/>
    </font>
    <font>
      <vertAlign val="superscript"/>
      <sz val="10"/>
      <color rgb="FF000000"/>
      <name val="Arial"/>
      <family val="2"/>
    </font>
    <font>
      <b/>
      <sz val="10"/>
      <color rgb="FF000000"/>
      <name val="Arial"/>
      <family val="2"/>
    </font>
    <font>
      <b/>
      <sz val="11"/>
      <color rgb="FFFF0000"/>
      <name val="Calibri"/>
      <family val="2"/>
      <scheme val="minor"/>
    </font>
    <font>
      <b/>
      <sz val="10"/>
      <color rgb="FFFF0000"/>
      <name val="Calibri"/>
      <family val="2"/>
      <scheme val="minor"/>
    </font>
    <font>
      <sz val="10"/>
      <name val="Arial"/>
      <family val="2"/>
    </font>
    <font>
      <sz val="8"/>
      <name val="Arial"/>
      <family val="2"/>
    </font>
    <font>
      <b/>
      <sz val="8"/>
      <color indexed="9"/>
      <name val="Arial"/>
      <family val="2"/>
    </font>
    <font>
      <b/>
      <sz val="8"/>
      <name val="Arial"/>
      <family val="2"/>
    </font>
    <font>
      <sz val="8"/>
      <name val="Arial"/>
      <family val="2"/>
    </font>
    <font>
      <u/>
      <sz val="10"/>
      <color indexed="12"/>
      <name val="Arial"/>
      <family val="2"/>
    </font>
    <font>
      <b/>
      <sz val="8"/>
      <color indexed="9"/>
      <name val="Arial"/>
      <family val="2"/>
    </font>
    <font>
      <b/>
      <sz val="10"/>
      <name val="Arial"/>
      <family val="2"/>
    </font>
    <font>
      <b/>
      <sz val="8"/>
      <name val="Arial"/>
      <family val="2"/>
    </font>
    <font>
      <b/>
      <i/>
      <sz val="8"/>
      <name val="Arial"/>
      <family val="2"/>
    </font>
    <font>
      <b/>
      <sz val="10"/>
      <name val="Arial"/>
      <family val="2"/>
    </font>
    <font>
      <u/>
      <sz val="8"/>
      <name val="Arial"/>
      <family val="2"/>
    </font>
    <font>
      <i/>
      <sz val="8"/>
      <name val="Arial"/>
      <family val="2"/>
    </font>
    <font>
      <u/>
      <sz val="8"/>
      <color indexed="12"/>
      <name val="Arial"/>
      <family val="2"/>
    </font>
    <font>
      <b/>
      <i/>
      <sz val="11"/>
      <color theme="1"/>
      <name val="Calibri"/>
      <family val="2"/>
      <scheme val="minor"/>
    </font>
    <font>
      <b/>
      <sz val="10"/>
      <color rgb="FFC00000"/>
      <name val="Calibri"/>
      <family val="2"/>
      <scheme val="minor"/>
    </font>
    <font>
      <sz val="10"/>
      <color rgb="FF000000"/>
      <name val="Calibri"/>
      <family val="2"/>
      <scheme val="minor"/>
    </font>
    <font>
      <sz val="11"/>
      <color rgb="FFC00000"/>
      <name val="Calibri"/>
      <family val="2"/>
      <scheme val="minor"/>
    </font>
    <font>
      <i/>
      <sz val="11"/>
      <color theme="1"/>
      <name val="Calibri"/>
      <family val="2"/>
      <scheme val="minor"/>
    </font>
    <font>
      <b/>
      <sz val="11"/>
      <color rgb="FFC00000"/>
      <name val="Calibri"/>
      <family val="2"/>
      <scheme val="minor"/>
    </font>
    <font>
      <b/>
      <sz val="10"/>
      <color indexed="10"/>
      <name val="Arial"/>
      <family val="2"/>
    </font>
    <font>
      <b/>
      <sz val="12"/>
      <color indexed="10"/>
      <name val="Arial"/>
      <family val="2"/>
    </font>
    <font>
      <b/>
      <sz val="10"/>
      <color indexed="12"/>
      <name val="Arial"/>
      <family val="2"/>
    </font>
    <font>
      <b/>
      <sz val="10"/>
      <color indexed="8"/>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indexed="62"/>
        <bgColor indexed="64"/>
      </patternFill>
    </fill>
    <fill>
      <patternFill patternType="solid">
        <fgColor theme="5" tint="0.79998168889431442"/>
        <bgColor indexed="64"/>
      </patternFill>
    </fill>
    <fill>
      <patternFill patternType="solid">
        <fgColor indexed="13"/>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rgb="FFC1C1C1"/>
      </left>
      <right/>
      <top/>
      <bottom/>
      <diagonal/>
    </border>
    <border>
      <left style="medium">
        <color rgb="FFC1C1C1"/>
      </left>
      <right style="medium">
        <color rgb="FFC1C1C1"/>
      </right>
      <top style="thin">
        <color indexed="64"/>
      </top>
      <bottom/>
      <diagonal/>
    </border>
    <border>
      <left style="medium">
        <color rgb="FFC1C1C1"/>
      </left>
      <right style="medium">
        <color rgb="FFC1C1C1"/>
      </right>
      <top/>
      <bottom/>
      <diagonal/>
    </border>
    <border>
      <left style="medium">
        <color rgb="FFC1C1C1"/>
      </left>
      <right style="medium">
        <color rgb="FFC1C1C1"/>
      </right>
      <top/>
      <bottom style="medium">
        <color rgb="FFC1C1C1"/>
      </bottom>
      <diagonal/>
    </border>
    <border>
      <left style="medium">
        <color rgb="FFC1C1C1"/>
      </left>
      <right style="medium">
        <color rgb="FFC1C1C1"/>
      </right>
      <top style="thin">
        <color indexed="64"/>
      </top>
      <bottom style="thin">
        <color indexed="64"/>
      </bottom>
      <diagonal/>
    </border>
    <border>
      <left style="medium">
        <color rgb="FFC1C1C1"/>
      </left>
      <right style="medium">
        <color rgb="FFC1C1C1"/>
      </right>
      <top/>
      <bottom style="thin">
        <color indexed="64"/>
      </bottom>
      <diagonal/>
    </border>
    <border>
      <left/>
      <right/>
      <top style="thin">
        <color indexed="64"/>
      </top>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29" fillId="0" borderId="0"/>
    <xf numFmtId="43" fontId="29" fillId="0" borderId="0" applyFont="0" applyFill="0" applyBorder="0" applyAlignment="0" applyProtection="0"/>
    <xf numFmtId="44" fontId="29" fillId="0" borderId="0" applyFont="0" applyFill="0" applyBorder="0" applyAlignment="0" applyProtection="0"/>
    <xf numFmtId="0" fontId="34" fillId="0" borderId="0" applyNumberFormat="0" applyFill="0" applyBorder="0" applyAlignment="0" applyProtection="0">
      <alignment vertical="top"/>
      <protection locked="0"/>
    </xf>
    <xf numFmtId="0" fontId="29" fillId="0" borderId="0" applyNumberFormat="0" applyFill="0" applyBorder="0" applyAlignment="0" applyProtection="0"/>
    <xf numFmtId="9" fontId="1" fillId="0" borderId="0" applyFont="0" applyFill="0" applyBorder="0" applyAlignment="0" applyProtection="0"/>
  </cellStyleXfs>
  <cellXfs count="178">
    <xf numFmtId="0" fontId="0" fillId="0" borderId="0" xfId="0"/>
    <xf numFmtId="3" fontId="16" fillId="0" borderId="11" xfId="0" applyNumberFormat="1" applyFont="1" applyBorder="1" applyAlignment="1">
      <alignment horizontal="center" vertical="top" wrapText="1"/>
    </xf>
    <xf numFmtId="3" fontId="16" fillId="0" borderId="12" xfId="0" applyNumberFormat="1" applyFont="1" applyBorder="1" applyAlignment="1">
      <alignment horizontal="center" vertical="top" wrapText="1"/>
    </xf>
    <xf numFmtId="3" fontId="16" fillId="0" borderId="13" xfId="0" applyNumberFormat="1" applyFont="1" applyBorder="1" applyAlignment="1">
      <alignment horizontal="center" vertical="top" wrapText="1"/>
    </xf>
    <xf numFmtId="3" fontId="0" fillId="0" borderId="14" xfId="0" applyNumberFormat="1" applyBorder="1" applyAlignment="1">
      <alignment vertical="top" wrapText="1"/>
    </xf>
    <xf numFmtId="3" fontId="0" fillId="0" borderId="10" xfId="0" applyNumberFormat="1" applyBorder="1" applyAlignment="1">
      <alignment vertical="top" wrapText="1"/>
    </xf>
    <xf numFmtId="3" fontId="0" fillId="0" borderId="15" xfId="0" applyNumberFormat="1" applyBorder="1" applyAlignment="1">
      <alignment vertical="top" wrapText="1"/>
    </xf>
    <xf numFmtId="3" fontId="0" fillId="0" borderId="10" xfId="0" applyNumberFormat="1" applyBorder="1" applyAlignment="1">
      <alignment vertical="top"/>
    </xf>
    <xf numFmtId="3" fontId="0" fillId="0" borderId="16" xfId="0" applyNumberFormat="1" applyBorder="1" applyAlignment="1">
      <alignment vertical="top" wrapText="1"/>
    </xf>
    <xf numFmtId="3" fontId="0" fillId="0" borderId="17" xfId="0" applyNumberFormat="1" applyBorder="1" applyAlignment="1">
      <alignment vertical="top" wrapText="1"/>
    </xf>
    <xf numFmtId="3" fontId="0" fillId="0" borderId="18" xfId="0" applyNumberFormat="1" applyBorder="1" applyAlignment="1">
      <alignment vertical="top" wrapText="1"/>
    </xf>
    <xf numFmtId="0" fontId="19" fillId="0" borderId="0" xfId="0" applyFont="1" applyBorder="1"/>
    <xf numFmtId="3" fontId="19" fillId="0" borderId="20" xfId="0" applyNumberFormat="1" applyFont="1" applyBorder="1" applyAlignment="1">
      <alignment horizontal="left" vertical="top" wrapText="1"/>
    </xf>
    <xf numFmtId="3" fontId="19" fillId="0" borderId="20" xfId="0" applyNumberFormat="1" applyFont="1" applyBorder="1" applyAlignment="1">
      <alignment vertical="top" wrapText="1"/>
    </xf>
    <xf numFmtId="3" fontId="19" fillId="0" borderId="21" xfId="0" applyNumberFormat="1" applyFont="1" applyBorder="1" applyAlignment="1">
      <alignment horizontal="left" vertical="top" wrapText="1"/>
    </xf>
    <xf numFmtId="3" fontId="19" fillId="0" borderId="21" xfId="0" applyNumberFormat="1" applyFont="1" applyBorder="1" applyAlignment="1">
      <alignment vertical="top" wrapText="1"/>
    </xf>
    <xf numFmtId="3" fontId="19" fillId="0" borderId="21" xfId="0" applyNumberFormat="1" applyFont="1" applyBorder="1" applyAlignment="1">
      <alignment vertical="top"/>
    </xf>
    <xf numFmtId="3" fontId="19" fillId="0" borderId="22" xfId="0" applyNumberFormat="1" applyFont="1" applyBorder="1" applyAlignment="1">
      <alignment horizontal="left" vertical="top" wrapText="1"/>
    </xf>
    <xf numFmtId="3" fontId="19" fillId="0" borderId="22" xfId="0" applyNumberFormat="1" applyFont="1" applyBorder="1" applyAlignment="1">
      <alignment vertical="top" wrapText="1"/>
    </xf>
    <xf numFmtId="3" fontId="19" fillId="0" borderId="23" xfId="0" applyNumberFormat="1" applyFont="1" applyBorder="1" applyAlignment="1">
      <alignment horizontal="left" vertical="top" wrapText="1"/>
    </xf>
    <xf numFmtId="3" fontId="19" fillId="0" borderId="23" xfId="0" applyNumberFormat="1" applyFont="1" applyBorder="1" applyAlignment="1">
      <alignment vertical="top" wrapText="1"/>
    </xf>
    <xf numFmtId="3" fontId="18" fillId="33" borderId="19" xfId="0" applyNumberFormat="1" applyFont="1" applyFill="1" applyBorder="1" applyAlignment="1">
      <alignment horizontal="center" vertical="center" wrapText="1"/>
    </xf>
    <xf numFmtId="3" fontId="18" fillId="34" borderId="21" xfId="0" applyNumberFormat="1" applyFont="1" applyFill="1" applyBorder="1" applyAlignment="1">
      <alignment horizontal="left" vertical="top" wrapText="1"/>
    </xf>
    <xf numFmtId="3" fontId="19" fillId="34" borderId="21" xfId="0" applyNumberFormat="1" applyFont="1" applyFill="1" applyBorder="1" applyAlignment="1">
      <alignment vertical="top" wrapText="1"/>
    </xf>
    <xf numFmtId="3" fontId="18" fillId="35" borderId="21" xfId="0" applyNumberFormat="1" applyFont="1" applyFill="1" applyBorder="1" applyAlignment="1">
      <alignment horizontal="left" vertical="top" wrapText="1"/>
    </xf>
    <xf numFmtId="3" fontId="19" fillId="35" borderId="21" xfId="0" applyNumberFormat="1" applyFont="1" applyFill="1" applyBorder="1" applyAlignment="1">
      <alignment vertical="top" wrapText="1"/>
    </xf>
    <xf numFmtId="10" fontId="19" fillId="35" borderId="21" xfId="0" applyNumberFormat="1" applyFont="1" applyFill="1" applyBorder="1" applyAlignment="1">
      <alignment vertical="top" wrapText="1"/>
    </xf>
    <xf numFmtId="3" fontId="19" fillId="35" borderId="21" xfId="0" applyNumberFormat="1" applyFont="1" applyFill="1" applyBorder="1" applyAlignment="1">
      <alignment horizontal="left" vertical="top" wrapText="1"/>
    </xf>
    <xf numFmtId="3" fontId="18" fillId="34" borderId="24" xfId="0" applyNumberFormat="1" applyFont="1" applyFill="1" applyBorder="1" applyAlignment="1">
      <alignment horizontal="left" vertical="top" wrapText="1"/>
    </xf>
    <xf numFmtId="3" fontId="20" fillId="34" borderId="21" xfId="0" applyNumberFormat="1" applyFont="1" applyFill="1" applyBorder="1"/>
    <xf numFmtId="3" fontId="20" fillId="34" borderId="24" xfId="0" applyNumberFormat="1" applyFont="1" applyFill="1" applyBorder="1"/>
    <xf numFmtId="3" fontId="20" fillId="36" borderId="21" xfId="0" applyNumberFormat="1" applyFont="1" applyFill="1" applyBorder="1"/>
    <xf numFmtId="3" fontId="20" fillId="36" borderId="22" xfId="0" applyNumberFormat="1" applyFont="1" applyFill="1" applyBorder="1"/>
    <xf numFmtId="3" fontId="18" fillId="37" borderId="21" xfId="0" applyNumberFormat="1" applyFont="1" applyFill="1" applyBorder="1" applyAlignment="1">
      <alignment horizontal="left" vertical="top" wrapText="1"/>
    </xf>
    <xf numFmtId="3" fontId="19" fillId="37" borderId="21" xfId="0" applyNumberFormat="1" applyFont="1" applyFill="1" applyBorder="1" applyAlignment="1">
      <alignment horizontal="left" vertical="top" wrapText="1"/>
    </xf>
    <xf numFmtId="3" fontId="20" fillId="37" borderId="21" xfId="0" applyNumberFormat="1" applyFont="1" applyFill="1" applyBorder="1"/>
    <xf numFmtId="3" fontId="18" fillId="37" borderId="22" xfId="0" applyNumberFormat="1" applyFont="1" applyFill="1" applyBorder="1" applyAlignment="1">
      <alignment horizontal="left" vertical="top" wrapText="1"/>
    </xf>
    <xf numFmtId="3" fontId="19" fillId="37" borderId="22" xfId="0" applyNumberFormat="1" applyFont="1" applyFill="1" applyBorder="1" applyAlignment="1">
      <alignment horizontal="left" vertical="top" wrapText="1"/>
    </xf>
    <xf numFmtId="3" fontId="20" fillId="37" borderId="22" xfId="0" applyNumberFormat="1" applyFont="1" applyFill="1" applyBorder="1"/>
    <xf numFmtId="3" fontId="18" fillId="36" borderId="21" xfId="0" applyNumberFormat="1" applyFont="1" applyFill="1" applyBorder="1" applyAlignment="1">
      <alignment horizontal="left" vertical="top" wrapText="1"/>
    </xf>
    <xf numFmtId="3" fontId="18" fillId="36" borderId="22" xfId="0" applyNumberFormat="1" applyFont="1" applyFill="1" applyBorder="1" applyAlignment="1">
      <alignment horizontal="left" vertical="top" wrapText="1"/>
    </xf>
    <xf numFmtId="0" fontId="14" fillId="0" borderId="0" xfId="0" applyFont="1"/>
    <xf numFmtId="3" fontId="18" fillId="33" borderId="21" xfId="0" applyNumberFormat="1" applyFont="1" applyFill="1" applyBorder="1" applyAlignment="1">
      <alignment horizontal="center" vertical="center" wrapText="1"/>
    </xf>
    <xf numFmtId="3" fontId="21" fillId="34" borderId="21" xfId="0" applyNumberFormat="1" applyFont="1" applyFill="1" applyBorder="1"/>
    <xf numFmtId="3" fontId="21" fillId="34" borderId="24" xfId="0" applyNumberFormat="1" applyFont="1" applyFill="1" applyBorder="1"/>
    <xf numFmtId="3" fontId="21" fillId="36" borderId="21" xfId="0" applyNumberFormat="1" applyFont="1" applyFill="1" applyBorder="1"/>
    <xf numFmtId="3" fontId="21" fillId="36" borderId="22" xfId="0" applyNumberFormat="1" applyFont="1" applyFill="1" applyBorder="1"/>
    <xf numFmtId="3" fontId="21" fillId="37" borderId="21" xfId="0" applyNumberFormat="1" applyFont="1" applyFill="1" applyBorder="1"/>
    <xf numFmtId="3" fontId="21" fillId="37" borderId="22" xfId="0" applyNumberFormat="1" applyFont="1" applyFill="1" applyBorder="1"/>
    <xf numFmtId="3" fontId="22" fillId="33" borderId="19" xfId="0" applyNumberFormat="1" applyFont="1" applyFill="1" applyBorder="1" applyAlignment="1">
      <alignment horizontal="center" vertical="center" wrapText="1"/>
    </xf>
    <xf numFmtId="9" fontId="20" fillId="34" borderId="21" xfId="0" applyNumberFormat="1" applyFont="1" applyFill="1" applyBorder="1"/>
    <xf numFmtId="9" fontId="20" fillId="34" borderId="24" xfId="0" applyNumberFormat="1" applyFont="1" applyFill="1" applyBorder="1"/>
    <xf numFmtId="9" fontId="20" fillId="36" borderId="21" xfId="0" applyNumberFormat="1" applyFont="1" applyFill="1" applyBorder="1"/>
    <xf numFmtId="9" fontId="20" fillId="36" borderId="22" xfId="0" applyNumberFormat="1" applyFont="1" applyFill="1" applyBorder="1"/>
    <xf numFmtId="9" fontId="20" fillId="37" borderId="21" xfId="0" applyNumberFormat="1" applyFont="1" applyFill="1" applyBorder="1"/>
    <xf numFmtId="9" fontId="20" fillId="37" borderId="22" xfId="0" applyNumberFormat="1" applyFont="1" applyFill="1" applyBorder="1"/>
    <xf numFmtId="3" fontId="23" fillId="34" borderId="21" xfId="0" applyNumberFormat="1" applyFont="1" applyFill="1" applyBorder="1"/>
    <xf numFmtId="3" fontId="23" fillId="34" borderId="24" xfId="0" applyNumberFormat="1" applyFont="1" applyFill="1" applyBorder="1"/>
    <xf numFmtId="3" fontId="23" fillId="36" borderId="21" xfId="0" applyNumberFormat="1" applyFont="1" applyFill="1" applyBorder="1"/>
    <xf numFmtId="3" fontId="23" fillId="36" borderId="22" xfId="0" applyNumberFormat="1" applyFont="1" applyFill="1" applyBorder="1"/>
    <xf numFmtId="3" fontId="23" fillId="37" borderId="21" xfId="0" applyNumberFormat="1" applyFont="1" applyFill="1" applyBorder="1"/>
    <xf numFmtId="3" fontId="23" fillId="37" borderId="22" xfId="0" applyNumberFormat="1" applyFont="1" applyFill="1" applyBorder="1"/>
    <xf numFmtId="10" fontId="20" fillId="36" borderId="21" xfId="0" applyNumberFormat="1" applyFont="1" applyFill="1" applyBorder="1"/>
    <xf numFmtId="0" fontId="19" fillId="0" borderId="0" xfId="0" applyFont="1"/>
    <xf numFmtId="0" fontId="19" fillId="0" borderId="19" xfId="0" applyFont="1" applyBorder="1" applyAlignment="1">
      <alignment horizontal="left" vertical="center" wrapText="1" readingOrder="1"/>
    </xf>
    <xf numFmtId="0" fontId="19" fillId="0" borderId="19" xfId="0" applyFont="1" applyBorder="1" applyAlignment="1">
      <alignment horizontal="left" vertical="center" wrapText="1" indent="5" readingOrder="1"/>
    </xf>
    <xf numFmtId="0" fontId="24" fillId="0" borderId="19" xfId="0" applyFont="1" applyBorder="1" applyAlignment="1">
      <alignment horizontal="left" vertical="center" wrapText="1" readingOrder="1"/>
    </xf>
    <xf numFmtId="0" fontId="26" fillId="0" borderId="19" xfId="0" applyFont="1" applyBorder="1" applyAlignment="1">
      <alignment horizontal="left" vertical="center" readingOrder="1"/>
    </xf>
    <xf numFmtId="0" fontId="27" fillId="0" borderId="0" xfId="0" applyFont="1"/>
    <xf numFmtId="0" fontId="0" fillId="0" borderId="0" xfId="0" applyAlignment="1">
      <alignment wrapText="1"/>
    </xf>
    <xf numFmtId="11" fontId="0" fillId="0" borderId="0" xfId="0" applyNumberFormat="1"/>
    <xf numFmtId="3" fontId="18" fillId="33" borderId="25" xfId="0" applyNumberFormat="1" applyFont="1" applyFill="1" applyBorder="1" applyAlignment="1">
      <alignment horizontal="center" vertical="center" wrapText="1"/>
    </xf>
    <xf numFmtId="3" fontId="28" fillId="33" borderId="19" xfId="0" applyNumberFormat="1" applyFont="1" applyFill="1" applyBorder="1" applyAlignment="1">
      <alignment horizontal="center" vertical="center" wrapText="1"/>
    </xf>
    <xf numFmtId="0" fontId="14" fillId="38" borderId="19" xfId="0"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14" fillId="0" borderId="19" xfId="0" applyFont="1" applyBorder="1"/>
    <xf numFmtId="164" fontId="31" fillId="39" borderId="19" xfId="48" quotePrefix="1" applyNumberFormat="1" applyFont="1" applyFill="1" applyBorder="1" applyAlignment="1">
      <alignment horizontal="center" vertical="top"/>
    </xf>
    <xf numFmtId="165" fontId="35" fillId="39" borderId="19" xfId="45" applyNumberFormat="1" applyFont="1" applyFill="1" applyBorder="1" applyAlignment="1">
      <alignment horizontal="center" vertical="top"/>
    </xf>
    <xf numFmtId="165" fontId="30" fillId="0" borderId="0" xfId="45" applyNumberFormat="1" applyFont="1"/>
    <xf numFmtId="165" fontId="30" fillId="0" borderId="19" xfId="45" applyNumberFormat="1" applyFont="1" applyBorder="1"/>
    <xf numFmtId="166" fontId="30" fillId="0" borderId="19" xfId="46" applyNumberFormat="1" applyFont="1" applyBorder="1"/>
    <xf numFmtId="165" fontId="30" fillId="0" borderId="19" xfId="47" applyNumberFormat="1" applyFont="1" applyBorder="1" applyAlignment="1" applyProtection="1"/>
    <xf numFmtId="0" fontId="30" fillId="0" borderId="19" xfId="44" applyFont="1" applyBorder="1"/>
    <xf numFmtId="0" fontId="29" fillId="0" borderId="0" xfId="44" applyFont="1"/>
    <xf numFmtId="0" fontId="37" fillId="0" borderId="19" xfId="44" applyFont="1" applyBorder="1"/>
    <xf numFmtId="0" fontId="30" fillId="0" borderId="25" xfId="44" applyFont="1" applyBorder="1"/>
    <xf numFmtId="0" fontId="29" fillId="0" borderId="19" xfId="44" applyFont="1" applyBorder="1"/>
    <xf numFmtId="0" fontId="38" fillId="0" borderId="19" xfId="44" applyFont="1" applyBorder="1"/>
    <xf numFmtId="0" fontId="37" fillId="0" borderId="25" xfId="44" applyFont="1" applyBorder="1"/>
    <xf numFmtId="0" fontId="30" fillId="0" borderId="20" xfId="44" applyFont="1" applyBorder="1"/>
    <xf numFmtId="0" fontId="39" fillId="0" borderId="19" xfId="44" applyFont="1" applyBorder="1"/>
    <xf numFmtId="165" fontId="40" fillId="0" borderId="19" xfId="47" applyNumberFormat="1" applyFont="1" applyBorder="1" applyAlignment="1" applyProtection="1"/>
    <xf numFmtId="166" fontId="37" fillId="0" borderId="19" xfId="46" applyNumberFormat="1" applyFont="1" applyBorder="1"/>
    <xf numFmtId="165" fontId="41" fillId="0" borderId="19" xfId="45" applyNumberFormat="1" applyFont="1" applyBorder="1"/>
    <xf numFmtId="0" fontId="35" fillId="39" borderId="19" xfId="44" applyFont="1" applyFill="1" applyBorder="1"/>
    <xf numFmtId="164" fontId="35" fillId="39" borderId="19" xfId="48" quotePrefix="1" applyNumberFormat="1" applyFont="1" applyFill="1" applyBorder="1" applyAlignment="1">
      <alignment horizontal="center" vertical="top"/>
    </xf>
    <xf numFmtId="165" fontId="29" fillId="0" borderId="19" xfId="44" applyNumberFormat="1" applyFont="1" applyBorder="1"/>
    <xf numFmtId="165" fontId="33" fillId="0" borderId="19" xfId="47" applyNumberFormat="1" applyFont="1" applyBorder="1" applyAlignment="1" applyProtection="1"/>
    <xf numFmtId="0" fontId="31" fillId="39" borderId="19" xfId="0" applyFont="1" applyFill="1" applyBorder="1"/>
    <xf numFmtId="165" fontId="31" fillId="39" borderId="19" xfId="42" applyNumberFormat="1" applyFont="1" applyFill="1" applyBorder="1" applyAlignment="1">
      <alignment horizontal="center" vertical="top"/>
    </xf>
    <xf numFmtId="0" fontId="32" fillId="0" borderId="19" xfId="0" applyFont="1" applyBorder="1"/>
    <xf numFmtId="0" fontId="33" fillId="0" borderId="19" xfId="0" applyFont="1" applyBorder="1"/>
    <xf numFmtId="165" fontId="33" fillId="0" borderId="19" xfId="42" applyNumberFormat="1" applyFont="1" applyBorder="1"/>
    <xf numFmtId="0" fontId="33" fillId="0" borderId="20" xfId="0" applyFont="1" applyBorder="1"/>
    <xf numFmtId="0" fontId="36" fillId="0" borderId="19" xfId="0" applyFont="1" applyBorder="1"/>
    <xf numFmtId="3" fontId="33" fillId="0" borderId="19" xfId="43" applyNumberFormat="1" applyFont="1" applyBorder="1"/>
    <xf numFmtId="166" fontId="33" fillId="0" borderId="19" xfId="43" applyNumberFormat="1" applyFont="1" applyBorder="1"/>
    <xf numFmtId="166" fontId="32" fillId="0" borderId="19" xfId="43" applyNumberFormat="1" applyFont="1" applyBorder="1"/>
    <xf numFmtId="165" fontId="33" fillId="0" borderId="0" xfId="0" applyNumberFormat="1" applyFont="1"/>
    <xf numFmtId="165" fontId="42" fillId="0" borderId="0" xfId="47" applyNumberFormat="1" applyFont="1" applyAlignment="1" applyProtection="1"/>
    <xf numFmtId="0" fontId="0" fillId="33" borderId="19" xfId="0" applyFill="1" applyBorder="1" applyAlignment="1">
      <alignment wrapText="1"/>
    </xf>
    <xf numFmtId="0" fontId="0" fillId="35" borderId="21" xfId="0" applyFill="1" applyBorder="1"/>
    <xf numFmtId="3" fontId="0" fillId="35" borderId="21" xfId="0" applyNumberFormat="1" applyFill="1" applyBorder="1"/>
    <xf numFmtId="3" fontId="0" fillId="0" borderId="21" xfId="0" applyNumberFormat="1" applyBorder="1"/>
    <xf numFmtId="0" fontId="0" fillId="35" borderId="22" xfId="0" applyFill="1" applyBorder="1"/>
    <xf numFmtId="3" fontId="0" fillId="35" borderId="22" xfId="0" applyNumberFormat="1" applyFill="1" applyBorder="1"/>
    <xf numFmtId="3" fontId="0" fillId="40" borderId="21" xfId="0" applyNumberFormat="1" applyFill="1" applyBorder="1"/>
    <xf numFmtId="3" fontId="0" fillId="40" borderId="22" xfId="0" applyNumberFormat="1" applyFill="1" applyBorder="1"/>
    <xf numFmtId="3" fontId="16" fillId="40" borderId="21" xfId="0" applyNumberFormat="1" applyFont="1" applyFill="1" applyBorder="1"/>
    <xf numFmtId="0" fontId="0" fillId="40" borderId="19" xfId="0" applyFill="1" applyBorder="1"/>
    <xf numFmtId="3" fontId="0" fillId="40" borderId="19" xfId="0" applyNumberFormat="1" applyFill="1" applyBorder="1"/>
    <xf numFmtId="3" fontId="16" fillId="40" borderId="19" xfId="0" applyNumberFormat="1" applyFont="1" applyFill="1" applyBorder="1"/>
    <xf numFmtId="3" fontId="43" fillId="35" borderId="21" xfId="0" applyNumberFormat="1" applyFont="1" applyFill="1" applyBorder="1"/>
    <xf numFmtId="0" fontId="26" fillId="0" borderId="19" xfId="0" applyFont="1" applyBorder="1" applyAlignment="1">
      <alignment horizontal="center" vertical="top" wrapText="1"/>
    </xf>
    <xf numFmtId="2" fontId="19" fillId="0" borderId="30" xfId="0" applyNumberFormat="1" applyFont="1" applyBorder="1" applyAlignment="1">
      <alignment vertical="top" wrapText="1"/>
    </xf>
    <xf numFmtId="2" fontId="19" fillId="0" borderId="30" xfId="0" applyNumberFormat="1" applyFont="1" applyBorder="1" applyAlignment="1">
      <alignment vertical="top"/>
    </xf>
    <xf numFmtId="2" fontId="19" fillId="0" borderId="27" xfId="0" applyNumberFormat="1" applyFont="1" applyBorder="1" applyAlignment="1">
      <alignment vertical="top"/>
    </xf>
    <xf numFmtId="2" fontId="19" fillId="0" borderId="27" xfId="0" applyNumberFormat="1" applyFont="1" applyBorder="1" applyAlignment="1">
      <alignment vertical="top" wrapText="1"/>
    </xf>
    <xf numFmtId="2" fontId="19" fillId="0" borderId="28" xfId="0" applyNumberFormat="1" applyFont="1" applyBorder="1" applyAlignment="1">
      <alignment vertical="top"/>
    </xf>
    <xf numFmtId="2" fontId="19" fillId="0" borderId="28" xfId="0" applyNumberFormat="1" applyFont="1" applyBorder="1" applyAlignment="1">
      <alignment vertical="top" wrapText="1"/>
    </xf>
    <xf numFmtId="2" fontId="19" fillId="0" borderId="31" xfId="0" applyNumberFormat="1" applyFont="1" applyBorder="1" applyAlignment="1">
      <alignment vertical="top" wrapText="1"/>
    </xf>
    <xf numFmtId="2" fontId="19" fillId="0" borderId="31" xfId="0" applyNumberFormat="1" applyFont="1" applyBorder="1" applyAlignment="1">
      <alignment vertical="top"/>
    </xf>
    <xf numFmtId="2" fontId="19" fillId="0" borderId="29" xfId="0" applyNumberFormat="1" applyFont="1" applyBorder="1" applyAlignment="1">
      <alignment vertical="top" wrapText="1"/>
    </xf>
    <xf numFmtId="2" fontId="19" fillId="0" borderId="29" xfId="0" applyNumberFormat="1" applyFont="1" applyBorder="1" applyAlignment="1">
      <alignment vertical="top"/>
    </xf>
    <xf numFmtId="1" fontId="19" fillId="0" borderId="30" xfId="0" applyNumberFormat="1" applyFont="1" applyBorder="1" applyAlignment="1">
      <alignment vertical="top" wrapText="1"/>
    </xf>
    <xf numFmtId="1" fontId="19" fillId="0" borderId="27" xfId="0" applyNumberFormat="1" applyFont="1" applyBorder="1" applyAlignment="1">
      <alignment vertical="top"/>
    </xf>
    <xf numFmtId="1" fontId="19" fillId="0" borderId="28" xfId="0" applyNumberFormat="1" applyFont="1" applyBorder="1" applyAlignment="1">
      <alignment vertical="top"/>
    </xf>
    <xf numFmtId="1" fontId="19" fillId="0" borderId="28" xfId="0" applyNumberFormat="1" applyFont="1" applyBorder="1" applyAlignment="1">
      <alignment vertical="top" wrapText="1"/>
    </xf>
    <xf numFmtId="1" fontId="19" fillId="0" borderId="31" xfId="0" applyNumberFormat="1" applyFont="1" applyBorder="1" applyAlignment="1">
      <alignment vertical="top" wrapText="1"/>
    </xf>
    <xf numFmtId="1" fontId="19" fillId="0" borderId="29" xfId="0" applyNumberFormat="1" applyFont="1" applyBorder="1" applyAlignment="1">
      <alignment vertical="top" wrapText="1"/>
    </xf>
    <xf numFmtId="0" fontId="28" fillId="0" borderId="0" xfId="0" applyFont="1"/>
    <xf numFmtId="0" fontId="18" fillId="0" borderId="30" xfId="0" applyFont="1" applyBorder="1" applyAlignment="1">
      <alignment horizontal="left" vertical="top" wrapText="1"/>
    </xf>
    <xf numFmtId="0" fontId="18" fillId="0" borderId="27" xfId="0" applyFont="1" applyBorder="1" applyAlignment="1">
      <alignment horizontal="left" vertical="top" wrapText="1"/>
    </xf>
    <xf numFmtId="0" fontId="18" fillId="0" borderId="28" xfId="0" applyFont="1" applyBorder="1" applyAlignment="1">
      <alignment horizontal="left" vertical="top" wrapText="1"/>
    </xf>
    <xf numFmtId="0" fontId="18" fillId="0" borderId="31" xfId="0" applyFont="1" applyBorder="1" applyAlignment="1">
      <alignment horizontal="left" vertical="top" wrapText="1"/>
    </xf>
    <xf numFmtId="0" fontId="18" fillId="0" borderId="29" xfId="0" applyFont="1" applyBorder="1" applyAlignment="1">
      <alignment horizontal="left" vertical="top" wrapText="1"/>
    </xf>
    <xf numFmtId="0" fontId="16" fillId="0" borderId="0" xfId="0" applyFont="1"/>
    <xf numFmtId="0" fontId="5" fillId="0" borderId="0" xfId="0" applyFont="1"/>
    <xf numFmtId="0" fontId="44" fillId="0" borderId="0" xfId="0" applyFont="1"/>
    <xf numFmtId="0" fontId="45" fillId="0" borderId="0" xfId="0" applyFont="1" applyAlignment="1">
      <alignment vertical="top" wrapText="1"/>
    </xf>
    <xf numFmtId="0" fontId="45" fillId="0" borderId="26" xfId="0" applyFont="1" applyBorder="1" applyAlignment="1">
      <alignment horizontal="center" vertical="top" wrapText="1"/>
    </xf>
    <xf numFmtId="0" fontId="45" fillId="0" borderId="0" xfId="0" applyFont="1" applyAlignment="1">
      <alignment horizontal="center" vertical="top" wrapText="1"/>
    </xf>
    <xf numFmtId="0" fontId="45" fillId="0" borderId="26" xfId="0" applyFont="1" applyBorder="1" applyAlignment="1">
      <alignment horizontal="left" vertical="top" wrapText="1"/>
    </xf>
    <xf numFmtId="0" fontId="0" fillId="0" borderId="0" xfId="0" applyFont="1"/>
    <xf numFmtId="0" fontId="46" fillId="0" borderId="0" xfId="0" applyFont="1"/>
    <xf numFmtId="1" fontId="0" fillId="0" borderId="0" xfId="0" applyNumberFormat="1"/>
    <xf numFmtId="9" fontId="0" fillId="0" borderId="0" xfId="49" applyFont="1"/>
    <xf numFmtId="0" fontId="0" fillId="0" borderId="0" xfId="0" applyNumberFormat="1"/>
    <xf numFmtId="10" fontId="0" fillId="0" borderId="0" xfId="49" applyNumberFormat="1" applyFont="1"/>
    <xf numFmtId="10" fontId="16" fillId="0" borderId="0" xfId="49" applyNumberFormat="1" applyFont="1"/>
    <xf numFmtId="0" fontId="47" fillId="0" borderId="0" xfId="0" applyFont="1"/>
    <xf numFmtId="0" fontId="48" fillId="0" borderId="0" xfId="0" applyFont="1"/>
    <xf numFmtId="167" fontId="19" fillId="0" borderId="0" xfId="0" applyNumberFormat="1" applyFont="1"/>
    <xf numFmtId="0" fontId="0" fillId="0" borderId="32" xfId="0" applyBorder="1" applyAlignment="1">
      <alignment horizontal="center" wrapText="1"/>
    </xf>
    <xf numFmtId="0" fontId="49" fillId="0" borderId="0" xfId="0" applyFont="1"/>
    <xf numFmtId="0" fontId="36" fillId="0" borderId="0" xfId="0" applyFont="1"/>
    <xf numFmtId="0" fontId="50" fillId="41" borderId="0" xfId="0" applyFont="1" applyFill="1"/>
    <xf numFmtId="0" fontId="36" fillId="0" borderId="0" xfId="0" applyFont="1" applyFill="1"/>
    <xf numFmtId="0" fontId="16" fillId="0" borderId="0" xfId="0" applyFont="1" applyFill="1"/>
    <xf numFmtId="10" fontId="29" fillId="0" borderId="0" xfId="0" applyNumberFormat="1" applyFont="1"/>
    <xf numFmtId="0" fontId="51" fillId="0" borderId="0" xfId="0" applyFont="1" applyFill="1"/>
    <xf numFmtId="0" fontId="51" fillId="0" borderId="0" xfId="0" applyFont="1"/>
    <xf numFmtId="0" fontId="52" fillId="0" borderId="0" xfId="0" quotePrefix="1" applyFont="1" applyAlignment="1">
      <alignment horizontal="left"/>
    </xf>
    <xf numFmtId="0" fontId="36" fillId="0" borderId="0" xfId="0" quotePrefix="1" applyFont="1" applyAlignment="1">
      <alignment horizontal="left"/>
    </xf>
    <xf numFmtId="0" fontId="36" fillId="0" borderId="0" xfId="0" applyFont="1" applyAlignment="1">
      <alignment horizontal="left"/>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5"/>
    <cellStyle name="Currency" xfId="43" builtinId="4"/>
    <cellStyle name="Currency 2" xfId="4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7" builtinId="8"/>
    <cellStyle name="Input" xfId="9" builtinId="20" customBuiltin="1"/>
    <cellStyle name="Linked Cell" xfId="12" builtinId="24" customBuiltin="1"/>
    <cellStyle name="Neutral" xfId="8" builtinId="28" customBuiltin="1"/>
    <cellStyle name="Normal" xfId="0" builtinId="0"/>
    <cellStyle name="Normal 2" xfId="44"/>
    <cellStyle name="Normal_Diabetes Forecast Model 2006 PP monthly Post Pargluva" xfId="48"/>
    <cellStyle name="Note" xfId="15" builtinId="10" customBuiltin="1"/>
    <cellStyle name="Output" xfId="10" builtinId="21" customBuiltin="1"/>
    <cellStyle name="Percent" xfId="49"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Semester!$A$21</c:f>
              <c:strCache>
                <c:ptCount val="1"/>
                <c:pt idx="0">
                  <c:v>NRX_NPA</c:v>
                </c:pt>
              </c:strCache>
            </c:strRef>
          </c:tx>
          <c:invertIfNegative val="0"/>
          <c:cat>
            <c:strRef>
              <c:f>Semester!$C$1:$J$1</c:f>
              <c:strCache>
                <c:ptCount val="8"/>
                <c:pt idx="0">
                  <c:v>2009_S1</c:v>
                </c:pt>
                <c:pt idx="1">
                  <c:v>2009_S2</c:v>
                </c:pt>
                <c:pt idx="2">
                  <c:v>2010_S1</c:v>
                </c:pt>
                <c:pt idx="3">
                  <c:v>2010_S2</c:v>
                </c:pt>
                <c:pt idx="4">
                  <c:v>2011_S1</c:v>
                </c:pt>
                <c:pt idx="5">
                  <c:v>2011_S2</c:v>
                </c:pt>
                <c:pt idx="6">
                  <c:v>2012_S1</c:v>
                </c:pt>
                <c:pt idx="7">
                  <c:v>2012_S2</c:v>
                </c:pt>
              </c:strCache>
            </c:strRef>
          </c:cat>
          <c:val>
            <c:numRef>
              <c:f>Semester!$C$21:$J$21</c:f>
              <c:numCache>
                <c:formatCode>#,##0</c:formatCode>
                <c:ptCount val="8"/>
                <c:pt idx="0">
                  <c:v>1880405</c:v>
                </c:pt>
                <c:pt idx="1">
                  <c:v>1887774</c:v>
                </c:pt>
                <c:pt idx="2">
                  <c:v>2029873</c:v>
                </c:pt>
                <c:pt idx="3">
                  <c:v>2069480</c:v>
                </c:pt>
                <c:pt idx="4">
                  <c:v>2265211</c:v>
                </c:pt>
                <c:pt idx="5">
                  <c:v>2366065</c:v>
                </c:pt>
                <c:pt idx="6">
                  <c:v>2603625</c:v>
                </c:pt>
                <c:pt idx="7">
                  <c:v>2456428</c:v>
                </c:pt>
              </c:numCache>
            </c:numRef>
          </c:val>
        </c:ser>
        <c:dLbls>
          <c:showLegendKey val="0"/>
          <c:showVal val="0"/>
          <c:showCatName val="0"/>
          <c:showSerName val="0"/>
          <c:showPercent val="0"/>
          <c:showBubbleSize val="0"/>
        </c:dLbls>
        <c:gapWidth val="50"/>
        <c:axId val="258459904"/>
        <c:axId val="258469888"/>
      </c:barChart>
      <c:lineChart>
        <c:grouping val="standard"/>
        <c:varyColors val="0"/>
        <c:ser>
          <c:idx val="1"/>
          <c:order val="1"/>
          <c:tx>
            <c:strRef>
              <c:f>Semester!$A$22</c:f>
              <c:strCache>
                <c:ptCount val="1"/>
                <c:pt idx="0">
                  <c:v>TRX_NPA</c:v>
                </c:pt>
              </c:strCache>
            </c:strRef>
          </c:tx>
          <c:cat>
            <c:strRef>
              <c:f>Semester!$C$1:$J$1</c:f>
              <c:strCache>
                <c:ptCount val="8"/>
                <c:pt idx="0">
                  <c:v>2009_S1</c:v>
                </c:pt>
                <c:pt idx="1">
                  <c:v>2009_S2</c:v>
                </c:pt>
                <c:pt idx="2">
                  <c:v>2010_S1</c:v>
                </c:pt>
                <c:pt idx="3">
                  <c:v>2010_S2</c:v>
                </c:pt>
                <c:pt idx="4">
                  <c:v>2011_S1</c:v>
                </c:pt>
                <c:pt idx="5">
                  <c:v>2011_S2</c:v>
                </c:pt>
                <c:pt idx="6">
                  <c:v>2012_S1</c:v>
                </c:pt>
                <c:pt idx="7">
                  <c:v>2012_S2</c:v>
                </c:pt>
              </c:strCache>
            </c:strRef>
          </c:cat>
          <c:val>
            <c:numRef>
              <c:f>Semester!$C$22:$J$22</c:f>
              <c:numCache>
                <c:formatCode>#,##0</c:formatCode>
                <c:ptCount val="8"/>
                <c:pt idx="0">
                  <c:v>5304038</c:v>
                </c:pt>
                <c:pt idx="1">
                  <c:v>5631464</c:v>
                </c:pt>
                <c:pt idx="2">
                  <c:v>5823070</c:v>
                </c:pt>
                <c:pt idx="3">
                  <c:v>6137673</c:v>
                </c:pt>
                <c:pt idx="4">
                  <c:v>6414989</c:v>
                </c:pt>
                <c:pt idx="5">
                  <c:v>6773140</c:v>
                </c:pt>
                <c:pt idx="6">
                  <c:v>7258840</c:v>
                </c:pt>
                <c:pt idx="7">
                  <c:v>7200525</c:v>
                </c:pt>
              </c:numCache>
            </c:numRef>
          </c:val>
          <c:smooth val="0"/>
        </c:ser>
        <c:dLbls>
          <c:showLegendKey val="0"/>
          <c:showVal val="0"/>
          <c:showCatName val="0"/>
          <c:showSerName val="0"/>
          <c:showPercent val="0"/>
          <c:showBubbleSize val="0"/>
        </c:dLbls>
        <c:marker val="1"/>
        <c:smooth val="0"/>
        <c:axId val="258936832"/>
        <c:axId val="258471808"/>
      </c:lineChart>
      <c:catAx>
        <c:axId val="258459904"/>
        <c:scaling>
          <c:orientation val="minMax"/>
        </c:scaling>
        <c:delete val="0"/>
        <c:axPos val="b"/>
        <c:majorTickMark val="out"/>
        <c:minorTickMark val="none"/>
        <c:tickLblPos val="nextTo"/>
        <c:txPr>
          <a:bodyPr rot="-5400000"/>
          <a:lstStyle/>
          <a:p>
            <a:pPr>
              <a:defRPr sz="800"/>
            </a:pPr>
            <a:endParaRPr lang="en-US"/>
          </a:p>
        </c:txPr>
        <c:crossAx val="258469888"/>
        <c:crosses val="autoZero"/>
        <c:auto val="1"/>
        <c:lblAlgn val="ctr"/>
        <c:lblOffset val="100"/>
        <c:noMultiLvlLbl val="0"/>
      </c:catAx>
      <c:valAx>
        <c:axId val="258469888"/>
        <c:scaling>
          <c:orientation val="minMax"/>
          <c:min val="1500000"/>
        </c:scaling>
        <c:delete val="0"/>
        <c:axPos val="l"/>
        <c:majorGridlines/>
        <c:numFmt formatCode="#,##0.00" sourceLinked="0"/>
        <c:majorTickMark val="out"/>
        <c:minorTickMark val="none"/>
        <c:tickLblPos val="nextTo"/>
        <c:txPr>
          <a:bodyPr/>
          <a:lstStyle/>
          <a:p>
            <a:pPr>
              <a:defRPr sz="800"/>
            </a:pPr>
            <a:endParaRPr lang="en-US"/>
          </a:p>
        </c:txPr>
        <c:crossAx val="258459904"/>
        <c:crosses val="autoZero"/>
        <c:crossBetween val="between"/>
        <c:dispUnits>
          <c:builtInUnit val="millions"/>
          <c:dispUnitsLbl>
            <c:layout/>
            <c:txPr>
              <a:bodyPr/>
              <a:lstStyle/>
              <a:p>
                <a:pPr>
                  <a:defRPr sz="800"/>
                </a:pPr>
                <a:endParaRPr lang="en-US"/>
              </a:p>
            </c:txPr>
          </c:dispUnitsLbl>
        </c:dispUnits>
      </c:valAx>
      <c:valAx>
        <c:axId val="258471808"/>
        <c:scaling>
          <c:orientation val="minMax"/>
          <c:min val="4000000"/>
        </c:scaling>
        <c:delete val="0"/>
        <c:axPos val="r"/>
        <c:numFmt formatCode="#,##0.0" sourceLinked="0"/>
        <c:majorTickMark val="out"/>
        <c:minorTickMark val="none"/>
        <c:tickLblPos val="nextTo"/>
        <c:txPr>
          <a:bodyPr/>
          <a:lstStyle/>
          <a:p>
            <a:pPr>
              <a:defRPr sz="800"/>
            </a:pPr>
            <a:endParaRPr lang="en-US"/>
          </a:p>
        </c:txPr>
        <c:crossAx val="258936832"/>
        <c:crosses val="max"/>
        <c:crossBetween val="between"/>
        <c:dispUnits>
          <c:builtInUnit val="millions"/>
          <c:dispUnitsLbl>
            <c:layout/>
            <c:txPr>
              <a:bodyPr/>
              <a:lstStyle/>
              <a:p>
                <a:pPr>
                  <a:defRPr sz="800"/>
                </a:pPr>
                <a:endParaRPr lang="en-US"/>
              </a:p>
            </c:txPr>
          </c:dispUnitsLbl>
        </c:dispUnits>
      </c:valAx>
      <c:catAx>
        <c:axId val="258936832"/>
        <c:scaling>
          <c:orientation val="minMax"/>
        </c:scaling>
        <c:delete val="1"/>
        <c:axPos val="b"/>
        <c:majorTickMark val="out"/>
        <c:minorTickMark val="none"/>
        <c:tickLblPos val="nextTo"/>
        <c:crossAx val="258471808"/>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NRx and Promotions by Quarters. Extended to 2013 promotional levels</a:t>
            </a:r>
          </a:p>
        </c:rich>
      </c:tx>
      <c:layout/>
      <c:overlay val="0"/>
    </c:title>
    <c:autoTitleDeleted val="0"/>
    <c:plotArea>
      <c:layout/>
      <c:barChart>
        <c:barDir val="col"/>
        <c:grouping val="clustered"/>
        <c:varyColors val="0"/>
        <c:ser>
          <c:idx val="5"/>
          <c:order val="0"/>
          <c:tx>
            <c:strRef>
              <c:f>Quarter!$A$2</c:f>
              <c:strCache>
                <c:ptCount val="1"/>
                <c:pt idx="0">
                  <c:v>SC_1_DISEASE_TREATMENT_RSCRS</c:v>
                </c:pt>
              </c:strCache>
            </c:strRef>
          </c:tx>
          <c:invertIfNegative val="0"/>
          <c:cat>
            <c:strRef>
              <c:f>Quarter!$K$1:$V$1</c:f>
              <c:strCache>
                <c:ptCount val="12"/>
                <c:pt idx="0">
                  <c:v>2011_Q1</c:v>
                </c:pt>
                <c:pt idx="1">
                  <c:v>2011_Q2</c:v>
                </c:pt>
                <c:pt idx="2">
                  <c:v>2011_Q3</c:v>
                </c:pt>
                <c:pt idx="3">
                  <c:v>2011_Q4</c:v>
                </c:pt>
                <c:pt idx="4">
                  <c:v>2012_Q1</c:v>
                </c:pt>
                <c:pt idx="5">
                  <c:v>2012_Q2</c:v>
                </c:pt>
                <c:pt idx="6">
                  <c:v>2012_Q3</c:v>
                </c:pt>
                <c:pt idx="7">
                  <c:v>2012_Q4</c:v>
                </c:pt>
                <c:pt idx="8">
                  <c:v>2013_Q1</c:v>
                </c:pt>
                <c:pt idx="9">
                  <c:v>2013_Q2</c:v>
                </c:pt>
                <c:pt idx="10">
                  <c:v>2013_Q3</c:v>
                </c:pt>
                <c:pt idx="11">
                  <c:v>2013_Q4</c:v>
                </c:pt>
              </c:strCache>
            </c:strRef>
          </c:cat>
          <c:val>
            <c:numRef>
              <c:f>Quarter!$K$2:$V$2</c:f>
              <c:numCache>
                <c:formatCode>#,##0</c:formatCode>
                <c:ptCount val="12"/>
                <c:pt idx="0">
                  <c:v>1352126</c:v>
                </c:pt>
                <c:pt idx="1">
                  <c:v>1824420</c:v>
                </c:pt>
                <c:pt idx="2">
                  <c:v>1386967</c:v>
                </c:pt>
                <c:pt idx="3">
                  <c:v>2114610</c:v>
                </c:pt>
                <c:pt idx="4">
                  <c:v>1485207</c:v>
                </c:pt>
                <c:pt idx="5">
                  <c:v>1547690</c:v>
                </c:pt>
                <c:pt idx="6">
                  <c:v>564830</c:v>
                </c:pt>
                <c:pt idx="7">
                  <c:v>1501416</c:v>
                </c:pt>
                <c:pt idx="8">
                  <c:v>1432928</c:v>
                </c:pt>
                <c:pt idx="9">
                  <c:v>1070000</c:v>
                </c:pt>
                <c:pt idx="10">
                  <c:v>1200000</c:v>
                </c:pt>
                <c:pt idx="11">
                  <c:v>1409000</c:v>
                </c:pt>
              </c:numCache>
            </c:numRef>
          </c:val>
        </c:ser>
        <c:ser>
          <c:idx val="0"/>
          <c:order val="1"/>
          <c:tx>
            <c:strRef>
              <c:f>Quarter!$A$3</c:f>
              <c:strCache>
                <c:ptCount val="1"/>
                <c:pt idx="0">
                  <c:v>SC_1_PRODUCT_PROMO_RESOURCES</c:v>
                </c:pt>
              </c:strCache>
            </c:strRef>
          </c:tx>
          <c:invertIfNegative val="0"/>
          <c:cat>
            <c:strRef>
              <c:f>Quarter!$K$1:$V$1</c:f>
              <c:strCache>
                <c:ptCount val="12"/>
                <c:pt idx="0">
                  <c:v>2011_Q1</c:v>
                </c:pt>
                <c:pt idx="1">
                  <c:v>2011_Q2</c:v>
                </c:pt>
                <c:pt idx="2">
                  <c:v>2011_Q3</c:v>
                </c:pt>
                <c:pt idx="3">
                  <c:v>2011_Q4</c:v>
                </c:pt>
                <c:pt idx="4">
                  <c:v>2012_Q1</c:v>
                </c:pt>
                <c:pt idx="5">
                  <c:v>2012_Q2</c:v>
                </c:pt>
                <c:pt idx="6">
                  <c:v>2012_Q3</c:v>
                </c:pt>
                <c:pt idx="7">
                  <c:v>2012_Q4</c:v>
                </c:pt>
                <c:pt idx="8">
                  <c:v>2013_Q1</c:v>
                </c:pt>
                <c:pt idx="9">
                  <c:v>2013_Q2</c:v>
                </c:pt>
                <c:pt idx="10">
                  <c:v>2013_Q3</c:v>
                </c:pt>
                <c:pt idx="11">
                  <c:v>2013_Q4</c:v>
                </c:pt>
              </c:strCache>
            </c:strRef>
          </c:cat>
          <c:val>
            <c:numRef>
              <c:f>Quarter!$K$3:$V$3</c:f>
              <c:numCache>
                <c:formatCode>#,##0</c:formatCode>
                <c:ptCount val="12"/>
                <c:pt idx="0">
                  <c:v>6409653</c:v>
                </c:pt>
                <c:pt idx="1">
                  <c:v>7261752</c:v>
                </c:pt>
                <c:pt idx="2">
                  <c:v>9543371</c:v>
                </c:pt>
                <c:pt idx="3">
                  <c:v>8509159</c:v>
                </c:pt>
                <c:pt idx="4">
                  <c:v>7509116</c:v>
                </c:pt>
                <c:pt idx="5">
                  <c:v>8418818</c:v>
                </c:pt>
                <c:pt idx="6">
                  <c:v>10997746</c:v>
                </c:pt>
                <c:pt idx="7">
                  <c:v>8318141</c:v>
                </c:pt>
                <c:pt idx="8">
                  <c:v>9938904</c:v>
                </c:pt>
                <c:pt idx="9">
                  <c:v>11402410</c:v>
                </c:pt>
                <c:pt idx="10">
                  <c:v>8151911</c:v>
                </c:pt>
                <c:pt idx="11">
                  <c:v>10564819</c:v>
                </c:pt>
              </c:numCache>
            </c:numRef>
          </c:val>
        </c:ser>
        <c:ser>
          <c:idx val="1"/>
          <c:order val="2"/>
          <c:tx>
            <c:strRef>
              <c:f>Quarter!$A$4</c:f>
              <c:strCache>
                <c:ptCount val="1"/>
                <c:pt idx="0">
                  <c:v>SC_2_ADVERTISING_PROGRAMS</c:v>
                </c:pt>
              </c:strCache>
            </c:strRef>
          </c:tx>
          <c:invertIfNegative val="0"/>
          <c:cat>
            <c:strRef>
              <c:f>Quarter!$K$1:$V$1</c:f>
              <c:strCache>
                <c:ptCount val="12"/>
                <c:pt idx="0">
                  <c:v>2011_Q1</c:v>
                </c:pt>
                <c:pt idx="1">
                  <c:v>2011_Q2</c:v>
                </c:pt>
                <c:pt idx="2">
                  <c:v>2011_Q3</c:v>
                </c:pt>
                <c:pt idx="3">
                  <c:v>2011_Q4</c:v>
                </c:pt>
                <c:pt idx="4">
                  <c:v>2012_Q1</c:v>
                </c:pt>
                <c:pt idx="5">
                  <c:v>2012_Q2</c:v>
                </c:pt>
                <c:pt idx="6">
                  <c:v>2012_Q3</c:v>
                </c:pt>
                <c:pt idx="7">
                  <c:v>2012_Q4</c:v>
                </c:pt>
                <c:pt idx="8">
                  <c:v>2013_Q1</c:v>
                </c:pt>
                <c:pt idx="9">
                  <c:v>2013_Q2</c:v>
                </c:pt>
                <c:pt idx="10">
                  <c:v>2013_Q3</c:v>
                </c:pt>
                <c:pt idx="11">
                  <c:v>2013_Q4</c:v>
                </c:pt>
              </c:strCache>
            </c:strRef>
          </c:cat>
          <c:val>
            <c:numRef>
              <c:f>Quarter!$K$4:$V$4</c:f>
              <c:numCache>
                <c:formatCode>#,##0</c:formatCode>
                <c:ptCount val="12"/>
                <c:pt idx="0">
                  <c:v>12083099</c:v>
                </c:pt>
                <c:pt idx="1">
                  <c:v>4276803</c:v>
                </c:pt>
                <c:pt idx="2">
                  <c:v>10381561</c:v>
                </c:pt>
                <c:pt idx="3">
                  <c:v>8024287</c:v>
                </c:pt>
                <c:pt idx="4">
                  <c:v>13463006</c:v>
                </c:pt>
                <c:pt idx="5">
                  <c:v>5574111</c:v>
                </c:pt>
                <c:pt idx="6">
                  <c:v>4469709</c:v>
                </c:pt>
                <c:pt idx="7">
                  <c:v>10337574</c:v>
                </c:pt>
                <c:pt idx="8">
                  <c:v>7450749</c:v>
                </c:pt>
                <c:pt idx="9">
                  <c:v>8375749</c:v>
                </c:pt>
                <c:pt idx="10">
                  <c:v>5750749</c:v>
                </c:pt>
                <c:pt idx="11">
                  <c:v>3650753</c:v>
                </c:pt>
              </c:numCache>
            </c:numRef>
          </c:val>
        </c:ser>
        <c:ser>
          <c:idx val="2"/>
          <c:order val="3"/>
          <c:tx>
            <c:strRef>
              <c:f>Quarter!$A$5</c:f>
              <c:strCache>
                <c:ptCount val="1"/>
                <c:pt idx="0">
                  <c:v>SC_2_MCM_CAMPAIGN_EXECUTION</c:v>
                </c:pt>
              </c:strCache>
            </c:strRef>
          </c:tx>
          <c:invertIfNegative val="0"/>
          <c:cat>
            <c:strRef>
              <c:f>Quarter!$K$1:$V$1</c:f>
              <c:strCache>
                <c:ptCount val="12"/>
                <c:pt idx="0">
                  <c:v>2011_Q1</c:v>
                </c:pt>
                <c:pt idx="1">
                  <c:v>2011_Q2</c:v>
                </c:pt>
                <c:pt idx="2">
                  <c:v>2011_Q3</c:v>
                </c:pt>
                <c:pt idx="3">
                  <c:v>2011_Q4</c:v>
                </c:pt>
                <c:pt idx="4">
                  <c:v>2012_Q1</c:v>
                </c:pt>
                <c:pt idx="5">
                  <c:v>2012_Q2</c:v>
                </c:pt>
                <c:pt idx="6">
                  <c:v>2012_Q3</c:v>
                </c:pt>
                <c:pt idx="7">
                  <c:v>2012_Q4</c:v>
                </c:pt>
                <c:pt idx="8">
                  <c:v>2013_Q1</c:v>
                </c:pt>
                <c:pt idx="9">
                  <c:v>2013_Q2</c:v>
                </c:pt>
                <c:pt idx="10">
                  <c:v>2013_Q3</c:v>
                </c:pt>
                <c:pt idx="11">
                  <c:v>2013_Q4</c:v>
                </c:pt>
              </c:strCache>
            </c:strRef>
          </c:cat>
          <c:val>
            <c:numRef>
              <c:f>Quarter!$K$5:$V$5</c:f>
              <c:numCache>
                <c:formatCode>#,##0</c:formatCode>
                <c:ptCount val="12"/>
                <c:pt idx="0">
                  <c:v>2293487</c:v>
                </c:pt>
                <c:pt idx="1">
                  <c:v>1337117</c:v>
                </c:pt>
                <c:pt idx="2">
                  <c:v>783123</c:v>
                </c:pt>
                <c:pt idx="3">
                  <c:v>1464871</c:v>
                </c:pt>
                <c:pt idx="4">
                  <c:v>865260</c:v>
                </c:pt>
                <c:pt idx="5">
                  <c:v>900512</c:v>
                </c:pt>
                <c:pt idx="6">
                  <c:v>677687</c:v>
                </c:pt>
                <c:pt idx="7">
                  <c:v>816598</c:v>
                </c:pt>
                <c:pt idx="8">
                  <c:v>1317238</c:v>
                </c:pt>
                <c:pt idx="9">
                  <c:v>1727158</c:v>
                </c:pt>
                <c:pt idx="10">
                  <c:v>1676019</c:v>
                </c:pt>
                <c:pt idx="11">
                  <c:v>2522079</c:v>
                </c:pt>
              </c:numCache>
            </c:numRef>
          </c:val>
        </c:ser>
        <c:ser>
          <c:idx val="3"/>
          <c:order val="4"/>
          <c:tx>
            <c:strRef>
              <c:f>Quarter!$A$6</c:f>
              <c:strCache>
                <c:ptCount val="1"/>
                <c:pt idx="0">
                  <c:v>SC_3_LECTURE_PROGRAMS</c:v>
                </c:pt>
              </c:strCache>
            </c:strRef>
          </c:tx>
          <c:invertIfNegative val="0"/>
          <c:cat>
            <c:strRef>
              <c:f>Quarter!$K$1:$V$1</c:f>
              <c:strCache>
                <c:ptCount val="12"/>
                <c:pt idx="0">
                  <c:v>2011_Q1</c:v>
                </c:pt>
                <c:pt idx="1">
                  <c:v>2011_Q2</c:v>
                </c:pt>
                <c:pt idx="2">
                  <c:v>2011_Q3</c:v>
                </c:pt>
                <c:pt idx="3">
                  <c:v>2011_Q4</c:v>
                </c:pt>
                <c:pt idx="4">
                  <c:v>2012_Q1</c:v>
                </c:pt>
                <c:pt idx="5">
                  <c:v>2012_Q2</c:v>
                </c:pt>
                <c:pt idx="6">
                  <c:v>2012_Q3</c:v>
                </c:pt>
                <c:pt idx="7">
                  <c:v>2012_Q4</c:v>
                </c:pt>
                <c:pt idx="8">
                  <c:v>2013_Q1</c:v>
                </c:pt>
                <c:pt idx="9">
                  <c:v>2013_Q2</c:v>
                </c:pt>
                <c:pt idx="10">
                  <c:v>2013_Q3</c:v>
                </c:pt>
                <c:pt idx="11">
                  <c:v>2013_Q4</c:v>
                </c:pt>
              </c:strCache>
            </c:strRef>
          </c:cat>
          <c:val>
            <c:numRef>
              <c:f>Quarter!$K$6:$V$6</c:f>
              <c:numCache>
                <c:formatCode>#,##0</c:formatCode>
                <c:ptCount val="12"/>
                <c:pt idx="0">
                  <c:v>0</c:v>
                </c:pt>
                <c:pt idx="1">
                  <c:v>10995</c:v>
                </c:pt>
                <c:pt idx="2">
                  <c:v>0</c:v>
                </c:pt>
                <c:pt idx="3">
                  <c:v>0</c:v>
                </c:pt>
                <c:pt idx="4">
                  <c:v>0</c:v>
                </c:pt>
                <c:pt idx="5">
                  <c:v>0</c:v>
                </c:pt>
                <c:pt idx="6">
                  <c:v>0</c:v>
                </c:pt>
                <c:pt idx="7">
                  <c:v>0</c:v>
                </c:pt>
                <c:pt idx="8">
                  <c:v>0</c:v>
                </c:pt>
                <c:pt idx="9">
                  <c:v>0</c:v>
                </c:pt>
                <c:pt idx="10">
                  <c:v>0</c:v>
                </c:pt>
                <c:pt idx="11">
                  <c:v>0</c:v>
                </c:pt>
              </c:numCache>
            </c:numRef>
          </c:val>
        </c:ser>
        <c:ser>
          <c:idx val="4"/>
          <c:order val="5"/>
          <c:tx>
            <c:strRef>
              <c:f>Quarter!$A$7</c:f>
              <c:strCache>
                <c:ptCount val="1"/>
                <c:pt idx="0">
                  <c:v>SC_3_MMFS</c:v>
                </c:pt>
              </c:strCache>
            </c:strRef>
          </c:tx>
          <c:invertIfNegative val="0"/>
          <c:cat>
            <c:strRef>
              <c:f>Quarter!$K$1:$V$1</c:f>
              <c:strCache>
                <c:ptCount val="12"/>
                <c:pt idx="0">
                  <c:v>2011_Q1</c:v>
                </c:pt>
                <c:pt idx="1">
                  <c:v>2011_Q2</c:v>
                </c:pt>
                <c:pt idx="2">
                  <c:v>2011_Q3</c:v>
                </c:pt>
                <c:pt idx="3">
                  <c:v>2011_Q4</c:v>
                </c:pt>
                <c:pt idx="4">
                  <c:v>2012_Q1</c:v>
                </c:pt>
                <c:pt idx="5">
                  <c:v>2012_Q2</c:v>
                </c:pt>
                <c:pt idx="6">
                  <c:v>2012_Q3</c:v>
                </c:pt>
                <c:pt idx="7">
                  <c:v>2012_Q4</c:v>
                </c:pt>
                <c:pt idx="8">
                  <c:v>2013_Q1</c:v>
                </c:pt>
                <c:pt idx="9">
                  <c:v>2013_Q2</c:v>
                </c:pt>
                <c:pt idx="10">
                  <c:v>2013_Q3</c:v>
                </c:pt>
                <c:pt idx="11">
                  <c:v>2013_Q4</c:v>
                </c:pt>
              </c:strCache>
            </c:strRef>
          </c:cat>
          <c:val>
            <c:numRef>
              <c:f>Quarter!$K$7:$V$7</c:f>
              <c:numCache>
                <c:formatCode>#,##0</c:formatCode>
                <c:ptCount val="12"/>
                <c:pt idx="0">
                  <c:v>1894834</c:v>
                </c:pt>
                <c:pt idx="1">
                  <c:v>1099987</c:v>
                </c:pt>
                <c:pt idx="2">
                  <c:v>1589760</c:v>
                </c:pt>
                <c:pt idx="3">
                  <c:v>2040526</c:v>
                </c:pt>
                <c:pt idx="4">
                  <c:v>1852637</c:v>
                </c:pt>
                <c:pt idx="5">
                  <c:v>1996534</c:v>
                </c:pt>
                <c:pt idx="6">
                  <c:v>1646721</c:v>
                </c:pt>
                <c:pt idx="7">
                  <c:v>1801221</c:v>
                </c:pt>
                <c:pt idx="8">
                  <c:v>1285000</c:v>
                </c:pt>
                <c:pt idx="9">
                  <c:v>1285000</c:v>
                </c:pt>
                <c:pt idx="10">
                  <c:v>1285000</c:v>
                </c:pt>
                <c:pt idx="11">
                  <c:v>1300000</c:v>
                </c:pt>
              </c:numCache>
            </c:numRef>
          </c:val>
        </c:ser>
        <c:ser>
          <c:idx val="6"/>
          <c:order val="7"/>
          <c:tx>
            <c:strRef>
              <c:f>Quarter!$A$9</c:f>
              <c:strCache>
                <c:ptCount val="1"/>
                <c:pt idx="0">
                  <c:v>SC_6_PRODUCT_SAMPLES</c:v>
                </c:pt>
              </c:strCache>
            </c:strRef>
          </c:tx>
          <c:invertIfNegative val="0"/>
          <c:cat>
            <c:strRef>
              <c:f>Quarter!$K$1:$V$1</c:f>
              <c:strCache>
                <c:ptCount val="12"/>
                <c:pt idx="0">
                  <c:v>2011_Q1</c:v>
                </c:pt>
                <c:pt idx="1">
                  <c:v>2011_Q2</c:v>
                </c:pt>
                <c:pt idx="2">
                  <c:v>2011_Q3</c:v>
                </c:pt>
                <c:pt idx="3">
                  <c:v>2011_Q4</c:v>
                </c:pt>
                <c:pt idx="4">
                  <c:v>2012_Q1</c:v>
                </c:pt>
                <c:pt idx="5">
                  <c:v>2012_Q2</c:v>
                </c:pt>
                <c:pt idx="6">
                  <c:v>2012_Q3</c:v>
                </c:pt>
                <c:pt idx="7">
                  <c:v>2012_Q4</c:v>
                </c:pt>
                <c:pt idx="8">
                  <c:v>2013_Q1</c:v>
                </c:pt>
                <c:pt idx="9">
                  <c:v>2013_Q2</c:v>
                </c:pt>
                <c:pt idx="10">
                  <c:v>2013_Q3</c:v>
                </c:pt>
                <c:pt idx="11">
                  <c:v>2013_Q4</c:v>
                </c:pt>
              </c:strCache>
            </c:strRef>
          </c:cat>
          <c:val>
            <c:numRef>
              <c:f>Quarter!$K$9:$V$9</c:f>
              <c:numCache>
                <c:formatCode>#,##0</c:formatCode>
                <c:ptCount val="12"/>
                <c:pt idx="0">
                  <c:v>3823039</c:v>
                </c:pt>
                <c:pt idx="1">
                  <c:v>3674950</c:v>
                </c:pt>
                <c:pt idx="2">
                  <c:v>2856402</c:v>
                </c:pt>
                <c:pt idx="3">
                  <c:v>2435468</c:v>
                </c:pt>
                <c:pt idx="4">
                  <c:v>7817443</c:v>
                </c:pt>
                <c:pt idx="5">
                  <c:v>6801754</c:v>
                </c:pt>
                <c:pt idx="6">
                  <c:v>4714835</c:v>
                </c:pt>
                <c:pt idx="7">
                  <c:v>5410153</c:v>
                </c:pt>
                <c:pt idx="8">
                  <c:v>5460244</c:v>
                </c:pt>
                <c:pt idx="9">
                  <c:v>5599689</c:v>
                </c:pt>
                <c:pt idx="10">
                  <c:v>5599689</c:v>
                </c:pt>
                <c:pt idx="11">
                  <c:v>4942312</c:v>
                </c:pt>
              </c:numCache>
            </c:numRef>
          </c:val>
        </c:ser>
        <c:ser>
          <c:idx val="9"/>
          <c:order val="6"/>
          <c:tx>
            <c:strRef>
              <c:f>Quarter!$A$8</c:f>
              <c:strCache>
                <c:ptCount val="1"/>
                <c:pt idx="0">
                  <c:v>SC_6_COUPONS_VOUCHERS</c:v>
                </c:pt>
              </c:strCache>
            </c:strRef>
          </c:tx>
          <c:invertIfNegative val="0"/>
          <c:cat>
            <c:strRef>
              <c:f>Quarter!$K$1:$V$1</c:f>
              <c:strCache>
                <c:ptCount val="12"/>
                <c:pt idx="0">
                  <c:v>2011_Q1</c:v>
                </c:pt>
                <c:pt idx="1">
                  <c:v>2011_Q2</c:v>
                </c:pt>
                <c:pt idx="2">
                  <c:v>2011_Q3</c:v>
                </c:pt>
                <c:pt idx="3">
                  <c:v>2011_Q4</c:v>
                </c:pt>
                <c:pt idx="4">
                  <c:v>2012_Q1</c:v>
                </c:pt>
                <c:pt idx="5">
                  <c:v>2012_Q2</c:v>
                </c:pt>
                <c:pt idx="6">
                  <c:v>2012_Q3</c:v>
                </c:pt>
                <c:pt idx="7">
                  <c:v>2012_Q4</c:v>
                </c:pt>
                <c:pt idx="8">
                  <c:v>2013_Q1</c:v>
                </c:pt>
                <c:pt idx="9">
                  <c:v>2013_Q2</c:v>
                </c:pt>
                <c:pt idx="10">
                  <c:v>2013_Q3</c:v>
                </c:pt>
                <c:pt idx="11">
                  <c:v>2013_Q4</c:v>
                </c:pt>
              </c:strCache>
            </c:strRef>
          </c:cat>
          <c:val>
            <c:numRef>
              <c:f>Quarter!$K$8:$V$8</c:f>
              <c:numCache>
                <c:formatCode>#,##0</c:formatCode>
                <c:ptCount val="12"/>
                <c:pt idx="0">
                  <c:v>1058925</c:v>
                </c:pt>
                <c:pt idx="1">
                  <c:v>766595</c:v>
                </c:pt>
                <c:pt idx="2">
                  <c:v>856192</c:v>
                </c:pt>
                <c:pt idx="3">
                  <c:v>1541691</c:v>
                </c:pt>
                <c:pt idx="4">
                  <c:v>1987601</c:v>
                </c:pt>
                <c:pt idx="5">
                  <c:v>599296</c:v>
                </c:pt>
                <c:pt idx="6">
                  <c:v>1448962</c:v>
                </c:pt>
                <c:pt idx="7">
                  <c:v>1218933</c:v>
                </c:pt>
                <c:pt idx="8">
                  <c:v>1775250</c:v>
                </c:pt>
                <c:pt idx="9">
                  <c:v>1775250</c:v>
                </c:pt>
                <c:pt idx="10">
                  <c:v>1775250</c:v>
                </c:pt>
                <c:pt idx="11">
                  <c:v>1751250</c:v>
                </c:pt>
              </c:numCache>
            </c:numRef>
          </c:val>
        </c:ser>
        <c:ser>
          <c:idx val="7"/>
          <c:order val="8"/>
          <c:tx>
            <c:strRef>
              <c:f>Quarter!$A$10</c:f>
              <c:strCache>
                <c:ptCount val="1"/>
                <c:pt idx="0">
                  <c:v>SC_6_SAMPLES_DIST_FULFILLMENT</c:v>
                </c:pt>
              </c:strCache>
            </c:strRef>
          </c:tx>
          <c:invertIfNegative val="0"/>
          <c:cat>
            <c:strRef>
              <c:f>Quarter!$K$1:$V$1</c:f>
              <c:strCache>
                <c:ptCount val="12"/>
                <c:pt idx="0">
                  <c:v>2011_Q1</c:v>
                </c:pt>
                <c:pt idx="1">
                  <c:v>2011_Q2</c:v>
                </c:pt>
                <c:pt idx="2">
                  <c:v>2011_Q3</c:v>
                </c:pt>
                <c:pt idx="3">
                  <c:v>2011_Q4</c:v>
                </c:pt>
                <c:pt idx="4">
                  <c:v>2012_Q1</c:v>
                </c:pt>
                <c:pt idx="5">
                  <c:v>2012_Q2</c:v>
                </c:pt>
                <c:pt idx="6">
                  <c:v>2012_Q3</c:v>
                </c:pt>
                <c:pt idx="7">
                  <c:v>2012_Q4</c:v>
                </c:pt>
                <c:pt idx="8">
                  <c:v>2013_Q1</c:v>
                </c:pt>
                <c:pt idx="9">
                  <c:v>2013_Q2</c:v>
                </c:pt>
                <c:pt idx="10">
                  <c:v>2013_Q3</c:v>
                </c:pt>
                <c:pt idx="11">
                  <c:v>2013_Q4</c:v>
                </c:pt>
              </c:strCache>
            </c:strRef>
          </c:cat>
          <c:val>
            <c:numRef>
              <c:f>Quarter!$K$10:$V$10</c:f>
              <c:numCache>
                <c:formatCode>#,##0</c:formatCode>
                <c:ptCount val="12"/>
                <c:pt idx="0">
                  <c:v>0</c:v>
                </c:pt>
                <c:pt idx="1">
                  <c:v>0</c:v>
                </c:pt>
                <c:pt idx="2">
                  <c:v>0</c:v>
                </c:pt>
                <c:pt idx="3">
                  <c:v>2027584</c:v>
                </c:pt>
                <c:pt idx="4">
                  <c:v>146598</c:v>
                </c:pt>
                <c:pt idx="5">
                  <c:v>79204</c:v>
                </c:pt>
                <c:pt idx="6">
                  <c:v>48153</c:v>
                </c:pt>
                <c:pt idx="7">
                  <c:v>44711</c:v>
                </c:pt>
                <c:pt idx="8">
                  <c:v>0</c:v>
                </c:pt>
                <c:pt idx="9">
                  <c:v>0</c:v>
                </c:pt>
                <c:pt idx="10">
                  <c:v>0</c:v>
                </c:pt>
                <c:pt idx="11">
                  <c:v>0</c:v>
                </c:pt>
              </c:numCache>
            </c:numRef>
          </c:val>
        </c:ser>
        <c:dLbls>
          <c:showLegendKey val="0"/>
          <c:showVal val="0"/>
          <c:showCatName val="0"/>
          <c:showSerName val="0"/>
          <c:showPercent val="0"/>
          <c:showBubbleSize val="0"/>
        </c:dLbls>
        <c:gapWidth val="150"/>
        <c:axId val="263541120"/>
        <c:axId val="263542656"/>
      </c:barChart>
      <c:lineChart>
        <c:grouping val="standard"/>
        <c:varyColors val="0"/>
        <c:ser>
          <c:idx val="19"/>
          <c:order val="9"/>
          <c:tx>
            <c:strRef>
              <c:f>Quarter!$A$21</c:f>
              <c:strCache>
                <c:ptCount val="1"/>
                <c:pt idx="0">
                  <c:v>NRX_NPA</c:v>
                </c:pt>
              </c:strCache>
            </c:strRef>
          </c:tx>
          <c:spPr>
            <a:ln>
              <a:solidFill>
                <a:srgbClr val="FF0000"/>
              </a:solidFill>
            </a:ln>
          </c:spPr>
          <c:marker>
            <c:spPr>
              <a:solidFill>
                <a:srgbClr val="C00000"/>
              </a:solidFill>
              <a:ln>
                <a:solidFill>
                  <a:srgbClr val="FF0000"/>
                </a:solidFill>
              </a:ln>
            </c:spPr>
          </c:marker>
          <c:dLbls>
            <c:numFmt formatCode="#,##0.00" sourceLinked="0"/>
            <c:spPr>
              <a:noFill/>
            </c:spPr>
            <c:txPr>
              <a:bodyPr/>
              <a:lstStyle/>
              <a:p>
                <a:pPr>
                  <a:defRPr sz="800">
                    <a:solidFill>
                      <a:srgbClr val="FF0000"/>
                    </a:solidFill>
                  </a:defRPr>
                </a:pPr>
                <a:endParaRPr lang="en-US"/>
              </a:p>
            </c:txPr>
            <c:dLblPos val="t"/>
            <c:showLegendKey val="0"/>
            <c:showVal val="1"/>
            <c:showCatName val="0"/>
            <c:showSerName val="0"/>
            <c:showPercent val="0"/>
            <c:showBubbleSize val="0"/>
            <c:showLeaderLines val="0"/>
          </c:dLbls>
          <c:cat>
            <c:strRef>
              <c:f>Quarter!$K$1:$V$1</c:f>
              <c:strCache>
                <c:ptCount val="12"/>
                <c:pt idx="0">
                  <c:v>2011_Q1</c:v>
                </c:pt>
                <c:pt idx="1">
                  <c:v>2011_Q2</c:v>
                </c:pt>
                <c:pt idx="2">
                  <c:v>2011_Q3</c:v>
                </c:pt>
                <c:pt idx="3">
                  <c:v>2011_Q4</c:v>
                </c:pt>
                <c:pt idx="4">
                  <c:v>2012_Q1</c:v>
                </c:pt>
                <c:pt idx="5">
                  <c:v>2012_Q2</c:v>
                </c:pt>
                <c:pt idx="6">
                  <c:v>2012_Q3</c:v>
                </c:pt>
                <c:pt idx="7">
                  <c:v>2012_Q4</c:v>
                </c:pt>
                <c:pt idx="8">
                  <c:v>2013_Q1</c:v>
                </c:pt>
                <c:pt idx="9">
                  <c:v>2013_Q2</c:v>
                </c:pt>
                <c:pt idx="10">
                  <c:v>2013_Q3</c:v>
                </c:pt>
                <c:pt idx="11">
                  <c:v>2013_Q4</c:v>
                </c:pt>
              </c:strCache>
            </c:strRef>
          </c:cat>
          <c:val>
            <c:numRef>
              <c:f>Quarter!$K$21:$R$21</c:f>
              <c:numCache>
                <c:formatCode>#,##0</c:formatCode>
                <c:ptCount val="8"/>
                <c:pt idx="0">
                  <c:v>1136796</c:v>
                </c:pt>
                <c:pt idx="1">
                  <c:v>1128415</c:v>
                </c:pt>
                <c:pt idx="2">
                  <c:v>1145312</c:v>
                </c:pt>
                <c:pt idx="3">
                  <c:v>1220753</c:v>
                </c:pt>
                <c:pt idx="4">
                  <c:v>1335013</c:v>
                </c:pt>
                <c:pt idx="5">
                  <c:v>1268612</c:v>
                </c:pt>
                <c:pt idx="6">
                  <c:v>1224010</c:v>
                </c:pt>
                <c:pt idx="7">
                  <c:v>1232418</c:v>
                </c:pt>
              </c:numCache>
            </c:numRef>
          </c:val>
          <c:smooth val="0"/>
        </c:ser>
        <c:dLbls>
          <c:showLegendKey val="0"/>
          <c:showVal val="0"/>
          <c:showCatName val="0"/>
          <c:showSerName val="0"/>
          <c:showPercent val="0"/>
          <c:showBubbleSize val="0"/>
        </c:dLbls>
        <c:marker val="1"/>
        <c:smooth val="0"/>
        <c:axId val="263551616"/>
        <c:axId val="263549312"/>
      </c:lineChart>
      <c:catAx>
        <c:axId val="263541120"/>
        <c:scaling>
          <c:orientation val="minMax"/>
        </c:scaling>
        <c:delete val="0"/>
        <c:axPos val="b"/>
        <c:majorTickMark val="out"/>
        <c:minorTickMark val="none"/>
        <c:tickLblPos val="nextTo"/>
        <c:crossAx val="263542656"/>
        <c:crosses val="autoZero"/>
        <c:auto val="1"/>
        <c:lblAlgn val="ctr"/>
        <c:lblOffset val="100"/>
        <c:noMultiLvlLbl val="0"/>
      </c:catAx>
      <c:valAx>
        <c:axId val="263542656"/>
        <c:scaling>
          <c:orientation val="minMax"/>
          <c:max val="14000000"/>
        </c:scaling>
        <c:delete val="0"/>
        <c:axPos val="l"/>
        <c:majorGridlines/>
        <c:title>
          <c:tx>
            <c:rich>
              <a:bodyPr rot="-5400000" vert="horz"/>
              <a:lstStyle/>
              <a:p>
                <a:pPr>
                  <a:defRPr/>
                </a:pPr>
                <a:r>
                  <a:rPr lang="en-US"/>
                  <a:t>Promotions ($MM)</a:t>
                </a:r>
              </a:p>
            </c:rich>
          </c:tx>
          <c:layout/>
          <c:overlay val="0"/>
        </c:title>
        <c:numFmt formatCode="#,##0.0" sourceLinked="0"/>
        <c:majorTickMark val="out"/>
        <c:minorTickMark val="none"/>
        <c:tickLblPos val="nextTo"/>
        <c:crossAx val="263541120"/>
        <c:crosses val="autoZero"/>
        <c:crossBetween val="between"/>
        <c:dispUnits>
          <c:builtInUnit val="millions"/>
        </c:dispUnits>
      </c:valAx>
      <c:valAx>
        <c:axId val="263549312"/>
        <c:scaling>
          <c:orientation val="minMax"/>
        </c:scaling>
        <c:delete val="0"/>
        <c:axPos val="r"/>
        <c:title>
          <c:tx>
            <c:rich>
              <a:bodyPr rot="-5400000" vert="horz"/>
              <a:lstStyle/>
              <a:p>
                <a:pPr>
                  <a:defRPr sz="900"/>
                </a:pPr>
                <a:r>
                  <a:rPr lang="en-US" sz="900"/>
                  <a:t>NRx_NPA (in MM)</a:t>
                </a:r>
              </a:p>
            </c:rich>
          </c:tx>
          <c:layout/>
          <c:overlay val="0"/>
        </c:title>
        <c:numFmt formatCode="#,##0.00" sourceLinked="0"/>
        <c:majorTickMark val="out"/>
        <c:minorTickMark val="none"/>
        <c:tickLblPos val="nextTo"/>
        <c:txPr>
          <a:bodyPr/>
          <a:lstStyle/>
          <a:p>
            <a:pPr>
              <a:defRPr sz="800"/>
            </a:pPr>
            <a:endParaRPr lang="en-US"/>
          </a:p>
        </c:txPr>
        <c:crossAx val="263551616"/>
        <c:crosses val="max"/>
        <c:crossBetween val="between"/>
        <c:dispUnits>
          <c:builtInUnit val="millions"/>
        </c:dispUnits>
      </c:valAx>
      <c:catAx>
        <c:axId val="263551616"/>
        <c:scaling>
          <c:orientation val="minMax"/>
        </c:scaling>
        <c:delete val="1"/>
        <c:axPos val="b"/>
        <c:majorTickMark val="out"/>
        <c:minorTickMark val="none"/>
        <c:tickLblPos val="nextTo"/>
        <c:crossAx val="263549312"/>
        <c:crosses val="autoZero"/>
        <c:auto val="1"/>
        <c:lblAlgn val="ctr"/>
        <c:lblOffset val="100"/>
        <c:noMultiLvlLbl val="0"/>
      </c:catAx>
      <c:dTable>
        <c:showHorzBorder val="1"/>
        <c:showVertBorder val="1"/>
        <c:showOutline val="1"/>
        <c:showKeys val="1"/>
        <c:txPr>
          <a:bodyPr/>
          <a:lstStyle/>
          <a:p>
            <a:pPr rtl="0">
              <a:defRPr sz="800"/>
            </a:pPr>
            <a:endParaRPr lang="en-US"/>
          </a:p>
        </c:txPr>
      </c:dTable>
    </c:plotArea>
    <c:plotVisOnly val="1"/>
    <c:dispBlanksAs val="gap"/>
    <c:showDLblsOverMax val="0"/>
  </c:chart>
  <c:printSettings>
    <c:headerFooter/>
    <c:pageMargins b="0.75" l="0.7" r="0.7" t="0.75" header="0.3" footer="0.3"/>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Sample Units (2012/2013)</a:t>
            </a:r>
          </a:p>
        </c:rich>
      </c:tx>
      <c:layout/>
      <c:overlay val="0"/>
    </c:title>
    <c:autoTitleDeleted val="0"/>
    <c:plotArea>
      <c:layout/>
      <c:barChart>
        <c:barDir val="col"/>
        <c:grouping val="clustered"/>
        <c:varyColors val="0"/>
        <c:ser>
          <c:idx val="5"/>
          <c:order val="0"/>
          <c:tx>
            <c:strRef>
              <c:f>SampFcst!$A$76</c:f>
              <c:strCache>
                <c:ptCount val="1"/>
                <c:pt idx="0">
                  <c:v>Januvia 100mg</c:v>
                </c:pt>
              </c:strCache>
            </c:strRef>
          </c:tx>
          <c:invertIfNegative val="0"/>
          <c:cat>
            <c:strRef>
              <c:f>SampFcst!$B$75:$I$75</c:f>
              <c:strCache>
                <c:ptCount val="8"/>
                <c:pt idx="0">
                  <c:v>2012_Q1</c:v>
                </c:pt>
                <c:pt idx="1">
                  <c:v>2012_Q2</c:v>
                </c:pt>
                <c:pt idx="2">
                  <c:v>2012_Q3</c:v>
                </c:pt>
                <c:pt idx="3">
                  <c:v>2012_Q4</c:v>
                </c:pt>
                <c:pt idx="4">
                  <c:v>2013_Q1</c:v>
                </c:pt>
                <c:pt idx="5">
                  <c:v>2013_Q2</c:v>
                </c:pt>
                <c:pt idx="6">
                  <c:v>2013_Q3</c:v>
                </c:pt>
                <c:pt idx="7">
                  <c:v>2013_Q4</c:v>
                </c:pt>
              </c:strCache>
            </c:strRef>
          </c:cat>
          <c:val>
            <c:numRef>
              <c:f>SampFcst!$B$76:$I$76</c:f>
              <c:numCache>
                <c:formatCode>#,##0</c:formatCode>
                <c:ptCount val="8"/>
                <c:pt idx="0">
                  <c:v>423634</c:v>
                </c:pt>
                <c:pt idx="1">
                  <c:v>458007</c:v>
                </c:pt>
                <c:pt idx="2">
                  <c:v>326582</c:v>
                </c:pt>
                <c:pt idx="3">
                  <c:v>358200</c:v>
                </c:pt>
                <c:pt idx="4">
                  <c:v>496839</c:v>
                </c:pt>
                <c:pt idx="5">
                  <c:v>508839</c:v>
                </c:pt>
                <c:pt idx="6">
                  <c:v>508839</c:v>
                </c:pt>
                <c:pt idx="7">
                  <c:v>414839</c:v>
                </c:pt>
              </c:numCache>
            </c:numRef>
          </c:val>
        </c:ser>
        <c:ser>
          <c:idx val="0"/>
          <c:order val="1"/>
          <c:tx>
            <c:strRef>
              <c:f>SampFcst!$A$79</c:f>
              <c:strCache>
                <c:ptCount val="1"/>
                <c:pt idx="0">
                  <c:v>Janumet </c:v>
                </c:pt>
              </c:strCache>
            </c:strRef>
          </c:tx>
          <c:invertIfNegative val="0"/>
          <c:cat>
            <c:strRef>
              <c:f>SampFcst!$B$75:$I$75</c:f>
              <c:strCache>
                <c:ptCount val="8"/>
                <c:pt idx="0">
                  <c:v>2012_Q1</c:v>
                </c:pt>
                <c:pt idx="1">
                  <c:v>2012_Q2</c:v>
                </c:pt>
                <c:pt idx="2">
                  <c:v>2012_Q3</c:v>
                </c:pt>
                <c:pt idx="3">
                  <c:v>2012_Q4</c:v>
                </c:pt>
                <c:pt idx="4">
                  <c:v>2013_Q1</c:v>
                </c:pt>
                <c:pt idx="5">
                  <c:v>2013_Q2</c:v>
                </c:pt>
                <c:pt idx="6">
                  <c:v>2013_Q3</c:v>
                </c:pt>
                <c:pt idx="7">
                  <c:v>2013_Q4</c:v>
                </c:pt>
              </c:strCache>
            </c:strRef>
          </c:cat>
          <c:val>
            <c:numRef>
              <c:f>SampFcst!$B$79:$I$79</c:f>
              <c:numCache>
                <c:formatCode>#,##0</c:formatCode>
                <c:ptCount val="8"/>
                <c:pt idx="0">
                  <c:v>201206</c:v>
                </c:pt>
                <c:pt idx="1">
                  <c:v>96408</c:v>
                </c:pt>
                <c:pt idx="2">
                  <c:v>64848</c:v>
                </c:pt>
                <c:pt idx="3">
                  <c:v>78768</c:v>
                </c:pt>
                <c:pt idx="4">
                  <c:v>127200</c:v>
                </c:pt>
                <c:pt idx="5">
                  <c:v>127200</c:v>
                </c:pt>
                <c:pt idx="6">
                  <c:v>127200</c:v>
                </c:pt>
                <c:pt idx="7">
                  <c:v>127200</c:v>
                </c:pt>
              </c:numCache>
            </c:numRef>
          </c:val>
        </c:ser>
        <c:ser>
          <c:idx val="1"/>
          <c:order val="2"/>
          <c:tx>
            <c:strRef>
              <c:f>SampFcst!$A$82</c:f>
              <c:strCache>
                <c:ptCount val="1"/>
                <c:pt idx="0">
                  <c:v>Janumet XR </c:v>
                </c:pt>
              </c:strCache>
            </c:strRef>
          </c:tx>
          <c:invertIfNegative val="0"/>
          <c:cat>
            <c:strRef>
              <c:f>SampFcst!$B$75:$I$75</c:f>
              <c:strCache>
                <c:ptCount val="8"/>
                <c:pt idx="0">
                  <c:v>2012_Q1</c:v>
                </c:pt>
                <c:pt idx="1">
                  <c:v>2012_Q2</c:v>
                </c:pt>
                <c:pt idx="2">
                  <c:v>2012_Q3</c:v>
                </c:pt>
                <c:pt idx="3">
                  <c:v>2012_Q4</c:v>
                </c:pt>
                <c:pt idx="4">
                  <c:v>2013_Q1</c:v>
                </c:pt>
                <c:pt idx="5">
                  <c:v>2013_Q2</c:v>
                </c:pt>
                <c:pt idx="6">
                  <c:v>2013_Q3</c:v>
                </c:pt>
                <c:pt idx="7">
                  <c:v>2013_Q4</c:v>
                </c:pt>
              </c:strCache>
            </c:strRef>
          </c:cat>
          <c:val>
            <c:numRef>
              <c:f>SampFcst!$B$82:$I$82</c:f>
              <c:numCache>
                <c:formatCode>#,##0</c:formatCode>
                <c:ptCount val="8"/>
                <c:pt idx="0">
                  <c:v>293020</c:v>
                </c:pt>
                <c:pt idx="1">
                  <c:v>371334</c:v>
                </c:pt>
                <c:pt idx="2">
                  <c:v>245702</c:v>
                </c:pt>
                <c:pt idx="3">
                  <c:v>255000</c:v>
                </c:pt>
                <c:pt idx="4">
                  <c:v>270225</c:v>
                </c:pt>
                <c:pt idx="5">
                  <c:v>300225</c:v>
                </c:pt>
                <c:pt idx="6">
                  <c:v>300225</c:v>
                </c:pt>
                <c:pt idx="7">
                  <c:v>264225</c:v>
                </c:pt>
              </c:numCache>
            </c:numRef>
          </c:val>
        </c:ser>
        <c:ser>
          <c:idx val="2"/>
          <c:order val="3"/>
          <c:tx>
            <c:strRef>
              <c:f>SampFcst!$A$86</c:f>
              <c:strCache>
                <c:ptCount val="1"/>
                <c:pt idx="0">
                  <c:v>Juvisync </c:v>
                </c:pt>
              </c:strCache>
            </c:strRef>
          </c:tx>
          <c:invertIfNegative val="0"/>
          <c:cat>
            <c:strRef>
              <c:f>SampFcst!$B$75:$I$75</c:f>
              <c:strCache>
                <c:ptCount val="8"/>
                <c:pt idx="0">
                  <c:v>2012_Q1</c:v>
                </c:pt>
                <c:pt idx="1">
                  <c:v>2012_Q2</c:v>
                </c:pt>
                <c:pt idx="2">
                  <c:v>2012_Q3</c:v>
                </c:pt>
                <c:pt idx="3">
                  <c:v>2012_Q4</c:v>
                </c:pt>
                <c:pt idx="4">
                  <c:v>2013_Q1</c:v>
                </c:pt>
                <c:pt idx="5">
                  <c:v>2013_Q2</c:v>
                </c:pt>
                <c:pt idx="6">
                  <c:v>2013_Q3</c:v>
                </c:pt>
                <c:pt idx="7">
                  <c:v>2013_Q4</c:v>
                </c:pt>
              </c:strCache>
            </c:strRef>
          </c:cat>
          <c:val>
            <c:numRef>
              <c:f>SampFcst!$B$86:$I$86</c:f>
              <c:numCache>
                <c:formatCode>#,##0</c:formatCode>
                <c:ptCount val="8"/>
                <c:pt idx="0">
                  <c:v>155697</c:v>
                </c:pt>
                <c:pt idx="1">
                  <c:v>13695</c:v>
                </c:pt>
                <c:pt idx="2">
                  <c:v>12095</c:v>
                </c:pt>
                <c:pt idx="3">
                  <c:v>20448</c:v>
                </c:pt>
                <c:pt idx="4">
                  <c:v>6900</c:v>
                </c:pt>
                <c:pt idx="5">
                  <c:v>6900</c:v>
                </c:pt>
                <c:pt idx="6">
                  <c:v>6900</c:v>
                </c:pt>
                <c:pt idx="7">
                  <c:v>6900</c:v>
                </c:pt>
              </c:numCache>
            </c:numRef>
          </c:val>
        </c:ser>
        <c:ser>
          <c:idx val="3"/>
          <c:order val="4"/>
          <c:tx>
            <c:strRef>
              <c:f>SampFcst!$A$87</c:f>
              <c:strCache>
                <c:ptCount val="1"/>
                <c:pt idx="0">
                  <c:v>Grand Total JAN/JMT</c:v>
                </c:pt>
              </c:strCache>
            </c:strRef>
          </c:tx>
          <c:invertIfNegative val="0"/>
          <c:cat>
            <c:strRef>
              <c:f>SampFcst!$B$75:$I$75</c:f>
              <c:strCache>
                <c:ptCount val="8"/>
                <c:pt idx="0">
                  <c:v>2012_Q1</c:v>
                </c:pt>
                <c:pt idx="1">
                  <c:v>2012_Q2</c:v>
                </c:pt>
                <c:pt idx="2">
                  <c:v>2012_Q3</c:v>
                </c:pt>
                <c:pt idx="3">
                  <c:v>2012_Q4</c:v>
                </c:pt>
                <c:pt idx="4">
                  <c:v>2013_Q1</c:v>
                </c:pt>
                <c:pt idx="5">
                  <c:v>2013_Q2</c:v>
                </c:pt>
                <c:pt idx="6">
                  <c:v>2013_Q3</c:v>
                </c:pt>
                <c:pt idx="7">
                  <c:v>2013_Q4</c:v>
                </c:pt>
              </c:strCache>
            </c:strRef>
          </c:cat>
          <c:val>
            <c:numRef>
              <c:f>SampFcst!$B$87:$I$87</c:f>
              <c:numCache>
                <c:formatCode>#,##0</c:formatCode>
                <c:ptCount val="8"/>
                <c:pt idx="0">
                  <c:v>917860</c:v>
                </c:pt>
                <c:pt idx="1">
                  <c:v>925749</c:v>
                </c:pt>
                <c:pt idx="2">
                  <c:v>637132</c:v>
                </c:pt>
                <c:pt idx="3">
                  <c:v>691968</c:v>
                </c:pt>
                <c:pt idx="4">
                  <c:v>894264</c:v>
                </c:pt>
                <c:pt idx="5">
                  <c:v>936264</c:v>
                </c:pt>
                <c:pt idx="6">
                  <c:v>936264</c:v>
                </c:pt>
                <c:pt idx="7">
                  <c:v>806264</c:v>
                </c:pt>
              </c:numCache>
            </c:numRef>
          </c:val>
        </c:ser>
        <c:dLbls>
          <c:showLegendKey val="0"/>
          <c:showVal val="0"/>
          <c:showCatName val="0"/>
          <c:showSerName val="0"/>
          <c:showPercent val="0"/>
          <c:showBubbleSize val="0"/>
        </c:dLbls>
        <c:gapWidth val="150"/>
        <c:axId val="258679168"/>
        <c:axId val="258680704"/>
      </c:barChart>
      <c:catAx>
        <c:axId val="258679168"/>
        <c:scaling>
          <c:orientation val="minMax"/>
        </c:scaling>
        <c:delete val="0"/>
        <c:axPos val="b"/>
        <c:majorTickMark val="out"/>
        <c:minorTickMark val="none"/>
        <c:tickLblPos val="nextTo"/>
        <c:crossAx val="258680704"/>
        <c:crosses val="autoZero"/>
        <c:auto val="1"/>
        <c:lblAlgn val="ctr"/>
        <c:lblOffset val="100"/>
        <c:noMultiLvlLbl val="0"/>
      </c:catAx>
      <c:valAx>
        <c:axId val="258680704"/>
        <c:scaling>
          <c:orientation val="minMax"/>
        </c:scaling>
        <c:delete val="0"/>
        <c:axPos val="l"/>
        <c:majorGridlines/>
        <c:title>
          <c:tx>
            <c:rich>
              <a:bodyPr rot="-5400000" vert="horz"/>
              <a:lstStyle/>
              <a:p>
                <a:pPr>
                  <a:defRPr/>
                </a:pPr>
                <a:r>
                  <a:rPr lang="en-US"/>
                  <a:t>Sample Units ('000)</a:t>
                </a:r>
              </a:p>
            </c:rich>
          </c:tx>
          <c:layout/>
          <c:overlay val="0"/>
        </c:title>
        <c:numFmt formatCode="#,##0" sourceLinked="0"/>
        <c:majorTickMark val="out"/>
        <c:minorTickMark val="none"/>
        <c:tickLblPos val="nextTo"/>
        <c:crossAx val="258679168"/>
        <c:crosses val="autoZero"/>
        <c:crossBetween val="between"/>
        <c:dispUnits>
          <c:builtInUnit val="thousands"/>
        </c:dispUnits>
      </c:valAx>
      <c:dTable>
        <c:showHorzBorder val="1"/>
        <c:showVertBorder val="1"/>
        <c:showOutline val="1"/>
        <c:showKeys val="1"/>
        <c:txPr>
          <a:bodyPr/>
          <a:lstStyle/>
          <a:p>
            <a:pPr rtl="0">
              <a:defRPr sz="800"/>
            </a:pPr>
            <a:endParaRPr lang="en-US"/>
          </a:p>
        </c:txPr>
      </c:dTable>
    </c:plotArea>
    <c:plotVisOnly val="1"/>
    <c:dispBlanksAs val="gap"/>
    <c:showDLblsOverMax val="0"/>
  </c:chart>
  <c:printSettings>
    <c:headerFooter/>
    <c:pageMargins b="0.75" l="0.7" r="0.7" t="0.75" header="0.3" footer="0.3"/>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Sample $ (2012/2013)</a:t>
            </a:r>
          </a:p>
        </c:rich>
      </c:tx>
      <c:layout/>
      <c:overlay val="0"/>
    </c:title>
    <c:autoTitleDeleted val="0"/>
    <c:plotArea>
      <c:layout/>
      <c:barChart>
        <c:barDir val="col"/>
        <c:grouping val="clustered"/>
        <c:varyColors val="0"/>
        <c:ser>
          <c:idx val="5"/>
          <c:order val="0"/>
          <c:tx>
            <c:strRef>
              <c:f>SampFcst!$A$91</c:f>
              <c:strCache>
                <c:ptCount val="1"/>
                <c:pt idx="0">
                  <c:v>Januvia 100mg</c:v>
                </c:pt>
              </c:strCache>
            </c:strRef>
          </c:tx>
          <c:invertIfNegative val="0"/>
          <c:cat>
            <c:strRef>
              <c:f>SampFcst!$B$90:$I$90</c:f>
              <c:strCache>
                <c:ptCount val="8"/>
                <c:pt idx="0">
                  <c:v>2012_Q1</c:v>
                </c:pt>
                <c:pt idx="1">
                  <c:v>2012_Q2</c:v>
                </c:pt>
                <c:pt idx="2">
                  <c:v>2012_Q3</c:v>
                </c:pt>
                <c:pt idx="3">
                  <c:v>2012_Q4</c:v>
                </c:pt>
                <c:pt idx="4">
                  <c:v>2013_Q1</c:v>
                </c:pt>
                <c:pt idx="5">
                  <c:v>2013_Q2</c:v>
                </c:pt>
                <c:pt idx="6">
                  <c:v>2013_Q3</c:v>
                </c:pt>
                <c:pt idx="7">
                  <c:v>2013_Q4</c:v>
                </c:pt>
              </c:strCache>
            </c:strRef>
          </c:cat>
          <c:val>
            <c:numRef>
              <c:f>SampFcst!$B$91:$I$91</c:f>
              <c:numCache>
                <c:formatCode>#,##0</c:formatCode>
                <c:ptCount val="8"/>
                <c:pt idx="0">
                  <c:v>1971841.6099999999</c:v>
                </c:pt>
                <c:pt idx="1">
                  <c:v>2023756.48</c:v>
                </c:pt>
                <c:pt idx="2">
                  <c:v>1481310.6424</c:v>
                </c:pt>
                <c:pt idx="3">
                  <c:v>1536928.7400000002</c:v>
                </c:pt>
                <c:pt idx="4">
                  <c:v>1693948.0991</c:v>
                </c:pt>
                <c:pt idx="5">
                  <c:v>1526517</c:v>
                </c:pt>
                <c:pt idx="6">
                  <c:v>1526517</c:v>
                </c:pt>
                <c:pt idx="7">
                  <c:v>1244517</c:v>
                </c:pt>
              </c:numCache>
            </c:numRef>
          </c:val>
        </c:ser>
        <c:ser>
          <c:idx val="0"/>
          <c:order val="1"/>
          <c:tx>
            <c:strRef>
              <c:f>SampFcst!$A$94</c:f>
              <c:strCache>
                <c:ptCount val="1"/>
                <c:pt idx="0">
                  <c:v>Janumet </c:v>
                </c:pt>
              </c:strCache>
            </c:strRef>
          </c:tx>
          <c:invertIfNegative val="0"/>
          <c:cat>
            <c:strRef>
              <c:f>SampFcst!$B$90:$I$90</c:f>
              <c:strCache>
                <c:ptCount val="8"/>
                <c:pt idx="0">
                  <c:v>2012_Q1</c:v>
                </c:pt>
                <c:pt idx="1">
                  <c:v>2012_Q2</c:v>
                </c:pt>
                <c:pt idx="2">
                  <c:v>2012_Q3</c:v>
                </c:pt>
                <c:pt idx="3">
                  <c:v>2012_Q4</c:v>
                </c:pt>
                <c:pt idx="4">
                  <c:v>2013_Q1</c:v>
                </c:pt>
                <c:pt idx="5">
                  <c:v>2013_Q2</c:v>
                </c:pt>
                <c:pt idx="6">
                  <c:v>2013_Q3</c:v>
                </c:pt>
                <c:pt idx="7">
                  <c:v>2013_Q4</c:v>
                </c:pt>
              </c:strCache>
            </c:strRef>
          </c:cat>
          <c:val>
            <c:numRef>
              <c:f>SampFcst!$B$94:$I$94</c:f>
              <c:numCache>
                <c:formatCode>#,##0</c:formatCode>
                <c:ptCount val="8"/>
                <c:pt idx="0">
                  <c:v>1518727.5978999999</c:v>
                </c:pt>
                <c:pt idx="1">
                  <c:v>723028.77480000001</c:v>
                </c:pt>
                <c:pt idx="2">
                  <c:v>474131.37239999999</c:v>
                </c:pt>
                <c:pt idx="3">
                  <c:v>566496.48</c:v>
                </c:pt>
                <c:pt idx="4">
                  <c:v>946976.46</c:v>
                </c:pt>
                <c:pt idx="5">
                  <c:v>946976.46</c:v>
                </c:pt>
                <c:pt idx="6">
                  <c:v>946976.46</c:v>
                </c:pt>
                <c:pt idx="7">
                  <c:v>946976.46</c:v>
                </c:pt>
              </c:numCache>
            </c:numRef>
          </c:val>
        </c:ser>
        <c:ser>
          <c:idx val="1"/>
          <c:order val="2"/>
          <c:tx>
            <c:strRef>
              <c:f>SampFcst!$A$97</c:f>
              <c:strCache>
                <c:ptCount val="1"/>
                <c:pt idx="0">
                  <c:v>Janumet XR </c:v>
                </c:pt>
              </c:strCache>
            </c:strRef>
          </c:tx>
          <c:invertIfNegative val="0"/>
          <c:cat>
            <c:strRef>
              <c:f>SampFcst!$B$90:$I$90</c:f>
              <c:strCache>
                <c:ptCount val="8"/>
                <c:pt idx="0">
                  <c:v>2012_Q1</c:v>
                </c:pt>
                <c:pt idx="1">
                  <c:v>2012_Q2</c:v>
                </c:pt>
                <c:pt idx="2">
                  <c:v>2012_Q3</c:v>
                </c:pt>
                <c:pt idx="3">
                  <c:v>2012_Q4</c:v>
                </c:pt>
                <c:pt idx="4">
                  <c:v>2013_Q1</c:v>
                </c:pt>
                <c:pt idx="5">
                  <c:v>2013_Q2</c:v>
                </c:pt>
                <c:pt idx="6">
                  <c:v>2013_Q3</c:v>
                </c:pt>
                <c:pt idx="7">
                  <c:v>2013_Q4</c:v>
                </c:pt>
              </c:strCache>
            </c:strRef>
          </c:cat>
          <c:val>
            <c:numRef>
              <c:f>SampFcst!$B$97:$I$97</c:f>
              <c:numCache>
                <c:formatCode>#,##0</c:formatCode>
                <c:ptCount val="8"/>
                <c:pt idx="0">
                  <c:v>3124587.4359999998</c:v>
                </c:pt>
                <c:pt idx="1">
                  <c:v>3917863.2437999998</c:v>
                </c:pt>
                <c:pt idx="2">
                  <c:v>2557209.4333999995</c:v>
                </c:pt>
                <c:pt idx="3">
                  <c:v>2635144.5</c:v>
                </c:pt>
                <c:pt idx="4">
                  <c:v>2819317.9725000001</c:v>
                </c:pt>
                <c:pt idx="5">
                  <c:v>3126193.9725000001</c:v>
                </c:pt>
                <c:pt idx="6">
                  <c:v>3126193.9725000001</c:v>
                </c:pt>
                <c:pt idx="7">
                  <c:v>2750823.1724999999</c:v>
                </c:pt>
              </c:numCache>
            </c:numRef>
          </c:val>
        </c:ser>
        <c:ser>
          <c:idx val="2"/>
          <c:order val="3"/>
          <c:tx>
            <c:strRef>
              <c:f>SampFcst!$A$101</c:f>
              <c:strCache>
                <c:ptCount val="1"/>
                <c:pt idx="0">
                  <c:v>Juvisync </c:v>
                </c:pt>
              </c:strCache>
            </c:strRef>
          </c:tx>
          <c:invertIfNegative val="0"/>
          <c:cat>
            <c:strRef>
              <c:f>SampFcst!$B$90:$I$90</c:f>
              <c:strCache>
                <c:ptCount val="8"/>
                <c:pt idx="0">
                  <c:v>2012_Q1</c:v>
                </c:pt>
                <c:pt idx="1">
                  <c:v>2012_Q2</c:v>
                </c:pt>
                <c:pt idx="2">
                  <c:v>2012_Q3</c:v>
                </c:pt>
                <c:pt idx="3">
                  <c:v>2012_Q4</c:v>
                </c:pt>
                <c:pt idx="4">
                  <c:v>2013_Q1</c:v>
                </c:pt>
                <c:pt idx="5">
                  <c:v>2013_Q2</c:v>
                </c:pt>
                <c:pt idx="6">
                  <c:v>2013_Q3</c:v>
                </c:pt>
                <c:pt idx="7">
                  <c:v>2013_Q4</c:v>
                </c:pt>
              </c:strCache>
            </c:strRef>
          </c:cat>
          <c:val>
            <c:numRef>
              <c:f>SampFcst!$B$101:$I$101</c:f>
              <c:numCache>
                <c:formatCode>#,##0</c:formatCode>
                <c:ptCount val="8"/>
                <c:pt idx="0">
                  <c:v>904731.61379999993</c:v>
                </c:pt>
                <c:pt idx="1">
                  <c:v>79463.297399999996</c:v>
                </c:pt>
                <c:pt idx="2">
                  <c:v>70191.778999999995</c:v>
                </c:pt>
                <c:pt idx="3">
                  <c:v>118552.21919999999</c:v>
                </c:pt>
                <c:pt idx="4">
                  <c:v>0</c:v>
                </c:pt>
                <c:pt idx="5">
                  <c:v>0</c:v>
                </c:pt>
                <c:pt idx="6">
                  <c:v>0</c:v>
                </c:pt>
                <c:pt idx="7">
                  <c:v>0</c:v>
                </c:pt>
              </c:numCache>
            </c:numRef>
          </c:val>
        </c:ser>
        <c:ser>
          <c:idx val="3"/>
          <c:order val="4"/>
          <c:tx>
            <c:strRef>
              <c:f>SampFcst!$A$102</c:f>
              <c:strCache>
                <c:ptCount val="1"/>
                <c:pt idx="0">
                  <c:v>Grand Total JAN/JMT</c:v>
                </c:pt>
              </c:strCache>
            </c:strRef>
          </c:tx>
          <c:invertIfNegative val="0"/>
          <c:cat>
            <c:strRef>
              <c:f>SampFcst!$B$90:$I$90</c:f>
              <c:strCache>
                <c:ptCount val="8"/>
                <c:pt idx="0">
                  <c:v>2012_Q1</c:v>
                </c:pt>
                <c:pt idx="1">
                  <c:v>2012_Q2</c:v>
                </c:pt>
                <c:pt idx="2">
                  <c:v>2012_Q3</c:v>
                </c:pt>
                <c:pt idx="3">
                  <c:v>2012_Q4</c:v>
                </c:pt>
                <c:pt idx="4">
                  <c:v>2013_Q1</c:v>
                </c:pt>
                <c:pt idx="5">
                  <c:v>2013_Q2</c:v>
                </c:pt>
                <c:pt idx="6">
                  <c:v>2013_Q3</c:v>
                </c:pt>
                <c:pt idx="7">
                  <c:v>2013_Q4</c:v>
                </c:pt>
              </c:strCache>
            </c:strRef>
          </c:cat>
          <c:val>
            <c:numRef>
              <c:f>SampFcst!$B$102:$I$102</c:f>
              <c:numCache>
                <c:formatCode>#,##0</c:formatCode>
                <c:ptCount val="8"/>
                <c:pt idx="0">
                  <c:v>6615156.6438999996</c:v>
                </c:pt>
                <c:pt idx="1">
                  <c:v>6664648.4986000005</c:v>
                </c:pt>
                <c:pt idx="2">
                  <c:v>4512651.4481999995</c:v>
                </c:pt>
                <c:pt idx="3">
                  <c:v>4738569.7200000007</c:v>
                </c:pt>
                <c:pt idx="4">
                  <c:v>5460242.5316000003</c:v>
                </c:pt>
                <c:pt idx="5">
                  <c:v>5599687.4325000001</c:v>
                </c:pt>
                <c:pt idx="6">
                  <c:v>5599687.4325000001</c:v>
                </c:pt>
                <c:pt idx="7">
                  <c:v>4942316.6325000003</c:v>
                </c:pt>
              </c:numCache>
            </c:numRef>
          </c:val>
        </c:ser>
        <c:dLbls>
          <c:showLegendKey val="0"/>
          <c:showVal val="0"/>
          <c:showCatName val="0"/>
          <c:showSerName val="0"/>
          <c:showPercent val="0"/>
          <c:showBubbleSize val="0"/>
        </c:dLbls>
        <c:gapWidth val="150"/>
        <c:axId val="258726912"/>
        <c:axId val="258728704"/>
      </c:barChart>
      <c:catAx>
        <c:axId val="258726912"/>
        <c:scaling>
          <c:orientation val="minMax"/>
        </c:scaling>
        <c:delete val="0"/>
        <c:axPos val="b"/>
        <c:majorTickMark val="out"/>
        <c:minorTickMark val="none"/>
        <c:tickLblPos val="nextTo"/>
        <c:crossAx val="258728704"/>
        <c:crosses val="autoZero"/>
        <c:auto val="1"/>
        <c:lblAlgn val="ctr"/>
        <c:lblOffset val="100"/>
        <c:noMultiLvlLbl val="0"/>
      </c:catAx>
      <c:valAx>
        <c:axId val="258728704"/>
        <c:scaling>
          <c:orientation val="minMax"/>
        </c:scaling>
        <c:delete val="0"/>
        <c:axPos val="l"/>
        <c:majorGridlines/>
        <c:title>
          <c:tx>
            <c:rich>
              <a:bodyPr rot="-5400000" vert="horz"/>
              <a:lstStyle/>
              <a:p>
                <a:pPr>
                  <a:defRPr/>
                </a:pPr>
                <a:r>
                  <a:rPr lang="en-US"/>
                  <a:t>Sample $ ('000)</a:t>
                </a:r>
              </a:p>
            </c:rich>
          </c:tx>
          <c:layout/>
          <c:overlay val="0"/>
        </c:title>
        <c:numFmt formatCode="#,##0" sourceLinked="0"/>
        <c:majorTickMark val="out"/>
        <c:minorTickMark val="none"/>
        <c:tickLblPos val="nextTo"/>
        <c:crossAx val="258726912"/>
        <c:crosses val="autoZero"/>
        <c:crossBetween val="between"/>
        <c:dispUnits>
          <c:builtInUnit val="thousands"/>
        </c:dispUnits>
      </c:valAx>
      <c:dTable>
        <c:showHorzBorder val="1"/>
        <c:showVertBorder val="1"/>
        <c:showOutline val="1"/>
        <c:showKeys val="1"/>
        <c:txPr>
          <a:bodyPr/>
          <a:lstStyle/>
          <a:p>
            <a:pPr rtl="0">
              <a:defRPr sz="800"/>
            </a:pPr>
            <a:endParaRPr lang="en-US"/>
          </a:p>
        </c:txPr>
      </c:dTable>
    </c:plotArea>
    <c:plotVisOnly val="1"/>
    <c:dispBlanksAs val="gap"/>
    <c:showDLblsOverMax val="0"/>
  </c:chart>
  <c:printSettings>
    <c:headerFooter/>
    <c:pageMargins b="0.75" l="0.7" r="0.7" t="0.75" header="0.3" footer="0.3"/>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Janumet / Janumet XR Sample Units (2012/2013) vs. NRx Share</a:t>
            </a:r>
          </a:p>
        </c:rich>
      </c:tx>
      <c:layout/>
      <c:overlay val="0"/>
    </c:title>
    <c:autoTitleDeleted val="0"/>
    <c:plotArea>
      <c:layout/>
      <c:barChart>
        <c:barDir val="col"/>
        <c:grouping val="clustered"/>
        <c:varyColors val="0"/>
        <c:ser>
          <c:idx val="0"/>
          <c:order val="0"/>
          <c:tx>
            <c:v>Janumet Samples</c:v>
          </c:tx>
          <c:invertIfNegative val="0"/>
          <c:cat>
            <c:strRef>
              <c:f>SampFcst!$B$75:$I$75</c:f>
              <c:strCache>
                <c:ptCount val="8"/>
                <c:pt idx="0">
                  <c:v>2012_Q1</c:v>
                </c:pt>
                <c:pt idx="1">
                  <c:v>2012_Q2</c:v>
                </c:pt>
                <c:pt idx="2">
                  <c:v>2012_Q3</c:v>
                </c:pt>
                <c:pt idx="3">
                  <c:v>2012_Q4</c:v>
                </c:pt>
                <c:pt idx="4">
                  <c:v>2013_Q1</c:v>
                </c:pt>
                <c:pt idx="5">
                  <c:v>2013_Q2</c:v>
                </c:pt>
                <c:pt idx="6">
                  <c:v>2013_Q3</c:v>
                </c:pt>
                <c:pt idx="7">
                  <c:v>2013_Q4</c:v>
                </c:pt>
              </c:strCache>
            </c:strRef>
          </c:cat>
          <c:val>
            <c:numRef>
              <c:f>SampFcst!$B$79:$I$79</c:f>
              <c:numCache>
                <c:formatCode>#,##0</c:formatCode>
                <c:ptCount val="8"/>
                <c:pt idx="0">
                  <c:v>201206</c:v>
                </c:pt>
                <c:pt idx="1">
                  <c:v>96408</c:v>
                </c:pt>
                <c:pt idx="2">
                  <c:v>64848</c:v>
                </c:pt>
                <c:pt idx="3">
                  <c:v>78768</c:v>
                </c:pt>
                <c:pt idx="4">
                  <c:v>127200</c:v>
                </c:pt>
                <c:pt idx="5">
                  <c:v>127200</c:v>
                </c:pt>
                <c:pt idx="6">
                  <c:v>127200</c:v>
                </c:pt>
                <c:pt idx="7">
                  <c:v>127200</c:v>
                </c:pt>
              </c:numCache>
            </c:numRef>
          </c:val>
        </c:ser>
        <c:ser>
          <c:idx val="1"/>
          <c:order val="1"/>
          <c:tx>
            <c:v>Janumet XR Samples</c:v>
          </c:tx>
          <c:invertIfNegative val="0"/>
          <c:cat>
            <c:strRef>
              <c:f>SampFcst!$B$75:$I$75</c:f>
              <c:strCache>
                <c:ptCount val="8"/>
                <c:pt idx="0">
                  <c:v>2012_Q1</c:v>
                </c:pt>
                <c:pt idx="1">
                  <c:v>2012_Q2</c:v>
                </c:pt>
                <c:pt idx="2">
                  <c:v>2012_Q3</c:v>
                </c:pt>
                <c:pt idx="3">
                  <c:v>2012_Q4</c:v>
                </c:pt>
                <c:pt idx="4">
                  <c:v>2013_Q1</c:v>
                </c:pt>
                <c:pt idx="5">
                  <c:v>2013_Q2</c:v>
                </c:pt>
                <c:pt idx="6">
                  <c:v>2013_Q3</c:v>
                </c:pt>
                <c:pt idx="7">
                  <c:v>2013_Q4</c:v>
                </c:pt>
              </c:strCache>
            </c:strRef>
          </c:cat>
          <c:val>
            <c:numRef>
              <c:f>SampFcst!$B$82:$I$82</c:f>
              <c:numCache>
                <c:formatCode>#,##0</c:formatCode>
                <c:ptCount val="8"/>
                <c:pt idx="0">
                  <c:v>293020</c:v>
                </c:pt>
                <c:pt idx="1">
                  <c:v>371334</c:v>
                </c:pt>
                <c:pt idx="2">
                  <c:v>245702</c:v>
                </c:pt>
                <c:pt idx="3">
                  <c:v>255000</c:v>
                </c:pt>
                <c:pt idx="4">
                  <c:v>270225</c:v>
                </c:pt>
                <c:pt idx="5">
                  <c:v>300225</c:v>
                </c:pt>
                <c:pt idx="6">
                  <c:v>300225</c:v>
                </c:pt>
                <c:pt idx="7">
                  <c:v>264225</c:v>
                </c:pt>
              </c:numCache>
            </c:numRef>
          </c:val>
        </c:ser>
        <c:dLbls>
          <c:showLegendKey val="0"/>
          <c:showVal val="0"/>
          <c:showCatName val="0"/>
          <c:showSerName val="0"/>
          <c:showPercent val="0"/>
          <c:showBubbleSize val="0"/>
        </c:dLbls>
        <c:gapWidth val="150"/>
        <c:axId val="269310208"/>
        <c:axId val="269317248"/>
      </c:barChart>
      <c:lineChart>
        <c:grouping val="standard"/>
        <c:varyColors val="0"/>
        <c:ser>
          <c:idx val="2"/>
          <c:order val="2"/>
          <c:tx>
            <c:v>Janumet NRx Share</c:v>
          </c:tx>
          <c:spPr>
            <a:ln>
              <a:solidFill>
                <a:schemeClr val="accent1"/>
              </a:solidFill>
            </a:ln>
          </c:spPr>
          <c:marker>
            <c:spPr>
              <a:solidFill>
                <a:schemeClr val="accent1"/>
              </a:solidFill>
            </c:spPr>
          </c:marker>
          <c:val>
            <c:numRef>
              <c:f>SampFcst!$O$181:$R$181</c:f>
              <c:numCache>
                <c:formatCode>0.00%</c:formatCode>
                <c:ptCount val="4"/>
                <c:pt idx="0">
                  <c:v>2.9869455507844356E-2</c:v>
                </c:pt>
                <c:pt idx="1">
                  <c:v>2.8284231273475954E-2</c:v>
                </c:pt>
                <c:pt idx="2">
                  <c:v>2.7337041822250843E-2</c:v>
                </c:pt>
                <c:pt idx="3">
                  <c:v>2.6846253807000498E-2</c:v>
                </c:pt>
              </c:numCache>
            </c:numRef>
          </c:val>
          <c:smooth val="0"/>
        </c:ser>
        <c:ser>
          <c:idx val="3"/>
          <c:order val="3"/>
          <c:tx>
            <c:v>Janumet XR NRx Share</c:v>
          </c:tx>
          <c:spPr>
            <a:ln>
              <a:solidFill>
                <a:schemeClr val="accent2"/>
              </a:solidFill>
            </a:ln>
          </c:spPr>
          <c:marker>
            <c:symbol val="circle"/>
            <c:size val="7"/>
            <c:spPr>
              <a:solidFill>
                <a:schemeClr val="accent2">
                  <a:lumMod val="50000"/>
                </a:schemeClr>
              </a:solidFill>
            </c:spPr>
          </c:marker>
          <c:val>
            <c:numRef>
              <c:f>SampFcst!$O$192:$R$192</c:f>
              <c:numCache>
                <c:formatCode>0.00%</c:formatCode>
                <c:ptCount val="4"/>
                <c:pt idx="0">
                  <c:v>7.3044087347579447E-4</c:v>
                </c:pt>
                <c:pt idx="1">
                  <c:v>2.0358692484636729E-3</c:v>
                </c:pt>
                <c:pt idx="2">
                  <c:v>2.8477386912881559E-3</c:v>
                </c:pt>
                <c:pt idx="3">
                  <c:v>3.8308792997363574E-3</c:v>
                </c:pt>
              </c:numCache>
            </c:numRef>
          </c:val>
          <c:smooth val="0"/>
        </c:ser>
        <c:ser>
          <c:idx val="4"/>
          <c:order val="4"/>
          <c:tx>
            <c:v>Janumet Family NRx Share</c:v>
          </c:tx>
          <c:spPr>
            <a:ln>
              <a:solidFill>
                <a:schemeClr val="accent4"/>
              </a:solidFill>
            </a:ln>
          </c:spPr>
          <c:marker>
            <c:symbol val="star"/>
            <c:size val="7"/>
            <c:spPr>
              <a:noFill/>
              <a:ln>
                <a:solidFill>
                  <a:schemeClr val="accent4"/>
                </a:solidFill>
              </a:ln>
            </c:spPr>
          </c:marker>
          <c:val>
            <c:numRef>
              <c:f>SampFcst!$O$195:$R$195</c:f>
              <c:numCache>
                <c:formatCode>0.00%</c:formatCode>
                <c:ptCount val="4"/>
                <c:pt idx="0">
                  <c:v>3.059989638132015E-2</c:v>
                </c:pt>
                <c:pt idx="1">
                  <c:v>3.0320100521939626E-2</c:v>
                </c:pt>
                <c:pt idx="2">
                  <c:v>3.0184780513538997E-2</c:v>
                </c:pt>
                <c:pt idx="3">
                  <c:v>3.0677133106736854E-2</c:v>
                </c:pt>
              </c:numCache>
            </c:numRef>
          </c:val>
          <c:smooth val="0"/>
        </c:ser>
        <c:dLbls>
          <c:showLegendKey val="0"/>
          <c:showVal val="0"/>
          <c:showCatName val="0"/>
          <c:showSerName val="0"/>
          <c:showPercent val="0"/>
          <c:showBubbleSize val="0"/>
        </c:dLbls>
        <c:marker val="1"/>
        <c:smooth val="0"/>
        <c:axId val="270846592"/>
        <c:axId val="270843904"/>
      </c:lineChart>
      <c:catAx>
        <c:axId val="269310208"/>
        <c:scaling>
          <c:orientation val="minMax"/>
        </c:scaling>
        <c:delete val="0"/>
        <c:axPos val="b"/>
        <c:majorTickMark val="out"/>
        <c:minorTickMark val="none"/>
        <c:tickLblPos val="nextTo"/>
        <c:crossAx val="269317248"/>
        <c:crosses val="autoZero"/>
        <c:auto val="1"/>
        <c:lblAlgn val="ctr"/>
        <c:lblOffset val="100"/>
        <c:noMultiLvlLbl val="0"/>
      </c:catAx>
      <c:valAx>
        <c:axId val="269317248"/>
        <c:scaling>
          <c:orientation val="minMax"/>
        </c:scaling>
        <c:delete val="0"/>
        <c:axPos val="l"/>
        <c:majorGridlines/>
        <c:title>
          <c:tx>
            <c:rich>
              <a:bodyPr rot="-5400000" vert="horz"/>
              <a:lstStyle/>
              <a:p>
                <a:pPr>
                  <a:defRPr/>
                </a:pPr>
                <a:r>
                  <a:rPr lang="en-US"/>
                  <a:t>Sample Units ('000)</a:t>
                </a:r>
              </a:p>
            </c:rich>
          </c:tx>
          <c:layout/>
          <c:overlay val="0"/>
        </c:title>
        <c:numFmt formatCode="#,##0" sourceLinked="0"/>
        <c:majorTickMark val="out"/>
        <c:minorTickMark val="none"/>
        <c:tickLblPos val="nextTo"/>
        <c:crossAx val="269310208"/>
        <c:crosses val="autoZero"/>
        <c:crossBetween val="between"/>
        <c:dispUnits>
          <c:builtInUnit val="thousands"/>
        </c:dispUnits>
      </c:valAx>
      <c:valAx>
        <c:axId val="270843904"/>
        <c:scaling>
          <c:orientation val="minMax"/>
          <c:max val="4.0000000000000008E-2"/>
        </c:scaling>
        <c:delete val="0"/>
        <c:axPos val="r"/>
        <c:title>
          <c:tx>
            <c:rich>
              <a:bodyPr rot="-5400000" vert="horz"/>
              <a:lstStyle/>
              <a:p>
                <a:pPr>
                  <a:defRPr/>
                </a:pPr>
                <a:r>
                  <a:rPr lang="en-US"/>
                  <a:t>NRx Share</a:t>
                </a:r>
              </a:p>
            </c:rich>
          </c:tx>
          <c:layout/>
          <c:overlay val="0"/>
        </c:title>
        <c:numFmt formatCode="0.00%" sourceLinked="1"/>
        <c:majorTickMark val="out"/>
        <c:minorTickMark val="none"/>
        <c:tickLblPos val="nextTo"/>
        <c:crossAx val="270846592"/>
        <c:crosses val="max"/>
        <c:crossBetween val="between"/>
      </c:valAx>
      <c:catAx>
        <c:axId val="270846592"/>
        <c:scaling>
          <c:orientation val="minMax"/>
        </c:scaling>
        <c:delete val="1"/>
        <c:axPos val="b"/>
        <c:majorTickMark val="out"/>
        <c:minorTickMark val="none"/>
        <c:tickLblPos val="nextTo"/>
        <c:crossAx val="270843904"/>
        <c:auto val="1"/>
        <c:lblAlgn val="ctr"/>
        <c:lblOffset val="100"/>
        <c:noMultiLvlLbl val="0"/>
      </c:catAx>
      <c:dTable>
        <c:showHorzBorder val="1"/>
        <c:showVertBorder val="1"/>
        <c:showOutline val="1"/>
        <c:showKeys val="1"/>
        <c:txPr>
          <a:bodyPr/>
          <a:lstStyle/>
          <a:p>
            <a:pPr rtl="0">
              <a:defRPr sz="800"/>
            </a:pPr>
            <a:endParaRPr lang="en-US"/>
          </a:p>
        </c:txPr>
      </c:dTable>
    </c:plotArea>
    <c:plotVisOnly val="1"/>
    <c:dispBlanksAs val="gap"/>
    <c:showDLblsOverMax val="0"/>
  </c:chart>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NRx and Promotions expressed as % of 2011/2012 Average</a:t>
            </a:r>
          </a:p>
        </c:rich>
      </c:tx>
      <c:layout/>
      <c:overlay val="0"/>
    </c:title>
    <c:autoTitleDeleted val="0"/>
    <c:plotArea>
      <c:layout/>
      <c:barChart>
        <c:barDir val="col"/>
        <c:grouping val="clustered"/>
        <c:varyColors val="0"/>
        <c:ser>
          <c:idx val="5"/>
          <c:order val="0"/>
          <c:tx>
            <c:strRef>
              <c:f>Semester!$A$77</c:f>
              <c:strCache>
                <c:ptCount val="1"/>
                <c:pt idx="0">
                  <c:v>SC_1_DISEASE_TREATMENT_RSCRS</c:v>
                </c:pt>
              </c:strCache>
            </c:strRef>
          </c:tx>
          <c:invertIfNegative val="0"/>
          <c:cat>
            <c:strRef>
              <c:f>Semester!$G$76:$L$76</c:f>
              <c:strCache>
                <c:ptCount val="6"/>
                <c:pt idx="0">
                  <c:v>2011_S1</c:v>
                </c:pt>
                <c:pt idx="1">
                  <c:v>2011_S2</c:v>
                </c:pt>
                <c:pt idx="2">
                  <c:v>2012_S1</c:v>
                </c:pt>
                <c:pt idx="3">
                  <c:v>2012_S2</c:v>
                </c:pt>
                <c:pt idx="4">
                  <c:v>2013_S1</c:v>
                </c:pt>
                <c:pt idx="5">
                  <c:v>2013_S2</c:v>
                </c:pt>
              </c:strCache>
            </c:strRef>
          </c:cat>
          <c:val>
            <c:numRef>
              <c:f>Semester!$G$77:$J$77</c:f>
              <c:numCache>
                <c:formatCode>0%</c:formatCode>
                <c:ptCount val="4"/>
                <c:pt idx="0">
                  <c:v>1.0788738235172748</c:v>
                </c:pt>
                <c:pt idx="1">
                  <c:v>1.189266507184265</c:v>
                </c:pt>
                <c:pt idx="2">
                  <c:v>1.0300852506855156</c:v>
                </c:pt>
                <c:pt idx="3">
                  <c:v>0.70177441861294465</c:v>
                </c:pt>
              </c:numCache>
            </c:numRef>
          </c:val>
        </c:ser>
        <c:ser>
          <c:idx val="0"/>
          <c:order val="1"/>
          <c:tx>
            <c:strRef>
              <c:f>Semester!$A$78</c:f>
              <c:strCache>
                <c:ptCount val="1"/>
                <c:pt idx="0">
                  <c:v>SC_1_PRODUCT_PROMO_RESOURCES</c:v>
                </c:pt>
              </c:strCache>
            </c:strRef>
          </c:tx>
          <c:invertIfNegative val="0"/>
          <c:cat>
            <c:strRef>
              <c:f>Semester!$G$76:$L$76</c:f>
              <c:strCache>
                <c:ptCount val="6"/>
                <c:pt idx="0">
                  <c:v>2011_S1</c:v>
                </c:pt>
                <c:pt idx="1">
                  <c:v>2011_S2</c:v>
                </c:pt>
                <c:pt idx="2">
                  <c:v>2012_S1</c:v>
                </c:pt>
                <c:pt idx="3">
                  <c:v>2012_S2</c:v>
                </c:pt>
                <c:pt idx="4">
                  <c:v>2013_S1</c:v>
                </c:pt>
                <c:pt idx="5">
                  <c:v>2013_S2</c:v>
                </c:pt>
              </c:strCache>
            </c:strRef>
          </c:cat>
          <c:val>
            <c:numRef>
              <c:f>Semester!$G$78:$J$78</c:f>
              <c:numCache>
                <c:formatCode>0%</c:formatCode>
                <c:ptCount val="4"/>
                <c:pt idx="0">
                  <c:v>0.81659627358575371</c:v>
                </c:pt>
                <c:pt idx="1">
                  <c:v>1.078281912268346</c:v>
                </c:pt>
                <c:pt idx="2">
                  <c:v>0.95137928766793378</c:v>
                </c:pt>
                <c:pt idx="3">
                  <c:v>1.1537425264779666</c:v>
                </c:pt>
              </c:numCache>
            </c:numRef>
          </c:val>
        </c:ser>
        <c:ser>
          <c:idx val="1"/>
          <c:order val="2"/>
          <c:tx>
            <c:strRef>
              <c:f>Semester!$A$80</c:f>
              <c:strCache>
                <c:ptCount val="1"/>
                <c:pt idx="0">
                  <c:v>SC_2_MCM_CAMPAIGN_EXECUTION</c:v>
                </c:pt>
              </c:strCache>
            </c:strRef>
          </c:tx>
          <c:spPr>
            <a:ln w="25400">
              <a:noFill/>
            </a:ln>
          </c:spPr>
          <c:invertIfNegative val="0"/>
          <c:cat>
            <c:strRef>
              <c:f>Semester!$G$76:$L$76</c:f>
              <c:strCache>
                <c:ptCount val="6"/>
                <c:pt idx="0">
                  <c:v>2011_S1</c:v>
                </c:pt>
                <c:pt idx="1">
                  <c:v>2011_S2</c:v>
                </c:pt>
                <c:pt idx="2">
                  <c:v>2012_S1</c:v>
                </c:pt>
                <c:pt idx="3">
                  <c:v>2012_S2</c:v>
                </c:pt>
                <c:pt idx="4">
                  <c:v>2013_S1</c:v>
                </c:pt>
                <c:pt idx="5">
                  <c:v>2013_S2</c:v>
                </c:pt>
              </c:strCache>
            </c:strRef>
          </c:cat>
          <c:val>
            <c:numRef>
              <c:f>Semester!$G$80:$J$80</c:f>
              <c:numCache>
                <c:formatCode>0%</c:formatCode>
                <c:ptCount val="4"/>
                <c:pt idx="0">
                  <c:v>1.5891196242773142</c:v>
                </c:pt>
                <c:pt idx="1">
                  <c:v>0.98394960746411808</c:v>
                </c:pt>
                <c:pt idx="2">
                  <c:v>0.77288047311119634</c:v>
                </c:pt>
                <c:pt idx="3">
                  <c:v>0.65405029514737123</c:v>
                </c:pt>
              </c:numCache>
            </c:numRef>
          </c:val>
        </c:ser>
        <c:ser>
          <c:idx val="2"/>
          <c:order val="3"/>
          <c:tx>
            <c:strRef>
              <c:f>Semester!$A$82</c:f>
              <c:strCache>
                <c:ptCount val="1"/>
                <c:pt idx="0">
                  <c:v>SC_3_MMFS</c:v>
                </c:pt>
              </c:strCache>
            </c:strRef>
          </c:tx>
          <c:spPr>
            <a:ln w="25400">
              <a:noFill/>
            </a:ln>
          </c:spPr>
          <c:invertIfNegative val="0"/>
          <c:cat>
            <c:strRef>
              <c:f>Semester!$G$76:$L$76</c:f>
              <c:strCache>
                <c:ptCount val="6"/>
                <c:pt idx="0">
                  <c:v>2011_S1</c:v>
                </c:pt>
                <c:pt idx="1">
                  <c:v>2011_S2</c:v>
                </c:pt>
                <c:pt idx="2">
                  <c:v>2012_S1</c:v>
                </c:pt>
                <c:pt idx="3">
                  <c:v>2012_S2</c:v>
                </c:pt>
                <c:pt idx="4">
                  <c:v>2013_S1</c:v>
                </c:pt>
                <c:pt idx="5">
                  <c:v>2013_S2</c:v>
                </c:pt>
              </c:strCache>
            </c:strRef>
          </c:cat>
          <c:val>
            <c:numRef>
              <c:f>Semester!$G$82:$J$82</c:f>
              <c:numCache>
                <c:formatCode>0%</c:formatCode>
                <c:ptCount val="4"/>
                <c:pt idx="0">
                  <c:v>0.86044352122003531</c:v>
                </c:pt>
                <c:pt idx="1">
                  <c:v>1.043019288590469</c:v>
                </c:pt>
                <c:pt idx="2">
                  <c:v>1.1059072475510372</c:v>
                </c:pt>
                <c:pt idx="3">
                  <c:v>0.99062994263845849</c:v>
                </c:pt>
              </c:numCache>
            </c:numRef>
          </c:val>
        </c:ser>
        <c:ser>
          <c:idx val="3"/>
          <c:order val="4"/>
          <c:tx>
            <c:strRef>
              <c:f>Semester!$A$84</c:f>
              <c:strCache>
                <c:ptCount val="1"/>
                <c:pt idx="0">
                  <c:v>SC_6_PRODUCT_SAMPLES</c:v>
                </c:pt>
              </c:strCache>
            </c:strRef>
          </c:tx>
          <c:spPr>
            <a:ln w="25400">
              <a:noFill/>
            </a:ln>
          </c:spPr>
          <c:invertIfNegative val="0"/>
          <c:cat>
            <c:strRef>
              <c:f>Semester!$G$76:$L$76</c:f>
              <c:strCache>
                <c:ptCount val="6"/>
                <c:pt idx="0">
                  <c:v>2011_S1</c:v>
                </c:pt>
                <c:pt idx="1">
                  <c:v>2011_S2</c:v>
                </c:pt>
                <c:pt idx="2">
                  <c:v>2012_S1</c:v>
                </c:pt>
                <c:pt idx="3">
                  <c:v>2012_S2</c:v>
                </c:pt>
                <c:pt idx="4">
                  <c:v>2013_S1</c:v>
                </c:pt>
                <c:pt idx="5">
                  <c:v>2013_S2</c:v>
                </c:pt>
              </c:strCache>
            </c:strRef>
          </c:cat>
          <c:val>
            <c:numRef>
              <c:f>Semester!$G$84:$J$84</c:f>
              <c:numCache>
                <c:formatCode>0%</c:formatCode>
                <c:ptCount val="4"/>
                <c:pt idx="0">
                  <c:v>0.79906007463517659</c:v>
                </c:pt>
                <c:pt idx="1">
                  <c:v>0.56395415319489683</c:v>
                </c:pt>
                <c:pt idx="2">
                  <c:v>1.5579666289089447</c:v>
                </c:pt>
                <c:pt idx="3">
                  <c:v>1.0790191432609819</c:v>
                </c:pt>
              </c:numCache>
            </c:numRef>
          </c:val>
        </c:ser>
        <c:ser>
          <c:idx val="4"/>
          <c:order val="5"/>
          <c:tx>
            <c:strRef>
              <c:f>Semester!$A$86</c:f>
              <c:strCache>
                <c:ptCount val="1"/>
                <c:pt idx="0">
                  <c:v>DIRECT_SC</c:v>
                </c:pt>
              </c:strCache>
            </c:strRef>
          </c:tx>
          <c:spPr>
            <a:ln w="25400">
              <a:noFill/>
            </a:ln>
          </c:spPr>
          <c:invertIfNegative val="0"/>
          <c:cat>
            <c:strRef>
              <c:f>Semester!$G$76:$L$76</c:f>
              <c:strCache>
                <c:ptCount val="6"/>
                <c:pt idx="0">
                  <c:v>2011_S1</c:v>
                </c:pt>
                <c:pt idx="1">
                  <c:v>2011_S2</c:v>
                </c:pt>
                <c:pt idx="2">
                  <c:v>2012_S1</c:v>
                </c:pt>
                <c:pt idx="3">
                  <c:v>2012_S2</c:v>
                </c:pt>
                <c:pt idx="4">
                  <c:v>2013_S1</c:v>
                </c:pt>
                <c:pt idx="5">
                  <c:v>2013_S2</c:v>
                </c:pt>
              </c:strCache>
            </c:strRef>
          </c:cat>
          <c:val>
            <c:numRef>
              <c:f>Semester!$G$86:$J$86</c:f>
              <c:numCache>
                <c:formatCode>0%</c:formatCode>
                <c:ptCount val="4"/>
                <c:pt idx="0">
                  <c:v>0.89483200784495687</c:v>
                </c:pt>
                <c:pt idx="1">
                  <c:v>1.0110869764215735</c:v>
                </c:pt>
                <c:pt idx="2">
                  <c:v>1.1109882752017921</c:v>
                </c:pt>
                <c:pt idx="3">
                  <c:v>0.98309274053167772</c:v>
                </c:pt>
              </c:numCache>
            </c:numRef>
          </c:val>
        </c:ser>
        <c:dLbls>
          <c:dLblPos val="outEnd"/>
          <c:showLegendKey val="0"/>
          <c:showVal val="1"/>
          <c:showCatName val="0"/>
          <c:showSerName val="0"/>
          <c:showPercent val="0"/>
          <c:showBubbleSize val="0"/>
        </c:dLbls>
        <c:gapWidth val="150"/>
        <c:axId val="260526848"/>
        <c:axId val="260528384"/>
      </c:barChart>
      <c:lineChart>
        <c:grouping val="standard"/>
        <c:varyColors val="0"/>
        <c:ser>
          <c:idx val="9"/>
          <c:order val="6"/>
          <c:tx>
            <c:strRef>
              <c:f>Semester!$A$96</c:f>
              <c:strCache>
                <c:ptCount val="1"/>
                <c:pt idx="0">
                  <c:v>NRX_NPA</c:v>
                </c:pt>
              </c:strCache>
            </c:strRef>
          </c:tx>
          <c:spPr>
            <a:ln>
              <a:solidFill>
                <a:srgbClr val="C00000"/>
              </a:solidFill>
            </a:ln>
          </c:spPr>
          <c:marker>
            <c:spPr>
              <a:solidFill>
                <a:srgbClr val="C00000"/>
              </a:solidFill>
              <a:ln>
                <a:solidFill>
                  <a:srgbClr val="C00000"/>
                </a:solidFill>
              </a:ln>
            </c:spPr>
          </c:marker>
          <c:dLbls>
            <c:dLbl>
              <c:idx val="2"/>
              <c:layout>
                <c:manualLayout>
                  <c:x val="-5.5016181229773461E-2"/>
                  <c:y val="-4.1841004184100417E-2"/>
                </c:manualLayout>
              </c:layout>
              <c:showLegendKey val="0"/>
              <c:showVal val="1"/>
              <c:showCatName val="0"/>
              <c:showSerName val="0"/>
              <c:showPercent val="0"/>
              <c:showBubbleSize val="0"/>
            </c:dLbl>
            <c:dLbl>
              <c:idx val="3"/>
              <c:layout>
                <c:manualLayout>
                  <c:x val="-1.4563106796116623E-2"/>
                  <c:y val="-3.626220362622036E-2"/>
                </c:manualLayout>
              </c:layout>
              <c:showLegendKey val="0"/>
              <c:showVal val="1"/>
              <c:showCatName val="0"/>
              <c:showSerName val="0"/>
              <c:showPercent val="0"/>
              <c:showBubbleSize val="0"/>
            </c:dLbl>
            <c:spPr>
              <a:solidFill>
                <a:sysClr val="window" lastClr="FFFFFF"/>
              </a:solidFill>
            </c:spPr>
            <c:txPr>
              <a:bodyPr/>
              <a:lstStyle/>
              <a:p>
                <a:pPr>
                  <a:defRPr b="1">
                    <a:solidFill>
                      <a:srgbClr val="C00000"/>
                    </a:solidFill>
                  </a:defRPr>
                </a:pPr>
                <a:endParaRPr lang="en-US"/>
              </a:p>
            </c:txPr>
            <c:showLegendKey val="0"/>
            <c:showVal val="1"/>
            <c:showCatName val="0"/>
            <c:showSerName val="0"/>
            <c:showPercent val="0"/>
            <c:showBubbleSize val="0"/>
            <c:showLeaderLines val="0"/>
          </c:dLbls>
          <c:cat>
            <c:strRef>
              <c:f>Semester!$G$76:$L$76</c:f>
              <c:strCache>
                <c:ptCount val="6"/>
                <c:pt idx="0">
                  <c:v>2011_S1</c:v>
                </c:pt>
                <c:pt idx="1">
                  <c:v>2011_S2</c:v>
                </c:pt>
                <c:pt idx="2">
                  <c:v>2012_S1</c:v>
                </c:pt>
                <c:pt idx="3">
                  <c:v>2012_S2</c:v>
                </c:pt>
                <c:pt idx="4">
                  <c:v>2013_S1</c:v>
                </c:pt>
                <c:pt idx="5">
                  <c:v>2013_S2</c:v>
                </c:pt>
              </c:strCache>
            </c:strRef>
          </c:cat>
          <c:val>
            <c:numRef>
              <c:f>Semester!$G$96:$J$96</c:f>
              <c:numCache>
                <c:formatCode>0%</c:formatCode>
                <c:ptCount val="4"/>
                <c:pt idx="0">
                  <c:v>0.93494339114893321</c:v>
                </c:pt>
                <c:pt idx="1">
                  <c:v>0.9765698801475009</c:v>
                </c:pt>
                <c:pt idx="2">
                  <c:v>1.074620415837704</c:v>
                </c:pt>
                <c:pt idx="3">
                  <c:v>1.0138663128658618</c:v>
                </c:pt>
              </c:numCache>
            </c:numRef>
          </c:val>
          <c:smooth val="0"/>
        </c:ser>
        <c:dLbls>
          <c:showLegendKey val="0"/>
          <c:showVal val="0"/>
          <c:showCatName val="0"/>
          <c:showSerName val="0"/>
          <c:showPercent val="0"/>
          <c:showBubbleSize val="0"/>
        </c:dLbls>
        <c:marker val="1"/>
        <c:smooth val="0"/>
        <c:axId val="260557056"/>
        <c:axId val="260555136"/>
      </c:lineChart>
      <c:catAx>
        <c:axId val="260526848"/>
        <c:scaling>
          <c:orientation val="minMax"/>
        </c:scaling>
        <c:delete val="0"/>
        <c:axPos val="b"/>
        <c:majorTickMark val="out"/>
        <c:minorTickMark val="none"/>
        <c:tickLblPos val="nextTo"/>
        <c:crossAx val="260528384"/>
        <c:crosses val="autoZero"/>
        <c:auto val="1"/>
        <c:lblAlgn val="ctr"/>
        <c:lblOffset val="100"/>
        <c:noMultiLvlLbl val="0"/>
      </c:catAx>
      <c:valAx>
        <c:axId val="260528384"/>
        <c:scaling>
          <c:orientation val="minMax"/>
        </c:scaling>
        <c:delete val="0"/>
        <c:axPos val="l"/>
        <c:majorGridlines/>
        <c:title>
          <c:tx>
            <c:rich>
              <a:bodyPr rot="-5400000" vert="horz"/>
              <a:lstStyle/>
              <a:p>
                <a:pPr>
                  <a:defRPr/>
                </a:pPr>
                <a:r>
                  <a:rPr lang="en-US"/>
                  <a:t>Promotions</a:t>
                </a:r>
              </a:p>
            </c:rich>
          </c:tx>
          <c:layout/>
          <c:overlay val="0"/>
        </c:title>
        <c:numFmt formatCode="0%" sourceLinked="0"/>
        <c:majorTickMark val="out"/>
        <c:minorTickMark val="none"/>
        <c:tickLblPos val="nextTo"/>
        <c:crossAx val="260526848"/>
        <c:crosses val="autoZero"/>
        <c:crossBetween val="between"/>
      </c:valAx>
      <c:valAx>
        <c:axId val="260555136"/>
        <c:scaling>
          <c:orientation val="minMax"/>
        </c:scaling>
        <c:delete val="0"/>
        <c:axPos val="r"/>
        <c:title>
          <c:tx>
            <c:rich>
              <a:bodyPr rot="-5400000" vert="horz"/>
              <a:lstStyle/>
              <a:p>
                <a:pPr>
                  <a:defRPr/>
                </a:pPr>
                <a:r>
                  <a:rPr lang="en-US"/>
                  <a:t>NRx_NPA</a:t>
                </a:r>
              </a:p>
            </c:rich>
          </c:tx>
          <c:layout/>
          <c:overlay val="0"/>
        </c:title>
        <c:numFmt formatCode="0%" sourceLinked="1"/>
        <c:majorTickMark val="out"/>
        <c:minorTickMark val="none"/>
        <c:tickLblPos val="nextTo"/>
        <c:crossAx val="260557056"/>
        <c:crosses val="max"/>
        <c:crossBetween val="between"/>
      </c:valAx>
      <c:catAx>
        <c:axId val="260557056"/>
        <c:scaling>
          <c:orientation val="minMax"/>
        </c:scaling>
        <c:delete val="1"/>
        <c:axPos val="b"/>
        <c:majorTickMark val="out"/>
        <c:minorTickMark val="none"/>
        <c:tickLblPos val="nextTo"/>
        <c:crossAx val="260555136"/>
        <c:crosses val="autoZero"/>
        <c:auto val="1"/>
        <c:lblAlgn val="ctr"/>
        <c:lblOffset val="100"/>
        <c:noMultiLvlLbl val="0"/>
      </c:catAx>
    </c:plotArea>
    <c:legend>
      <c:legendPos val="b"/>
      <c:layout>
        <c:manualLayout>
          <c:xMode val="edge"/>
          <c:yMode val="edge"/>
          <c:x val="0"/>
          <c:y val="0.86530623002668605"/>
          <c:w val="0.99617172853393321"/>
          <c:h val="0.11963276556957576"/>
        </c:manualLayout>
      </c:layout>
      <c:overlay val="0"/>
      <c:txPr>
        <a:bodyPr/>
        <a:lstStyle/>
        <a:p>
          <a:pPr>
            <a:defRPr sz="900"/>
          </a:pPr>
          <a:endParaRPr lang="en-US"/>
        </a:p>
      </c:txPr>
    </c:legend>
    <c:plotVisOnly val="1"/>
    <c:dispBlanksAs val="gap"/>
    <c:showDLblsOverMax val="0"/>
  </c:chart>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NRx and Promotions expressed as % of 2011/2012 Average</a:t>
            </a:r>
          </a:p>
        </c:rich>
      </c:tx>
      <c:layout/>
      <c:overlay val="0"/>
    </c:title>
    <c:autoTitleDeleted val="0"/>
    <c:plotArea>
      <c:layout/>
      <c:barChart>
        <c:barDir val="col"/>
        <c:grouping val="clustered"/>
        <c:varyColors val="0"/>
        <c:ser>
          <c:idx val="5"/>
          <c:order val="0"/>
          <c:tx>
            <c:strRef>
              <c:f>Quarter!$A$28</c:f>
              <c:strCache>
                <c:ptCount val="1"/>
                <c:pt idx="0">
                  <c:v>SC_1_DISEASE_TREATMENT_RSCRS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Quarter!$K$28:$R$28</c:f>
              <c:numCache>
                <c:formatCode>0%</c:formatCode>
                <c:ptCount val="8"/>
                <c:pt idx="0">
                  <c:v>0.91846511745595283</c:v>
                </c:pt>
                <c:pt idx="1">
                  <c:v>1.2392825295785965</c:v>
                </c:pt>
                <c:pt idx="2">
                  <c:v>0.94213173074294154</c:v>
                </c:pt>
                <c:pt idx="3">
                  <c:v>1.4364012836255884</c:v>
                </c:pt>
                <c:pt idx="4">
                  <c:v>1.0088636870390801</c:v>
                </c:pt>
                <c:pt idx="5">
                  <c:v>1.0513068143319511</c:v>
                </c:pt>
                <c:pt idx="6">
                  <c:v>0.38367478496282581</c:v>
                </c:pt>
                <c:pt idx="7">
                  <c:v>1.0198740522630634</c:v>
                </c:pt>
              </c:numCache>
            </c:numRef>
          </c:val>
        </c:ser>
        <c:ser>
          <c:idx val="0"/>
          <c:order val="1"/>
          <c:tx>
            <c:strRef>
              <c:f>Quarter!$A$29</c:f>
              <c:strCache>
                <c:ptCount val="1"/>
                <c:pt idx="0">
                  <c:v>SC_1_PRODUCT_PROMO_RESOURCES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Quarter!$K$29:$R$29</c:f>
              <c:numCache>
                <c:formatCode>0%</c:formatCode>
                <c:ptCount val="8"/>
                <c:pt idx="0">
                  <c:v>0.76570019756970797</c:v>
                </c:pt>
                <c:pt idx="1">
                  <c:v>0.86749234960179944</c:v>
                </c:pt>
                <c:pt idx="2">
                  <c:v>1.140055641105848</c:v>
                </c:pt>
                <c:pt idx="3">
                  <c:v>1.016508183430844</c:v>
                </c:pt>
                <c:pt idx="4">
                  <c:v>0.89704257075599192</c:v>
                </c:pt>
                <c:pt idx="5">
                  <c:v>1.0057160045798756</c:v>
                </c:pt>
                <c:pt idx="6">
                  <c:v>1.3137959707056632</c:v>
                </c:pt>
                <c:pt idx="7">
                  <c:v>0.99368908225026986</c:v>
                </c:pt>
              </c:numCache>
            </c:numRef>
          </c:val>
        </c:ser>
        <c:ser>
          <c:idx val="1"/>
          <c:order val="2"/>
          <c:tx>
            <c:strRef>
              <c:f>Quarter!$A$30</c:f>
              <c:strCache>
                <c:ptCount val="1"/>
                <c:pt idx="0">
                  <c:v>SC_2_ADVERTISING_PROGRAMS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Quarter!$K$30:$R$30</c:f>
              <c:numCache>
                <c:formatCode>0%</c:formatCode>
                <c:ptCount val="8"/>
                <c:pt idx="0">
                  <c:v>1.4088992955123987</c:v>
                </c:pt>
                <c:pt idx="1">
                  <c:v>0.49867875234203685</c:v>
                </c:pt>
                <c:pt idx="2">
                  <c:v>1.2104985632592262</c:v>
                </c:pt>
                <c:pt idx="3">
                  <c:v>0.93563847331626593</c:v>
                </c:pt>
                <c:pt idx="4">
                  <c:v>1.569797588257714</c:v>
                </c:pt>
                <c:pt idx="5">
                  <c:v>0.64994593365558884</c:v>
                </c:pt>
                <c:pt idx="6">
                  <c:v>0.52117175082695488</c:v>
                </c:pt>
                <c:pt idx="7">
                  <c:v>1.2053696428298146</c:v>
                </c:pt>
              </c:numCache>
            </c:numRef>
          </c:val>
        </c:ser>
        <c:ser>
          <c:idx val="2"/>
          <c:order val="3"/>
          <c:tx>
            <c:strRef>
              <c:f>Quarter!$A$31</c:f>
              <c:strCache>
                <c:ptCount val="1"/>
                <c:pt idx="0">
                  <c:v>SC_2_MCM_CAMPAIGN_EXECUTION</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Quarter!$K$31:$R$31</c:f>
              <c:numCache>
                <c:formatCode>0%</c:formatCode>
                <c:ptCount val="8"/>
                <c:pt idx="0">
                  <c:v>2.0077238937239672</c:v>
                </c:pt>
                <c:pt idx="1">
                  <c:v>1.1705153548306617</c:v>
                </c:pt>
                <c:pt idx="2">
                  <c:v>0.68554770915413699</c:v>
                </c:pt>
                <c:pt idx="3">
                  <c:v>1.2823515057740991</c:v>
                </c:pt>
                <c:pt idx="4">
                  <c:v>0.75745063141129632</c:v>
                </c:pt>
                <c:pt idx="5">
                  <c:v>0.78831031481109637</c:v>
                </c:pt>
                <c:pt idx="6">
                  <c:v>0.59324878770453637</c:v>
                </c:pt>
                <c:pt idx="7">
                  <c:v>0.71485180259020609</c:v>
                </c:pt>
              </c:numCache>
            </c:numRef>
          </c:val>
        </c:ser>
        <c:ser>
          <c:idx val="3"/>
          <c:order val="4"/>
          <c:tx>
            <c:strRef>
              <c:f>Quarter!$A$32</c:f>
              <c:strCache>
                <c:ptCount val="1"/>
                <c:pt idx="0">
                  <c:v>SC_3_LECTURE_PROGRAMS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Quarter!$K$32:$R$32</c:f>
              <c:numCache>
                <c:formatCode>0%</c:formatCode>
                <c:ptCount val="8"/>
                <c:pt idx="0">
                  <c:v>0</c:v>
                </c:pt>
                <c:pt idx="1">
                  <c:v>8</c:v>
                </c:pt>
                <c:pt idx="2">
                  <c:v>0</c:v>
                </c:pt>
                <c:pt idx="3">
                  <c:v>0</c:v>
                </c:pt>
                <c:pt idx="4">
                  <c:v>0</c:v>
                </c:pt>
                <c:pt idx="5">
                  <c:v>0</c:v>
                </c:pt>
                <c:pt idx="6">
                  <c:v>0</c:v>
                </c:pt>
                <c:pt idx="7">
                  <c:v>0</c:v>
                </c:pt>
              </c:numCache>
            </c:numRef>
          </c:val>
        </c:ser>
        <c:ser>
          <c:idx val="4"/>
          <c:order val="5"/>
          <c:tx>
            <c:strRef>
              <c:f>Quarter!$A$33</c:f>
              <c:strCache>
                <c:ptCount val="1"/>
                <c:pt idx="0">
                  <c:v>SC_3_MMFS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Quarter!$K$33:$R$33</c:f>
              <c:numCache>
                <c:formatCode>0%</c:formatCode>
                <c:ptCount val="8"/>
                <c:pt idx="0">
                  <c:v>1.0888114108238485</c:v>
                </c:pt>
                <c:pt idx="1">
                  <c:v>0.63207563161622216</c:v>
                </c:pt>
                <c:pt idx="2">
                  <c:v>0.91350948340135407</c:v>
                </c:pt>
                <c:pt idx="3">
                  <c:v>1.172529093779584</c:v>
                </c:pt>
                <c:pt idx="4">
                  <c:v>1.0645641284220477</c:v>
                </c:pt>
                <c:pt idx="5">
                  <c:v>1.1472503666800267</c:v>
                </c:pt>
                <c:pt idx="6">
                  <c:v>0.9462404702698276</c:v>
                </c:pt>
                <c:pt idx="7">
                  <c:v>1.0350194150070895</c:v>
                </c:pt>
              </c:numCache>
            </c:numRef>
          </c:val>
        </c:ser>
        <c:ser>
          <c:idx val="6"/>
          <c:order val="7"/>
          <c:tx>
            <c:strRef>
              <c:f>Quarter!$A$35</c:f>
              <c:strCache>
                <c:ptCount val="1"/>
                <c:pt idx="0">
                  <c:v>SC_6_PRODUCT_SAMPLES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Quarter!$K$35:$R$35</c:f>
              <c:numCache>
                <c:formatCode>0%</c:formatCode>
                <c:ptCount val="8"/>
                <c:pt idx="0">
                  <c:v>0.81484190725624983</c:v>
                </c:pt>
                <c:pt idx="1">
                  <c:v>0.78327824201410323</c:v>
                </c:pt>
                <c:pt idx="2">
                  <c:v>0.60881305515600714</c:v>
                </c:pt>
                <c:pt idx="3">
                  <c:v>0.51909525123378664</c:v>
                </c:pt>
                <c:pt idx="4">
                  <c:v>1.6662085225881869</c:v>
                </c:pt>
                <c:pt idx="5">
                  <c:v>1.4497247352297025</c:v>
                </c:pt>
                <c:pt idx="6">
                  <c:v>1.0049191608556753</c:v>
                </c:pt>
                <c:pt idx="7">
                  <c:v>1.1531191256662885</c:v>
                </c:pt>
              </c:numCache>
            </c:numRef>
          </c:val>
        </c:ser>
        <c:ser>
          <c:idx val="9"/>
          <c:order val="6"/>
          <c:tx>
            <c:strRef>
              <c:f>Quarter!$A$34</c:f>
              <c:strCache>
                <c:ptCount val="1"/>
                <c:pt idx="0">
                  <c:v>SC_6_COUPONS_VOUCHERS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Quarter!$K$34:$R$34</c:f>
              <c:numCache>
                <c:formatCode>0%</c:formatCode>
                <c:ptCount val="8"/>
                <c:pt idx="0">
                  <c:v>0.89377777097854605</c:v>
                </c:pt>
                <c:pt idx="1">
                  <c:v>0.64703880854951812</c:v>
                </c:pt>
                <c:pt idx="2">
                  <c:v>0.72266249006271766</c:v>
                </c:pt>
                <c:pt idx="3">
                  <c:v>1.3012528229267282</c:v>
                </c:pt>
                <c:pt idx="4">
                  <c:v>1.6776198421745914</c:v>
                </c:pt>
                <c:pt idx="5">
                  <c:v>0.50583133180948481</c:v>
                </c:pt>
                <c:pt idx="6">
                  <c:v>1.2229856001063493</c:v>
                </c:pt>
                <c:pt idx="7">
                  <c:v>1.0288313333920647</c:v>
                </c:pt>
              </c:numCache>
            </c:numRef>
          </c:val>
        </c:ser>
        <c:ser>
          <c:idx val="7"/>
          <c:order val="8"/>
          <c:tx>
            <c:strRef>
              <c:f>Quarter!$A$36</c:f>
              <c:strCache>
                <c:ptCount val="1"/>
                <c:pt idx="0">
                  <c:v>SC_6_SAMPLES_DIST_FULFILLMENT</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Quarter!$K$36:$R$36</c:f>
              <c:numCache>
                <c:formatCode>0%</c:formatCode>
                <c:ptCount val="8"/>
                <c:pt idx="0">
                  <c:v>0</c:v>
                </c:pt>
                <c:pt idx="1">
                  <c:v>0</c:v>
                </c:pt>
                <c:pt idx="2">
                  <c:v>0</c:v>
                </c:pt>
                <c:pt idx="3">
                  <c:v>6.9134457112413426</c:v>
                </c:pt>
                <c:pt idx="4">
                  <c:v>0.49985466169419285</c:v>
                </c:pt>
                <c:pt idx="5">
                  <c:v>0.27006158763985083</c:v>
                </c:pt>
                <c:pt idx="6">
                  <c:v>0.16418710708577516</c:v>
                </c:pt>
                <c:pt idx="7">
                  <c:v>0.15245093233883858</c:v>
                </c:pt>
              </c:numCache>
            </c:numRef>
          </c:val>
        </c:ser>
        <c:dLbls>
          <c:showLegendKey val="0"/>
          <c:showVal val="0"/>
          <c:showCatName val="0"/>
          <c:showSerName val="0"/>
          <c:showPercent val="0"/>
          <c:showBubbleSize val="0"/>
        </c:dLbls>
        <c:gapWidth val="150"/>
        <c:axId val="261135360"/>
        <c:axId val="261153536"/>
      </c:barChart>
      <c:lineChart>
        <c:grouping val="standard"/>
        <c:varyColors val="0"/>
        <c:ser>
          <c:idx val="19"/>
          <c:order val="9"/>
          <c:tx>
            <c:strRef>
              <c:f>Quarter!$A$47</c:f>
              <c:strCache>
                <c:ptCount val="1"/>
                <c:pt idx="0">
                  <c:v>NRX_NPA</c:v>
                </c:pt>
              </c:strCache>
            </c:strRef>
          </c:tx>
          <c:spPr>
            <a:ln>
              <a:solidFill>
                <a:srgbClr val="FF0000"/>
              </a:solidFill>
            </a:ln>
          </c:spPr>
          <c:marker>
            <c:spPr>
              <a:solidFill>
                <a:srgbClr val="C00000"/>
              </a:solidFill>
              <a:ln>
                <a:solidFill>
                  <a:srgbClr val="FF0000"/>
                </a:solidFill>
              </a:ln>
            </c:spPr>
          </c:marker>
          <c:dLbls>
            <c:spPr>
              <a:solidFill>
                <a:schemeClr val="bg1"/>
              </a:solidFill>
            </c:spPr>
            <c:txPr>
              <a:bodyPr/>
              <a:lstStyle/>
              <a:p>
                <a:pPr>
                  <a:defRPr sz="800">
                    <a:solidFill>
                      <a:srgbClr val="FF0000"/>
                    </a:solidFill>
                  </a:defRPr>
                </a:pPr>
                <a:endParaRPr lang="en-US"/>
              </a:p>
            </c:txPr>
            <c:dLblPos val="t"/>
            <c:showLegendKey val="0"/>
            <c:showVal val="1"/>
            <c:showCatName val="0"/>
            <c:showSerName val="0"/>
            <c:showPercent val="0"/>
            <c:showBubbleSize val="0"/>
            <c:showLeaderLines val="0"/>
          </c:dLbls>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Quarter!$K$47:$R$47</c:f>
              <c:numCache>
                <c:formatCode>0%</c:formatCode>
                <c:ptCount val="8"/>
                <c:pt idx="0">
                  <c:v>0.93840256584004111</c:v>
                </c:pt>
                <c:pt idx="1">
                  <c:v>0.93148421645782531</c:v>
                </c:pt>
                <c:pt idx="2">
                  <c:v>0.9454323550464544</c:v>
                </c:pt>
                <c:pt idx="3">
                  <c:v>1.0077074052485475</c:v>
                </c:pt>
                <c:pt idx="4">
                  <c:v>1.1020267705285829</c:v>
                </c:pt>
                <c:pt idx="5">
                  <c:v>1.0472140611468252</c:v>
                </c:pt>
                <c:pt idx="6">
                  <c:v>1.0103959941923342</c:v>
                </c:pt>
                <c:pt idx="7">
                  <c:v>1.0173366315393895</c:v>
                </c:pt>
              </c:numCache>
            </c:numRef>
          </c:val>
          <c:smooth val="0"/>
        </c:ser>
        <c:dLbls>
          <c:showLegendKey val="0"/>
          <c:showVal val="0"/>
          <c:showCatName val="0"/>
          <c:showSerName val="0"/>
          <c:showPercent val="0"/>
          <c:showBubbleSize val="0"/>
        </c:dLbls>
        <c:marker val="1"/>
        <c:smooth val="0"/>
        <c:axId val="260571904"/>
        <c:axId val="261155456"/>
      </c:lineChart>
      <c:catAx>
        <c:axId val="261135360"/>
        <c:scaling>
          <c:orientation val="minMax"/>
        </c:scaling>
        <c:delete val="0"/>
        <c:axPos val="b"/>
        <c:majorTickMark val="out"/>
        <c:minorTickMark val="none"/>
        <c:tickLblPos val="nextTo"/>
        <c:crossAx val="261153536"/>
        <c:crosses val="autoZero"/>
        <c:auto val="1"/>
        <c:lblAlgn val="ctr"/>
        <c:lblOffset val="100"/>
        <c:noMultiLvlLbl val="0"/>
      </c:catAx>
      <c:valAx>
        <c:axId val="261153536"/>
        <c:scaling>
          <c:orientation val="minMax"/>
          <c:max val="2.1"/>
          <c:min val="0"/>
        </c:scaling>
        <c:delete val="0"/>
        <c:axPos val="l"/>
        <c:majorGridlines/>
        <c:title>
          <c:tx>
            <c:rich>
              <a:bodyPr rot="-5400000" vert="horz"/>
              <a:lstStyle/>
              <a:p>
                <a:pPr>
                  <a:defRPr/>
                </a:pPr>
                <a:r>
                  <a:rPr lang="en-US"/>
                  <a:t>Promotions</a:t>
                </a:r>
              </a:p>
            </c:rich>
          </c:tx>
          <c:layout/>
          <c:overlay val="0"/>
        </c:title>
        <c:numFmt formatCode="0%" sourceLinked="0"/>
        <c:majorTickMark val="out"/>
        <c:minorTickMark val="none"/>
        <c:tickLblPos val="nextTo"/>
        <c:crossAx val="261135360"/>
        <c:crosses val="autoZero"/>
        <c:crossBetween val="between"/>
      </c:valAx>
      <c:valAx>
        <c:axId val="261155456"/>
        <c:scaling>
          <c:orientation val="minMax"/>
          <c:max val="1.2"/>
          <c:min val="0.8"/>
        </c:scaling>
        <c:delete val="0"/>
        <c:axPos val="r"/>
        <c:title>
          <c:tx>
            <c:rich>
              <a:bodyPr rot="-5400000" vert="horz"/>
              <a:lstStyle/>
              <a:p>
                <a:pPr>
                  <a:defRPr sz="900"/>
                </a:pPr>
                <a:r>
                  <a:rPr lang="en-US" sz="900"/>
                  <a:t>NRx_NPA</a:t>
                </a:r>
              </a:p>
            </c:rich>
          </c:tx>
          <c:layout/>
          <c:overlay val="0"/>
        </c:title>
        <c:numFmt formatCode="0%" sourceLinked="1"/>
        <c:majorTickMark val="out"/>
        <c:minorTickMark val="none"/>
        <c:tickLblPos val="nextTo"/>
        <c:txPr>
          <a:bodyPr/>
          <a:lstStyle/>
          <a:p>
            <a:pPr>
              <a:defRPr sz="800"/>
            </a:pPr>
            <a:endParaRPr lang="en-US"/>
          </a:p>
        </c:txPr>
        <c:crossAx val="260571904"/>
        <c:crosses val="max"/>
        <c:crossBetween val="between"/>
        <c:majorUnit val="0.1"/>
      </c:valAx>
      <c:catAx>
        <c:axId val="260571904"/>
        <c:scaling>
          <c:orientation val="minMax"/>
        </c:scaling>
        <c:delete val="1"/>
        <c:axPos val="b"/>
        <c:majorTickMark val="out"/>
        <c:minorTickMark val="none"/>
        <c:tickLblPos val="nextTo"/>
        <c:crossAx val="261155456"/>
        <c:crosses val="autoZero"/>
        <c:auto val="1"/>
        <c:lblAlgn val="ctr"/>
        <c:lblOffset val="100"/>
        <c:noMultiLvlLbl val="0"/>
      </c:catAx>
      <c:dTable>
        <c:showHorzBorder val="1"/>
        <c:showVertBorder val="1"/>
        <c:showOutline val="1"/>
        <c:showKeys val="1"/>
        <c:txPr>
          <a:bodyPr/>
          <a:lstStyle/>
          <a:p>
            <a:pPr rtl="0">
              <a:defRPr sz="800"/>
            </a:pPr>
            <a:endParaRPr lang="en-US"/>
          </a:p>
        </c:txPr>
      </c:dTable>
    </c:plotArea>
    <c:plotVisOnly val="1"/>
    <c:dispBlanksAs val="gap"/>
    <c:showDLblsOverMax val="0"/>
  </c:chart>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NRx and Promotions by Quarters</a:t>
            </a:r>
          </a:p>
        </c:rich>
      </c:tx>
      <c:layout/>
      <c:overlay val="0"/>
    </c:title>
    <c:autoTitleDeleted val="0"/>
    <c:plotArea>
      <c:layout/>
      <c:barChart>
        <c:barDir val="col"/>
        <c:grouping val="clustered"/>
        <c:varyColors val="0"/>
        <c:ser>
          <c:idx val="5"/>
          <c:order val="0"/>
          <c:tx>
            <c:strRef>
              <c:f>Quarter!$A$2</c:f>
              <c:strCache>
                <c:ptCount val="1"/>
                <c:pt idx="0">
                  <c:v>SC_1_DISEASE_TREATMENT_RSCRS</c:v>
                </c:pt>
              </c:strCache>
            </c:strRef>
          </c:tx>
          <c:invertIfNegative val="0"/>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Quarter!$K$2:$R$2</c:f>
              <c:numCache>
                <c:formatCode>#,##0</c:formatCode>
                <c:ptCount val="8"/>
                <c:pt idx="0">
                  <c:v>1352126</c:v>
                </c:pt>
                <c:pt idx="1">
                  <c:v>1824420</c:v>
                </c:pt>
                <c:pt idx="2">
                  <c:v>1386967</c:v>
                </c:pt>
                <c:pt idx="3">
                  <c:v>2114610</c:v>
                </c:pt>
                <c:pt idx="4">
                  <c:v>1485207</c:v>
                </c:pt>
                <c:pt idx="5">
                  <c:v>1547690</c:v>
                </c:pt>
                <c:pt idx="6">
                  <c:v>564830</c:v>
                </c:pt>
                <c:pt idx="7">
                  <c:v>1501416</c:v>
                </c:pt>
              </c:numCache>
            </c:numRef>
          </c:val>
        </c:ser>
        <c:ser>
          <c:idx val="0"/>
          <c:order val="1"/>
          <c:tx>
            <c:strRef>
              <c:f>Quarter!$A$3</c:f>
              <c:strCache>
                <c:ptCount val="1"/>
                <c:pt idx="0">
                  <c:v>SC_1_PRODUCT_PROMO_RESOURCES</c:v>
                </c:pt>
              </c:strCache>
            </c:strRef>
          </c:tx>
          <c:invertIfNegative val="0"/>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Quarter!$K$3:$R$3</c:f>
              <c:numCache>
                <c:formatCode>#,##0</c:formatCode>
                <c:ptCount val="8"/>
                <c:pt idx="0">
                  <c:v>6409653</c:v>
                </c:pt>
                <c:pt idx="1">
                  <c:v>7261752</c:v>
                </c:pt>
                <c:pt idx="2">
                  <c:v>9543371</c:v>
                </c:pt>
                <c:pt idx="3">
                  <c:v>8509159</c:v>
                </c:pt>
                <c:pt idx="4">
                  <c:v>7509116</c:v>
                </c:pt>
                <c:pt idx="5">
                  <c:v>8418818</c:v>
                </c:pt>
                <c:pt idx="6">
                  <c:v>10997746</c:v>
                </c:pt>
                <c:pt idx="7">
                  <c:v>8318141</c:v>
                </c:pt>
              </c:numCache>
            </c:numRef>
          </c:val>
        </c:ser>
        <c:ser>
          <c:idx val="1"/>
          <c:order val="2"/>
          <c:tx>
            <c:strRef>
              <c:f>Quarter!$A$4</c:f>
              <c:strCache>
                <c:ptCount val="1"/>
                <c:pt idx="0">
                  <c:v>SC_2_ADVERTISING_PROGRAMS</c:v>
                </c:pt>
              </c:strCache>
            </c:strRef>
          </c:tx>
          <c:invertIfNegative val="0"/>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Quarter!$K$4:$R$4</c:f>
              <c:numCache>
                <c:formatCode>#,##0</c:formatCode>
                <c:ptCount val="8"/>
                <c:pt idx="0">
                  <c:v>12083099</c:v>
                </c:pt>
                <c:pt idx="1">
                  <c:v>4276803</c:v>
                </c:pt>
                <c:pt idx="2">
                  <c:v>10381561</c:v>
                </c:pt>
                <c:pt idx="3">
                  <c:v>8024287</c:v>
                </c:pt>
                <c:pt idx="4">
                  <c:v>13463006</c:v>
                </c:pt>
                <c:pt idx="5">
                  <c:v>5574111</c:v>
                </c:pt>
                <c:pt idx="6">
                  <c:v>4469709</c:v>
                </c:pt>
                <c:pt idx="7">
                  <c:v>10337574</c:v>
                </c:pt>
              </c:numCache>
            </c:numRef>
          </c:val>
        </c:ser>
        <c:ser>
          <c:idx val="2"/>
          <c:order val="3"/>
          <c:tx>
            <c:strRef>
              <c:f>Quarter!$A$5</c:f>
              <c:strCache>
                <c:ptCount val="1"/>
                <c:pt idx="0">
                  <c:v>SC_2_MCM_CAMPAIGN_EXECUTION</c:v>
                </c:pt>
              </c:strCache>
            </c:strRef>
          </c:tx>
          <c:invertIfNegative val="0"/>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Quarter!$K$5:$R$5</c:f>
              <c:numCache>
                <c:formatCode>#,##0</c:formatCode>
                <c:ptCount val="8"/>
                <c:pt idx="0">
                  <c:v>2293487</c:v>
                </c:pt>
                <c:pt idx="1">
                  <c:v>1337117</c:v>
                </c:pt>
                <c:pt idx="2">
                  <c:v>783123</c:v>
                </c:pt>
                <c:pt idx="3">
                  <c:v>1464871</c:v>
                </c:pt>
                <c:pt idx="4">
                  <c:v>865260</c:v>
                </c:pt>
                <c:pt idx="5">
                  <c:v>900512</c:v>
                </c:pt>
                <c:pt idx="6">
                  <c:v>677687</c:v>
                </c:pt>
                <c:pt idx="7">
                  <c:v>816598</c:v>
                </c:pt>
              </c:numCache>
            </c:numRef>
          </c:val>
        </c:ser>
        <c:ser>
          <c:idx val="3"/>
          <c:order val="4"/>
          <c:tx>
            <c:strRef>
              <c:f>Quarter!$A$6</c:f>
              <c:strCache>
                <c:ptCount val="1"/>
                <c:pt idx="0">
                  <c:v>SC_3_LECTURE_PROGRAMS</c:v>
                </c:pt>
              </c:strCache>
            </c:strRef>
          </c:tx>
          <c:invertIfNegative val="0"/>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Quarter!$K$6:$R$6</c:f>
              <c:numCache>
                <c:formatCode>#,##0</c:formatCode>
                <c:ptCount val="8"/>
                <c:pt idx="0">
                  <c:v>0</c:v>
                </c:pt>
                <c:pt idx="1">
                  <c:v>10995</c:v>
                </c:pt>
                <c:pt idx="2">
                  <c:v>0</c:v>
                </c:pt>
                <c:pt idx="3">
                  <c:v>0</c:v>
                </c:pt>
                <c:pt idx="4">
                  <c:v>0</c:v>
                </c:pt>
                <c:pt idx="5">
                  <c:v>0</c:v>
                </c:pt>
                <c:pt idx="6">
                  <c:v>0</c:v>
                </c:pt>
                <c:pt idx="7">
                  <c:v>0</c:v>
                </c:pt>
              </c:numCache>
            </c:numRef>
          </c:val>
        </c:ser>
        <c:ser>
          <c:idx val="4"/>
          <c:order val="5"/>
          <c:tx>
            <c:strRef>
              <c:f>Quarter!$A$7</c:f>
              <c:strCache>
                <c:ptCount val="1"/>
                <c:pt idx="0">
                  <c:v>SC_3_MMFS</c:v>
                </c:pt>
              </c:strCache>
            </c:strRef>
          </c:tx>
          <c:invertIfNegative val="0"/>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Quarter!$K$7:$R$7</c:f>
              <c:numCache>
                <c:formatCode>#,##0</c:formatCode>
                <c:ptCount val="8"/>
                <c:pt idx="0">
                  <c:v>1894834</c:v>
                </c:pt>
                <c:pt idx="1">
                  <c:v>1099987</c:v>
                </c:pt>
                <c:pt idx="2">
                  <c:v>1589760</c:v>
                </c:pt>
                <c:pt idx="3">
                  <c:v>2040526</c:v>
                </c:pt>
                <c:pt idx="4">
                  <c:v>1852637</c:v>
                </c:pt>
                <c:pt idx="5">
                  <c:v>1996534</c:v>
                </c:pt>
                <c:pt idx="6">
                  <c:v>1646721</c:v>
                </c:pt>
                <c:pt idx="7">
                  <c:v>1801221</c:v>
                </c:pt>
              </c:numCache>
            </c:numRef>
          </c:val>
        </c:ser>
        <c:ser>
          <c:idx val="6"/>
          <c:order val="7"/>
          <c:tx>
            <c:strRef>
              <c:f>Quarter!$A$9</c:f>
              <c:strCache>
                <c:ptCount val="1"/>
                <c:pt idx="0">
                  <c:v>SC_6_PRODUCT_SAMPLES</c:v>
                </c:pt>
              </c:strCache>
            </c:strRef>
          </c:tx>
          <c:invertIfNegative val="0"/>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Quarter!$K$9:$R$9</c:f>
              <c:numCache>
                <c:formatCode>#,##0</c:formatCode>
                <c:ptCount val="8"/>
                <c:pt idx="0">
                  <c:v>3823039</c:v>
                </c:pt>
                <c:pt idx="1">
                  <c:v>3674950</c:v>
                </c:pt>
                <c:pt idx="2">
                  <c:v>2856402</c:v>
                </c:pt>
                <c:pt idx="3">
                  <c:v>2435468</c:v>
                </c:pt>
                <c:pt idx="4">
                  <c:v>7817443</c:v>
                </c:pt>
                <c:pt idx="5">
                  <c:v>6801754</c:v>
                </c:pt>
                <c:pt idx="6">
                  <c:v>4714835</c:v>
                </c:pt>
                <c:pt idx="7">
                  <c:v>5410153</c:v>
                </c:pt>
              </c:numCache>
            </c:numRef>
          </c:val>
        </c:ser>
        <c:ser>
          <c:idx val="9"/>
          <c:order val="6"/>
          <c:tx>
            <c:strRef>
              <c:f>Quarter!$A$8</c:f>
              <c:strCache>
                <c:ptCount val="1"/>
                <c:pt idx="0">
                  <c:v>SC_6_COUPONS_VOUCHERS</c:v>
                </c:pt>
              </c:strCache>
            </c:strRef>
          </c:tx>
          <c:invertIfNegative val="0"/>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Quarter!$K$8:$R$8</c:f>
              <c:numCache>
                <c:formatCode>#,##0</c:formatCode>
                <c:ptCount val="8"/>
                <c:pt idx="0">
                  <c:v>1058925</c:v>
                </c:pt>
                <c:pt idx="1">
                  <c:v>766595</c:v>
                </c:pt>
                <c:pt idx="2">
                  <c:v>856192</c:v>
                </c:pt>
                <c:pt idx="3">
                  <c:v>1541691</c:v>
                </c:pt>
                <c:pt idx="4">
                  <c:v>1987601</c:v>
                </c:pt>
                <c:pt idx="5">
                  <c:v>599296</c:v>
                </c:pt>
                <c:pt idx="6">
                  <c:v>1448962</c:v>
                </c:pt>
                <c:pt idx="7">
                  <c:v>1218933</c:v>
                </c:pt>
              </c:numCache>
            </c:numRef>
          </c:val>
        </c:ser>
        <c:ser>
          <c:idx val="7"/>
          <c:order val="8"/>
          <c:tx>
            <c:strRef>
              <c:f>Quarter!$A$10</c:f>
              <c:strCache>
                <c:ptCount val="1"/>
                <c:pt idx="0">
                  <c:v>SC_6_SAMPLES_DIST_FULFILLMENT</c:v>
                </c:pt>
              </c:strCache>
            </c:strRef>
          </c:tx>
          <c:invertIfNegative val="0"/>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Quarter!$K$10:$R$10</c:f>
              <c:numCache>
                <c:formatCode>#,##0</c:formatCode>
                <c:ptCount val="8"/>
                <c:pt idx="0">
                  <c:v>0</c:v>
                </c:pt>
                <c:pt idx="1">
                  <c:v>0</c:v>
                </c:pt>
                <c:pt idx="2">
                  <c:v>0</c:v>
                </c:pt>
                <c:pt idx="3">
                  <c:v>2027584</c:v>
                </c:pt>
                <c:pt idx="4">
                  <c:v>146598</c:v>
                </c:pt>
                <c:pt idx="5">
                  <c:v>79204</c:v>
                </c:pt>
                <c:pt idx="6">
                  <c:v>48153</c:v>
                </c:pt>
                <c:pt idx="7">
                  <c:v>44711</c:v>
                </c:pt>
              </c:numCache>
            </c:numRef>
          </c:val>
        </c:ser>
        <c:dLbls>
          <c:showLegendKey val="0"/>
          <c:showVal val="0"/>
          <c:showCatName val="0"/>
          <c:showSerName val="0"/>
          <c:showPercent val="0"/>
          <c:showBubbleSize val="0"/>
        </c:dLbls>
        <c:gapWidth val="150"/>
        <c:axId val="260635264"/>
        <c:axId val="260714880"/>
      </c:barChart>
      <c:lineChart>
        <c:grouping val="standard"/>
        <c:varyColors val="0"/>
        <c:ser>
          <c:idx val="19"/>
          <c:order val="9"/>
          <c:tx>
            <c:strRef>
              <c:f>Quarter!$A$21</c:f>
              <c:strCache>
                <c:ptCount val="1"/>
                <c:pt idx="0">
                  <c:v>NRX_NPA</c:v>
                </c:pt>
              </c:strCache>
            </c:strRef>
          </c:tx>
          <c:spPr>
            <a:ln>
              <a:solidFill>
                <a:srgbClr val="FF0000"/>
              </a:solidFill>
            </a:ln>
          </c:spPr>
          <c:marker>
            <c:spPr>
              <a:solidFill>
                <a:srgbClr val="C00000"/>
              </a:solidFill>
              <a:ln>
                <a:solidFill>
                  <a:srgbClr val="FF0000"/>
                </a:solidFill>
              </a:ln>
            </c:spPr>
          </c:marker>
          <c:dLbls>
            <c:numFmt formatCode="#,##0.00" sourceLinked="0"/>
            <c:spPr>
              <a:solidFill>
                <a:schemeClr val="bg1"/>
              </a:solidFill>
            </c:spPr>
            <c:txPr>
              <a:bodyPr/>
              <a:lstStyle/>
              <a:p>
                <a:pPr>
                  <a:defRPr sz="800">
                    <a:solidFill>
                      <a:srgbClr val="FF0000"/>
                    </a:solidFill>
                  </a:defRPr>
                </a:pPr>
                <a:endParaRPr lang="en-US"/>
              </a:p>
            </c:txPr>
            <c:dLblPos val="t"/>
            <c:showLegendKey val="0"/>
            <c:showVal val="1"/>
            <c:showCatName val="0"/>
            <c:showSerName val="0"/>
            <c:showPercent val="0"/>
            <c:showBubbleSize val="0"/>
            <c:showLeaderLines val="0"/>
          </c:dLbls>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Quarter!$K$21:$R$21</c:f>
              <c:numCache>
                <c:formatCode>#,##0</c:formatCode>
                <c:ptCount val="8"/>
                <c:pt idx="0">
                  <c:v>1136796</c:v>
                </c:pt>
                <c:pt idx="1">
                  <c:v>1128415</c:v>
                </c:pt>
                <c:pt idx="2">
                  <c:v>1145312</c:v>
                </c:pt>
                <c:pt idx="3">
                  <c:v>1220753</c:v>
                </c:pt>
                <c:pt idx="4">
                  <c:v>1335013</c:v>
                </c:pt>
                <c:pt idx="5">
                  <c:v>1268612</c:v>
                </c:pt>
                <c:pt idx="6">
                  <c:v>1224010</c:v>
                </c:pt>
                <c:pt idx="7">
                  <c:v>1232418</c:v>
                </c:pt>
              </c:numCache>
            </c:numRef>
          </c:val>
          <c:smooth val="0"/>
        </c:ser>
        <c:dLbls>
          <c:showLegendKey val="0"/>
          <c:showVal val="0"/>
          <c:showCatName val="0"/>
          <c:showSerName val="0"/>
          <c:showPercent val="0"/>
          <c:showBubbleSize val="0"/>
        </c:dLbls>
        <c:marker val="1"/>
        <c:smooth val="0"/>
        <c:axId val="260723840"/>
        <c:axId val="260717184"/>
      </c:lineChart>
      <c:catAx>
        <c:axId val="260635264"/>
        <c:scaling>
          <c:orientation val="minMax"/>
        </c:scaling>
        <c:delete val="0"/>
        <c:axPos val="b"/>
        <c:majorTickMark val="out"/>
        <c:minorTickMark val="none"/>
        <c:tickLblPos val="nextTo"/>
        <c:crossAx val="260714880"/>
        <c:crosses val="autoZero"/>
        <c:auto val="1"/>
        <c:lblAlgn val="ctr"/>
        <c:lblOffset val="100"/>
        <c:noMultiLvlLbl val="0"/>
      </c:catAx>
      <c:valAx>
        <c:axId val="260714880"/>
        <c:scaling>
          <c:orientation val="minMax"/>
          <c:max val="14000000"/>
        </c:scaling>
        <c:delete val="0"/>
        <c:axPos val="l"/>
        <c:majorGridlines/>
        <c:title>
          <c:tx>
            <c:rich>
              <a:bodyPr rot="-5400000" vert="horz"/>
              <a:lstStyle/>
              <a:p>
                <a:pPr>
                  <a:defRPr/>
                </a:pPr>
                <a:r>
                  <a:rPr lang="en-US"/>
                  <a:t>Promotions ($MM)</a:t>
                </a:r>
              </a:p>
            </c:rich>
          </c:tx>
          <c:layout/>
          <c:overlay val="0"/>
        </c:title>
        <c:numFmt formatCode="#,##0.0" sourceLinked="0"/>
        <c:majorTickMark val="out"/>
        <c:minorTickMark val="none"/>
        <c:tickLblPos val="nextTo"/>
        <c:crossAx val="260635264"/>
        <c:crosses val="autoZero"/>
        <c:crossBetween val="between"/>
        <c:dispUnits>
          <c:builtInUnit val="millions"/>
        </c:dispUnits>
      </c:valAx>
      <c:valAx>
        <c:axId val="260717184"/>
        <c:scaling>
          <c:orientation val="minMax"/>
        </c:scaling>
        <c:delete val="0"/>
        <c:axPos val="r"/>
        <c:title>
          <c:tx>
            <c:rich>
              <a:bodyPr rot="-5400000" vert="horz"/>
              <a:lstStyle/>
              <a:p>
                <a:pPr>
                  <a:defRPr sz="900"/>
                </a:pPr>
                <a:r>
                  <a:rPr lang="en-US" sz="900"/>
                  <a:t>NRx_NPA (in MM)</a:t>
                </a:r>
              </a:p>
            </c:rich>
          </c:tx>
          <c:layout/>
          <c:overlay val="0"/>
        </c:title>
        <c:numFmt formatCode="#,##0.00" sourceLinked="0"/>
        <c:majorTickMark val="out"/>
        <c:minorTickMark val="none"/>
        <c:tickLblPos val="nextTo"/>
        <c:txPr>
          <a:bodyPr/>
          <a:lstStyle/>
          <a:p>
            <a:pPr>
              <a:defRPr sz="800"/>
            </a:pPr>
            <a:endParaRPr lang="en-US"/>
          </a:p>
        </c:txPr>
        <c:crossAx val="260723840"/>
        <c:crosses val="max"/>
        <c:crossBetween val="between"/>
        <c:dispUnits>
          <c:builtInUnit val="millions"/>
        </c:dispUnits>
      </c:valAx>
      <c:catAx>
        <c:axId val="260723840"/>
        <c:scaling>
          <c:orientation val="minMax"/>
        </c:scaling>
        <c:delete val="1"/>
        <c:axPos val="b"/>
        <c:majorTickMark val="out"/>
        <c:minorTickMark val="none"/>
        <c:tickLblPos val="nextTo"/>
        <c:crossAx val="260717184"/>
        <c:crosses val="autoZero"/>
        <c:auto val="1"/>
        <c:lblAlgn val="ctr"/>
        <c:lblOffset val="100"/>
        <c:noMultiLvlLbl val="0"/>
      </c:catAx>
      <c:dTable>
        <c:showHorzBorder val="1"/>
        <c:showVertBorder val="1"/>
        <c:showOutline val="1"/>
        <c:showKeys val="1"/>
        <c:txPr>
          <a:bodyPr/>
          <a:lstStyle/>
          <a:p>
            <a:pPr rtl="0">
              <a:defRPr sz="800"/>
            </a:pPr>
            <a:endParaRPr lang="en-US"/>
          </a:p>
        </c:txPr>
      </c:dTable>
    </c:plotArea>
    <c:plotVisOnly val="1"/>
    <c:dispBlanksAs val="gap"/>
    <c:showDLblsOverMax val="0"/>
  </c:chart>
  <c:printSettings>
    <c:headerFooter/>
    <c:pageMargins b="0.75" l="0.7" r="0.7" t="0.75" header="0.3" footer="0.3"/>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Product and Market Rx</a:t>
            </a:r>
          </a:p>
        </c:rich>
      </c:tx>
      <c:layout/>
      <c:overlay val="0"/>
    </c:title>
    <c:autoTitleDeleted val="0"/>
    <c:plotArea>
      <c:layout/>
      <c:lineChart>
        <c:grouping val="standard"/>
        <c:varyColors val="0"/>
        <c:ser>
          <c:idx val="3"/>
          <c:order val="4"/>
          <c:tx>
            <c:strRef>
              <c:f>Quarter!$A$16</c:f>
              <c:strCache>
                <c:ptCount val="1"/>
                <c:pt idx="0">
                  <c:v>MNRX_VOLUME</c:v>
                </c:pt>
              </c:strCache>
            </c:strRef>
          </c:tx>
          <c:spPr>
            <a:ln>
              <a:prstDash val="dash"/>
            </a:ln>
          </c:spPr>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Quarter!$K$16:$R$16</c:f>
              <c:numCache>
                <c:formatCode>#,##0</c:formatCode>
                <c:ptCount val="8"/>
                <c:pt idx="0">
                  <c:v>10529256.859999999</c:v>
                </c:pt>
                <c:pt idx="1">
                  <c:v>10209803.98</c:v>
                </c:pt>
                <c:pt idx="2">
                  <c:v>9682611.0800000001</c:v>
                </c:pt>
                <c:pt idx="3">
                  <c:v>9671284.0199999996</c:v>
                </c:pt>
                <c:pt idx="4">
                  <c:v>10046871.280000001</c:v>
                </c:pt>
                <c:pt idx="5">
                  <c:v>9870762.8000000007</c:v>
                </c:pt>
                <c:pt idx="6">
                  <c:v>9857238.9199999999</c:v>
                </c:pt>
                <c:pt idx="7">
                  <c:v>10077576.65</c:v>
                </c:pt>
              </c:numCache>
            </c:numRef>
          </c:val>
          <c:smooth val="0"/>
        </c:ser>
        <c:ser>
          <c:idx val="4"/>
          <c:order val="5"/>
          <c:tx>
            <c:strRef>
              <c:f>Quarter!$A$17</c:f>
              <c:strCache>
                <c:ptCount val="1"/>
                <c:pt idx="0">
                  <c:v>MTRX_VOLUME</c:v>
                </c:pt>
              </c:strCache>
            </c:strRef>
          </c:tx>
          <c:spPr>
            <a:ln>
              <a:prstDash val="dash"/>
            </a:ln>
          </c:spPr>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Quarter!$K$17:$R$17</c:f>
              <c:numCache>
                <c:formatCode>#,##0</c:formatCode>
                <c:ptCount val="8"/>
                <c:pt idx="0">
                  <c:v>27600430.420000002</c:v>
                </c:pt>
                <c:pt idx="1">
                  <c:v>27715292.960000001</c:v>
                </c:pt>
                <c:pt idx="2">
                  <c:v>27536603.700000003</c:v>
                </c:pt>
                <c:pt idx="3">
                  <c:v>27222020.490000002</c:v>
                </c:pt>
                <c:pt idx="4">
                  <c:v>27250601.469999999</c:v>
                </c:pt>
                <c:pt idx="5">
                  <c:v>27436791.689999998</c:v>
                </c:pt>
                <c:pt idx="6">
                  <c:v>27514063.060000002</c:v>
                </c:pt>
                <c:pt idx="7">
                  <c:v>27692398.48</c:v>
                </c:pt>
              </c:numCache>
            </c:numRef>
          </c:val>
          <c:smooth val="0"/>
        </c:ser>
        <c:dLbls>
          <c:showLegendKey val="0"/>
          <c:showVal val="0"/>
          <c:showCatName val="0"/>
          <c:showSerName val="0"/>
          <c:showPercent val="0"/>
          <c:showBubbleSize val="0"/>
        </c:dLbls>
        <c:marker val="1"/>
        <c:smooth val="0"/>
        <c:axId val="260777472"/>
        <c:axId val="260779008"/>
      </c:lineChart>
      <c:lineChart>
        <c:grouping val="standard"/>
        <c:varyColors val="0"/>
        <c:ser>
          <c:idx val="5"/>
          <c:order val="0"/>
          <c:tx>
            <c:strRef>
              <c:f>Quarter!$A$21</c:f>
              <c:strCache>
                <c:ptCount val="1"/>
                <c:pt idx="0">
                  <c:v>NRX_NPA</c:v>
                </c:pt>
              </c:strCache>
            </c:strRef>
          </c:tx>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Quarter!$K$21:$R$21</c:f>
              <c:numCache>
                <c:formatCode>#,##0</c:formatCode>
                <c:ptCount val="8"/>
                <c:pt idx="0">
                  <c:v>1136796</c:v>
                </c:pt>
                <c:pt idx="1">
                  <c:v>1128415</c:v>
                </c:pt>
                <c:pt idx="2">
                  <c:v>1145312</c:v>
                </c:pt>
                <c:pt idx="3">
                  <c:v>1220753</c:v>
                </c:pt>
                <c:pt idx="4">
                  <c:v>1335013</c:v>
                </c:pt>
                <c:pt idx="5">
                  <c:v>1268612</c:v>
                </c:pt>
                <c:pt idx="6">
                  <c:v>1224010</c:v>
                </c:pt>
                <c:pt idx="7">
                  <c:v>1232418</c:v>
                </c:pt>
              </c:numCache>
            </c:numRef>
          </c:val>
          <c:smooth val="0"/>
        </c:ser>
        <c:ser>
          <c:idx val="0"/>
          <c:order val="1"/>
          <c:tx>
            <c:strRef>
              <c:f>Quarter!$A$22</c:f>
              <c:strCache>
                <c:ptCount val="1"/>
                <c:pt idx="0">
                  <c:v>TRX_NPA</c:v>
                </c:pt>
              </c:strCache>
            </c:strRef>
          </c:tx>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Quarter!$K$22:$R$22</c:f>
              <c:numCache>
                <c:formatCode>#,##0</c:formatCode>
                <c:ptCount val="8"/>
                <c:pt idx="0">
                  <c:v>3168951</c:v>
                </c:pt>
                <c:pt idx="1">
                  <c:v>3246038</c:v>
                </c:pt>
                <c:pt idx="2">
                  <c:v>3319283</c:v>
                </c:pt>
                <c:pt idx="3">
                  <c:v>3453857</c:v>
                </c:pt>
                <c:pt idx="4">
                  <c:v>3609541</c:v>
                </c:pt>
                <c:pt idx="5">
                  <c:v>3649299</c:v>
                </c:pt>
                <c:pt idx="6">
                  <c:v>3613558</c:v>
                </c:pt>
                <c:pt idx="7">
                  <c:v>3586967</c:v>
                </c:pt>
              </c:numCache>
            </c:numRef>
          </c:val>
          <c:smooth val="0"/>
        </c:ser>
        <c:ser>
          <c:idx val="1"/>
          <c:order val="2"/>
          <c:tx>
            <c:strRef>
              <c:f>Quarter!$A$14</c:f>
              <c:strCache>
                <c:ptCount val="1"/>
                <c:pt idx="0">
                  <c:v>NRX_GRL</c:v>
                </c:pt>
              </c:strCache>
            </c:strRef>
          </c:tx>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Quarter!$K$14:$R$14</c:f>
              <c:numCache>
                <c:formatCode>#,##0</c:formatCode>
                <c:ptCount val="8"/>
                <c:pt idx="0">
                  <c:v>761990.53</c:v>
                </c:pt>
                <c:pt idx="1">
                  <c:v>780455.94</c:v>
                </c:pt>
                <c:pt idx="2">
                  <c:v>796305</c:v>
                </c:pt>
                <c:pt idx="3">
                  <c:v>852306.42999999993</c:v>
                </c:pt>
                <c:pt idx="4">
                  <c:v>922981.9</c:v>
                </c:pt>
                <c:pt idx="5">
                  <c:v>901450.12</c:v>
                </c:pt>
                <c:pt idx="6">
                  <c:v>889014.04999999993</c:v>
                </c:pt>
                <c:pt idx="7">
                  <c:v>908908.04</c:v>
                </c:pt>
              </c:numCache>
            </c:numRef>
          </c:val>
          <c:smooth val="0"/>
        </c:ser>
        <c:ser>
          <c:idx val="2"/>
          <c:order val="3"/>
          <c:tx>
            <c:strRef>
              <c:f>Quarter!$A$15</c:f>
              <c:strCache>
                <c:ptCount val="1"/>
                <c:pt idx="0">
                  <c:v>TRX_GRL</c:v>
                </c:pt>
              </c:strCache>
            </c:strRef>
          </c:tx>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Quarter!$K$15:$R$15</c:f>
              <c:numCache>
                <c:formatCode>#,##0</c:formatCode>
                <c:ptCount val="8"/>
                <c:pt idx="0">
                  <c:v>2203507.83</c:v>
                </c:pt>
                <c:pt idx="1">
                  <c:v>2286818.06</c:v>
                </c:pt>
                <c:pt idx="2">
                  <c:v>2346075.1500000004</c:v>
                </c:pt>
                <c:pt idx="3">
                  <c:v>2461136.92</c:v>
                </c:pt>
                <c:pt idx="4">
                  <c:v>2579075.83</c:v>
                </c:pt>
                <c:pt idx="5">
                  <c:v>2642432.04</c:v>
                </c:pt>
                <c:pt idx="6">
                  <c:v>2647902.35</c:v>
                </c:pt>
                <c:pt idx="7">
                  <c:v>2664156.63</c:v>
                </c:pt>
              </c:numCache>
            </c:numRef>
          </c:val>
          <c:smooth val="0"/>
        </c:ser>
        <c:dLbls>
          <c:showLegendKey val="0"/>
          <c:showVal val="0"/>
          <c:showCatName val="0"/>
          <c:showSerName val="0"/>
          <c:showPercent val="0"/>
          <c:showBubbleSize val="0"/>
        </c:dLbls>
        <c:marker val="1"/>
        <c:smooth val="0"/>
        <c:axId val="260788224"/>
        <c:axId val="260781568"/>
      </c:lineChart>
      <c:catAx>
        <c:axId val="260777472"/>
        <c:scaling>
          <c:orientation val="minMax"/>
        </c:scaling>
        <c:delete val="0"/>
        <c:axPos val="b"/>
        <c:majorTickMark val="out"/>
        <c:minorTickMark val="none"/>
        <c:tickLblPos val="nextTo"/>
        <c:crossAx val="260779008"/>
        <c:crosses val="autoZero"/>
        <c:auto val="1"/>
        <c:lblAlgn val="ctr"/>
        <c:lblOffset val="100"/>
        <c:noMultiLvlLbl val="0"/>
      </c:catAx>
      <c:valAx>
        <c:axId val="260779008"/>
        <c:scaling>
          <c:orientation val="minMax"/>
        </c:scaling>
        <c:delete val="0"/>
        <c:axPos val="l"/>
        <c:majorGridlines/>
        <c:title>
          <c:tx>
            <c:rich>
              <a:bodyPr rot="-5400000" vert="horz"/>
              <a:lstStyle/>
              <a:p>
                <a:pPr>
                  <a:defRPr/>
                </a:pPr>
                <a:r>
                  <a:rPr lang="en-US"/>
                  <a:t>Market Rx ( in MM)</a:t>
                </a:r>
              </a:p>
            </c:rich>
          </c:tx>
          <c:layout/>
          <c:overlay val="0"/>
        </c:title>
        <c:numFmt formatCode="#,##0.0" sourceLinked="0"/>
        <c:majorTickMark val="out"/>
        <c:minorTickMark val="none"/>
        <c:tickLblPos val="nextTo"/>
        <c:crossAx val="260777472"/>
        <c:crosses val="autoZero"/>
        <c:crossBetween val="between"/>
        <c:dispUnits>
          <c:builtInUnit val="millions"/>
        </c:dispUnits>
      </c:valAx>
      <c:valAx>
        <c:axId val="260781568"/>
        <c:scaling>
          <c:orientation val="minMax"/>
        </c:scaling>
        <c:delete val="0"/>
        <c:axPos val="r"/>
        <c:title>
          <c:tx>
            <c:rich>
              <a:bodyPr rot="-5400000" vert="horz"/>
              <a:lstStyle/>
              <a:p>
                <a:pPr>
                  <a:defRPr/>
                </a:pPr>
                <a:r>
                  <a:rPr lang="en-US"/>
                  <a:t>Product Rx (in MM)</a:t>
                </a:r>
              </a:p>
            </c:rich>
          </c:tx>
          <c:layout/>
          <c:overlay val="0"/>
        </c:title>
        <c:numFmt formatCode="#,##0.0" sourceLinked="0"/>
        <c:majorTickMark val="out"/>
        <c:minorTickMark val="none"/>
        <c:tickLblPos val="nextTo"/>
        <c:crossAx val="260788224"/>
        <c:crosses val="max"/>
        <c:crossBetween val="between"/>
        <c:dispUnits>
          <c:builtInUnit val="millions"/>
        </c:dispUnits>
      </c:valAx>
      <c:catAx>
        <c:axId val="260788224"/>
        <c:scaling>
          <c:orientation val="minMax"/>
        </c:scaling>
        <c:delete val="1"/>
        <c:axPos val="b"/>
        <c:majorTickMark val="out"/>
        <c:minorTickMark val="none"/>
        <c:tickLblPos val="nextTo"/>
        <c:crossAx val="260781568"/>
        <c:crosses val="autoZero"/>
        <c:auto val="1"/>
        <c:lblAlgn val="ctr"/>
        <c:lblOffset val="100"/>
        <c:noMultiLvlLbl val="0"/>
      </c:catAx>
      <c:dTable>
        <c:showHorzBorder val="1"/>
        <c:showVertBorder val="1"/>
        <c:showOutline val="1"/>
        <c:showKeys val="1"/>
        <c:txPr>
          <a:bodyPr/>
          <a:lstStyle/>
          <a:p>
            <a:pPr rtl="0">
              <a:defRPr sz="800"/>
            </a:pPr>
            <a:endParaRPr lang="en-US"/>
          </a:p>
        </c:txPr>
      </c:dTable>
    </c:plotArea>
    <c:plotVisOnly val="1"/>
    <c:dispBlanksAs val="gap"/>
    <c:showDLblsOverMax val="0"/>
  </c:chart>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Product and Market Rx as</a:t>
            </a:r>
            <a:r>
              <a:rPr lang="en-US" sz="1200" baseline="0"/>
              <a:t> % of 2011/2012 average</a:t>
            </a:r>
            <a:endParaRPr lang="en-US" sz="1200"/>
          </a:p>
        </c:rich>
      </c:tx>
      <c:layout/>
      <c:overlay val="0"/>
    </c:title>
    <c:autoTitleDeleted val="0"/>
    <c:plotArea>
      <c:layout/>
      <c:lineChart>
        <c:grouping val="standard"/>
        <c:varyColors val="0"/>
        <c:ser>
          <c:idx val="3"/>
          <c:order val="4"/>
          <c:tx>
            <c:strRef>
              <c:f>Quarter!$A$42</c:f>
              <c:strCache>
                <c:ptCount val="1"/>
                <c:pt idx="0">
                  <c:v>MNRX_VOLUME</c:v>
                </c:pt>
              </c:strCache>
            </c:strRef>
          </c:tx>
          <c:spPr>
            <a:ln>
              <a:prstDash val="dash"/>
            </a:ln>
          </c:spPr>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Quarter!$K$42:$R$42</c:f>
              <c:numCache>
                <c:formatCode>0%</c:formatCode>
                <c:ptCount val="8"/>
                <c:pt idx="0">
                  <c:v>1.0536447249013199</c:v>
                </c:pt>
                <c:pt idx="1">
                  <c:v>1.0216776215870094</c:v>
                </c:pt>
                <c:pt idx="2">
                  <c:v>0.96892232978663151</c:v>
                </c:pt>
                <c:pt idx="3">
                  <c:v>0.96778885026606054</c:v>
                </c:pt>
                <c:pt idx="4">
                  <c:v>1.0053732249755918</c:v>
                </c:pt>
                <c:pt idx="5">
                  <c:v>0.98775035059522553</c:v>
                </c:pt>
                <c:pt idx="6">
                  <c:v>0.9863970390546617</c:v>
                </c:pt>
                <c:pt idx="7">
                  <c:v>1.0084458588334995</c:v>
                </c:pt>
              </c:numCache>
            </c:numRef>
          </c:val>
          <c:smooth val="0"/>
        </c:ser>
        <c:ser>
          <c:idx val="4"/>
          <c:order val="5"/>
          <c:tx>
            <c:strRef>
              <c:f>Quarter!$A$43</c:f>
              <c:strCache>
                <c:ptCount val="1"/>
                <c:pt idx="0">
                  <c:v>MTRX_VOLUME</c:v>
                </c:pt>
              </c:strCache>
            </c:strRef>
          </c:tx>
          <c:spPr>
            <a:ln>
              <a:prstDash val="dash"/>
            </a:ln>
          </c:spPr>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Quarter!$K$43:$R$43</c:f>
              <c:numCache>
                <c:formatCode>0%</c:formatCode>
                <c:ptCount val="8"/>
                <c:pt idx="0">
                  <c:v>1.0037970992233449</c:v>
                </c:pt>
                <c:pt idx="1">
                  <c:v>1.0079745226441723</c:v>
                </c:pt>
                <c:pt idx="2">
                  <c:v>1.0014757920765363</c:v>
                </c:pt>
                <c:pt idx="3">
                  <c:v>0.99003474898926813</c:v>
                </c:pt>
                <c:pt idx="4">
                  <c:v>0.99107420759119513</c:v>
                </c:pt>
                <c:pt idx="5">
                  <c:v>0.99784573977006741</c:v>
                </c:pt>
                <c:pt idx="6">
                  <c:v>1.00065601395343</c:v>
                </c:pt>
                <c:pt idx="7">
                  <c:v>1.0071418757519857</c:v>
                </c:pt>
              </c:numCache>
            </c:numRef>
          </c:val>
          <c:smooth val="0"/>
        </c:ser>
        <c:dLbls>
          <c:showLegendKey val="0"/>
          <c:showVal val="0"/>
          <c:showCatName val="0"/>
          <c:showSerName val="0"/>
          <c:showPercent val="0"/>
          <c:showBubbleSize val="0"/>
        </c:dLbls>
        <c:marker val="1"/>
        <c:smooth val="0"/>
        <c:axId val="263260800"/>
        <c:axId val="263266688"/>
      </c:lineChart>
      <c:lineChart>
        <c:grouping val="standard"/>
        <c:varyColors val="0"/>
        <c:ser>
          <c:idx val="5"/>
          <c:order val="0"/>
          <c:tx>
            <c:strRef>
              <c:f>Quarter!$A$47</c:f>
              <c:strCache>
                <c:ptCount val="1"/>
                <c:pt idx="0">
                  <c:v>NRX_NPA</c:v>
                </c:pt>
              </c:strCache>
            </c:strRef>
          </c:tx>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Quarter!$K$47:$R$47</c:f>
              <c:numCache>
                <c:formatCode>0%</c:formatCode>
                <c:ptCount val="8"/>
                <c:pt idx="0">
                  <c:v>0.93840256584004111</c:v>
                </c:pt>
                <c:pt idx="1">
                  <c:v>0.93148421645782531</c:v>
                </c:pt>
                <c:pt idx="2">
                  <c:v>0.9454323550464544</c:v>
                </c:pt>
                <c:pt idx="3">
                  <c:v>1.0077074052485475</c:v>
                </c:pt>
                <c:pt idx="4">
                  <c:v>1.1020267705285829</c:v>
                </c:pt>
                <c:pt idx="5">
                  <c:v>1.0472140611468252</c:v>
                </c:pt>
                <c:pt idx="6">
                  <c:v>1.0103959941923342</c:v>
                </c:pt>
                <c:pt idx="7">
                  <c:v>1.0173366315393895</c:v>
                </c:pt>
              </c:numCache>
            </c:numRef>
          </c:val>
          <c:smooth val="0"/>
        </c:ser>
        <c:ser>
          <c:idx val="0"/>
          <c:order val="1"/>
          <c:tx>
            <c:strRef>
              <c:f>Quarter!$A$48</c:f>
              <c:strCache>
                <c:ptCount val="1"/>
                <c:pt idx="0">
                  <c:v>TRX_NPA</c:v>
                </c:pt>
              </c:strCache>
            </c:strRef>
          </c:tx>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Quarter!$K$48:$R$48</c:f>
              <c:numCache>
                <c:formatCode>0%</c:formatCode>
                <c:ptCount val="8"/>
                <c:pt idx="0">
                  <c:v>0.91695862200024347</c:v>
                </c:pt>
                <c:pt idx="1">
                  <c:v>0.93926429643135112</c:v>
                </c:pt>
                <c:pt idx="2">
                  <c:v>0.96045826070167517</c:v>
                </c:pt>
                <c:pt idx="3">
                  <c:v>0.99939820947243896</c:v>
                </c:pt>
                <c:pt idx="4">
                  <c:v>1.044446487627414</c:v>
                </c:pt>
                <c:pt idx="5">
                  <c:v>1.0559507490986344</c:v>
                </c:pt>
                <c:pt idx="6">
                  <c:v>1.0456088352890138</c:v>
                </c:pt>
                <c:pt idx="7">
                  <c:v>1.0379145393792291</c:v>
                </c:pt>
              </c:numCache>
            </c:numRef>
          </c:val>
          <c:smooth val="0"/>
        </c:ser>
        <c:ser>
          <c:idx val="1"/>
          <c:order val="2"/>
          <c:tx>
            <c:strRef>
              <c:f>Quarter!$A$40</c:f>
              <c:strCache>
                <c:ptCount val="1"/>
                <c:pt idx="0">
                  <c:v>NRX_GRL</c:v>
                </c:pt>
              </c:strCache>
            </c:strRef>
          </c:tx>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Quarter!$K$40:$R$40</c:f>
              <c:numCache>
                <c:formatCode>0%</c:formatCode>
                <c:ptCount val="8"/>
                <c:pt idx="0">
                  <c:v>0.89469479183895728</c:v>
                </c:pt>
                <c:pt idx="1">
                  <c:v>0.91637604049721932</c:v>
                </c:pt>
                <c:pt idx="2">
                  <c:v>0.93498528940421455</c:v>
                </c:pt>
                <c:pt idx="3">
                  <c:v>1.0007396338270171</c:v>
                </c:pt>
                <c:pt idx="4">
                  <c:v>1.0837235718554472</c:v>
                </c:pt>
                <c:pt idx="5">
                  <c:v>1.058441930330293</c:v>
                </c:pt>
                <c:pt idx="6">
                  <c:v>1.0438400598058066</c:v>
                </c:pt>
                <c:pt idx="7">
                  <c:v>1.0671986824410464</c:v>
                </c:pt>
              </c:numCache>
            </c:numRef>
          </c:val>
          <c:smooth val="0"/>
        </c:ser>
        <c:ser>
          <c:idx val="2"/>
          <c:order val="3"/>
          <c:tx>
            <c:strRef>
              <c:f>Quarter!$A$41</c:f>
              <c:strCache>
                <c:ptCount val="1"/>
                <c:pt idx="0">
                  <c:v>TRX_GRL</c:v>
                </c:pt>
              </c:strCache>
            </c:strRef>
          </c:tx>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Quarter!$K$41:$R$41</c:f>
              <c:numCache>
                <c:formatCode>0%</c:formatCode>
                <c:ptCount val="8"/>
                <c:pt idx="0">
                  <c:v>0.88890976115011511</c:v>
                </c:pt>
                <c:pt idx="1">
                  <c:v>0.92251766380533784</c:v>
                </c:pt>
                <c:pt idx="2">
                  <c:v>0.94642236929410894</c:v>
                </c:pt>
                <c:pt idx="3">
                  <c:v>0.99283905504203707</c:v>
                </c:pt>
                <c:pt idx="4">
                  <c:v>1.0404163982631887</c:v>
                </c:pt>
                <c:pt idx="5">
                  <c:v>1.065974716110635</c:v>
                </c:pt>
                <c:pt idx="6">
                  <c:v>1.0681814756643404</c:v>
                </c:pt>
                <c:pt idx="7">
                  <c:v>1.0747385606702362</c:v>
                </c:pt>
              </c:numCache>
            </c:numRef>
          </c:val>
          <c:smooth val="0"/>
        </c:ser>
        <c:dLbls>
          <c:showLegendKey val="0"/>
          <c:showVal val="0"/>
          <c:showCatName val="0"/>
          <c:showSerName val="0"/>
          <c:showPercent val="0"/>
          <c:showBubbleSize val="0"/>
        </c:dLbls>
        <c:marker val="1"/>
        <c:smooth val="0"/>
        <c:axId val="263270784"/>
        <c:axId val="263268608"/>
      </c:lineChart>
      <c:catAx>
        <c:axId val="263260800"/>
        <c:scaling>
          <c:orientation val="minMax"/>
        </c:scaling>
        <c:delete val="0"/>
        <c:axPos val="b"/>
        <c:majorTickMark val="out"/>
        <c:minorTickMark val="none"/>
        <c:tickLblPos val="nextTo"/>
        <c:crossAx val="263266688"/>
        <c:crosses val="autoZero"/>
        <c:auto val="1"/>
        <c:lblAlgn val="ctr"/>
        <c:lblOffset val="100"/>
        <c:noMultiLvlLbl val="0"/>
      </c:catAx>
      <c:valAx>
        <c:axId val="263266688"/>
        <c:scaling>
          <c:orientation val="minMax"/>
          <c:max val="1.1500000000000001"/>
          <c:min val="0.8"/>
        </c:scaling>
        <c:delete val="0"/>
        <c:axPos val="l"/>
        <c:majorGridlines/>
        <c:title>
          <c:tx>
            <c:rich>
              <a:bodyPr rot="-5400000" vert="horz"/>
              <a:lstStyle/>
              <a:p>
                <a:pPr>
                  <a:defRPr/>
                </a:pPr>
                <a:r>
                  <a:rPr lang="en-US"/>
                  <a:t>Market Rx ( in %)</a:t>
                </a:r>
              </a:p>
            </c:rich>
          </c:tx>
          <c:layout/>
          <c:overlay val="0"/>
        </c:title>
        <c:numFmt formatCode="0%" sourceLinked="0"/>
        <c:majorTickMark val="out"/>
        <c:minorTickMark val="none"/>
        <c:tickLblPos val="nextTo"/>
        <c:crossAx val="263260800"/>
        <c:crosses val="autoZero"/>
        <c:crossBetween val="between"/>
      </c:valAx>
      <c:valAx>
        <c:axId val="263268608"/>
        <c:scaling>
          <c:orientation val="minMax"/>
          <c:max val="1.1500000000000001"/>
          <c:min val="0.8"/>
        </c:scaling>
        <c:delete val="0"/>
        <c:axPos val="r"/>
        <c:title>
          <c:tx>
            <c:rich>
              <a:bodyPr rot="-5400000" vert="horz"/>
              <a:lstStyle/>
              <a:p>
                <a:pPr>
                  <a:defRPr/>
                </a:pPr>
                <a:r>
                  <a:rPr lang="en-US"/>
                  <a:t>Product Rx (in %)</a:t>
                </a:r>
              </a:p>
            </c:rich>
          </c:tx>
          <c:layout/>
          <c:overlay val="0"/>
        </c:title>
        <c:numFmt formatCode="0%" sourceLinked="0"/>
        <c:majorTickMark val="out"/>
        <c:minorTickMark val="none"/>
        <c:tickLblPos val="nextTo"/>
        <c:crossAx val="263270784"/>
        <c:crosses val="max"/>
        <c:crossBetween val="between"/>
      </c:valAx>
      <c:catAx>
        <c:axId val="263270784"/>
        <c:scaling>
          <c:orientation val="minMax"/>
        </c:scaling>
        <c:delete val="1"/>
        <c:axPos val="b"/>
        <c:majorTickMark val="out"/>
        <c:minorTickMark val="none"/>
        <c:tickLblPos val="nextTo"/>
        <c:crossAx val="263268608"/>
        <c:crosses val="autoZero"/>
        <c:auto val="1"/>
        <c:lblAlgn val="ctr"/>
        <c:lblOffset val="100"/>
        <c:noMultiLvlLbl val="0"/>
      </c:catAx>
      <c:dTable>
        <c:showHorzBorder val="1"/>
        <c:showVertBorder val="1"/>
        <c:showOutline val="1"/>
        <c:showKeys val="1"/>
        <c:txPr>
          <a:bodyPr/>
          <a:lstStyle/>
          <a:p>
            <a:pPr rtl="0">
              <a:defRPr sz="800"/>
            </a:pPr>
            <a:endParaRPr lang="en-US"/>
          </a:p>
        </c:txPr>
      </c:dTable>
    </c:plotArea>
    <c:plotVisOnly val="1"/>
    <c:dispBlanksAs val="gap"/>
    <c:showDLblsOverMax val="0"/>
  </c:chart>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Market Share</a:t>
            </a:r>
          </a:p>
        </c:rich>
      </c:tx>
      <c:layout/>
      <c:overlay val="0"/>
    </c:title>
    <c:autoTitleDeleted val="0"/>
    <c:plotArea>
      <c:layout/>
      <c:lineChart>
        <c:grouping val="standard"/>
        <c:varyColors val="0"/>
        <c:ser>
          <c:idx val="5"/>
          <c:order val="0"/>
          <c:tx>
            <c:strRef>
              <c:f>Quarter!$A$18</c:f>
              <c:strCache>
                <c:ptCount val="1"/>
                <c:pt idx="0">
                  <c:v>NRX_SHARE</c:v>
                </c:pt>
              </c:strCache>
            </c:strRef>
          </c:tx>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Quarter!$K$18:$R$18</c:f>
              <c:numCache>
                <c:formatCode>0.00%</c:formatCode>
                <c:ptCount val="8"/>
                <c:pt idx="0">
                  <c:v>7.2368880361799823E-2</c:v>
                </c:pt>
                <c:pt idx="1">
                  <c:v>7.6441814311894354E-2</c:v>
                </c:pt>
                <c:pt idx="2">
                  <c:v>8.2240729635915527E-2</c:v>
                </c:pt>
                <c:pt idx="3">
                  <c:v>8.8127535933951409E-2</c:v>
                </c:pt>
                <c:pt idx="4">
                  <c:v>9.1867594824007734E-2</c:v>
                </c:pt>
                <c:pt idx="5">
                  <c:v>9.1325274273635668E-2</c:v>
                </c:pt>
                <c:pt idx="6">
                  <c:v>9.0188952222332863E-2</c:v>
                </c:pt>
                <c:pt idx="7">
                  <c:v>9.0191131416499815E-2</c:v>
                </c:pt>
              </c:numCache>
            </c:numRef>
          </c:val>
          <c:smooth val="0"/>
        </c:ser>
        <c:ser>
          <c:idx val="0"/>
          <c:order val="1"/>
          <c:tx>
            <c:strRef>
              <c:f>Quarter!$A$19</c:f>
              <c:strCache>
                <c:ptCount val="1"/>
                <c:pt idx="0">
                  <c:v>TRX_SHARE</c:v>
                </c:pt>
              </c:strCache>
            </c:strRef>
          </c:tx>
          <c:cat>
            <c:strRef>
              <c:f>Quarter!$K$1:$R$1</c:f>
              <c:strCache>
                <c:ptCount val="8"/>
                <c:pt idx="0">
                  <c:v>2011_Q1</c:v>
                </c:pt>
                <c:pt idx="1">
                  <c:v>2011_Q2</c:v>
                </c:pt>
                <c:pt idx="2">
                  <c:v>2011_Q3</c:v>
                </c:pt>
                <c:pt idx="3">
                  <c:v>2011_Q4</c:v>
                </c:pt>
                <c:pt idx="4">
                  <c:v>2012_Q1</c:v>
                </c:pt>
                <c:pt idx="5">
                  <c:v>2012_Q2</c:v>
                </c:pt>
                <c:pt idx="6">
                  <c:v>2012_Q3</c:v>
                </c:pt>
                <c:pt idx="7">
                  <c:v>2012_Q4</c:v>
                </c:pt>
              </c:strCache>
            </c:strRef>
          </c:cat>
          <c:val>
            <c:numRef>
              <c:f>Quarter!$K$19:$R$19</c:f>
              <c:numCache>
                <c:formatCode>0.00%</c:formatCode>
                <c:ptCount val="8"/>
                <c:pt idx="0">
                  <c:v>7.9835995180831676E-2</c:v>
                </c:pt>
                <c:pt idx="1">
                  <c:v>8.2511054936364639E-2</c:v>
                </c:pt>
                <c:pt idx="2">
                  <c:v>8.5198420820502274E-2</c:v>
                </c:pt>
                <c:pt idx="3">
                  <c:v>9.0409781335081194E-2</c:v>
                </c:pt>
                <c:pt idx="4">
                  <c:v>9.4642895601379187E-2</c:v>
                </c:pt>
                <c:pt idx="5">
                  <c:v>9.6309804362552279E-2</c:v>
                </c:pt>
                <c:pt idx="6">
                  <c:v>9.6238143535024662E-2</c:v>
                </c:pt>
                <c:pt idx="7">
                  <c:v>9.6205340679468648E-2</c:v>
                </c:pt>
              </c:numCache>
            </c:numRef>
          </c:val>
          <c:smooth val="0"/>
        </c:ser>
        <c:dLbls>
          <c:showLegendKey val="0"/>
          <c:showVal val="0"/>
          <c:showCatName val="0"/>
          <c:showSerName val="0"/>
          <c:showPercent val="0"/>
          <c:showBubbleSize val="0"/>
        </c:dLbls>
        <c:marker val="1"/>
        <c:smooth val="0"/>
        <c:axId val="263309184"/>
        <c:axId val="263310720"/>
      </c:lineChart>
      <c:catAx>
        <c:axId val="263309184"/>
        <c:scaling>
          <c:orientation val="minMax"/>
        </c:scaling>
        <c:delete val="0"/>
        <c:axPos val="b"/>
        <c:numFmt formatCode="0.00%" sourceLinked="0"/>
        <c:majorTickMark val="out"/>
        <c:minorTickMark val="none"/>
        <c:tickLblPos val="nextTo"/>
        <c:crossAx val="263310720"/>
        <c:crosses val="autoZero"/>
        <c:auto val="1"/>
        <c:lblAlgn val="ctr"/>
        <c:lblOffset val="100"/>
        <c:noMultiLvlLbl val="0"/>
      </c:catAx>
      <c:valAx>
        <c:axId val="263310720"/>
        <c:scaling>
          <c:orientation val="minMax"/>
          <c:min val="6.0000000000000012E-2"/>
        </c:scaling>
        <c:delete val="0"/>
        <c:axPos val="l"/>
        <c:majorGridlines/>
        <c:title>
          <c:tx>
            <c:rich>
              <a:bodyPr rot="-5400000" vert="horz"/>
              <a:lstStyle/>
              <a:p>
                <a:pPr>
                  <a:defRPr/>
                </a:pPr>
                <a:r>
                  <a:rPr lang="en-US"/>
                  <a:t>Rx Share ( in %)</a:t>
                </a:r>
              </a:p>
            </c:rich>
          </c:tx>
          <c:layout/>
          <c:overlay val="0"/>
        </c:title>
        <c:numFmt formatCode="0.0%" sourceLinked="0"/>
        <c:majorTickMark val="out"/>
        <c:minorTickMark val="none"/>
        <c:tickLblPos val="nextTo"/>
        <c:crossAx val="263309184"/>
        <c:crosses val="autoZero"/>
        <c:crossBetween val="between"/>
      </c:valAx>
      <c:dTable>
        <c:showHorzBorder val="1"/>
        <c:showVertBorder val="1"/>
        <c:showOutline val="1"/>
        <c:showKeys val="1"/>
        <c:txPr>
          <a:bodyPr/>
          <a:lstStyle/>
          <a:p>
            <a:pPr rtl="0">
              <a:defRPr sz="900"/>
            </a:pPr>
            <a:endParaRPr lang="en-US"/>
          </a:p>
        </c:txPr>
      </c:dTable>
      <c:spPr>
        <a:ln>
          <a:prstDash val="solid"/>
        </a:ln>
      </c:spPr>
    </c:plotArea>
    <c:plotVisOnly val="1"/>
    <c:dispBlanksAs val="gap"/>
    <c:showDLblsOverMax val="0"/>
  </c:chart>
  <c:printSettings>
    <c:headerFooter/>
    <c:pageMargins b="0.75" l="0.7" r="0.7" t="0.75" header="0.3" footer="0.3"/>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Monthly Januvia Family Product NRx</a:t>
            </a:r>
          </a:p>
        </c:rich>
      </c:tx>
      <c:layout/>
      <c:overlay val="0"/>
    </c:title>
    <c:autoTitleDeleted val="0"/>
    <c:plotArea>
      <c:layout/>
      <c:lineChart>
        <c:grouping val="standard"/>
        <c:varyColors val="0"/>
        <c:ser>
          <c:idx val="1"/>
          <c:order val="2"/>
          <c:tx>
            <c:strRef>
              <c:f>Month!$A$49</c:f>
              <c:strCache>
                <c:ptCount val="1"/>
                <c:pt idx="0">
                  <c:v>NRX_NPA</c:v>
                </c:pt>
              </c:strCache>
            </c:strRef>
          </c:tx>
          <c:dPt>
            <c:idx val="6"/>
            <c:bubble3D val="0"/>
            <c:spPr>
              <a:ln>
                <a:solidFill>
                  <a:srgbClr val="FF0000"/>
                </a:solidFill>
              </a:ln>
            </c:spPr>
          </c:dPt>
          <c:cat>
            <c:strRef>
              <c:f>Month!$C$1:$AX$1</c:f>
              <c:strCache>
                <c:ptCount val="48"/>
                <c:pt idx="0">
                  <c:v>2009-01</c:v>
                </c:pt>
                <c:pt idx="1">
                  <c:v>2009-02</c:v>
                </c:pt>
                <c:pt idx="2">
                  <c:v>2009-03</c:v>
                </c:pt>
                <c:pt idx="3">
                  <c:v>2009-04</c:v>
                </c:pt>
                <c:pt idx="4">
                  <c:v>2009-05</c:v>
                </c:pt>
                <c:pt idx="5">
                  <c:v>2009-06</c:v>
                </c:pt>
                <c:pt idx="6">
                  <c:v>2009-07</c:v>
                </c:pt>
                <c:pt idx="7">
                  <c:v>2009-08</c:v>
                </c:pt>
                <c:pt idx="8">
                  <c:v>2009-09</c:v>
                </c:pt>
                <c:pt idx="9">
                  <c:v>2009-10</c:v>
                </c:pt>
                <c:pt idx="10">
                  <c:v>2009-11</c:v>
                </c:pt>
                <c:pt idx="11">
                  <c:v>2009-12</c:v>
                </c:pt>
                <c:pt idx="12">
                  <c:v>2010-01</c:v>
                </c:pt>
                <c:pt idx="13">
                  <c:v>2010-02</c:v>
                </c:pt>
                <c:pt idx="14">
                  <c:v>2010-03</c:v>
                </c:pt>
                <c:pt idx="15">
                  <c:v>2010-04</c:v>
                </c:pt>
                <c:pt idx="16">
                  <c:v>2010-05</c:v>
                </c:pt>
                <c:pt idx="17">
                  <c:v>2010-06</c:v>
                </c:pt>
                <c:pt idx="18">
                  <c:v>2010-07</c:v>
                </c:pt>
                <c:pt idx="19">
                  <c:v>2010-08</c:v>
                </c:pt>
                <c:pt idx="20">
                  <c:v>2010-09</c:v>
                </c:pt>
                <c:pt idx="21">
                  <c:v>2010-10</c:v>
                </c:pt>
                <c:pt idx="22">
                  <c:v>2010-11</c:v>
                </c:pt>
                <c:pt idx="23">
                  <c:v>2010-12</c:v>
                </c:pt>
                <c:pt idx="24">
                  <c:v>2011-01</c:v>
                </c:pt>
                <c:pt idx="25">
                  <c:v>2011-02</c:v>
                </c:pt>
                <c:pt idx="26">
                  <c:v>2011-03</c:v>
                </c:pt>
                <c:pt idx="27">
                  <c:v>2011-04</c:v>
                </c:pt>
                <c:pt idx="28">
                  <c:v>2011-05</c:v>
                </c:pt>
                <c:pt idx="29">
                  <c:v>2011-06</c:v>
                </c:pt>
                <c:pt idx="30">
                  <c:v>2011-07</c:v>
                </c:pt>
                <c:pt idx="31">
                  <c:v>2011-08</c:v>
                </c:pt>
                <c:pt idx="32">
                  <c:v>2011-09</c:v>
                </c:pt>
                <c:pt idx="33">
                  <c:v>2011-10</c:v>
                </c:pt>
                <c:pt idx="34">
                  <c:v>2011-11</c:v>
                </c:pt>
                <c:pt idx="35">
                  <c:v>2011-12</c:v>
                </c:pt>
                <c:pt idx="36">
                  <c:v>2012-01</c:v>
                </c:pt>
                <c:pt idx="37">
                  <c:v>2012-02</c:v>
                </c:pt>
                <c:pt idx="38">
                  <c:v>2012-03</c:v>
                </c:pt>
                <c:pt idx="39">
                  <c:v>2012-04</c:v>
                </c:pt>
                <c:pt idx="40">
                  <c:v>2012-05</c:v>
                </c:pt>
                <c:pt idx="41">
                  <c:v>2012-06</c:v>
                </c:pt>
                <c:pt idx="42">
                  <c:v>2012-07</c:v>
                </c:pt>
                <c:pt idx="43">
                  <c:v>2012-08</c:v>
                </c:pt>
                <c:pt idx="44">
                  <c:v>2012-09</c:v>
                </c:pt>
                <c:pt idx="45">
                  <c:v>2012-10</c:v>
                </c:pt>
                <c:pt idx="46">
                  <c:v>2012-11</c:v>
                </c:pt>
                <c:pt idx="47">
                  <c:v>2012-12</c:v>
                </c:pt>
              </c:strCache>
            </c:strRef>
          </c:cat>
          <c:val>
            <c:numRef>
              <c:f>Month!$C$49:$AX$49</c:f>
              <c:numCache>
                <c:formatCode>#,##0</c:formatCode>
                <c:ptCount val="48"/>
                <c:pt idx="0">
                  <c:v>318308</c:v>
                </c:pt>
                <c:pt idx="1">
                  <c:v>298331</c:v>
                </c:pt>
                <c:pt idx="2">
                  <c:v>327653</c:v>
                </c:pt>
                <c:pt idx="3">
                  <c:v>313336</c:v>
                </c:pt>
                <c:pt idx="4">
                  <c:v>303287</c:v>
                </c:pt>
                <c:pt idx="5">
                  <c:v>319490</c:v>
                </c:pt>
                <c:pt idx="6">
                  <c:v>320761</c:v>
                </c:pt>
                <c:pt idx="7">
                  <c:v>307343</c:v>
                </c:pt>
                <c:pt idx="8">
                  <c:v>309597</c:v>
                </c:pt>
                <c:pt idx="9">
                  <c:v>315467</c:v>
                </c:pt>
                <c:pt idx="10">
                  <c:v>301488</c:v>
                </c:pt>
                <c:pt idx="11">
                  <c:v>333118</c:v>
                </c:pt>
                <c:pt idx="12">
                  <c:v>335141</c:v>
                </c:pt>
                <c:pt idx="13">
                  <c:v>317239</c:v>
                </c:pt>
                <c:pt idx="14">
                  <c:v>366047</c:v>
                </c:pt>
                <c:pt idx="15">
                  <c:v>339675</c:v>
                </c:pt>
                <c:pt idx="16">
                  <c:v>323038</c:v>
                </c:pt>
                <c:pt idx="17">
                  <c:v>348733</c:v>
                </c:pt>
                <c:pt idx="18">
                  <c:v>339975</c:v>
                </c:pt>
                <c:pt idx="19">
                  <c:v>341926</c:v>
                </c:pt>
                <c:pt idx="20">
                  <c:v>339123</c:v>
                </c:pt>
                <c:pt idx="21">
                  <c:v>341827</c:v>
                </c:pt>
                <c:pt idx="22">
                  <c:v>347328</c:v>
                </c:pt>
                <c:pt idx="23">
                  <c:v>359301</c:v>
                </c:pt>
                <c:pt idx="24">
                  <c:v>376189</c:v>
                </c:pt>
                <c:pt idx="25">
                  <c:v>353056</c:v>
                </c:pt>
                <c:pt idx="26">
                  <c:v>407551</c:v>
                </c:pt>
                <c:pt idx="27">
                  <c:v>369053</c:v>
                </c:pt>
                <c:pt idx="28">
                  <c:v>373708</c:v>
                </c:pt>
                <c:pt idx="29">
                  <c:v>385654</c:v>
                </c:pt>
                <c:pt idx="30">
                  <c:v>364762</c:v>
                </c:pt>
                <c:pt idx="31">
                  <c:v>396881</c:v>
                </c:pt>
                <c:pt idx="32">
                  <c:v>383669</c:v>
                </c:pt>
                <c:pt idx="33">
                  <c:v>390267</c:v>
                </c:pt>
                <c:pt idx="34">
                  <c:v>407186</c:v>
                </c:pt>
                <c:pt idx="35">
                  <c:v>423300</c:v>
                </c:pt>
                <c:pt idx="36">
                  <c:v>447376</c:v>
                </c:pt>
                <c:pt idx="37">
                  <c:v>434906</c:v>
                </c:pt>
                <c:pt idx="38">
                  <c:v>452731</c:v>
                </c:pt>
                <c:pt idx="39">
                  <c:v>423089</c:v>
                </c:pt>
                <c:pt idx="40">
                  <c:v>433700</c:v>
                </c:pt>
                <c:pt idx="41">
                  <c:v>411823</c:v>
                </c:pt>
                <c:pt idx="42">
                  <c:v>411824</c:v>
                </c:pt>
                <c:pt idx="43">
                  <c:v>426485</c:v>
                </c:pt>
                <c:pt idx="44">
                  <c:v>385701</c:v>
                </c:pt>
                <c:pt idx="45">
                  <c:v>428899</c:v>
                </c:pt>
                <c:pt idx="46">
                  <c:v>404818</c:v>
                </c:pt>
                <c:pt idx="47">
                  <c:v>398701</c:v>
                </c:pt>
              </c:numCache>
            </c:numRef>
          </c:val>
          <c:smooth val="0"/>
        </c:ser>
        <c:ser>
          <c:idx val="2"/>
          <c:order val="3"/>
          <c:tx>
            <c:strRef>
              <c:f>Month!$A$49</c:f>
              <c:strCache>
                <c:ptCount val="1"/>
                <c:pt idx="0">
                  <c:v>NRX_NPA</c:v>
                </c:pt>
              </c:strCache>
            </c:strRef>
          </c:tx>
          <c:dPt>
            <c:idx val="6"/>
            <c:bubble3D val="0"/>
            <c:spPr>
              <a:ln>
                <a:solidFill>
                  <a:srgbClr val="FF0000"/>
                </a:solidFill>
              </a:ln>
            </c:spPr>
          </c:dPt>
          <c:dPt>
            <c:idx val="14"/>
            <c:bubble3D val="0"/>
            <c:spPr>
              <a:ln>
                <a:solidFill>
                  <a:srgbClr val="FF0000"/>
                </a:solidFill>
              </a:ln>
            </c:spPr>
          </c:dPt>
          <c:cat>
            <c:strRef>
              <c:f>Month!$C$1:$AX$1</c:f>
              <c:strCache>
                <c:ptCount val="48"/>
                <c:pt idx="0">
                  <c:v>2009-01</c:v>
                </c:pt>
                <c:pt idx="1">
                  <c:v>2009-02</c:v>
                </c:pt>
                <c:pt idx="2">
                  <c:v>2009-03</c:v>
                </c:pt>
                <c:pt idx="3">
                  <c:v>2009-04</c:v>
                </c:pt>
                <c:pt idx="4">
                  <c:v>2009-05</c:v>
                </c:pt>
                <c:pt idx="5">
                  <c:v>2009-06</c:v>
                </c:pt>
                <c:pt idx="6">
                  <c:v>2009-07</c:v>
                </c:pt>
                <c:pt idx="7">
                  <c:v>2009-08</c:v>
                </c:pt>
                <c:pt idx="8">
                  <c:v>2009-09</c:v>
                </c:pt>
                <c:pt idx="9">
                  <c:v>2009-10</c:v>
                </c:pt>
                <c:pt idx="10">
                  <c:v>2009-11</c:v>
                </c:pt>
                <c:pt idx="11">
                  <c:v>2009-12</c:v>
                </c:pt>
                <c:pt idx="12">
                  <c:v>2010-01</c:v>
                </c:pt>
                <c:pt idx="13">
                  <c:v>2010-02</c:v>
                </c:pt>
                <c:pt idx="14">
                  <c:v>2010-03</c:v>
                </c:pt>
                <c:pt idx="15">
                  <c:v>2010-04</c:v>
                </c:pt>
                <c:pt idx="16">
                  <c:v>2010-05</c:v>
                </c:pt>
                <c:pt idx="17">
                  <c:v>2010-06</c:v>
                </c:pt>
                <c:pt idx="18">
                  <c:v>2010-07</c:v>
                </c:pt>
                <c:pt idx="19">
                  <c:v>2010-08</c:v>
                </c:pt>
                <c:pt idx="20">
                  <c:v>2010-09</c:v>
                </c:pt>
                <c:pt idx="21">
                  <c:v>2010-10</c:v>
                </c:pt>
                <c:pt idx="22">
                  <c:v>2010-11</c:v>
                </c:pt>
                <c:pt idx="23">
                  <c:v>2010-12</c:v>
                </c:pt>
                <c:pt idx="24">
                  <c:v>2011-01</c:v>
                </c:pt>
                <c:pt idx="25">
                  <c:v>2011-02</c:v>
                </c:pt>
                <c:pt idx="26">
                  <c:v>2011-03</c:v>
                </c:pt>
                <c:pt idx="27">
                  <c:v>2011-04</c:v>
                </c:pt>
                <c:pt idx="28">
                  <c:v>2011-05</c:v>
                </c:pt>
                <c:pt idx="29">
                  <c:v>2011-06</c:v>
                </c:pt>
                <c:pt idx="30">
                  <c:v>2011-07</c:v>
                </c:pt>
                <c:pt idx="31">
                  <c:v>2011-08</c:v>
                </c:pt>
                <c:pt idx="32">
                  <c:v>2011-09</c:v>
                </c:pt>
                <c:pt idx="33">
                  <c:v>2011-10</c:v>
                </c:pt>
                <c:pt idx="34">
                  <c:v>2011-11</c:v>
                </c:pt>
                <c:pt idx="35">
                  <c:v>2011-12</c:v>
                </c:pt>
                <c:pt idx="36">
                  <c:v>2012-01</c:v>
                </c:pt>
                <c:pt idx="37">
                  <c:v>2012-02</c:v>
                </c:pt>
                <c:pt idx="38">
                  <c:v>2012-03</c:v>
                </c:pt>
                <c:pt idx="39">
                  <c:v>2012-04</c:v>
                </c:pt>
                <c:pt idx="40">
                  <c:v>2012-05</c:v>
                </c:pt>
                <c:pt idx="41">
                  <c:v>2012-06</c:v>
                </c:pt>
                <c:pt idx="42">
                  <c:v>2012-07</c:v>
                </c:pt>
                <c:pt idx="43">
                  <c:v>2012-08</c:v>
                </c:pt>
                <c:pt idx="44">
                  <c:v>2012-09</c:v>
                </c:pt>
                <c:pt idx="45">
                  <c:v>2012-10</c:v>
                </c:pt>
                <c:pt idx="46">
                  <c:v>2012-11</c:v>
                </c:pt>
                <c:pt idx="47">
                  <c:v>2012-12</c:v>
                </c:pt>
              </c:strCache>
            </c:strRef>
          </c:cat>
          <c:val>
            <c:numRef>
              <c:f>Month!$C$49:$AX$49</c:f>
              <c:numCache>
                <c:formatCode>#,##0</c:formatCode>
                <c:ptCount val="48"/>
                <c:pt idx="0">
                  <c:v>318308</c:v>
                </c:pt>
                <c:pt idx="1">
                  <c:v>298331</c:v>
                </c:pt>
                <c:pt idx="2">
                  <c:v>327653</c:v>
                </c:pt>
                <c:pt idx="3">
                  <c:v>313336</c:v>
                </c:pt>
                <c:pt idx="4">
                  <c:v>303287</c:v>
                </c:pt>
                <c:pt idx="5">
                  <c:v>319490</c:v>
                </c:pt>
                <c:pt idx="6">
                  <c:v>320761</c:v>
                </c:pt>
                <c:pt idx="7">
                  <c:v>307343</c:v>
                </c:pt>
                <c:pt idx="8">
                  <c:v>309597</c:v>
                </c:pt>
                <c:pt idx="9">
                  <c:v>315467</c:v>
                </c:pt>
                <c:pt idx="10">
                  <c:v>301488</c:v>
                </c:pt>
                <c:pt idx="11">
                  <c:v>333118</c:v>
                </c:pt>
                <c:pt idx="12">
                  <c:v>335141</c:v>
                </c:pt>
                <c:pt idx="13">
                  <c:v>317239</c:v>
                </c:pt>
                <c:pt idx="14">
                  <c:v>366047</c:v>
                </c:pt>
                <c:pt idx="15">
                  <c:v>339675</c:v>
                </c:pt>
                <c:pt idx="16">
                  <c:v>323038</c:v>
                </c:pt>
                <c:pt idx="17">
                  <c:v>348733</c:v>
                </c:pt>
                <c:pt idx="18">
                  <c:v>339975</c:v>
                </c:pt>
                <c:pt idx="19">
                  <c:v>341926</c:v>
                </c:pt>
                <c:pt idx="20">
                  <c:v>339123</c:v>
                </c:pt>
                <c:pt idx="21">
                  <c:v>341827</c:v>
                </c:pt>
                <c:pt idx="22">
                  <c:v>347328</c:v>
                </c:pt>
                <c:pt idx="23">
                  <c:v>359301</c:v>
                </c:pt>
                <c:pt idx="24">
                  <c:v>376189</c:v>
                </c:pt>
                <c:pt idx="25">
                  <c:v>353056</c:v>
                </c:pt>
                <c:pt idx="26">
                  <c:v>407551</c:v>
                </c:pt>
                <c:pt idx="27">
                  <c:v>369053</c:v>
                </c:pt>
                <c:pt idx="28">
                  <c:v>373708</c:v>
                </c:pt>
                <c:pt idx="29">
                  <c:v>385654</c:v>
                </c:pt>
                <c:pt idx="30">
                  <c:v>364762</c:v>
                </c:pt>
                <c:pt idx="31">
                  <c:v>396881</c:v>
                </c:pt>
                <c:pt idx="32">
                  <c:v>383669</c:v>
                </c:pt>
                <c:pt idx="33">
                  <c:v>390267</c:v>
                </c:pt>
                <c:pt idx="34">
                  <c:v>407186</c:v>
                </c:pt>
                <c:pt idx="35">
                  <c:v>423300</c:v>
                </c:pt>
                <c:pt idx="36">
                  <c:v>447376</c:v>
                </c:pt>
                <c:pt idx="37">
                  <c:v>434906</c:v>
                </c:pt>
                <c:pt idx="38">
                  <c:v>452731</c:v>
                </c:pt>
                <c:pt idx="39">
                  <c:v>423089</c:v>
                </c:pt>
                <c:pt idx="40">
                  <c:v>433700</c:v>
                </c:pt>
                <c:pt idx="41">
                  <c:v>411823</c:v>
                </c:pt>
                <c:pt idx="42">
                  <c:v>411824</c:v>
                </c:pt>
                <c:pt idx="43">
                  <c:v>426485</c:v>
                </c:pt>
                <c:pt idx="44">
                  <c:v>385701</c:v>
                </c:pt>
                <c:pt idx="45">
                  <c:v>428899</c:v>
                </c:pt>
                <c:pt idx="46">
                  <c:v>404818</c:v>
                </c:pt>
                <c:pt idx="47">
                  <c:v>398701</c:v>
                </c:pt>
              </c:numCache>
            </c:numRef>
          </c:val>
          <c:smooth val="0"/>
        </c:ser>
        <c:ser>
          <c:idx val="0"/>
          <c:order val="1"/>
          <c:tx>
            <c:strRef>
              <c:f>Month!$A$49</c:f>
              <c:strCache>
                <c:ptCount val="1"/>
                <c:pt idx="0">
                  <c:v>NRX_NPA</c:v>
                </c:pt>
              </c:strCache>
            </c:strRef>
          </c:tx>
          <c:dPt>
            <c:idx val="6"/>
            <c:bubble3D val="0"/>
            <c:spPr>
              <a:ln>
                <a:solidFill>
                  <a:srgbClr val="FF0000"/>
                </a:solidFill>
              </a:ln>
            </c:spPr>
          </c:dPt>
          <c:cat>
            <c:strRef>
              <c:f>Month!$C$1:$AX$1</c:f>
              <c:strCache>
                <c:ptCount val="48"/>
                <c:pt idx="0">
                  <c:v>2009-01</c:v>
                </c:pt>
                <c:pt idx="1">
                  <c:v>2009-02</c:v>
                </c:pt>
                <c:pt idx="2">
                  <c:v>2009-03</c:v>
                </c:pt>
                <c:pt idx="3">
                  <c:v>2009-04</c:v>
                </c:pt>
                <c:pt idx="4">
                  <c:v>2009-05</c:v>
                </c:pt>
                <c:pt idx="5">
                  <c:v>2009-06</c:v>
                </c:pt>
                <c:pt idx="6">
                  <c:v>2009-07</c:v>
                </c:pt>
                <c:pt idx="7">
                  <c:v>2009-08</c:v>
                </c:pt>
                <c:pt idx="8">
                  <c:v>2009-09</c:v>
                </c:pt>
                <c:pt idx="9">
                  <c:v>2009-10</c:v>
                </c:pt>
                <c:pt idx="10">
                  <c:v>2009-11</c:v>
                </c:pt>
                <c:pt idx="11">
                  <c:v>2009-12</c:v>
                </c:pt>
                <c:pt idx="12">
                  <c:v>2010-01</c:v>
                </c:pt>
                <c:pt idx="13">
                  <c:v>2010-02</c:v>
                </c:pt>
                <c:pt idx="14">
                  <c:v>2010-03</c:v>
                </c:pt>
                <c:pt idx="15">
                  <c:v>2010-04</c:v>
                </c:pt>
                <c:pt idx="16">
                  <c:v>2010-05</c:v>
                </c:pt>
                <c:pt idx="17">
                  <c:v>2010-06</c:v>
                </c:pt>
                <c:pt idx="18">
                  <c:v>2010-07</c:v>
                </c:pt>
                <c:pt idx="19">
                  <c:v>2010-08</c:v>
                </c:pt>
                <c:pt idx="20">
                  <c:v>2010-09</c:v>
                </c:pt>
                <c:pt idx="21">
                  <c:v>2010-10</c:v>
                </c:pt>
                <c:pt idx="22">
                  <c:v>2010-11</c:v>
                </c:pt>
                <c:pt idx="23">
                  <c:v>2010-12</c:v>
                </c:pt>
                <c:pt idx="24">
                  <c:v>2011-01</c:v>
                </c:pt>
                <c:pt idx="25">
                  <c:v>2011-02</c:v>
                </c:pt>
                <c:pt idx="26">
                  <c:v>2011-03</c:v>
                </c:pt>
                <c:pt idx="27">
                  <c:v>2011-04</c:v>
                </c:pt>
                <c:pt idx="28">
                  <c:v>2011-05</c:v>
                </c:pt>
                <c:pt idx="29">
                  <c:v>2011-06</c:v>
                </c:pt>
                <c:pt idx="30">
                  <c:v>2011-07</c:v>
                </c:pt>
                <c:pt idx="31">
                  <c:v>2011-08</c:v>
                </c:pt>
                <c:pt idx="32">
                  <c:v>2011-09</c:v>
                </c:pt>
                <c:pt idx="33">
                  <c:v>2011-10</c:v>
                </c:pt>
                <c:pt idx="34">
                  <c:v>2011-11</c:v>
                </c:pt>
                <c:pt idx="35">
                  <c:v>2011-12</c:v>
                </c:pt>
                <c:pt idx="36">
                  <c:v>2012-01</c:v>
                </c:pt>
                <c:pt idx="37">
                  <c:v>2012-02</c:v>
                </c:pt>
                <c:pt idx="38">
                  <c:v>2012-03</c:v>
                </c:pt>
                <c:pt idx="39">
                  <c:v>2012-04</c:v>
                </c:pt>
                <c:pt idx="40">
                  <c:v>2012-05</c:v>
                </c:pt>
                <c:pt idx="41">
                  <c:v>2012-06</c:v>
                </c:pt>
                <c:pt idx="42">
                  <c:v>2012-07</c:v>
                </c:pt>
                <c:pt idx="43">
                  <c:v>2012-08</c:v>
                </c:pt>
                <c:pt idx="44">
                  <c:v>2012-09</c:v>
                </c:pt>
                <c:pt idx="45">
                  <c:v>2012-10</c:v>
                </c:pt>
                <c:pt idx="46">
                  <c:v>2012-11</c:v>
                </c:pt>
                <c:pt idx="47">
                  <c:v>2012-12</c:v>
                </c:pt>
              </c:strCache>
            </c:strRef>
          </c:cat>
          <c:val>
            <c:numRef>
              <c:f>Month!$C$49:$AX$49</c:f>
              <c:numCache>
                <c:formatCode>#,##0</c:formatCode>
                <c:ptCount val="48"/>
                <c:pt idx="0">
                  <c:v>318308</c:v>
                </c:pt>
                <c:pt idx="1">
                  <c:v>298331</c:v>
                </c:pt>
                <c:pt idx="2">
                  <c:v>327653</c:v>
                </c:pt>
                <c:pt idx="3">
                  <c:v>313336</c:v>
                </c:pt>
                <c:pt idx="4">
                  <c:v>303287</c:v>
                </c:pt>
                <c:pt idx="5">
                  <c:v>319490</c:v>
                </c:pt>
                <c:pt idx="6">
                  <c:v>320761</c:v>
                </c:pt>
                <c:pt idx="7">
                  <c:v>307343</c:v>
                </c:pt>
                <c:pt idx="8">
                  <c:v>309597</c:v>
                </c:pt>
                <c:pt idx="9">
                  <c:v>315467</c:v>
                </c:pt>
                <c:pt idx="10">
                  <c:v>301488</c:v>
                </c:pt>
                <c:pt idx="11">
                  <c:v>333118</c:v>
                </c:pt>
                <c:pt idx="12">
                  <c:v>335141</c:v>
                </c:pt>
                <c:pt idx="13">
                  <c:v>317239</c:v>
                </c:pt>
                <c:pt idx="14">
                  <c:v>366047</c:v>
                </c:pt>
                <c:pt idx="15">
                  <c:v>339675</c:v>
                </c:pt>
                <c:pt idx="16">
                  <c:v>323038</c:v>
                </c:pt>
                <c:pt idx="17">
                  <c:v>348733</c:v>
                </c:pt>
                <c:pt idx="18">
                  <c:v>339975</c:v>
                </c:pt>
                <c:pt idx="19">
                  <c:v>341926</c:v>
                </c:pt>
                <c:pt idx="20">
                  <c:v>339123</c:v>
                </c:pt>
                <c:pt idx="21">
                  <c:v>341827</c:v>
                </c:pt>
                <c:pt idx="22">
                  <c:v>347328</c:v>
                </c:pt>
                <c:pt idx="23">
                  <c:v>359301</c:v>
                </c:pt>
                <c:pt idx="24">
                  <c:v>376189</c:v>
                </c:pt>
                <c:pt idx="25">
                  <c:v>353056</c:v>
                </c:pt>
                <c:pt idx="26">
                  <c:v>407551</c:v>
                </c:pt>
                <c:pt idx="27">
                  <c:v>369053</c:v>
                </c:pt>
                <c:pt idx="28">
                  <c:v>373708</c:v>
                </c:pt>
                <c:pt idx="29">
                  <c:v>385654</c:v>
                </c:pt>
                <c:pt idx="30">
                  <c:v>364762</c:v>
                </c:pt>
                <c:pt idx="31">
                  <c:v>396881</c:v>
                </c:pt>
                <c:pt idx="32">
                  <c:v>383669</c:v>
                </c:pt>
                <c:pt idx="33">
                  <c:v>390267</c:v>
                </c:pt>
                <c:pt idx="34">
                  <c:v>407186</c:v>
                </c:pt>
                <c:pt idx="35">
                  <c:v>423300</c:v>
                </c:pt>
                <c:pt idx="36">
                  <c:v>447376</c:v>
                </c:pt>
                <c:pt idx="37">
                  <c:v>434906</c:v>
                </c:pt>
                <c:pt idx="38">
                  <c:v>452731</c:v>
                </c:pt>
                <c:pt idx="39">
                  <c:v>423089</c:v>
                </c:pt>
                <c:pt idx="40">
                  <c:v>433700</c:v>
                </c:pt>
                <c:pt idx="41">
                  <c:v>411823</c:v>
                </c:pt>
                <c:pt idx="42">
                  <c:v>411824</c:v>
                </c:pt>
                <c:pt idx="43">
                  <c:v>426485</c:v>
                </c:pt>
                <c:pt idx="44">
                  <c:v>385701</c:v>
                </c:pt>
                <c:pt idx="45">
                  <c:v>428899</c:v>
                </c:pt>
                <c:pt idx="46">
                  <c:v>404818</c:v>
                </c:pt>
                <c:pt idx="47">
                  <c:v>398701</c:v>
                </c:pt>
              </c:numCache>
            </c:numRef>
          </c:val>
          <c:smooth val="0"/>
        </c:ser>
        <c:ser>
          <c:idx val="5"/>
          <c:order val="0"/>
          <c:tx>
            <c:strRef>
              <c:f>Month!$A$49</c:f>
              <c:strCache>
                <c:ptCount val="1"/>
                <c:pt idx="0">
                  <c:v>NRX_NPA</c:v>
                </c:pt>
              </c:strCache>
            </c:strRef>
          </c:tx>
          <c:dPt>
            <c:idx val="6"/>
            <c:marker>
              <c:symbol val="circle"/>
              <c:size val="9"/>
              <c:spPr>
                <a:solidFill>
                  <a:srgbClr val="FF0000"/>
                </a:solidFill>
              </c:spPr>
            </c:marker>
            <c:bubble3D val="0"/>
            <c:spPr>
              <a:ln>
                <a:solidFill>
                  <a:srgbClr val="FF0000"/>
                </a:solidFill>
              </a:ln>
            </c:spPr>
          </c:dPt>
          <c:dPt>
            <c:idx val="13"/>
            <c:marker>
              <c:symbol val="circle"/>
              <c:size val="9"/>
              <c:spPr>
                <a:solidFill>
                  <a:srgbClr val="FF0000"/>
                </a:solidFill>
              </c:spPr>
            </c:marker>
            <c:bubble3D val="0"/>
          </c:dPt>
          <c:dPt>
            <c:idx val="14"/>
            <c:marker>
              <c:symbol val="circle"/>
              <c:size val="9"/>
              <c:spPr>
                <a:solidFill>
                  <a:srgbClr val="00B050"/>
                </a:solidFill>
              </c:spPr>
            </c:marker>
            <c:bubble3D val="0"/>
          </c:dPt>
          <c:dPt>
            <c:idx val="23"/>
            <c:marker>
              <c:symbol val="circle"/>
              <c:size val="9"/>
              <c:spPr>
                <a:solidFill>
                  <a:srgbClr val="FF0000"/>
                </a:solidFill>
              </c:spPr>
            </c:marker>
            <c:bubble3D val="0"/>
          </c:dPt>
          <c:dPt>
            <c:idx val="28"/>
            <c:marker>
              <c:symbol val="circle"/>
              <c:size val="9"/>
              <c:spPr>
                <a:solidFill>
                  <a:srgbClr val="FF0000"/>
                </a:solidFill>
              </c:spPr>
            </c:marker>
            <c:bubble3D val="0"/>
          </c:dPt>
          <c:dPt>
            <c:idx val="31"/>
            <c:marker>
              <c:symbol val="circle"/>
              <c:size val="9"/>
              <c:spPr>
                <a:solidFill>
                  <a:srgbClr val="00B050"/>
                </a:solidFill>
              </c:spPr>
            </c:marker>
            <c:bubble3D val="0"/>
          </c:dPt>
          <c:dPt>
            <c:idx val="34"/>
            <c:marker>
              <c:symbol val="circle"/>
              <c:size val="9"/>
              <c:spPr>
                <a:solidFill>
                  <a:srgbClr val="00B050"/>
                </a:solidFill>
              </c:spPr>
            </c:marker>
            <c:bubble3D val="0"/>
          </c:dPt>
          <c:dPt>
            <c:idx val="37"/>
            <c:marker>
              <c:symbol val="circle"/>
              <c:size val="9"/>
              <c:spPr>
                <a:solidFill>
                  <a:schemeClr val="tx2"/>
                </a:solidFill>
              </c:spPr>
            </c:marker>
            <c:bubble3D val="0"/>
          </c:dPt>
          <c:dPt>
            <c:idx val="43"/>
            <c:marker>
              <c:symbol val="circle"/>
              <c:size val="9"/>
              <c:spPr>
                <a:solidFill>
                  <a:srgbClr val="FF0000"/>
                </a:solidFill>
              </c:spPr>
            </c:marker>
            <c:bubble3D val="0"/>
          </c:dPt>
          <c:dLbls>
            <c:dLbl>
              <c:idx val="6"/>
              <c:layout>
                <c:manualLayout>
                  <c:x val="-2.9853458329189907E-2"/>
                  <c:y val="-4.2364609970377498E-2"/>
                </c:manualLayout>
              </c:layout>
              <c:tx>
                <c:rich>
                  <a:bodyPr/>
                  <a:lstStyle/>
                  <a:p>
                    <a:r>
                      <a:rPr lang="en-US" sz="1400" b="1">
                        <a:solidFill>
                          <a:schemeClr val="tx2"/>
                        </a:solidFill>
                      </a:rPr>
                      <a:t>1</a:t>
                    </a:r>
                  </a:p>
                </c:rich>
              </c:tx>
              <c:showLegendKey val="0"/>
              <c:showVal val="1"/>
              <c:showCatName val="0"/>
              <c:showSerName val="0"/>
              <c:showPercent val="0"/>
              <c:showBubbleSize val="0"/>
            </c:dLbl>
            <c:dLbl>
              <c:idx val="13"/>
              <c:layout>
                <c:manualLayout>
                  <c:x val="-2.2405386754899035E-2"/>
                  <c:y val="3.9685081567376428E-2"/>
                </c:manualLayout>
              </c:layout>
              <c:tx>
                <c:rich>
                  <a:bodyPr/>
                  <a:lstStyle/>
                  <a:p>
                    <a:r>
                      <a:rPr lang="en-US" sz="1400" b="1">
                        <a:solidFill>
                          <a:schemeClr val="tx2"/>
                        </a:solidFill>
                      </a:rPr>
                      <a:t>2</a:t>
                    </a:r>
                  </a:p>
                </c:rich>
              </c:tx>
              <c:showLegendKey val="0"/>
              <c:showVal val="1"/>
              <c:showCatName val="0"/>
              <c:showSerName val="0"/>
              <c:showPercent val="0"/>
              <c:showBubbleSize val="0"/>
            </c:dLbl>
            <c:dLbl>
              <c:idx val="14"/>
              <c:layout>
                <c:manualLayout>
                  <c:x val="-3.0303057697581143E-2"/>
                  <c:y val="-3.30079921681816E-2"/>
                </c:manualLayout>
              </c:layout>
              <c:tx>
                <c:rich>
                  <a:bodyPr/>
                  <a:lstStyle/>
                  <a:p>
                    <a:r>
                      <a:rPr lang="en-US"/>
                      <a:t>3</a:t>
                    </a:r>
                  </a:p>
                </c:rich>
              </c:tx>
              <c:showLegendKey val="0"/>
              <c:showVal val="1"/>
              <c:showCatName val="0"/>
              <c:showSerName val="0"/>
              <c:showPercent val="0"/>
              <c:showBubbleSize val="0"/>
            </c:dLbl>
            <c:dLbl>
              <c:idx val="23"/>
              <c:layout>
                <c:manualLayout>
                  <c:x val="-3.2169407354505485E-2"/>
                  <c:y val="-3.432602476137428E-2"/>
                </c:manualLayout>
              </c:layout>
              <c:tx>
                <c:rich>
                  <a:bodyPr/>
                  <a:lstStyle/>
                  <a:p>
                    <a:r>
                      <a:rPr lang="en-US"/>
                      <a:t>4</a:t>
                    </a:r>
                  </a:p>
                </c:rich>
              </c:tx>
              <c:showLegendKey val="0"/>
              <c:showVal val="1"/>
              <c:showCatName val="0"/>
              <c:showSerName val="0"/>
              <c:showPercent val="0"/>
              <c:showBubbleSize val="0"/>
            </c:dLbl>
            <c:dLbl>
              <c:idx val="28"/>
              <c:layout>
                <c:manualLayout>
                  <c:x val="-2.5562074545503785E-2"/>
                  <c:y val="3.5006667173034238E-2"/>
                </c:manualLayout>
              </c:layout>
              <c:tx>
                <c:rich>
                  <a:bodyPr/>
                  <a:lstStyle/>
                  <a:p>
                    <a:r>
                      <a:rPr lang="en-US"/>
                      <a:t>5</a:t>
                    </a:r>
                  </a:p>
                </c:rich>
              </c:tx>
              <c:showLegendKey val="0"/>
              <c:showVal val="1"/>
              <c:showCatName val="0"/>
              <c:showSerName val="0"/>
              <c:showPercent val="0"/>
              <c:showBubbleSize val="0"/>
            </c:dLbl>
            <c:dLbl>
              <c:idx val="31"/>
              <c:layout>
                <c:manualLayout>
                  <c:x val="-2.6789131266743208E-2"/>
                  <c:y val="-4.0192926045016078E-2"/>
                </c:manualLayout>
              </c:layout>
              <c:tx>
                <c:rich>
                  <a:bodyPr/>
                  <a:lstStyle/>
                  <a:p>
                    <a:r>
                      <a:rPr lang="en-US"/>
                      <a:t>6</a:t>
                    </a:r>
                  </a:p>
                </c:rich>
              </c:tx>
              <c:showLegendKey val="0"/>
              <c:showVal val="1"/>
              <c:showCatName val="0"/>
              <c:showSerName val="0"/>
              <c:showPercent val="0"/>
              <c:showBubbleSize val="0"/>
            </c:dLbl>
            <c:dLbl>
              <c:idx val="34"/>
              <c:layout>
                <c:manualLayout>
                  <c:x val="-3.4443168771526977E-2"/>
                  <c:y val="-3.2154340836012839E-2"/>
                </c:manualLayout>
              </c:layout>
              <c:tx>
                <c:rich>
                  <a:bodyPr/>
                  <a:lstStyle/>
                  <a:p>
                    <a:r>
                      <a:rPr lang="en-US"/>
                      <a:t>7</a:t>
                    </a:r>
                  </a:p>
                </c:rich>
              </c:tx>
              <c:showLegendKey val="0"/>
              <c:showVal val="1"/>
              <c:showCatName val="0"/>
              <c:showSerName val="0"/>
              <c:showPercent val="0"/>
              <c:showBubbleSize val="0"/>
            </c:dLbl>
            <c:dLbl>
              <c:idx val="37"/>
              <c:layout>
                <c:manualLayout>
                  <c:x val="-2.4875621890547265E-2"/>
                  <c:y val="3.7513397642015008E-2"/>
                </c:manualLayout>
              </c:layout>
              <c:tx>
                <c:rich>
                  <a:bodyPr/>
                  <a:lstStyle/>
                  <a:p>
                    <a:r>
                      <a:rPr lang="en-US"/>
                      <a:t>8</a:t>
                    </a:r>
                  </a:p>
                </c:rich>
              </c:tx>
              <c:showLegendKey val="0"/>
              <c:showVal val="1"/>
              <c:showCatName val="0"/>
              <c:showSerName val="0"/>
              <c:showPercent val="0"/>
              <c:showBubbleSize val="0"/>
            </c:dLbl>
            <c:dLbl>
              <c:idx val="43"/>
              <c:layout>
                <c:manualLayout>
                  <c:x val="-2.8702640642939151E-2"/>
                  <c:y val="-3.483386923901393E-2"/>
                </c:manualLayout>
              </c:layout>
              <c:tx>
                <c:rich>
                  <a:bodyPr/>
                  <a:lstStyle/>
                  <a:p>
                    <a:r>
                      <a:rPr lang="en-US"/>
                      <a:t>9</a:t>
                    </a:r>
                  </a:p>
                </c:rich>
              </c:tx>
              <c:showLegendKey val="0"/>
              <c:showVal val="1"/>
              <c:showCatName val="0"/>
              <c:showSerName val="0"/>
              <c:showPercent val="0"/>
              <c:showBubbleSize val="0"/>
            </c:dLbl>
            <c:txPr>
              <a:bodyPr/>
              <a:lstStyle/>
              <a:p>
                <a:pPr>
                  <a:defRPr sz="1400" b="1">
                    <a:solidFill>
                      <a:schemeClr val="tx2"/>
                    </a:solidFill>
                  </a:defRPr>
                </a:pPr>
                <a:endParaRPr lang="en-US"/>
              </a:p>
            </c:txPr>
            <c:showLegendKey val="0"/>
            <c:showVal val="0"/>
            <c:showCatName val="0"/>
            <c:showSerName val="0"/>
            <c:showPercent val="0"/>
            <c:showBubbleSize val="0"/>
          </c:dLbls>
          <c:cat>
            <c:strRef>
              <c:f>Month!$C$1:$AX$1</c:f>
              <c:strCache>
                <c:ptCount val="48"/>
                <c:pt idx="0">
                  <c:v>2009-01</c:v>
                </c:pt>
                <c:pt idx="1">
                  <c:v>2009-02</c:v>
                </c:pt>
                <c:pt idx="2">
                  <c:v>2009-03</c:v>
                </c:pt>
                <c:pt idx="3">
                  <c:v>2009-04</c:v>
                </c:pt>
                <c:pt idx="4">
                  <c:v>2009-05</c:v>
                </c:pt>
                <c:pt idx="5">
                  <c:v>2009-06</c:v>
                </c:pt>
                <c:pt idx="6">
                  <c:v>2009-07</c:v>
                </c:pt>
                <c:pt idx="7">
                  <c:v>2009-08</c:v>
                </c:pt>
                <c:pt idx="8">
                  <c:v>2009-09</c:v>
                </c:pt>
                <c:pt idx="9">
                  <c:v>2009-10</c:v>
                </c:pt>
                <c:pt idx="10">
                  <c:v>2009-11</c:v>
                </c:pt>
                <c:pt idx="11">
                  <c:v>2009-12</c:v>
                </c:pt>
                <c:pt idx="12">
                  <c:v>2010-01</c:v>
                </c:pt>
                <c:pt idx="13">
                  <c:v>2010-02</c:v>
                </c:pt>
                <c:pt idx="14">
                  <c:v>2010-03</c:v>
                </c:pt>
                <c:pt idx="15">
                  <c:v>2010-04</c:v>
                </c:pt>
                <c:pt idx="16">
                  <c:v>2010-05</c:v>
                </c:pt>
                <c:pt idx="17">
                  <c:v>2010-06</c:v>
                </c:pt>
                <c:pt idx="18">
                  <c:v>2010-07</c:v>
                </c:pt>
                <c:pt idx="19">
                  <c:v>2010-08</c:v>
                </c:pt>
                <c:pt idx="20">
                  <c:v>2010-09</c:v>
                </c:pt>
                <c:pt idx="21">
                  <c:v>2010-10</c:v>
                </c:pt>
                <c:pt idx="22">
                  <c:v>2010-11</c:v>
                </c:pt>
                <c:pt idx="23">
                  <c:v>2010-12</c:v>
                </c:pt>
                <c:pt idx="24">
                  <c:v>2011-01</c:v>
                </c:pt>
                <c:pt idx="25">
                  <c:v>2011-02</c:v>
                </c:pt>
                <c:pt idx="26">
                  <c:v>2011-03</c:v>
                </c:pt>
                <c:pt idx="27">
                  <c:v>2011-04</c:v>
                </c:pt>
                <c:pt idx="28">
                  <c:v>2011-05</c:v>
                </c:pt>
                <c:pt idx="29">
                  <c:v>2011-06</c:v>
                </c:pt>
                <c:pt idx="30">
                  <c:v>2011-07</c:v>
                </c:pt>
                <c:pt idx="31">
                  <c:v>2011-08</c:v>
                </c:pt>
                <c:pt idx="32">
                  <c:v>2011-09</c:v>
                </c:pt>
                <c:pt idx="33">
                  <c:v>2011-10</c:v>
                </c:pt>
                <c:pt idx="34">
                  <c:v>2011-11</c:v>
                </c:pt>
                <c:pt idx="35">
                  <c:v>2011-12</c:v>
                </c:pt>
                <c:pt idx="36">
                  <c:v>2012-01</c:v>
                </c:pt>
                <c:pt idx="37">
                  <c:v>2012-02</c:v>
                </c:pt>
                <c:pt idx="38">
                  <c:v>2012-03</c:v>
                </c:pt>
                <c:pt idx="39">
                  <c:v>2012-04</c:v>
                </c:pt>
                <c:pt idx="40">
                  <c:v>2012-05</c:v>
                </c:pt>
                <c:pt idx="41">
                  <c:v>2012-06</c:v>
                </c:pt>
                <c:pt idx="42">
                  <c:v>2012-07</c:v>
                </c:pt>
                <c:pt idx="43">
                  <c:v>2012-08</c:v>
                </c:pt>
                <c:pt idx="44">
                  <c:v>2012-09</c:v>
                </c:pt>
                <c:pt idx="45">
                  <c:v>2012-10</c:v>
                </c:pt>
                <c:pt idx="46">
                  <c:v>2012-11</c:v>
                </c:pt>
                <c:pt idx="47">
                  <c:v>2012-12</c:v>
                </c:pt>
              </c:strCache>
            </c:strRef>
          </c:cat>
          <c:val>
            <c:numRef>
              <c:f>Month!$C$49:$AX$49</c:f>
              <c:numCache>
                <c:formatCode>#,##0</c:formatCode>
                <c:ptCount val="48"/>
                <c:pt idx="0">
                  <c:v>318308</c:v>
                </c:pt>
                <c:pt idx="1">
                  <c:v>298331</c:v>
                </c:pt>
                <c:pt idx="2">
                  <c:v>327653</c:v>
                </c:pt>
                <c:pt idx="3">
                  <c:v>313336</c:v>
                </c:pt>
                <c:pt idx="4">
                  <c:v>303287</c:v>
                </c:pt>
                <c:pt idx="5">
                  <c:v>319490</c:v>
                </c:pt>
                <c:pt idx="6">
                  <c:v>320761</c:v>
                </c:pt>
                <c:pt idx="7">
                  <c:v>307343</c:v>
                </c:pt>
                <c:pt idx="8">
                  <c:v>309597</c:v>
                </c:pt>
                <c:pt idx="9">
                  <c:v>315467</c:v>
                </c:pt>
                <c:pt idx="10">
                  <c:v>301488</c:v>
                </c:pt>
                <c:pt idx="11">
                  <c:v>333118</c:v>
                </c:pt>
                <c:pt idx="12">
                  <c:v>335141</c:v>
                </c:pt>
                <c:pt idx="13">
                  <c:v>317239</c:v>
                </c:pt>
                <c:pt idx="14">
                  <c:v>366047</c:v>
                </c:pt>
                <c:pt idx="15">
                  <c:v>339675</c:v>
                </c:pt>
                <c:pt idx="16">
                  <c:v>323038</c:v>
                </c:pt>
                <c:pt idx="17">
                  <c:v>348733</c:v>
                </c:pt>
                <c:pt idx="18">
                  <c:v>339975</c:v>
                </c:pt>
                <c:pt idx="19">
                  <c:v>341926</c:v>
                </c:pt>
                <c:pt idx="20">
                  <c:v>339123</c:v>
                </c:pt>
                <c:pt idx="21">
                  <c:v>341827</c:v>
                </c:pt>
                <c:pt idx="22">
                  <c:v>347328</c:v>
                </c:pt>
                <c:pt idx="23">
                  <c:v>359301</c:v>
                </c:pt>
                <c:pt idx="24">
                  <c:v>376189</c:v>
                </c:pt>
                <c:pt idx="25">
                  <c:v>353056</c:v>
                </c:pt>
                <c:pt idx="26">
                  <c:v>407551</c:v>
                </c:pt>
                <c:pt idx="27">
                  <c:v>369053</c:v>
                </c:pt>
                <c:pt idx="28">
                  <c:v>373708</c:v>
                </c:pt>
                <c:pt idx="29">
                  <c:v>385654</c:v>
                </c:pt>
                <c:pt idx="30">
                  <c:v>364762</c:v>
                </c:pt>
                <c:pt idx="31">
                  <c:v>396881</c:v>
                </c:pt>
                <c:pt idx="32">
                  <c:v>383669</c:v>
                </c:pt>
                <c:pt idx="33">
                  <c:v>390267</c:v>
                </c:pt>
                <c:pt idx="34">
                  <c:v>407186</c:v>
                </c:pt>
                <c:pt idx="35">
                  <c:v>423300</c:v>
                </c:pt>
                <c:pt idx="36">
                  <c:v>447376</c:v>
                </c:pt>
                <c:pt idx="37">
                  <c:v>434906</c:v>
                </c:pt>
                <c:pt idx="38">
                  <c:v>452731</c:v>
                </c:pt>
                <c:pt idx="39">
                  <c:v>423089</c:v>
                </c:pt>
                <c:pt idx="40">
                  <c:v>433700</c:v>
                </c:pt>
                <c:pt idx="41">
                  <c:v>411823</c:v>
                </c:pt>
                <c:pt idx="42">
                  <c:v>411824</c:v>
                </c:pt>
                <c:pt idx="43">
                  <c:v>426485</c:v>
                </c:pt>
                <c:pt idx="44">
                  <c:v>385701</c:v>
                </c:pt>
                <c:pt idx="45">
                  <c:v>428899</c:v>
                </c:pt>
                <c:pt idx="46">
                  <c:v>404818</c:v>
                </c:pt>
                <c:pt idx="47">
                  <c:v>398701</c:v>
                </c:pt>
              </c:numCache>
            </c:numRef>
          </c:val>
          <c:smooth val="0"/>
        </c:ser>
        <c:dLbls>
          <c:showLegendKey val="0"/>
          <c:showVal val="0"/>
          <c:showCatName val="0"/>
          <c:showSerName val="0"/>
          <c:showPercent val="0"/>
          <c:showBubbleSize val="0"/>
        </c:dLbls>
        <c:marker val="1"/>
        <c:smooth val="0"/>
        <c:axId val="263378432"/>
        <c:axId val="263379968"/>
      </c:lineChart>
      <c:catAx>
        <c:axId val="263378432"/>
        <c:scaling>
          <c:orientation val="minMax"/>
        </c:scaling>
        <c:delete val="0"/>
        <c:axPos val="b"/>
        <c:majorGridlines>
          <c:spPr>
            <a:ln>
              <a:noFill/>
            </a:ln>
          </c:spPr>
        </c:majorGridlines>
        <c:majorTickMark val="out"/>
        <c:minorTickMark val="none"/>
        <c:tickLblPos val="nextTo"/>
        <c:txPr>
          <a:bodyPr rot="-5400000" vert="horz"/>
          <a:lstStyle/>
          <a:p>
            <a:pPr>
              <a:defRPr sz="1400"/>
            </a:pPr>
            <a:endParaRPr lang="en-US"/>
          </a:p>
        </c:txPr>
        <c:crossAx val="263379968"/>
        <c:crosses val="autoZero"/>
        <c:auto val="1"/>
        <c:lblAlgn val="ctr"/>
        <c:lblOffset val="100"/>
        <c:noMultiLvlLbl val="0"/>
      </c:catAx>
      <c:valAx>
        <c:axId val="263379968"/>
        <c:scaling>
          <c:orientation val="minMax"/>
          <c:max val="460000"/>
          <c:min val="250000"/>
        </c:scaling>
        <c:delete val="0"/>
        <c:axPos val="l"/>
        <c:majorGridlines/>
        <c:numFmt formatCode="#,##0.0" sourceLinked="0"/>
        <c:majorTickMark val="out"/>
        <c:minorTickMark val="none"/>
        <c:tickLblPos val="nextTo"/>
        <c:crossAx val="263378432"/>
        <c:crosses val="autoZero"/>
        <c:crossBetween val="between"/>
        <c:majorUnit val="25000"/>
        <c:dispUnits>
          <c:builtInUnit val="thousands"/>
        </c:dispUnits>
      </c:valAx>
      <c:spPr>
        <a:ln>
          <a:solidFill>
            <a:schemeClr val="accent4">
              <a:shade val="76000"/>
              <a:shade val="95000"/>
              <a:satMod val="105000"/>
            </a:schemeClr>
          </a:solidFill>
        </a:ln>
      </c:spPr>
    </c:plotArea>
    <c:plotVisOnly val="1"/>
    <c:dispBlanksAs val="gap"/>
    <c:showDLblsOverMax val="0"/>
  </c:chart>
  <c:printSettings>
    <c:headerFooter/>
    <c:pageMargins b="0.75" l="0.7" r="0.7" t="0.75" header="0.3" footer="0.3"/>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Detail/Sample/VC:  $ vs. Counts (as % of 2011/2012 average)</a:t>
            </a:r>
          </a:p>
        </c:rich>
      </c:tx>
      <c:layout/>
      <c:overlay val="0"/>
    </c:title>
    <c:autoTitleDeleted val="0"/>
    <c:plotArea>
      <c:layout/>
      <c:barChart>
        <c:barDir val="col"/>
        <c:grouping val="clustered"/>
        <c:varyColors val="0"/>
        <c:ser>
          <c:idx val="5"/>
          <c:order val="0"/>
          <c:tx>
            <c:strRef>
              <c:f>Quarter!$A$38</c:f>
              <c:strCache>
                <c:ptCount val="1"/>
                <c:pt idx="0">
                  <c:v>DETAILS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Quarter!$K$38:$R$38</c:f>
              <c:numCache>
                <c:formatCode>0%</c:formatCode>
                <c:ptCount val="8"/>
                <c:pt idx="0">
                  <c:v>0.78010582853048471</c:v>
                </c:pt>
                <c:pt idx="1">
                  <c:v>0.82968658036229637</c:v>
                </c:pt>
                <c:pt idx="2">
                  <c:v>0.87504101495304254</c:v>
                </c:pt>
                <c:pt idx="3">
                  <c:v>0.82987992641476704</c:v>
                </c:pt>
                <c:pt idx="4">
                  <c:v>1.2046414425890173</c:v>
                </c:pt>
                <c:pt idx="5">
                  <c:v>1.2844979115783008</c:v>
                </c:pt>
                <c:pt idx="6">
                  <c:v>1.1546808226305867</c:v>
                </c:pt>
                <c:pt idx="7">
                  <c:v>1.0414664729415042</c:v>
                </c:pt>
              </c:numCache>
            </c:numRef>
          </c:val>
        </c:ser>
        <c:ser>
          <c:idx val="0"/>
          <c:order val="1"/>
          <c:tx>
            <c:strRef>
              <c:f>Quarter!$A$29</c:f>
              <c:strCache>
                <c:ptCount val="1"/>
                <c:pt idx="0">
                  <c:v>SC_1_PRODUCT_PROMO_RESOURCES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Quarter!$K$29:$R$29</c:f>
              <c:numCache>
                <c:formatCode>0%</c:formatCode>
                <c:ptCount val="8"/>
                <c:pt idx="0">
                  <c:v>0.76570019756970797</c:v>
                </c:pt>
                <c:pt idx="1">
                  <c:v>0.86749234960179944</c:v>
                </c:pt>
                <c:pt idx="2">
                  <c:v>1.140055641105848</c:v>
                </c:pt>
                <c:pt idx="3">
                  <c:v>1.016508183430844</c:v>
                </c:pt>
                <c:pt idx="4">
                  <c:v>0.89704257075599192</c:v>
                </c:pt>
                <c:pt idx="5">
                  <c:v>1.0057160045798756</c:v>
                </c:pt>
                <c:pt idx="6">
                  <c:v>1.3137959707056632</c:v>
                </c:pt>
                <c:pt idx="7">
                  <c:v>0.99368908225026986</c:v>
                </c:pt>
              </c:numCache>
            </c:numRef>
          </c:val>
        </c:ser>
        <c:ser>
          <c:idx val="1"/>
          <c:order val="2"/>
          <c:tx>
            <c:strRef>
              <c:f>Quarter!$A$39</c:f>
              <c:strCache>
                <c:ptCount val="1"/>
                <c:pt idx="0">
                  <c:v>SAMPLES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Quarter!$K$39:$R$39</c:f>
              <c:numCache>
                <c:formatCode>0%</c:formatCode>
                <c:ptCount val="8"/>
                <c:pt idx="0">
                  <c:v>1.1411317766788545</c:v>
                </c:pt>
                <c:pt idx="1">
                  <c:v>1.0555294668529089</c:v>
                </c:pt>
                <c:pt idx="2">
                  <c:v>1.0127693658999206</c:v>
                </c:pt>
                <c:pt idx="3">
                  <c:v>0.83329349041883372</c:v>
                </c:pt>
                <c:pt idx="4">
                  <c:v>1.0993408462651679</c:v>
                </c:pt>
                <c:pt idx="5">
                  <c:v>1.0954582346101069</c:v>
                </c:pt>
                <c:pt idx="6">
                  <c:v>0.94444637987939717</c:v>
                </c:pt>
                <c:pt idx="7">
                  <c:v>0.81803043939481013</c:v>
                </c:pt>
              </c:numCache>
            </c:numRef>
          </c:val>
        </c:ser>
        <c:ser>
          <c:idx val="6"/>
          <c:order val="3"/>
          <c:tx>
            <c:strRef>
              <c:f>Quarter!$A$35</c:f>
              <c:strCache>
                <c:ptCount val="1"/>
                <c:pt idx="0">
                  <c:v>SC_6_PRODUCT_SAMPLES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Quarter!$K$35:$R$35</c:f>
              <c:numCache>
                <c:formatCode>0%</c:formatCode>
                <c:ptCount val="8"/>
                <c:pt idx="0">
                  <c:v>0.81484190725624983</c:v>
                </c:pt>
                <c:pt idx="1">
                  <c:v>0.78327824201410323</c:v>
                </c:pt>
                <c:pt idx="2">
                  <c:v>0.60881305515600714</c:v>
                </c:pt>
                <c:pt idx="3">
                  <c:v>0.51909525123378664</c:v>
                </c:pt>
                <c:pt idx="4">
                  <c:v>1.6662085225881869</c:v>
                </c:pt>
                <c:pt idx="5">
                  <c:v>1.4497247352297025</c:v>
                </c:pt>
                <c:pt idx="6">
                  <c:v>1.0049191608556753</c:v>
                </c:pt>
                <c:pt idx="7">
                  <c:v>1.1531191256662885</c:v>
                </c:pt>
              </c:numCache>
            </c:numRef>
          </c:val>
        </c:ser>
        <c:ser>
          <c:idx val="9"/>
          <c:order val="4"/>
          <c:tx>
            <c:strRef>
              <c:f>Quarter!$A$34</c:f>
              <c:strCache>
                <c:ptCount val="1"/>
                <c:pt idx="0">
                  <c:v>SC_6_COUPONS_VOUCHERS</c:v>
                </c:pt>
              </c:strCache>
            </c:strRef>
          </c:tx>
          <c:invertIfNegative val="0"/>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Quarter!$K$34:$R$34</c:f>
              <c:numCache>
                <c:formatCode>0%</c:formatCode>
                <c:ptCount val="8"/>
                <c:pt idx="0">
                  <c:v>0.89377777097854605</c:v>
                </c:pt>
                <c:pt idx="1">
                  <c:v>0.64703880854951812</c:v>
                </c:pt>
                <c:pt idx="2">
                  <c:v>0.72266249006271766</c:v>
                </c:pt>
                <c:pt idx="3">
                  <c:v>1.3012528229267282</c:v>
                </c:pt>
                <c:pt idx="4">
                  <c:v>1.6776198421745914</c:v>
                </c:pt>
                <c:pt idx="5">
                  <c:v>0.50583133180948481</c:v>
                </c:pt>
                <c:pt idx="6">
                  <c:v>1.2229856001063493</c:v>
                </c:pt>
                <c:pt idx="7">
                  <c:v>1.0288313333920647</c:v>
                </c:pt>
              </c:numCache>
            </c:numRef>
          </c:val>
        </c:ser>
        <c:dLbls>
          <c:showLegendKey val="0"/>
          <c:showVal val="0"/>
          <c:showCatName val="0"/>
          <c:showSerName val="0"/>
          <c:showPercent val="0"/>
          <c:showBubbleSize val="0"/>
        </c:dLbls>
        <c:gapWidth val="150"/>
        <c:axId val="263459200"/>
        <c:axId val="263460736"/>
      </c:barChart>
      <c:lineChart>
        <c:grouping val="standard"/>
        <c:varyColors val="0"/>
        <c:ser>
          <c:idx val="19"/>
          <c:order val="5"/>
          <c:tx>
            <c:strRef>
              <c:f>Quarter!$A$47</c:f>
              <c:strCache>
                <c:ptCount val="1"/>
                <c:pt idx="0">
                  <c:v>NRX_NPA</c:v>
                </c:pt>
              </c:strCache>
            </c:strRef>
          </c:tx>
          <c:spPr>
            <a:ln>
              <a:solidFill>
                <a:srgbClr val="FF0000"/>
              </a:solidFill>
            </a:ln>
          </c:spPr>
          <c:marker>
            <c:spPr>
              <a:solidFill>
                <a:srgbClr val="C00000"/>
              </a:solidFill>
              <a:ln>
                <a:solidFill>
                  <a:srgbClr val="FF0000"/>
                </a:solidFill>
              </a:ln>
            </c:spPr>
          </c:marker>
          <c:dLbls>
            <c:dLbl>
              <c:idx val="0"/>
              <c:layout>
                <c:manualLayout>
                  <c:x val="-2.4871271772846575E-2"/>
                  <c:y val="4.3823554313775291E-2"/>
                </c:manualLayout>
              </c:layout>
              <c:dLblPos val="r"/>
              <c:showLegendKey val="0"/>
              <c:showVal val="1"/>
              <c:showCatName val="0"/>
              <c:showSerName val="0"/>
              <c:showPercent val="0"/>
              <c:showBubbleSize val="0"/>
            </c:dLbl>
            <c:dLbl>
              <c:idx val="1"/>
              <c:layout>
                <c:manualLayout>
                  <c:x val="-2.4871271772846575E-2"/>
                  <c:y val="3.8703226612802434E-2"/>
                </c:manualLayout>
              </c:layout>
              <c:dLblPos val="r"/>
              <c:showLegendKey val="0"/>
              <c:showVal val="1"/>
              <c:showCatName val="0"/>
              <c:showSerName val="0"/>
              <c:showPercent val="0"/>
              <c:showBubbleSize val="0"/>
            </c:dLbl>
            <c:dLbl>
              <c:idx val="2"/>
              <c:layout>
                <c:manualLayout>
                  <c:x val="-4.0022786924361731E-2"/>
                  <c:y val="3.1022735061343138E-2"/>
                </c:manualLayout>
              </c:layout>
              <c:dLblPos val="r"/>
              <c:showLegendKey val="0"/>
              <c:showVal val="1"/>
              <c:showCatName val="0"/>
              <c:showSerName val="0"/>
              <c:showPercent val="0"/>
              <c:showBubbleSize val="0"/>
            </c:dLbl>
            <c:dLbl>
              <c:idx val="5"/>
              <c:layout>
                <c:manualLayout>
                  <c:x val="-3.4003817704605109E-2"/>
                  <c:y val="3.1022735061343187E-2"/>
                </c:manualLayout>
              </c:layout>
              <c:dLblPos val="r"/>
              <c:showLegendKey val="0"/>
              <c:showVal val="1"/>
              <c:showCatName val="0"/>
              <c:showSerName val="0"/>
              <c:showPercent val="0"/>
              <c:showBubbleSize val="0"/>
            </c:dLbl>
            <c:dLbl>
              <c:idx val="6"/>
              <c:layout>
                <c:manualLayout>
                  <c:x val="-2.4912908613695904E-2"/>
                  <c:y val="-2.7861033499844777E-2"/>
                </c:manualLayout>
              </c:layout>
              <c:dLblPos val="r"/>
              <c:showLegendKey val="0"/>
              <c:showVal val="1"/>
              <c:showCatName val="0"/>
              <c:showSerName val="0"/>
              <c:showPercent val="0"/>
              <c:showBubbleSize val="0"/>
            </c:dLbl>
            <c:spPr>
              <a:noFill/>
            </c:spPr>
            <c:txPr>
              <a:bodyPr/>
              <a:lstStyle/>
              <a:p>
                <a:pPr>
                  <a:defRPr sz="800">
                    <a:solidFill>
                      <a:srgbClr val="FF0000"/>
                    </a:solidFill>
                  </a:defRPr>
                </a:pPr>
                <a:endParaRPr lang="en-US"/>
              </a:p>
            </c:txPr>
            <c:dLblPos val="t"/>
            <c:showLegendKey val="0"/>
            <c:showVal val="1"/>
            <c:showCatName val="0"/>
            <c:showSerName val="0"/>
            <c:showPercent val="0"/>
            <c:showBubbleSize val="0"/>
            <c:showLeaderLines val="0"/>
          </c:dLbls>
          <c:cat>
            <c:strRef>
              <c:f>Quarter!$K$27:$R$27</c:f>
              <c:strCache>
                <c:ptCount val="8"/>
                <c:pt idx="0">
                  <c:v>2011_Q1</c:v>
                </c:pt>
                <c:pt idx="1">
                  <c:v>2011_Q2</c:v>
                </c:pt>
                <c:pt idx="2">
                  <c:v>2011_Q3</c:v>
                </c:pt>
                <c:pt idx="3">
                  <c:v>2011_Q4</c:v>
                </c:pt>
                <c:pt idx="4">
                  <c:v>2012_Q1</c:v>
                </c:pt>
                <c:pt idx="5">
                  <c:v>2012_Q2</c:v>
                </c:pt>
                <c:pt idx="6">
                  <c:v>2012_Q3</c:v>
                </c:pt>
                <c:pt idx="7">
                  <c:v>2012_Q4</c:v>
                </c:pt>
              </c:strCache>
            </c:strRef>
          </c:cat>
          <c:val>
            <c:numRef>
              <c:f>Quarter!$K$47:$R$47</c:f>
              <c:numCache>
                <c:formatCode>0%</c:formatCode>
                <c:ptCount val="8"/>
                <c:pt idx="0">
                  <c:v>0.93840256584004111</c:v>
                </c:pt>
                <c:pt idx="1">
                  <c:v>0.93148421645782531</c:v>
                </c:pt>
                <c:pt idx="2">
                  <c:v>0.9454323550464544</c:v>
                </c:pt>
                <c:pt idx="3">
                  <c:v>1.0077074052485475</c:v>
                </c:pt>
                <c:pt idx="4">
                  <c:v>1.1020267705285829</c:v>
                </c:pt>
                <c:pt idx="5">
                  <c:v>1.0472140611468252</c:v>
                </c:pt>
                <c:pt idx="6">
                  <c:v>1.0103959941923342</c:v>
                </c:pt>
                <c:pt idx="7">
                  <c:v>1.0173366315393895</c:v>
                </c:pt>
              </c:numCache>
            </c:numRef>
          </c:val>
          <c:smooth val="0"/>
        </c:ser>
        <c:dLbls>
          <c:showLegendKey val="0"/>
          <c:showVal val="0"/>
          <c:showCatName val="0"/>
          <c:showSerName val="0"/>
          <c:showPercent val="0"/>
          <c:showBubbleSize val="0"/>
        </c:dLbls>
        <c:marker val="1"/>
        <c:smooth val="0"/>
        <c:axId val="263477120"/>
        <c:axId val="263475200"/>
      </c:lineChart>
      <c:catAx>
        <c:axId val="263459200"/>
        <c:scaling>
          <c:orientation val="minMax"/>
        </c:scaling>
        <c:delete val="0"/>
        <c:axPos val="b"/>
        <c:majorTickMark val="out"/>
        <c:minorTickMark val="none"/>
        <c:tickLblPos val="nextTo"/>
        <c:crossAx val="263460736"/>
        <c:crosses val="autoZero"/>
        <c:auto val="1"/>
        <c:lblAlgn val="ctr"/>
        <c:lblOffset val="100"/>
        <c:noMultiLvlLbl val="0"/>
      </c:catAx>
      <c:valAx>
        <c:axId val="263460736"/>
        <c:scaling>
          <c:orientation val="minMax"/>
          <c:max val="2.1"/>
          <c:min val="0"/>
        </c:scaling>
        <c:delete val="0"/>
        <c:axPos val="l"/>
        <c:majorGridlines/>
        <c:title>
          <c:tx>
            <c:rich>
              <a:bodyPr rot="-5400000" vert="horz"/>
              <a:lstStyle/>
              <a:p>
                <a:pPr>
                  <a:defRPr/>
                </a:pPr>
                <a:r>
                  <a:rPr lang="en-US"/>
                  <a:t>Promotions</a:t>
                </a:r>
              </a:p>
            </c:rich>
          </c:tx>
          <c:layout/>
          <c:overlay val="0"/>
        </c:title>
        <c:numFmt formatCode="0%" sourceLinked="0"/>
        <c:majorTickMark val="out"/>
        <c:minorTickMark val="none"/>
        <c:tickLblPos val="nextTo"/>
        <c:crossAx val="263459200"/>
        <c:crosses val="autoZero"/>
        <c:crossBetween val="between"/>
      </c:valAx>
      <c:valAx>
        <c:axId val="263475200"/>
        <c:scaling>
          <c:orientation val="minMax"/>
          <c:max val="1.2"/>
          <c:min val="0.8"/>
        </c:scaling>
        <c:delete val="0"/>
        <c:axPos val="r"/>
        <c:title>
          <c:tx>
            <c:rich>
              <a:bodyPr rot="-5400000" vert="horz"/>
              <a:lstStyle/>
              <a:p>
                <a:pPr>
                  <a:defRPr sz="900"/>
                </a:pPr>
                <a:r>
                  <a:rPr lang="en-US" sz="900"/>
                  <a:t>NRx_NPA</a:t>
                </a:r>
              </a:p>
            </c:rich>
          </c:tx>
          <c:layout/>
          <c:overlay val="0"/>
        </c:title>
        <c:numFmt formatCode="0%" sourceLinked="1"/>
        <c:majorTickMark val="out"/>
        <c:minorTickMark val="none"/>
        <c:tickLblPos val="nextTo"/>
        <c:txPr>
          <a:bodyPr/>
          <a:lstStyle/>
          <a:p>
            <a:pPr>
              <a:defRPr sz="800"/>
            </a:pPr>
            <a:endParaRPr lang="en-US"/>
          </a:p>
        </c:txPr>
        <c:crossAx val="263477120"/>
        <c:crosses val="max"/>
        <c:crossBetween val="between"/>
        <c:majorUnit val="0.1"/>
      </c:valAx>
      <c:catAx>
        <c:axId val="263477120"/>
        <c:scaling>
          <c:orientation val="minMax"/>
        </c:scaling>
        <c:delete val="1"/>
        <c:axPos val="b"/>
        <c:majorTickMark val="out"/>
        <c:minorTickMark val="none"/>
        <c:tickLblPos val="nextTo"/>
        <c:crossAx val="263475200"/>
        <c:crosses val="autoZero"/>
        <c:auto val="1"/>
        <c:lblAlgn val="ctr"/>
        <c:lblOffset val="100"/>
        <c:noMultiLvlLbl val="0"/>
      </c:catAx>
      <c:dTable>
        <c:showHorzBorder val="1"/>
        <c:showVertBorder val="1"/>
        <c:showOutline val="1"/>
        <c:showKeys val="1"/>
        <c:txPr>
          <a:bodyPr/>
          <a:lstStyle/>
          <a:p>
            <a:pPr rtl="0">
              <a:defRPr sz="800"/>
            </a:pPr>
            <a:endParaRPr lang="en-US"/>
          </a:p>
        </c:txPr>
      </c:dTable>
    </c:plotArea>
    <c:plotVisOnly val="1"/>
    <c:dispBlanksAs val="gap"/>
    <c:showDLblsOverMax val="0"/>
  </c:chart>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586740</xdr:colOff>
      <xdr:row>1</xdr:row>
      <xdr:rowOff>19050</xdr:rowOff>
    </xdr:from>
    <xdr:to>
      <xdr:col>9</xdr:col>
      <xdr:colOff>106680</xdr:colOff>
      <xdr:row>14</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556260</xdr:colOff>
      <xdr:row>16</xdr:row>
      <xdr:rowOff>49530</xdr:rowOff>
    </xdr:from>
    <xdr:to>
      <xdr:col>13</xdr:col>
      <xdr:colOff>480060</xdr:colOff>
      <xdr:row>41</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411480</xdr:colOff>
      <xdr:row>42</xdr:row>
      <xdr:rowOff>129540</xdr:rowOff>
    </xdr:from>
    <xdr:to>
      <xdr:col>14</xdr:col>
      <xdr:colOff>259080</xdr:colOff>
      <xdr:row>69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403860</xdr:colOff>
      <xdr:row>70</xdr:row>
      <xdr:rowOff>167640</xdr:rowOff>
    </xdr:from>
    <xdr:to>
      <xdr:col>14</xdr:col>
      <xdr:colOff>251460</xdr:colOff>
      <xdr:row>98</xdr:row>
      <xdr:rowOff>7620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381000</xdr:colOff>
      <xdr:row>99</xdr:row>
      <xdr:rowOff>129540</xdr:rowOff>
    </xdr:from>
    <xdr:to>
      <xdr:col>14</xdr:col>
      <xdr:colOff>228600</xdr:colOff>
      <xdr:row>126</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381000</xdr:colOff>
      <xdr:row>126</xdr:row>
      <xdr:rowOff>167640</xdr:rowOff>
    </xdr:from>
    <xdr:to>
      <xdr:col>12</xdr:col>
      <xdr:colOff>60960</xdr:colOff>
      <xdr:row>151</xdr:row>
      <xdr:rowOff>7620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381000</xdr:colOff>
      <xdr:row>151</xdr:row>
      <xdr:rowOff>30480</xdr:rowOff>
    </xdr:from>
    <xdr:to>
      <xdr:col>10</xdr:col>
      <xdr:colOff>571500</xdr:colOff>
      <xdr:row>166</xdr:row>
      <xdr:rowOff>129540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213360</xdr:colOff>
      <xdr:row>172</xdr:row>
      <xdr:rowOff>0</xdr:rowOff>
    </xdr:from>
    <xdr:to>
      <xdr:col>11</xdr:col>
      <xdr:colOff>144780</xdr:colOff>
      <xdr:row>197</xdr:row>
      <xdr:rowOff>167640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190500</xdr:colOff>
      <xdr:row>198</xdr:row>
      <xdr:rowOff>152400</xdr:rowOff>
    </xdr:from>
    <xdr:to>
      <xdr:col>14</xdr:col>
      <xdr:colOff>38100</xdr:colOff>
      <xdr:row>225</xdr:row>
      <xdr:rowOff>175260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342900</xdr:colOff>
      <xdr:row>227</xdr:row>
      <xdr:rowOff>106680</xdr:rowOff>
    </xdr:from>
    <xdr:to>
      <xdr:col>14</xdr:col>
      <xdr:colOff>190500</xdr:colOff>
      <xdr:row>254</xdr:row>
      <xdr:rowOff>129540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2385060</xdr:colOff>
      <xdr:row>36</xdr:row>
      <xdr:rowOff>15240</xdr:rowOff>
    </xdr:from>
    <xdr:to>
      <xdr:col>6</xdr:col>
      <xdr:colOff>281940</xdr:colOff>
      <xdr:row>57</xdr:row>
      <xdr:rowOff>121920</xdr:rowOff>
    </xdr:to>
    <xdr:pic>
      <xdr:nvPicPr>
        <xdr:cNvPr id="2" name="Picture 1"/>
        <xdr:cNvPicPr/>
      </xdr:nvPicPr>
      <xdr:blipFill>
        <a:blip xmlns:r="http://schemas.openxmlformats.org/officeDocument/2006/relationships" r:embed="rId1"/>
        <a:stretch>
          <a:fillRect/>
        </a:stretch>
      </xdr:blipFill>
      <xdr:spPr>
        <a:xfrm>
          <a:off x="2385060" y="7330440"/>
          <a:ext cx="3345180" cy="39471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975360</xdr:colOff>
      <xdr:row>106</xdr:row>
      <xdr:rowOff>30480</xdr:rowOff>
    </xdr:from>
    <xdr:to>
      <xdr:col>13</xdr:col>
      <xdr:colOff>243840</xdr:colOff>
      <xdr:row>133</xdr:row>
      <xdr:rowOff>53340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975360</xdr:colOff>
      <xdr:row>134</xdr:row>
      <xdr:rowOff>121920</xdr:rowOff>
    </xdr:from>
    <xdr:to>
      <xdr:col>13</xdr:col>
      <xdr:colOff>243840</xdr:colOff>
      <xdr:row>161</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106</xdr:row>
      <xdr:rowOff>0</xdr:rowOff>
    </xdr:from>
    <xdr:to>
      <xdr:col>23</xdr:col>
      <xdr:colOff>594360</xdr:colOff>
      <xdr:row>128</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8" Type="http://schemas.openxmlformats.org/officeDocument/2006/relationships/hyperlink" Target="mailto:=@sum(C15:N15)" TargetMode="External"/><Relationship Id="rId13" Type="http://schemas.openxmlformats.org/officeDocument/2006/relationships/hyperlink" Target="mailto:=@sum(C15:N15)" TargetMode="External"/><Relationship Id="rId18" Type="http://schemas.openxmlformats.org/officeDocument/2006/relationships/hyperlink" Target="mailto:=@sum(C15:N15)" TargetMode="External"/><Relationship Id="rId3" Type="http://schemas.openxmlformats.org/officeDocument/2006/relationships/hyperlink" Target="mailto:=@sum(C15:N15)" TargetMode="External"/><Relationship Id="rId21" Type="http://schemas.openxmlformats.org/officeDocument/2006/relationships/hyperlink" Target="mailto:=@sum(C15:N15)" TargetMode="External"/><Relationship Id="rId7" Type="http://schemas.openxmlformats.org/officeDocument/2006/relationships/hyperlink" Target="mailto:=@sum(C15:N15)" TargetMode="External"/><Relationship Id="rId12" Type="http://schemas.openxmlformats.org/officeDocument/2006/relationships/hyperlink" Target="mailto:=@sum(C15:N15)" TargetMode="External"/><Relationship Id="rId17" Type="http://schemas.openxmlformats.org/officeDocument/2006/relationships/hyperlink" Target="mailto:=@sum(C15:N15)" TargetMode="External"/><Relationship Id="rId2" Type="http://schemas.openxmlformats.org/officeDocument/2006/relationships/hyperlink" Target="mailto:=@sum(C15:N15)" TargetMode="External"/><Relationship Id="rId16" Type="http://schemas.openxmlformats.org/officeDocument/2006/relationships/hyperlink" Target="mailto:=@sum(C15:N15)" TargetMode="External"/><Relationship Id="rId20" Type="http://schemas.openxmlformats.org/officeDocument/2006/relationships/hyperlink" Target="mailto:=@sum(O15:O27)" TargetMode="External"/><Relationship Id="rId1" Type="http://schemas.openxmlformats.org/officeDocument/2006/relationships/hyperlink" Target="mailto:=@sum(C15:N15)" TargetMode="External"/><Relationship Id="rId6" Type="http://schemas.openxmlformats.org/officeDocument/2006/relationships/hyperlink" Target="mailto:=@sum(O31:O43)" TargetMode="External"/><Relationship Id="rId11" Type="http://schemas.openxmlformats.org/officeDocument/2006/relationships/hyperlink" Target="mailto:=@sum(C15:N15)" TargetMode="External"/><Relationship Id="rId5" Type="http://schemas.openxmlformats.org/officeDocument/2006/relationships/hyperlink" Target="mailto:=@sum(C15:N15)" TargetMode="External"/><Relationship Id="rId15" Type="http://schemas.openxmlformats.org/officeDocument/2006/relationships/hyperlink" Target="mailto:=@sum(C15:N15)" TargetMode="External"/><Relationship Id="rId10" Type="http://schemas.openxmlformats.org/officeDocument/2006/relationships/hyperlink" Target="mailto:=@sum(C15:N15)" TargetMode="External"/><Relationship Id="rId19" Type="http://schemas.openxmlformats.org/officeDocument/2006/relationships/hyperlink" Target="mailto:=@sum(C15:N15)" TargetMode="External"/><Relationship Id="rId4" Type="http://schemas.openxmlformats.org/officeDocument/2006/relationships/hyperlink" Target="mailto:=@sum(C15:N15)" TargetMode="External"/><Relationship Id="rId9" Type="http://schemas.openxmlformats.org/officeDocument/2006/relationships/hyperlink" Target="mailto:=@sum(C15:N15)" TargetMode="External"/><Relationship Id="rId14" Type="http://schemas.openxmlformats.org/officeDocument/2006/relationships/hyperlink" Target="mailto:=@sum(C15:N15)" TargetMode="External"/><Relationship Id="rId2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61"/>
  <sheetViews>
    <sheetView showGridLines="0" topLeftCell="F32" workbookViewId="0">
      <selection activeCell="N1" sqref="N1:N61"/>
    </sheetView>
  </sheetViews>
  <sheetFormatPr defaultRowHeight="14.4" x14ac:dyDescent="0.3"/>
  <cols>
    <col min="1" max="1" width="13.6640625" bestFit="1" customWidth="1"/>
    <col min="2" max="2" width="12" customWidth="1"/>
    <col min="3" max="3" width="14" customWidth="1"/>
    <col min="4" max="4" width="11.77734375" customWidth="1"/>
    <col min="5" max="5" width="13.109375" customWidth="1"/>
    <col min="6" max="6" width="11.88671875" customWidth="1"/>
    <col min="7" max="7" width="13.77734375" customWidth="1"/>
    <col min="8" max="8" width="13.21875" customWidth="1"/>
    <col min="9" max="9" width="12.77734375" customWidth="1"/>
    <col min="10" max="10" width="14" customWidth="1"/>
    <col min="11" max="11" width="13.21875" customWidth="1"/>
    <col min="12" max="12" width="13.109375" customWidth="1"/>
    <col min="13" max="13" width="12.33203125" customWidth="1"/>
    <col min="14" max="14" width="12.109375" customWidth="1"/>
    <col min="15" max="15" width="10.21875" customWidth="1"/>
    <col min="16" max="16" width="12.5546875" customWidth="1"/>
    <col min="17" max="17" width="11.109375" customWidth="1"/>
    <col min="18" max="18" width="13.44140625" customWidth="1"/>
    <col min="19" max="19" width="13.5546875" customWidth="1"/>
    <col min="20" max="20" width="30.109375" bestFit="1" customWidth="1"/>
    <col min="21" max="21" width="26.21875" bestFit="1" customWidth="1"/>
    <col min="22" max="22" width="20.6640625" bestFit="1" customWidth="1"/>
    <col min="23" max="23" width="27.88671875" bestFit="1" customWidth="1"/>
    <col min="24" max="24" width="26.21875" bestFit="1" customWidth="1"/>
    <col min="25" max="25" width="34.109375" bestFit="1" customWidth="1"/>
    <col min="26" max="26" width="23.44140625" bestFit="1" customWidth="1"/>
    <col min="27" max="27" width="26.6640625" bestFit="1" customWidth="1"/>
    <col min="28" max="28" width="16.6640625" bestFit="1" customWidth="1"/>
    <col min="29" max="29" width="31.21875" bestFit="1" customWidth="1"/>
    <col min="30" max="30" width="27.6640625" bestFit="1" customWidth="1"/>
    <col min="31" max="31" width="23.44140625" bestFit="1" customWidth="1"/>
    <col min="32" max="32" width="9.6640625" bestFit="1" customWidth="1"/>
    <col min="33" max="33" width="31.6640625" bestFit="1" customWidth="1"/>
    <col min="34" max="34" width="32.21875" bestFit="1" customWidth="1"/>
    <col min="35" max="35" width="13.109375" bestFit="1" customWidth="1"/>
    <col min="36" max="37" width="12" bestFit="1" customWidth="1"/>
    <col min="38" max="38" width="9.77734375" bestFit="1" customWidth="1"/>
    <col min="39" max="39" width="7.88671875" customWidth="1"/>
    <col min="40" max="40" width="11" bestFit="1" customWidth="1"/>
    <col min="41" max="42" width="10" bestFit="1" customWidth="1"/>
    <col min="43" max="43" width="15" bestFit="1" customWidth="1"/>
    <col min="44" max="44" width="14.6640625" bestFit="1" customWidth="1"/>
    <col min="45" max="45" width="11.109375" bestFit="1" customWidth="1"/>
    <col min="46" max="46" width="10.77734375" bestFit="1" customWidth="1"/>
    <col min="47" max="47" width="10.109375" bestFit="1" customWidth="1"/>
    <col min="48" max="48" width="14.21875" bestFit="1" customWidth="1"/>
    <col min="49" max="49" width="9.21875" bestFit="1" customWidth="1"/>
    <col min="51" max="51" width="8.44140625" customWidth="1"/>
  </cols>
  <sheetData>
    <row r="1" spans="1:51" ht="66.599999999999994" customHeight="1" x14ac:dyDescent="0.3">
      <c r="A1" s="1" t="s">
        <v>0</v>
      </c>
      <c r="B1" s="2" t="s">
        <v>2</v>
      </c>
      <c r="C1" s="2" t="s">
        <v>1</v>
      </c>
      <c r="D1" s="2" t="s">
        <v>3</v>
      </c>
      <c r="E1" s="2" t="s">
        <v>4</v>
      </c>
      <c r="F1" s="2" t="s">
        <v>7</v>
      </c>
      <c r="G1" s="2" t="s">
        <v>6</v>
      </c>
      <c r="H1" s="2" t="s">
        <v>5</v>
      </c>
      <c r="I1" s="2" t="s">
        <v>8</v>
      </c>
      <c r="J1" s="2" t="s">
        <v>11</v>
      </c>
      <c r="K1" s="2" t="s">
        <v>12</v>
      </c>
      <c r="L1" s="2" t="s">
        <v>9</v>
      </c>
      <c r="M1" s="2" t="s">
        <v>10</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3" t="s">
        <v>50</v>
      </c>
    </row>
    <row r="2" spans="1:51" x14ac:dyDescent="0.3">
      <c r="A2" s="4" t="s">
        <v>88</v>
      </c>
      <c r="B2" s="5" t="s">
        <v>64</v>
      </c>
      <c r="C2" s="5" t="s">
        <v>64</v>
      </c>
      <c r="D2" s="5" t="s">
        <v>64</v>
      </c>
      <c r="E2" s="5" t="s">
        <v>64</v>
      </c>
      <c r="F2" s="5" t="s">
        <v>64</v>
      </c>
      <c r="G2" s="5" t="s">
        <v>64</v>
      </c>
      <c r="H2" s="5" t="s">
        <v>64</v>
      </c>
      <c r="I2" s="5" t="s">
        <v>64</v>
      </c>
      <c r="J2" s="5" t="s">
        <v>64</v>
      </c>
      <c r="K2" s="5" t="s">
        <v>64</v>
      </c>
      <c r="L2" s="5" t="s">
        <v>64</v>
      </c>
      <c r="M2" s="5" t="s">
        <v>64</v>
      </c>
      <c r="N2" s="5" t="s">
        <v>64</v>
      </c>
      <c r="O2" s="5" t="s">
        <v>64</v>
      </c>
      <c r="P2" s="5" t="s">
        <v>64</v>
      </c>
      <c r="Q2" s="5" t="s">
        <v>64</v>
      </c>
      <c r="R2" s="5" t="s">
        <v>64</v>
      </c>
      <c r="S2" s="5" t="s">
        <v>64</v>
      </c>
      <c r="T2" s="5" t="s">
        <v>64</v>
      </c>
      <c r="U2" s="5" t="s">
        <v>64</v>
      </c>
      <c r="V2" s="5" t="s">
        <v>64</v>
      </c>
      <c r="W2" s="5" t="s">
        <v>64</v>
      </c>
      <c r="X2" s="5" t="s">
        <v>64</v>
      </c>
      <c r="Y2" s="5" t="s">
        <v>64</v>
      </c>
      <c r="Z2" s="5" t="s">
        <v>64</v>
      </c>
      <c r="AA2" s="5" t="s">
        <v>64</v>
      </c>
      <c r="AB2" s="5" t="s">
        <v>64</v>
      </c>
      <c r="AC2" s="5" t="s">
        <v>64</v>
      </c>
      <c r="AD2" s="5" t="s">
        <v>64</v>
      </c>
      <c r="AE2" s="5" t="s">
        <v>64</v>
      </c>
      <c r="AF2" s="5" t="s">
        <v>64</v>
      </c>
      <c r="AG2" s="5" t="s">
        <v>64</v>
      </c>
      <c r="AH2" s="5" t="s">
        <v>64</v>
      </c>
      <c r="AI2" s="5" t="s">
        <v>64</v>
      </c>
      <c r="AJ2" s="5">
        <v>8593000</v>
      </c>
      <c r="AK2" s="5">
        <v>8593000</v>
      </c>
      <c r="AL2" s="5">
        <v>0</v>
      </c>
      <c r="AM2" s="5">
        <v>144674</v>
      </c>
      <c r="AN2" s="5">
        <v>1014456.29</v>
      </c>
      <c r="AO2" s="5">
        <v>213569.24</v>
      </c>
      <c r="AP2" s="5" t="s">
        <v>64</v>
      </c>
      <c r="AQ2" s="5">
        <v>3131253</v>
      </c>
      <c r="AR2" s="5" t="s">
        <v>64</v>
      </c>
      <c r="AS2" s="5">
        <v>6.8206000000000003E-2</v>
      </c>
      <c r="AT2" s="5" t="s">
        <v>64</v>
      </c>
      <c r="AU2" s="5" t="s">
        <v>64</v>
      </c>
      <c r="AV2" s="5">
        <v>8593000</v>
      </c>
      <c r="AW2" s="5">
        <v>318308</v>
      </c>
      <c r="AX2" s="5">
        <v>874204</v>
      </c>
      <c r="AY2" s="6">
        <v>1</v>
      </c>
    </row>
    <row r="3" spans="1:51" x14ac:dyDescent="0.3">
      <c r="A3" s="4" t="s">
        <v>89</v>
      </c>
      <c r="B3" s="5" t="s">
        <v>64</v>
      </c>
      <c r="C3" s="5" t="s">
        <v>64</v>
      </c>
      <c r="D3" s="5" t="s">
        <v>64</v>
      </c>
      <c r="E3" s="5" t="s">
        <v>64</v>
      </c>
      <c r="F3" s="5" t="s">
        <v>64</v>
      </c>
      <c r="G3" s="5" t="s">
        <v>64</v>
      </c>
      <c r="H3" s="5" t="s">
        <v>64</v>
      </c>
      <c r="I3" s="5" t="s">
        <v>64</v>
      </c>
      <c r="J3" s="5" t="s">
        <v>64</v>
      </c>
      <c r="K3" s="5" t="s">
        <v>64</v>
      </c>
      <c r="L3" s="5" t="s">
        <v>64</v>
      </c>
      <c r="M3" s="5" t="s">
        <v>64</v>
      </c>
      <c r="N3" s="5" t="s">
        <v>64</v>
      </c>
      <c r="O3" s="5" t="s">
        <v>64</v>
      </c>
      <c r="P3" s="5" t="s">
        <v>64</v>
      </c>
      <c r="Q3" s="5" t="s">
        <v>64</v>
      </c>
      <c r="R3" s="5" t="s">
        <v>64</v>
      </c>
      <c r="S3" s="5" t="s">
        <v>64</v>
      </c>
      <c r="T3" s="5" t="s">
        <v>64</v>
      </c>
      <c r="U3" s="5" t="s">
        <v>64</v>
      </c>
      <c r="V3" s="5" t="s">
        <v>64</v>
      </c>
      <c r="W3" s="5" t="s">
        <v>64</v>
      </c>
      <c r="X3" s="5" t="s">
        <v>64</v>
      </c>
      <c r="Y3" s="5" t="s">
        <v>64</v>
      </c>
      <c r="Z3" s="5" t="s">
        <v>64</v>
      </c>
      <c r="AA3" s="5" t="s">
        <v>64</v>
      </c>
      <c r="AB3" s="5" t="s">
        <v>64</v>
      </c>
      <c r="AC3" s="5" t="s">
        <v>64</v>
      </c>
      <c r="AD3" s="5" t="s">
        <v>64</v>
      </c>
      <c r="AE3" s="5" t="s">
        <v>64</v>
      </c>
      <c r="AF3" s="5" t="s">
        <v>64</v>
      </c>
      <c r="AG3" s="5" t="s">
        <v>64</v>
      </c>
      <c r="AH3" s="5" t="s">
        <v>64</v>
      </c>
      <c r="AI3" s="5" t="s">
        <v>64</v>
      </c>
      <c r="AJ3" s="5">
        <v>11466000</v>
      </c>
      <c r="AK3" s="5">
        <v>11466000</v>
      </c>
      <c r="AL3" s="5">
        <v>0</v>
      </c>
      <c r="AM3" s="5">
        <v>135811</v>
      </c>
      <c r="AN3" s="5">
        <v>820007.43</v>
      </c>
      <c r="AO3" s="5">
        <v>201559.96</v>
      </c>
      <c r="AP3" s="5" t="s">
        <v>64</v>
      </c>
      <c r="AQ3" s="5">
        <v>2972430.34</v>
      </c>
      <c r="AR3" s="5" t="s">
        <v>64</v>
      </c>
      <c r="AS3" s="5">
        <v>6.7809999999999995E-2</v>
      </c>
      <c r="AT3" s="5" t="s">
        <v>64</v>
      </c>
      <c r="AU3" s="5" t="s">
        <v>64</v>
      </c>
      <c r="AV3" s="5">
        <v>11466000</v>
      </c>
      <c r="AW3" s="5">
        <v>298331</v>
      </c>
      <c r="AX3" s="5">
        <v>808055</v>
      </c>
      <c r="AY3" s="6">
        <v>1</v>
      </c>
    </row>
    <row r="4" spans="1:51" x14ac:dyDescent="0.3">
      <c r="A4" s="4" t="s">
        <v>90</v>
      </c>
      <c r="B4" s="5" t="s">
        <v>64</v>
      </c>
      <c r="C4" s="5" t="s">
        <v>64</v>
      </c>
      <c r="D4" s="5" t="s">
        <v>64</v>
      </c>
      <c r="E4" s="5" t="s">
        <v>64</v>
      </c>
      <c r="F4" s="5" t="s">
        <v>64</v>
      </c>
      <c r="G4" s="5" t="s">
        <v>64</v>
      </c>
      <c r="H4" s="5" t="s">
        <v>64</v>
      </c>
      <c r="I4" s="5" t="s">
        <v>64</v>
      </c>
      <c r="J4" s="5" t="s">
        <v>64</v>
      </c>
      <c r="K4" s="5" t="s">
        <v>64</v>
      </c>
      <c r="L4" s="5" t="s">
        <v>64</v>
      </c>
      <c r="M4" s="5" t="s">
        <v>64</v>
      </c>
      <c r="N4" s="5" t="s">
        <v>64</v>
      </c>
      <c r="O4" s="5" t="s">
        <v>64</v>
      </c>
      <c r="P4" s="5" t="s">
        <v>64</v>
      </c>
      <c r="Q4" s="5" t="s">
        <v>64</v>
      </c>
      <c r="R4" s="5" t="s">
        <v>64</v>
      </c>
      <c r="S4" s="5" t="s">
        <v>64</v>
      </c>
      <c r="T4" s="5" t="s">
        <v>64</v>
      </c>
      <c r="U4" s="5" t="s">
        <v>64</v>
      </c>
      <c r="V4" s="5" t="s">
        <v>64</v>
      </c>
      <c r="W4" s="5" t="s">
        <v>64</v>
      </c>
      <c r="X4" s="5" t="s">
        <v>64</v>
      </c>
      <c r="Y4" s="5" t="s">
        <v>64</v>
      </c>
      <c r="Z4" s="5" t="s">
        <v>64</v>
      </c>
      <c r="AA4" s="5" t="s">
        <v>64</v>
      </c>
      <c r="AB4" s="5" t="s">
        <v>64</v>
      </c>
      <c r="AC4" s="5" t="s">
        <v>64</v>
      </c>
      <c r="AD4" s="5" t="s">
        <v>64</v>
      </c>
      <c r="AE4" s="5" t="s">
        <v>64</v>
      </c>
      <c r="AF4" s="5" t="s">
        <v>64</v>
      </c>
      <c r="AG4" s="5" t="s">
        <v>64</v>
      </c>
      <c r="AH4" s="5" t="s">
        <v>64</v>
      </c>
      <c r="AI4" s="5" t="s">
        <v>64</v>
      </c>
      <c r="AJ4" s="5">
        <v>14224000</v>
      </c>
      <c r="AK4" s="5">
        <v>14224000</v>
      </c>
      <c r="AL4" s="5">
        <v>0</v>
      </c>
      <c r="AM4" s="5">
        <v>86228</v>
      </c>
      <c r="AN4" s="5">
        <v>559084.29</v>
      </c>
      <c r="AO4" s="5">
        <v>223320.08</v>
      </c>
      <c r="AP4" s="5" t="s">
        <v>64</v>
      </c>
      <c r="AQ4" s="5">
        <v>3251235.71</v>
      </c>
      <c r="AR4" s="5" t="s">
        <v>64</v>
      </c>
      <c r="AS4" s="5">
        <v>6.8687999999999999E-2</v>
      </c>
      <c r="AT4" s="5" t="s">
        <v>64</v>
      </c>
      <c r="AU4" s="5" t="s">
        <v>64</v>
      </c>
      <c r="AV4" s="5">
        <v>14224000</v>
      </c>
      <c r="AW4" s="5">
        <v>327653</v>
      </c>
      <c r="AX4" s="5">
        <v>907144</v>
      </c>
      <c r="AY4" s="6">
        <v>1</v>
      </c>
    </row>
    <row r="5" spans="1:51" x14ac:dyDescent="0.3">
      <c r="A5" s="4" t="s">
        <v>91</v>
      </c>
      <c r="B5" s="5" t="s">
        <v>64</v>
      </c>
      <c r="C5" s="5" t="s">
        <v>64</v>
      </c>
      <c r="D5" s="5" t="s">
        <v>64</v>
      </c>
      <c r="E5" s="5" t="s">
        <v>64</v>
      </c>
      <c r="F5" s="5" t="s">
        <v>64</v>
      </c>
      <c r="G5" s="5" t="s">
        <v>64</v>
      </c>
      <c r="H5" s="5" t="s">
        <v>64</v>
      </c>
      <c r="I5" s="5" t="s">
        <v>64</v>
      </c>
      <c r="J5" s="5" t="s">
        <v>64</v>
      </c>
      <c r="K5" s="5" t="s">
        <v>64</v>
      </c>
      <c r="L5" s="5" t="s">
        <v>64</v>
      </c>
      <c r="M5" s="5" t="s">
        <v>64</v>
      </c>
      <c r="N5" s="5" t="s">
        <v>64</v>
      </c>
      <c r="O5" s="5" t="s">
        <v>64</v>
      </c>
      <c r="P5" s="5" t="s">
        <v>64</v>
      </c>
      <c r="Q5" s="5" t="s">
        <v>64</v>
      </c>
      <c r="R5" s="5" t="s">
        <v>64</v>
      </c>
      <c r="S5" s="5" t="s">
        <v>64</v>
      </c>
      <c r="T5" s="5" t="s">
        <v>64</v>
      </c>
      <c r="U5" s="5" t="s">
        <v>64</v>
      </c>
      <c r="V5" s="5" t="s">
        <v>64</v>
      </c>
      <c r="W5" s="5" t="s">
        <v>64</v>
      </c>
      <c r="X5" s="5" t="s">
        <v>64</v>
      </c>
      <c r="Y5" s="5" t="s">
        <v>64</v>
      </c>
      <c r="Z5" s="5" t="s">
        <v>64</v>
      </c>
      <c r="AA5" s="5" t="s">
        <v>64</v>
      </c>
      <c r="AB5" s="5" t="s">
        <v>64</v>
      </c>
      <c r="AC5" s="5" t="s">
        <v>64</v>
      </c>
      <c r="AD5" s="5" t="s">
        <v>64</v>
      </c>
      <c r="AE5" s="5" t="s">
        <v>64</v>
      </c>
      <c r="AF5" s="5" t="s">
        <v>64</v>
      </c>
      <c r="AG5" s="5" t="s">
        <v>64</v>
      </c>
      <c r="AH5" s="5" t="s">
        <v>64</v>
      </c>
      <c r="AI5" s="5" t="s">
        <v>64</v>
      </c>
      <c r="AJ5" s="5">
        <v>7006000</v>
      </c>
      <c r="AK5" s="5">
        <v>7006000</v>
      </c>
      <c r="AL5" s="5">
        <v>0</v>
      </c>
      <c r="AM5" s="5">
        <v>132848</v>
      </c>
      <c r="AN5" s="5">
        <v>1033709.14</v>
      </c>
      <c r="AO5" s="5">
        <v>215589.4</v>
      </c>
      <c r="AP5" s="5" t="s">
        <v>64</v>
      </c>
      <c r="AQ5" s="5">
        <v>3113991.47</v>
      </c>
      <c r="AR5" s="5" t="s">
        <v>64</v>
      </c>
      <c r="AS5" s="5">
        <v>6.9232000000000002E-2</v>
      </c>
      <c r="AT5" s="5" t="s">
        <v>64</v>
      </c>
      <c r="AU5" s="5" t="s">
        <v>64</v>
      </c>
      <c r="AV5" s="5">
        <v>7006000</v>
      </c>
      <c r="AW5" s="5">
        <v>313336</v>
      </c>
      <c r="AX5" s="5">
        <v>893012</v>
      </c>
      <c r="AY5" s="6">
        <v>1</v>
      </c>
    </row>
    <row r="6" spans="1:51" x14ac:dyDescent="0.3">
      <c r="A6" s="4" t="s">
        <v>92</v>
      </c>
      <c r="B6" s="5" t="s">
        <v>64</v>
      </c>
      <c r="C6" s="5" t="s">
        <v>64</v>
      </c>
      <c r="D6" s="5" t="s">
        <v>64</v>
      </c>
      <c r="E6" s="5" t="s">
        <v>64</v>
      </c>
      <c r="F6" s="5" t="s">
        <v>64</v>
      </c>
      <c r="G6" s="5" t="s">
        <v>64</v>
      </c>
      <c r="H6" s="5" t="s">
        <v>64</v>
      </c>
      <c r="I6" s="5" t="s">
        <v>64</v>
      </c>
      <c r="J6" s="5" t="s">
        <v>64</v>
      </c>
      <c r="K6" s="5" t="s">
        <v>64</v>
      </c>
      <c r="L6" s="5" t="s">
        <v>64</v>
      </c>
      <c r="M6" s="5" t="s">
        <v>64</v>
      </c>
      <c r="N6" s="5" t="s">
        <v>64</v>
      </c>
      <c r="O6" s="5" t="s">
        <v>64</v>
      </c>
      <c r="P6" s="5" t="s">
        <v>64</v>
      </c>
      <c r="Q6" s="5" t="s">
        <v>64</v>
      </c>
      <c r="R6" s="5" t="s">
        <v>64</v>
      </c>
      <c r="S6" s="5" t="s">
        <v>64</v>
      </c>
      <c r="T6" s="5" t="s">
        <v>64</v>
      </c>
      <c r="U6" s="5" t="s">
        <v>64</v>
      </c>
      <c r="V6" s="5" t="s">
        <v>64</v>
      </c>
      <c r="W6" s="5" t="s">
        <v>64</v>
      </c>
      <c r="X6" s="5" t="s">
        <v>64</v>
      </c>
      <c r="Y6" s="5" t="s">
        <v>64</v>
      </c>
      <c r="Z6" s="5" t="s">
        <v>64</v>
      </c>
      <c r="AA6" s="5" t="s">
        <v>64</v>
      </c>
      <c r="AB6" s="5" t="s">
        <v>64</v>
      </c>
      <c r="AC6" s="5" t="s">
        <v>64</v>
      </c>
      <c r="AD6" s="5" t="s">
        <v>64</v>
      </c>
      <c r="AE6" s="5" t="s">
        <v>64</v>
      </c>
      <c r="AF6" s="5" t="s">
        <v>64</v>
      </c>
      <c r="AG6" s="5" t="s">
        <v>64</v>
      </c>
      <c r="AH6" s="5" t="s">
        <v>64</v>
      </c>
      <c r="AI6" s="5" t="s">
        <v>64</v>
      </c>
      <c r="AJ6" s="5">
        <v>13045000</v>
      </c>
      <c r="AK6" s="5">
        <v>13045000</v>
      </c>
      <c r="AL6" s="5">
        <v>0</v>
      </c>
      <c r="AM6" s="5">
        <v>125480</v>
      </c>
      <c r="AN6" s="5">
        <v>857257.43</v>
      </c>
      <c r="AO6" s="5">
        <v>212314.11</v>
      </c>
      <c r="AP6" s="5" t="s">
        <v>64</v>
      </c>
      <c r="AQ6" s="5">
        <v>3048534.09</v>
      </c>
      <c r="AR6" s="5" t="s">
        <v>64</v>
      </c>
      <c r="AS6" s="5">
        <v>6.9644999999999999E-2</v>
      </c>
      <c r="AT6" s="5" t="s">
        <v>64</v>
      </c>
      <c r="AU6" s="5" t="s">
        <v>64</v>
      </c>
      <c r="AV6" s="5">
        <v>13045000</v>
      </c>
      <c r="AW6" s="5">
        <v>303287</v>
      </c>
      <c r="AX6" s="5">
        <v>892446</v>
      </c>
      <c r="AY6" s="6">
        <v>1</v>
      </c>
    </row>
    <row r="7" spans="1:51" x14ac:dyDescent="0.3">
      <c r="A7" s="4" t="s">
        <v>93</v>
      </c>
      <c r="B7" s="5" t="s">
        <v>64</v>
      </c>
      <c r="C7" s="5" t="s">
        <v>64</v>
      </c>
      <c r="D7" s="5" t="s">
        <v>64</v>
      </c>
      <c r="E7" s="5" t="s">
        <v>64</v>
      </c>
      <c r="F7" s="5" t="s">
        <v>64</v>
      </c>
      <c r="G7" s="5" t="s">
        <v>64</v>
      </c>
      <c r="H7" s="5" t="s">
        <v>64</v>
      </c>
      <c r="I7" s="5" t="s">
        <v>64</v>
      </c>
      <c r="J7" s="5" t="s">
        <v>64</v>
      </c>
      <c r="K7" s="5" t="s">
        <v>64</v>
      </c>
      <c r="L7" s="5" t="s">
        <v>64</v>
      </c>
      <c r="M7" s="5" t="s">
        <v>64</v>
      </c>
      <c r="N7" s="5" t="s">
        <v>64</v>
      </c>
      <c r="O7" s="5" t="s">
        <v>64</v>
      </c>
      <c r="P7" s="5" t="s">
        <v>64</v>
      </c>
      <c r="Q7" s="5" t="s">
        <v>64</v>
      </c>
      <c r="R7" s="5" t="s">
        <v>64</v>
      </c>
      <c r="S7" s="5" t="s">
        <v>64</v>
      </c>
      <c r="T7" s="5" t="s">
        <v>64</v>
      </c>
      <c r="U7" s="5" t="s">
        <v>64</v>
      </c>
      <c r="V7" s="5" t="s">
        <v>64</v>
      </c>
      <c r="W7" s="5" t="s">
        <v>64</v>
      </c>
      <c r="X7" s="5" t="s">
        <v>64</v>
      </c>
      <c r="Y7" s="5" t="s">
        <v>64</v>
      </c>
      <c r="Z7" s="5" t="s">
        <v>64</v>
      </c>
      <c r="AA7" s="5" t="s">
        <v>64</v>
      </c>
      <c r="AB7" s="5" t="s">
        <v>64</v>
      </c>
      <c r="AC7" s="5" t="s">
        <v>64</v>
      </c>
      <c r="AD7" s="5" t="s">
        <v>64</v>
      </c>
      <c r="AE7" s="5" t="s">
        <v>64</v>
      </c>
      <c r="AF7" s="5" t="s">
        <v>64</v>
      </c>
      <c r="AG7" s="5" t="s">
        <v>64</v>
      </c>
      <c r="AH7" s="5" t="s">
        <v>64</v>
      </c>
      <c r="AI7" s="5" t="s">
        <v>64</v>
      </c>
      <c r="AJ7" s="5">
        <v>14641000</v>
      </c>
      <c r="AK7" s="5">
        <v>14641000</v>
      </c>
      <c r="AL7" s="5">
        <v>0</v>
      </c>
      <c r="AM7" s="5">
        <v>132131</v>
      </c>
      <c r="AN7" s="5">
        <v>942132</v>
      </c>
      <c r="AO7" s="5">
        <v>222340.91</v>
      </c>
      <c r="AP7" s="5" t="s">
        <v>64</v>
      </c>
      <c r="AQ7" s="5">
        <v>3186765.32</v>
      </c>
      <c r="AR7" s="5" t="s">
        <v>64</v>
      </c>
      <c r="AS7" s="5">
        <v>6.9769999999999999E-2</v>
      </c>
      <c r="AT7" s="5" t="s">
        <v>64</v>
      </c>
      <c r="AU7" s="5" t="s">
        <v>64</v>
      </c>
      <c r="AV7" s="5">
        <v>14641000</v>
      </c>
      <c r="AW7" s="5">
        <v>319490</v>
      </c>
      <c r="AX7" s="5">
        <v>929177</v>
      </c>
      <c r="AY7" s="6">
        <v>1</v>
      </c>
    </row>
    <row r="8" spans="1:51" x14ac:dyDescent="0.3">
      <c r="A8" s="4" t="s">
        <v>94</v>
      </c>
      <c r="B8" s="5" t="s">
        <v>64</v>
      </c>
      <c r="C8" s="5" t="s">
        <v>64</v>
      </c>
      <c r="D8" s="5" t="s">
        <v>64</v>
      </c>
      <c r="E8" s="5" t="s">
        <v>64</v>
      </c>
      <c r="F8" s="5" t="s">
        <v>64</v>
      </c>
      <c r="G8" s="5" t="s">
        <v>64</v>
      </c>
      <c r="H8" s="5" t="s">
        <v>64</v>
      </c>
      <c r="I8" s="5" t="s">
        <v>64</v>
      </c>
      <c r="J8" s="5" t="s">
        <v>64</v>
      </c>
      <c r="K8" s="5" t="s">
        <v>64</v>
      </c>
      <c r="L8" s="5" t="s">
        <v>64</v>
      </c>
      <c r="M8" s="5" t="s">
        <v>64</v>
      </c>
      <c r="N8" s="5" t="s">
        <v>64</v>
      </c>
      <c r="O8" s="5" t="s">
        <v>64</v>
      </c>
      <c r="P8" s="5" t="s">
        <v>64</v>
      </c>
      <c r="Q8" s="5" t="s">
        <v>64</v>
      </c>
      <c r="R8" s="5" t="s">
        <v>64</v>
      </c>
      <c r="S8" s="5" t="s">
        <v>64</v>
      </c>
      <c r="T8" s="5" t="s">
        <v>64</v>
      </c>
      <c r="U8" s="5" t="s">
        <v>64</v>
      </c>
      <c r="V8" s="5" t="s">
        <v>64</v>
      </c>
      <c r="W8" s="5" t="s">
        <v>64</v>
      </c>
      <c r="X8" s="5" t="s">
        <v>64</v>
      </c>
      <c r="Y8" s="5" t="s">
        <v>64</v>
      </c>
      <c r="Z8" s="5" t="s">
        <v>64</v>
      </c>
      <c r="AA8" s="5" t="s">
        <v>64</v>
      </c>
      <c r="AB8" s="5" t="s">
        <v>64</v>
      </c>
      <c r="AC8" s="5" t="s">
        <v>64</v>
      </c>
      <c r="AD8" s="5" t="s">
        <v>64</v>
      </c>
      <c r="AE8" s="5" t="s">
        <v>64</v>
      </c>
      <c r="AF8" s="5" t="s">
        <v>64</v>
      </c>
      <c r="AG8" s="5" t="s">
        <v>64</v>
      </c>
      <c r="AH8" s="5" t="s">
        <v>64</v>
      </c>
      <c r="AI8" s="5" t="s">
        <v>64</v>
      </c>
      <c r="AJ8" s="5">
        <v>11033000</v>
      </c>
      <c r="AK8" s="5">
        <v>11033000</v>
      </c>
      <c r="AL8" s="5">
        <v>0</v>
      </c>
      <c r="AM8" s="5">
        <v>127599</v>
      </c>
      <c r="AN8" s="5">
        <v>911368</v>
      </c>
      <c r="AO8" s="5">
        <v>223952.95</v>
      </c>
      <c r="AP8" s="5" t="s">
        <v>64</v>
      </c>
      <c r="AQ8" s="5">
        <v>3175432.1</v>
      </c>
      <c r="AR8" s="5" t="s">
        <v>64</v>
      </c>
      <c r="AS8" s="5">
        <v>7.0527000000000006E-2</v>
      </c>
      <c r="AT8" s="5" t="s">
        <v>64</v>
      </c>
      <c r="AU8" s="5" t="s">
        <v>64</v>
      </c>
      <c r="AV8" s="5">
        <v>11033000</v>
      </c>
      <c r="AW8" s="5">
        <v>320761</v>
      </c>
      <c r="AX8" s="5">
        <v>942381</v>
      </c>
      <c r="AY8" s="6">
        <v>1</v>
      </c>
    </row>
    <row r="9" spans="1:51" x14ac:dyDescent="0.3">
      <c r="A9" s="4" t="s">
        <v>95</v>
      </c>
      <c r="B9" s="5" t="s">
        <v>64</v>
      </c>
      <c r="C9" s="5" t="s">
        <v>64</v>
      </c>
      <c r="D9" s="5" t="s">
        <v>64</v>
      </c>
      <c r="E9" s="5" t="s">
        <v>64</v>
      </c>
      <c r="F9" s="5" t="s">
        <v>64</v>
      </c>
      <c r="G9" s="5" t="s">
        <v>64</v>
      </c>
      <c r="H9" s="5" t="s">
        <v>64</v>
      </c>
      <c r="I9" s="5" t="s">
        <v>64</v>
      </c>
      <c r="J9" s="5" t="s">
        <v>64</v>
      </c>
      <c r="K9" s="5" t="s">
        <v>64</v>
      </c>
      <c r="L9" s="5" t="s">
        <v>64</v>
      </c>
      <c r="M9" s="5" t="s">
        <v>64</v>
      </c>
      <c r="N9" s="5" t="s">
        <v>64</v>
      </c>
      <c r="O9" s="5" t="s">
        <v>64</v>
      </c>
      <c r="P9" s="5" t="s">
        <v>64</v>
      </c>
      <c r="Q9" s="5" t="s">
        <v>64</v>
      </c>
      <c r="R9" s="5" t="s">
        <v>64</v>
      </c>
      <c r="S9" s="5" t="s">
        <v>64</v>
      </c>
      <c r="T9" s="5" t="s">
        <v>64</v>
      </c>
      <c r="U9" s="5" t="s">
        <v>64</v>
      </c>
      <c r="V9" s="5" t="s">
        <v>64</v>
      </c>
      <c r="W9" s="5" t="s">
        <v>64</v>
      </c>
      <c r="X9" s="5" t="s">
        <v>64</v>
      </c>
      <c r="Y9" s="5" t="s">
        <v>64</v>
      </c>
      <c r="Z9" s="5" t="s">
        <v>64</v>
      </c>
      <c r="AA9" s="5" t="s">
        <v>64</v>
      </c>
      <c r="AB9" s="5" t="s">
        <v>64</v>
      </c>
      <c r="AC9" s="5" t="s">
        <v>64</v>
      </c>
      <c r="AD9" s="5" t="s">
        <v>64</v>
      </c>
      <c r="AE9" s="5" t="s">
        <v>64</v>
      </c>
      <c r="AF9" s="5" t="s">
        <v>64</v>
      </c>
      <c r="AG9" s="5" t="s">
        <v>64</v>
      </c>
      <c r="AH9" s="5" t="s">
        <v>64</v>
      </c>
      <c r="AI9" s="5" t="s">
        <v>64</v>
      </c>
      <c r="AJ9" s="5">
        <v>9439000</v>
      </c>
      <c r="AK9" s="5">
        <v>9439000</v>
      </c>
      <c r="AL9" s="5">
        <v>0</v>
      </c>
      <c r="AM9" s="5">
        <v>128403</v>
      </c>
      <c r="AN9" s="5">
        <v>918787.14</v>
      </c>
      <c r="AO9" s="5">
        <v>214838.35</v>
      </c>
      <c r="AP9" s="5" t="s">
        <v>64</v>
      </c>
      <c r="AQ9" s="5">
        <v>3182059.92</v>
      </c>
      <c r="AR9" s="5" t="s">
        <v>64</v>
      </c>
      <c r="AS9" s="5">
        <v>6.7515000000000006E-2</v>
      </c>
      <c r="AT9" s="5" t="s">
        <v>64</v>
      </c>
      <c r="AU9" s="5" t="s">
        <v>64</v>
      </c>
      <c r="AV9" s="5">
        <v>9439000</v>
      </c>
      <c r="AW9" s="5">
        <v>307343</v>
      </c>
      <c r="AX9" s="5">
        <v>925823</v>
      </c>
      <c r="AY9" s="6">
        <v>1</v>
      </c>
    </row>
    <row r="10" spans="1:51" x14ac:dyDescent="0.3">
      <c r="A10" s="4" t="s">
        <v>96</v>
      </c>
      <c r="B10" s="5" t="s">
        <v>64</v>
      </c>
      <c r="C10" s="5" t="s">
        <v>64</v>
      </c>
      <c r="D10" s="5" t="s">
        <v>64</v>
      </c>
      <c r="E10" s="5" t="s">
        <v>64</v>
      </c>
      <c r="F10" s="5" t="s">
        <v>64</v>
      </c>
      <c r="G10" s="5" t="s">
        <v>64</v>
      </c>
      <c r="H10" s="5" t="s">
        <v>64</v>
      </c>
      <c r="I10" s="5" t="s">
        <v>64</v>
      </c>
      <c r="J10" s="5" t="s">
        <v>64</v>
      </c>
      <c r="K10" s="5" t="s">
        <v>64</v>
      </c>
      <c r="L10" s="5" t="s">
        <v>64</v>
      </c>
      <c r="M10" s="5" t="s">
        <v>64</v>
      </c>
      <c r="N10" s="5" t="s">
        <v>64</v>
      </c>
      <c r="O10" s="5" t="s">
        <v>64</v>
      </c>
      <c r="P10" s="5" t="s">
        <v>64</v>
      </c>
      <c r="Q10" s="5" t="s">
        <v>64</v>
      </c>
      <c r="R10" s="5" t="s">
        <v>64</v>
      </c>
      <c r="S10" s="5" t="s">
        <v>64</v>
      </c>
      <c r="T10" s="5" t="s">
        <v>64</v>
      </c>
      <c r="U10" s="5" t="s">
        <v>64</v>
      </c>
      <c r="V10" s="5" t="s">
        <v>64</v>
      </c>
      <c r="W10" s="5" t="s">
        <v>64</v>
      </c>
      <c r="X10" s="5" t="s">
        <v>64</v>
      </c>
      <c r="Y10" s="5" t="s">
        <v>64</v>
      </c>
      <c r="Z10" s="5" t="s">
        <v>64</v>
      </c>
      <c r="AA10" s="5" t="s">
        <v>64</v>
      </c>
      <c r="AB10" s="5" t="s">
        <v>64</v>
      </c>
      <c r="AC10" s="5" t="s">
        <v>64</v>
      </c>
      <c r="AD10" s="5" t="s">
        <v>64</v>
      </c>
      <c r="AE10" s="5" t="s">
        <v>64</v>
      </c>
      <c r="AF10" s="5" t="s">
        <v>64</v>
      </c>
      <c r="AG10" s="5" t="s">
        <v>64</v>
      </c>
      <c r="AH10" s="5" t="s">
        <v>64</v>
      </c>
      <c r="AI10" s="5" t="s">
        <v>64</v>
      </c>
      <c r="AJ10" s="5">
        <v>14629000</v>
      </c>
      <c r="AK10" s="5">
        <v>14629000</v>
      </c>
      <c r="AL10" s="5">
        <v>0</v>
      </c>
      <c r="AM10" s="5">
        <v>144655</v>
      </c>
      <c r="AN10" s="5">
        <v>975356.57</v>
      </c>
      <c r="AO10" s="5">
        <v>217151.06</v>
      </c>
      <c r="AP10" s="5" t="s">
        <v>64</v>
      </c>
      <c r="AQ10" s="5">
        <v>3313436.59</v>
      </c>
      <c r="AR10" s="5" t="s">
        <v>64</v>
      </c>
      <c r="AS10" s="5">
        <v>6.5536999999999998E-2</v>
      </c>
      <c r="AT10" s="5" t="s">
        <v>64</v>
      </c>
      <c r="AU10" s="5" t="s">
        <v>64</v>
      </c>
      <c r="AV10" s="5">
        <v>14629000</v>
      </c>
      <c r="AW10" s="5">
        <v>309597</v>
      </c>
      <c r="AX10" s="5">
        <v>924183</v>
      </c>
      <c r="AY10" s="6">
        <v>1</v>
      </c>
    </row>
    <row r="11" spans="1:51" x14ac:dyDescent="0.3">
      <c r="A11" s="4" t="s">
        <v>97</v>
      </c>
      <c r="B11" s="5" t="s">
        <v>64</v>
      </c>
      <c r="C11" s="5" t="s">
        <v>64</v>
      </c>
      <c r="D11" s="5" t="s">
        <v>64</v>
      </c>
      <c r="E11" s="5" t="s">
        <v>64</v>
      </c>
      <c r="F11" s="5" t="s">
        <v>64</v>
      </c>
      <c r="G11" s="5" t="s">
        <v>64</v>
      </c>
      <c r="H11" s="5" t="s">
        <v>64</v>
      </c>
      <c r="I11" s="5" t="s">
        <v>64</v>
      </c>
      <c r="J11" s="5" t="s">
        <v>64</v>
      </c>
      <c r="K11" s="5" t="s">
        <v>64</v>
      </c>
      <c r="L11" s="5" t="s">
        <v>64</v>
      </c>
      <c r="M11" s="5" t="s">
        <v>64</v>
      </c>
      <c r="N11" s="5" t="s">
        <v>64</v>
      </c>
      <c r="O11" s="5" t="s">
        <v>64</v>
      </c>
      <c r="P11" s="5" t="s">
        <v>64</v>
      </c>
      <c r="Q11" s="5" t="s">
        <v>64</v>
      </c>
      <c r="R11" s="5" t="s">
        <v>64</v>
      </c>
      <c r="S11" s="5" t="s">
        <v>64</v>
      </c>
      <c r="T11" s="5" t="s">
        <v>64</v>
      </c>
      <c r="U11" s="5" t="s">
        <v>64</v>
      </c>
      <c r="V11" s="5" t="s">
        <v>64</v>
      </c>
      <c r="W11" s="5" t="s">
        <v>64</v>
      </c>
      <c r="X11" s="5" t="s">
        <v>64</v>
      </c>
      <c r="Y11" s="5" t="s">
        <v>64</v>
      </c>
      <c r="Z11" s="5" t="s">
        <v>64</v>
      </c>
      <c r="AA11" s="5" t="s">
        <v>64</v>
      </c>
      <c r="AB11" s="5" t="s">
        <v>64</v>
      </c>
      <c r="AC11" s="5" t="s">
        <v>64</v>
      </c>
      <c r="AD11" s="5" t="s">
        <v>64</v>
      </c>
      <c r="AE11" s="5" t="s">
        <v>64</v>
      </c>
      <c r="AF11" s="5" t="s">
        <v>64</v>
      </c>
      <c r="AG11" s="5" t="s">
        <v>64</v>
      </c>
      <c r="AH11" s="5" t="s">
        <v>64</v>
      </c>
      <c r="AI11" s="5" t="s">
        <v>64</v>
      </c>
      <c r="AJ11" s="5">
        <v>11465000</v>
      </c>
      <c r="AK11" s="5">
        <v>11465000</v>
      </c>
      <c r="AL11" s="5">
        <v>0</v>
      </c>
      <c r="AM11" s="5">
        <v>149847</v>
      </c>
      <c r="AN11" s="5">
        <v>978344</v>
      </c>
      <c r="AO11" s="5">
        <v>222448.65</v>
      </c>
      <c r="AP11" s="5" t="s">
        <v>64</v>
      </c>
      <c r="AQ11" s="5">
        <v>3261608.89</v>
      </c>
      <c r="AR11" s="5" t="s">
        <v>64</v>
      </c>
      <c r="AS11" s="5">
        <v>6.8201999999999999E-2</v>
      </c>
      <c r="AT11" s="5" t="s">
        <v>64</v>
      </c>
      <c r="AU11" s="5" t="s">
        <v>64</v>
      </c>
      <c r="AV11" s="5">
        <v>11465000</v>
      </c>
      <c r="AW11" s="5">
        <v>315467</v>
      </c>
      <c r="AX11" s="5">
        <v>939539</v>
      </c>
      <c r="AY11" s="6">
        <v>1</v>
      </c>
    </row>
    <row r="12" spans="1:51" x14ac:dyDescent="0.3">
      <c r="A12" s="4" t="s">
        <v>98</v>
      </c>
      <c r="B12" s="5" t="s">
        <v>64</v>
      </c>
      <c r="C12" s="5" t="s">
        <v>64</v>
      </c>
      <c r="D12" s="5" t="s">
        <v>64</v>
      </c>
      <c r="E12" s="5" t="s">
        <v>64</v>
      </c>
      <c r="F12" s="5" t="s">
        <v>64</v>
      </c>
      <c r="G12" s="5" t="s">
        <v>64</v>
      </c>
      <c r="H12" s="5" t="s">
        <v>64</v>
      </c>
      <c r="I12" s="5" t="s">
        <v>64</v>
      </c>
      <c r="J12" s="5" t="s">
        <v>64</v>
      </c>
      <c r="K12" s="5" t="s">
        <v>64</v>
      </c>
      <c r="L12" s="5" t="s">
        <v>64</v>
      </c>
      <c r="M12" s="5" t="s">
        <v>64</v>
      </c>
      <c r="N12" s="5" t="s">
        <v>64</v>
      </c>
      <c r="O12" s="5" t="s">
        <v>64</v>
      </c>
      <c r="P12" s="5" t="s">
        <v>64</v>
      </c>
      <c r="Q12" s="5" t="s">
        <v>64</v>
      </c>
      <c r="R12" s="5" t="s">
        <v>64</v>
      </c>
      <c r="S12" s="5" t="s">
        <v>64</v>
      </c>
      <c r="T12" s="5" t="s">
        <v>64</v>
      </c>
      <c r="U12" s="5" t="s">
        <v>64</v>
      </c>
      <c r="V12" s="5" t="s">
        <v>64</v>
      </c>
      <c r="W12" s="5" t="s">
        <v>64</v>
      </c>
      <c r="X12" s="5" t="s">
        <v>64</v>
      </c>
      <c r="Y12" s="5" t="s">
        <v>64</v>
      </c>
      <c r="Z12" s="5" t="s">
        <v>64</v>
      </c>
      <c r="AA12" s="5" t="s">
        <v>64</v>
      </c>
      <c r="AB12" s="5" t="s">
        <v>64</v>
      </c>
      <c r="AC12" s="5" t="s">
        <v>64</v>
      </c>
      <c r="AD12" s="5" t="s">
        <v>64</v>
      </c>
      <c r="AE12" s="5" t="s">
        <v>64</v>
      </c>
      <c r="AF12" s="5" t="s">
        <v>64</v>
      </c>
      <c r="AG12" s="5" t="s">
        <v>64</v>
      </c>
      <c r="AH12" s="5" t="s">
        <v>64</v>
      </c>
      <c r="AI12" s="5" t="s">
        <v>64</v>
      </c>
      <c r="AJ12" s="5">
        <v>13800000</v>
      </c>
      <c r="AK12" s="5">
        <v>13800000</v>
      </c>
      <c r="AL12" s="5">
        <v>0</v>
      </c>
      <c r="AM12" s="5">
        <v>113892</v>
      </c>
      <c r="AN12" s="5">
        <v>808260.29</v>
      </c>
      <c r="AO12" s="5">
        <v>214106.08</v>
      </c>
      <c r="AP12" s="5" t="s">
        <v>64</v>
      </c>
      <c r="AQ12" s="5">
        <v>3029042.05</v>
      </c>
      <c r="AR12" s="5" t="s">
        <v>64</v>
      </c>
      <c r="AS12" s="5">
        <v>7.0683999999999997E-2</v>
      </c>
      <c r="AT12" s="5" t="s">
        <v>64</v>
      </c>
      <c r="AU12" s="5" t="s">
        <v>64</v>
      </c>
      <c r="AV12" s="5">
        <v>13800000</v>
      </c>
      <c r="AW12" s="5">
        <v>301488</v>
      </c>
      <c r="AX12" s="5">
        <v>902994</v>
      </c>
      <c r="AY12" s="6">
        <v>1</v>
      </c>
    </row>
    <row r="13" spans="1:51" x14ac:dyDescent="0.3">
      <c r="A13" s="4" t="s">
        <v>99</v>
      </c>
      <c r="B13" s="5" t="s">
        <v>64</v>
      </c>
      <c r="C13" s="5" t="s">
        <v>64</v>
      </c>
      <c r="D13" s="5" t="s">
        <v>64</v>
      </c>
      <c r="E13" s="5" t="s">
        <v>64</v>
      </c>
      <c r="F13" s="5" t="s">
        <v>64</v>
      </c>
      <c r="G13" s="5" t="s">
        <v>64</v>
      </c>
      <c r="H13" s="5" t="s">
        <v>64</v>
      </c>
      <c r="I13" s="5" t="s">
        <v>64</v>
      </c>
      <c r="J13" s="5" t="s">
        <v>64</v>
      </c>
      <c r="K13" s="5" t="s">
        <v>64</v>
      </c>
      <c r="L13" s="5" t="s">
        <v>64</v>
      </c>
      <c r="M13" s="5" t="s">
        <v>64</v>
      </c>
      <c r="N13" s="5" t="s">
        <v>64</v>
      </c>
      <c r="O13" s="5" t="s">
        <v>64</v>
      </c>
      <c r="P13" s="5" t="s">
        <v>64</v>
      </c>
      <c r="Q13" s="5" t="s">
        <v>64</v>
      </c>
      <c r="R13" s="5" t="s">
        <v>64</v>
      </c>
      <c r="S13" s="5" t="s">
        <v>64</v>
      </c>
      <c r="T13" s="5" t="s">
        <v>64</v>
      </c>
      <c r="U13" s="5" t="s">
        <v>64</v>
      </c>
      <c r="V13" s="5" t="s">
        <v>64</v>
      </c>
      <c r="W13" s="5" t="s">
        <v>64</v>
      </c>
      <c r="X13" s="5" t="s">
        <v>64</v>
      </c>
      <c r="Y13" s="5" t="s">
        <v>64</v>
      </c>
      <c r="Z13" s="5" t="s">
        <v>64</v>
      </c>
      <c r="AA13" s="5" t="s">
        <v>64</v>
      </c>
      <c r="AB13" s="5" t="s">
        <v>64</v>
      </c>
      <c r="AC13" s="5" t="s">
        <v>64</v>
      </c>
      <c r="AD13" s="5" t="s">
        <v>64</v>
      </c>
      <c r="AE13" s="5" t="s">
        <v>64</v>
      </c>
      <c r="AF13" s="5" t="s">
        <v>64</v>
      </c>
      <c r="AG13" s="5" t="s">
        <v>64</v>
      </c>
      <c r="AH13" s="5" t="s">
        <v>64</v>
      </c>
      <c r="AI13" s="5" t="s">
        <v>64</v>
      </c>
      <c r="AJ13" s="5">
        <v>19394000</v>
      </c>
      <c r="AK13" s="5">
        <v>19394000</v>
      </c>
      <c r="AL13" s="5">
        <v>0</v>
      </c>
      <c r="AM13" s="5">
        <v>82516</v>
      </c>
      <c r="AN13" s="5">
        <v>764288</v>
      </c>
      <c r="AO13" s="5">
        <v>233026.67</v>
      </c>
      <c r="AP13" s="5" t="s">
        <v>64</v>
      </c>
      <c r="AQ13" s="5">
        <v>3254195.94</v>
      </c>
      <c r="AR13" s="5" t="s">
        <v>64</v>
      </c>
      <c r="AS13" s="5">
        <v>7.1608000000000005E-2</v>
      </c>
      <c r="AT13" s="5" t="s">
        <v>64</v>
      </c>
      <c r="AU13" s="5" t="s">
        <v>64</v>
      </c>
      <c r="AV13" s="5">
        <v>19394000</v>
      </c>
      <c r="AW13" s="5">
        <v>333118</v>
      </c>
      <c r="AX13" s="5">
        <v>996544</v>
      </c>
      <c r="AY13" s="6">
        <v>1</v>
      </c>
    </row>
    <row r="14" spans="1:51" x14ac:dyDescent="0.3">
      <c r="A14" s="4" t="s">
        <v>100</v>
      </c>
      <c r="B14" s="5" t="s">
        <v>64</v>
      </c>
      <c r="C14" s="5" t="s">
        <v>64</v>
      </c>
      <c r="D14" s="5" t="s">
        <v>64</v>
      </c>
      <c r="E14" s="5" t="s">
        <v>64</v>
      </c>
      <c r="F14" s="5" t="s">
        <v>64</v>
      </c>
      <c r="G14" s="5" t="s">
        <v>64</v>
      </c>
      <c r="H14" s="5" t="s">
        <v>64</v>
      </c>
      <c r="I14" s="5" t="s">
        <v>64</v>
      </c>
      <c r="J14" s="5" t="s">
        <v>64</v>
      </c>
      <c r="K14" s="5" t="s">
        <v>64</v>
      </c>
      <c r="L14" s="5" t="s">
        <v>64</v>
      </c>
      <c r="M14" s="5" t="s">
        <v>64</v>
      </c>
      <c r="N14" s="5" t="s">
        <v>64</v>
      </c>
      <c r="O14" s="5" t="s">
        <v>64</v>
      </c>
      <c r="P14" s="5" t="s">
        <v>64</v>
      </c>
      <c r="Q14" s="5" t="s">
        <v>64</v>
      </c>
      <c r="R14" s="5" t="s">
        <v>64</v>
      </c>
      <c r="S14" s="5" t="s">
        <v>64</v>
      </c>
      <c r="T14" s="5" t="s">
        <v>64</v>
      </c>
      <c r="U14" s="5" t="s">
        <v>64</v>
      </c>
      <c r="V14" s="5" t="s">
        <v>64</v>
      </c>
      <c r="W14" s="5" t="s">
        <v>64</v>
      </c>
      <c r="X14" s="5" t="s">
        <v>64</v>
      </c>
      <c r="Y14" s="5" t="s">
        <v>64</v>
      </c>
      <c r="Z14" s="5" t="s">
        <v>64</v>
      </c>
      <c r="AA14" s="5" t="s">
        <v>64</v>
      </c>
      <c r="AB14" s="5" t="s">
        <v>64</v>
      </c>
      <c r="AC14" s="5" t="s">
        <v>64</v>
      </c>
      <c r="AD14" s="5" t="s">
        <v>64</v>
      </c>
      <c r="AE14" s="5" t="s">
        <v>64</v>
      </c>
      <c r="AF14" s="5" t="s">
        <v>64</v>
      </c>
      <c r="AG14" s="5" t="s">
        <v>64</v>
      </c>
      <c r="AH14" s="5" t="s">
        <v>64</v>
      </c>
      <c r="AI14" s="5" t="s">
        <v>64</v>
      </c>
      <c r="AJ14" s="5">
        <v>3406365.23</v>
      </c>
      <c r="AK14" s="5">
        <v>3406365.23</v>
      </c>
      <c r="AL14" s="5">
        <v>0</v>
      </c>
      <c r="AM14" s="5">
        <v>82713</v>
      </c>
      <c r="AN14" s="5">
        <v>841612</v>
      </c>
      <c r="AO14" s="5">
        <v>227572.11</v>
      </c>
      <c r="AP14" s="5" t="s">
        <v>64</v>
      </c>
      <c r="AQ14" s="5">
        <v>3167360.32</v>
      </c>
      <c r="AR14" s="5" t="s">
        <v>64</v>
      </c>
      <c r="AS14" s="5">
        <v>7.1848999999999996E-2</v>
      </c>
      <c r="AT14" s="5" t="s">
        <v>64</v>
      </c>
      <c r="AU14" s="5" t="s">
        <v>64</v>
      </c>
      <c r="AV14" s="5">
        <v>3406365.23</v>
      </c>
      <c r="AW14" s="5">
        <v>335141</v>
      </c>
      <c r="AX14" s="5">
        <v>947105</v>
      </c>
      <c r="AY14" s="6">
        <v>1</v>
      </c>
    </row>
    <row r="15" spans="1:51" x14ac:dyDescent="0.3">
      <c r="A15" s="4" t="s">
        <v>101</v>
      </c>
      <c r="B15" s="5" t="s">
        <v>64</v>
      </c>
      <c r="C15" s="5" t="s">
        <v>64</v>
      </c>
      <c r="D15" s="5" t="s">
        <v>64</v>
      </c>
      <c r="E15" s="5" t="s">
        <v>64</v>
      </c>
      <c r="F15" s="5" t="s">
        <v>64</v>
      </c>
      <c r="G15" s="5" t="s">
        <v>64</v>
      </c>
      <c r="H15" s="5" t="s">
        <v>64</v>
      </c>
      <c r="I15" s="5" t="s">
        <v>64</v>
      </c>
      <c r="J15" s="5" t="s">
        <v>64</v>
      </c>
      <c r="K15" s="5" t="s">
        <v>64</v>
      </c>
      <c r="L15" s="5" t="s">
        <v>64</v>
      </c>
      <c r="M15" s="5" t="s">
        <v>64</v>
      </c>
      <c r="N15" s="5" t="s">
        <v>64</v>
      </c>
      <c r="O15" s="5" t="s">
        <v>64</v>
      </c>
      <c r="P15" s="5" t="s">
        <v>64</v>
      </c>
      <c r="Q15" s="5" t="s">
        <v>64</v>
      </c>
      <c r="R15" s="5" t="s">
        <v>64</v>
      </c>
      <c r="S15" s="5" t="s">
        <v>64</v>
      </c>
      <c r="T15" s="5" t="s">
        <v>64</v>
      </c>
      <c r="U15" s="5" t="s">
        <v>64</v>
      </c>
      <c r="V15" s="5" t="s">
        <v>64</v>
      </c>
      <c r="W15" s="5" t="s">
        <v>64</v>
      </c>
      <c r="X15" s="5" t="s">
        <v>64</v>
      </c>
      <c r="Y15" s="5" t="s">
        <v>64</v>
      </c>
      <c r="Z15" s="5" t="s">
        <v>64</v>
      </c>
      <c r="AA15" s="5" t="s">
        <v>64</v>
      </c>
      <c r="AB15" s="5" t="s">
        <v>64</v>
      </c>
      <c r="AC15" s="5" t="s">
        <v>64</v>
      </c>
      <c r="AD15" s="5" t="s">
        <v>64</v>
      </c>
      <c r="AE15" s="5" t="s">
        <v>64</v>
      </c>
      <c r="AF15" s="5" t="s">
        <v>64</v>
      </c>
      <c r="AG15" s="5" t="s">
        <v>64</v>
      </c>
      <c r="AH15" s="5" t="s">
        <v>64</v>
      </c>
      <c r="AI15" s="5" t="s">
        <v>64</v>
      </c>
      <c r="AJ15" s="5">
        <v>9114699.25</v>
      </c>
      <c r="AK15" s="5">
        <v>9114699.25</v>
      </c>
      <c r="AL15" s="5">
        <v>0</v>
      </c>
      <c r="AM15" s="5">
        <v>90345</v>
      </c>
      <c r="AN15" s="5">
        <v>803591.14</v>
      </c>
      <c r="AO15" s="5">
        <v>215323.95</v>
      </c>
      <c r="AP15" s="5" t="s">
        <v>64</v>
      </c>
      <c r="AQ15" s="5">
        <v>3042506.24</v>
      </c>
      <c r="AR15" s="5" t="s">
        <v>64</v>
      </c>
      <c r="AS15" s="5">
        <v>7.0772000000000002E-2</v>
      </c>
      <c r="AT15" s="5" t="s">
        <v>64</v>
      </c>
      <c r="AU15" s="5" t="s">
        <v>64</v>
      </c>
      <c r="AV15" s="5">
        <v>9114699.25</v>
      </c>
      <c r="AW15" s="5">
        <v>317239</v>
      </c>
      <c r="AX15" s="5">
        <v>882574</v>
      </c>
      <c r="AY15" s="6">
        <v>1</v>
      </c>
    </row>
    <row r="16" spans="1:51" x14ac:dyDescent="0.3">
      <c r="A16" s="4" t="s">
        <v>102</v>
      </c>
      <c r="B16" s="5" t="s">
        <v>64</v>
      </c>
      <c r="C16" s="5" t="s">
        <v>64</v>
      </c>
      <c r="D16" s="5" t="s">
        <v>64</v>
      </c>
      <c r="E16" s="5" t="s">
        <v>64</v>
      </c>
      <c r="F16" s="5" t="s">
        <v>64</v>
      </c>
      <c r="G16" s="5" t="s">
        <v>64</v>
      </c>
      <c r="H16" s="5" t="s">
        <v>64</v>
      </c>
      <c r="I16" s="5" t="s">
        <v>64</v>
      </c>
      <c r="J16" s="5" t="s">
        <v>64</v>
      </c>
      <c r="K16" s="5" t="s">
        <v>64</v>
      </c>
      <c r="L16" s="5" t="s">
        <v>64</v>
      </c>
      <c r="M16" s="5" t="s">
        <v>64</v>
      </c>
      <c r="N16" s="5" t="s">
        <v>64</v>
      </c>
      <c r="O16" s="5" t="s">
        <v>64</v>
      </c>
      <c r="P16" s="5" t="s">
        <v>64</v>
      </c>
      <c r="Q16" s="5" t="s">
        <v>64</v>
      </c>
      <c r="R16" s="5" t="s">
        <v>64</v>
      </c>
      <c r="S16" s="5" t="s">
        <v>64</v>
      </c>
      <c r="T16" s="5" t="s">
        <v>64</v>
      </c>
      <c r="U16" s="5" t="s">
        <v>64</v>
      </c>
      <c r="V16" s="5" t="s">
        <v>64</v>
      </c>
      <c r="W16" s="5" t="s">
        <v>64</v>
      </c>
      <c r="X16" s="5" t="s">
        <v>64</v>
      </c>
      <c r="Y16" s="5" t="s">
        <v>64</v>
      </c>
      <c r="Z16" s="5" t="s">
        <v>64</v>
      </c>
      <c r="AA16" s="5" t="s">
        <v>64</v>
      </c>
      <c r="AB16" s="5" t="s">
        <v>64</v>
      </c>
      <c r="AC16" s="5" t="s">
        <v>64</v>
      </c>
      <c r="AD16" s="5" t="s">
        <v>64</v>
      </c>
      <c r="AE16" s="5" t="s">
        <v>64</v>
      </c>
      <c r="AF16" s="5" t="s">
        <v>64</v>
      </c>
      <c r="AG16" s="5" t="s">
        <v>64</v>
      </c>
      <c r="AH16" s="5" t="s">
        <v>64</v>
      </c>
      <c r="AI16" s="5" t="s">
        <v>64</v>
      </c>
      <c r="AJ16" s="5">
        <v>14886554.73</v>
      </c>
      <c r="AK16" s="5">
        <v>14886554.73</v>
      </c>
      <c r="AL16" s="5">
        <v>0</v>
      </c>
      <c r="AM16" s="5">
        <v>111302</v>
      </c>
      <c r="AN16" s="5">
        <v>917462.57</v>
      </c>
      <c r="AO16" s="5">
        <v>251674.4</v>
      </c>
      <c r="AP16" s="5" t="s">
        <v>64</v>
      </c>
      <c r="AQ16" s="5">
        <v>3527909.01</v>
      </c>
      <c r="AR16" s="5" t="s">
        <v>64</v>
      </c>
      <c r="AS16" s="5">
        <v>7.1337999999999999E-2</v>
      </c>
      <c r="AT16" s="5" t="s">
        <v>64</v>
      </c>
      <c r="AU16" s="5" t="s">
        <v>64</v>
      </c>
      <c r="AV16" s="5">
        <v>14886554.73</v>
      </c>
      <c r="AW16" s="5">
        <v>366047</v>
      </c>
      <c r="AX16" s="5">
        <v>1019390</v>
      </c>
      <c r="AY16" s="6">
        <v>1</v>
      </c>
    </row>
    <row r="17" spans="1:51" x14ac:dyDescent="0.3">
      <c r="A17" s="4" t="s">
        <v>103</v>
      </c>
      <c r="B17" s="5" t="s">
        <v>64</v>
      </c>
      <c r="C17" s="5" t="s">
        <v>64</v>
      </c>
      <c r="D17" s="5" t="s">
        <v>64</v>
      </c>
      <c r="E17" s="5" t="s">
        <v>64</v>
      </c>
      <c r="F17" s="5" t="s">
        <v>64</v>
      </c>
      <c r="G17" s="5" t="s">
        <v>64</v>
      </c>
      <c r="H17" s="5" t="s">
        <v>64</v>
      </c>
      <c r="I17" s="5" t="s">
        <v>64</v>
      </c>
      <c r="J17" s="5" t="s">
        <v>64</v>
      </c>
      <c r="K17" s="5" t="s">
        <v>64</v>
      </c>
      <c r="L17" s="5" t="s">
        <v>64</v>
      </c>
      <c r="M17" s="5" t="s">
        <v>64</v>
      </c>
      <c r="N17" s="5" t="s">
        <v>64</v>
      </c>
      <c r="O17" s="5" t="s">
        <v>64</v>
      </c>
      <c r="P17" s="5" t="s">
        <v>64</v>
      </c>
      <c r="Q17" s="5" t="s">
        <v>64</v>
      </c>
      <c r="R17" s="5" t="s">
        <v>64</v>
      </c>
      <c r="S17" s="5" t="s">
        <v>64</v>
      </c>
      <c r="T17" s="5" t="s">
        <v>64</v>
      </c>
      <c r="U17" s="5" t="s">
        <v>64</v>
      </c>
      <c r="V17" s="5" t="s">
        <v>64</v>
      </c>
      <c r="W17" s="5" t="s">
        <v>64</v>
      </c>
      <c r="X17" s="5" t="s">
        <v>64</v>
      </c>
      <c r="Y17" s="5" t="s">
        <v>64</v>
      </c>
      <c r="Z17" s="5" t="s">
        <v>64</v>
      </c>
      <c r="AA17" s="5" t="s">
        <v>64</v>
      </c>
      <c r="AB17" s="5" t="s">
        <v>64</v>
      </c>
      <c r="AC17" s="5" t="s">
        <v>64</v>
      </c>
      <c r="AD17" s="5" t="s">
        <v>64</v>
      </c>
      <c r="AE17" s="5" t="s">
        <v>64</v>
      </c>
      <c r="AF17" s="5" t="s">
        <v>64</v>
      </c>
      <c r="AG17" s="5" t="s">
        <v>64</v>
      </c>
      <c r="AH17" s="5" t="s">
        <v>64</v>
      </c>
      <c r="AI17" s="5" t="s">
        <v>64</v>
      </c>
      <c r="AJ17" s="5">
        <v>836784.36</v>
      </c>
      <c r="AK17" s="5">
        <v>836784.36</v>
      </c>
      <c r="AL17" s="5">
        <v>0</v>
      </c>
      <c r="AM17" s="5">
        <v>120776</v>
      </c>
      <c r="AN17" s="5">
        <v>913202</v>
      </c>
      <c r="AO17" s="5">
        <v>232995.29</v>
      </c>
      <c r="AP17" s="5" t="s">
        <v>64</v>
      </c>
      <c r="AQ17" s="5">
        <v>3252845.98</v>
      </c>
      <c r="AR17" s="5" t="s">
        <v>64</v>
      </c>
      <c r="AS17" s="5">
        <v>7.1627999999999997E-2</v>
      </c>
      <c r="AT17" s="5" t="s">
        <v>64</v>
      </c>
      <c r="AU17" s="5" t="s">
        <v>64</v>
      </c>
      <c r="AV17" s="5">
        <v>836784.36</v>
      </c>
      <c r="AW17" s="5">
        <v>339675</v>
      </c>
      <c r="AX17" s="5">
        <v>976401</v>
      </c>
      <c r="AY17" s="6">
        <v>1</v>
      </c>
    </row>
    <row r="18" spans="1:51" x14ac:dyDescent="0.3">
      <c r="A18" s="4" t="s">
        <v>104</v>
      </c>
      <c r="B18" s="5" t="s">
        <v>64</v>
      </c>
      <c r="C18" s="5" t="s">
        <v>64</v>
      </c>
      <c r="D18" s="5" t="s">
        <v>64</v>
      </c>
      <c r="E18" s="5" t="s">
        <v>64</v>
      </c>
      <c r="F18" s="5" t="s">
        <v>64</v>
      </c>
      <c r="G18" s="5" t="s">
        <v>64</v>
      </c>
      <c r="H18" s="5" t="s">
        <v>64</v>
      </c>
      <c r="I18" s="5" t="s">
        <v>64</v>
      </c>
      <c r="J18" s="5" t="s">
        <v>64</v>
      </c>
      <c r="K18" s="5" t="s">
        <v>64</v>
      </c>
      <c r="L18" s="5" t="s">
        <v>64</v>
      </c>
      <c r="M18" s="5" t="s">
        <v>64</v>
      </c>
      <c r="N18" s="5" t="s">
        <v>64</v>
      </c>
      <c r="O18" s="5" t="s">
        <v>64</v>
      </c>
      <c r="P18" s="5" t="s">
        <v>64</v>
      </c>
      <c r="Q18" s="5" t="s">
        <v>64</v>
      </c>
      <c r="R18" s="5" t="s">
        <v>64</v>
      </c>
      <c r="S18" s="5" t="s">
        <v>64</v>
      </c>
      <c r="T18" s="5" t="s">
        <v>64</v>
      </c>
      <c r="U18" s="5" t="s">
        <v>64</v>
      </c>
      <c r="V18" s="5" t="s">
        <v>64</v>
      </c>
      <c r="W18" s="5" t="s">
        <v>64</v>
      </c>
      <c r="X18" s="5" t="s">
        <v>64</v>
      </c>
      <c r="Y18" s="5" t="s">
        <v>64</v>
      </c>
      <c r="Z18" s="5" t="s">
        <v>64</v>
      </c>
      <c r="AA18" s="5" t="s">
        <v>64</v>
      </c>
      <c r="AB18" s="5" t="s">
        <v>64</v>
      </c>
      <c r="AC18" s="5" t="s">
        <v>64</v>
      </c>
      <c r="AD18" s="5" t="s">
        <v>64</v>
      </c>
      <c r="AE18" s="5" t="s">
        <v>64</v>
      </c>
      <c r="AF18" s="5" t="s">
        <v>64</v>
      </c>
      <c r="AG18" s="5" t="s">
        <v>64</v>
      </c>
      <c r="AH18" s="5" t="s">
        <v>64</v>
      </c>
      <c r="AI18" s="5" t="s">
        <v>64</v>
      </c>
      <c r="AJ18" s="5">
        <v>8962548.6199999992</v>
      </c>
      <c r="AK18" s="5">
        <v>8962548.6199999992</v>
      </c>
      <c r="AL18" s="5">
        <v>0</v>
      </c>
      <c r="AM18" s="5">
        <v>113012</v>
      </c>
      <c r="AN18" s="5">
        <v>807084.86</v>
      </c>
      <c r="AO18" s="5">
        <v>223720.27</v>
      </c>
      <c r="AP18" s="5" t="s">
        <v>64</v>
      </c>
      <c r="AQ18" s="5">
        <v>3133154.81</v>
      </c>
      <c r="AR18" s="5" t="s">
        <v>64</v>
      </c>
      <c r="AS18" s="5">
        <v>7.1403999999999995E-2</v>
      </c>
      <c r="AT18" s="5" t="s">
        <v>64</v>
      </c>
      <c r="AU18" s="5" t="s">
        <v>64</v>
      </c>
      <c r="AV18" s="5">
        <v>8962548.6199999992</v>
      </c>
      <c r="AW18" s="5">
        <v>323038</v>
      </c>
      <c r="AX18" s="5">
        <v>965132</v>
      </c>
      <c r="AY18" s="6">
        <v>1</v>
      </c>
    </row>
    <row r="19" spans="1:51" x14ac:dyDescent="0.3">
      <c r="A19" s="4" t="s">
        <v>105</v>
      </c>
      <c r="B19" s="5" t="s">
        <v>64</v>
      </c>
      <c r="C19" s="5" t="s">
        <v>64</v>
      </c>
      <c r="D19" s="5" t="s">
        <v>64</v>
      </c>
      <c r="E19" s="5" t="s">
        <v>64</v>
      </c>
      <c r="F19" s="5" t="s">
        <v>64</v>
      </c>
      <c r="G19" s="5" t="s">
        <v>64</v>
      </c>
      <c r="H19" s="5" t="s">
        <v>64</v>
      </c>
      <c r="I19" s="5" t="s">
        <v>64</v>
      </c>
      <c r="J19" s="5" t="s">
        <v>64</v>
      </c>
      <c r="K19" s="5" t="s">
        <v>64</v>
      </c>
      <c r="L19" s="5" t="s">
        <v>64</v>
      </c>
      <c r="M19" s="5" t="s">
        <v>64</v>
      </c>
      <c r="N19" s="5" t="s">
        <v>64</v>
      </c>
      <c r="O19" s="5" t="s">
        <v>64</v>
      </c>
      <c r="P19" s="5" t="s">
        <v>64</v>
      </c>
      <c r="Q19" s="5" t="s">
        <v>64</v>
      </c>
      <c r="R19" s="5" t="s">
        <v>64</v>
      </c>
      <c r="S19" s="5" t="s">
        <v>64</v>
      </c>
      <c r="T19" s="5" t="s">
        <v>64</v>
      </c>
      <c r="U19" s="5" t="s">
        <v>64</v>
      </c>
      <c r="V19" s="5" t="s">
        <v>64</v>
      </c>
      <c r="W19" s="5" t="s">
        <v>64</v>
      </c>
      <c r="X19" s="5" t="s">
        <v>64</v>
      </c>
      <c r="Y19" s="5" t="s">
        <v>64</v>
      </c>
      <c r="Z19" s="5" t="s">
        <v>64</v>
      </c>
      <c r="AA19" s="5" t="s">
        <v>64</v>
      </c>
      <c r="AB19" s="5" t="s">
        <v>64</v>
      </c>
      <c r="AC19" s="5" t="s">
        <v>64</v>
      </c>
      <c r="AD19" s="5" t="s">
        <v>64</v>
      </c>
      <c r="AE19" s="5" t="s">
        <v>64</v>
      </c>
      <c r="AF19" s="5" t="s">
        <v>64</v>
      </c>
      <c r="AG19" s="5" t="s">
        <v>64</v>
      </c>
      <c r="AH19" s="5" t="s">
        <v>64</v>
      </c>
      <c r="AI19" s="5" t="s">
        <v>64</v>
      </c>
      <c r="AJ19" s="5">
        <v>15905245.77</v>
      </c>
      <c r="AK19" s="5">
        <v>15905245.77</v>
      </c>
      <c r="AL19" s="5">
        <v>0</v>
      </c>
      <c r="AM19" s="5">
        <v>119263</v>
      </c>
      <c r="AN19" s="5">
        <v>910264.29</v>
      </c>
      <c r="AO19" s="5">
        <v>241237.33</v>
      </c>
      <c r="AP19" s="5" t="s">
        <v>64</v>
      </c>
      <c r="AQ19" s="5">
        <v>3378065.79</v>
      </c>
      <c r="AR19" s="5" t="s">
        <v>64</v>
      </c>
      <c r="AS19" s="5">
        <v>7.1413000000000004E-2</v>
      </c>
      <c r="AT19" s="5" t="s">
        <v>64</v>
      </c>
      <c r="AU19" s="5" t="s">
        <v>64</v>
      </c>
      <c r="AV19" s="5">
        <v>15905245.77</v>
      </c>
      <c r="AW19" s="5">
        <v>348733</v>
      </c>
      <c r="AX19" s="5">
        <v>1032468</v>
      </c>
      <c r="AY19" s="6">
        <v>1</v>
      </c>
    </row>
    <row r="20" spans="1:51" x14ac:dyDescent="0.3">
      <c r="A20" s="4" t="s">
        <v>106</v>
      </c>
      <c r="B20" s="5" t="s">
        <v>64</v>
      </c>
      <c r="C20" s="5" t="s">
        <v>64</v>
      </c>
      <c r="D20" s="5" t="s">
        <v>64</v>
      </c>
      <c r="E20" s="5" t="s">
        <v>64</v>
      </c>
      <c r="F20" s="5" t="s">
        <v>64</v>
      </c>
      <c r="G20" s="5" t="s">
        <v>64</v>
      </c>
      <c r="H20" s="5" t="s">
        <v>64</v>
      </c>
      <c r="I20" s="5" t="s">
        <v>64</v>
      </c>
      <c r="J20" s="5" t="s">
        <v>64</v>
      </c>
      <c r="K20" s="5" t="s">
        <v>64</v>
      </c>
      <c r="L20" s="5" t="s">
        <v>64</v>
      </c>
      <c r="M20" s="5" t="s">
        <v>64</v>
      </c>
      <c r="N20" s="5" t="s">
        <v>64</v>
      </c>
      <c r="O20" s="5" t="s">
        <v>64</v>
      </c>
      <c r="P20" s="5" t="s">
        <v>64</v>
      </c>
      <c r="Q20" s="5" t="s">
        <v>64</v>
      </c>
      <c r="R20" s="5" t="s">
        <v>64</v>
      </c>
      <c r="S20" s="5" t="s">
        <v>64</v>
      </c>
      <c r="T20" s="5" t="s">
        <v>64</v>
      </c>
      <c r="U20" s="5" t="s">
        <v>64</v>
      </c>
      <c r="V20" s="5" t="s">
        <v>64</v>
      </c>
      <c r="W20" s="5" t="s">
        <v>64</v>
      </c>
      <c r="X20" s="5" t="s">
        <v>64</v>
      </c>
      <c r="Y20" s="5" t="s">
        <v>64</v>
      </c>
      <c r="Z20" s="5" t="s">
        <v>64</v>
      </c>
      <c r="AA20" s="5" t="s">
        <v>64</v>
      </c>
      <c r="AB20" s="5" t="s">
        <v>64</v>
      </c>
      <c r="AC20" s="5" t="s">
        <v>64</v>
      </c>
      <c r="AD20" s="5" t="s">
        <v>64</v>
      </c>
      <c r="AE20" s="5" t="s">
        <v>64</v>
      </c>
      <c r="AF20" s="5" t="s">
        <v>64</v>
      </c>
      <c r="AG20" s="5" t="s">
        <v>64</v>
      </c>
      <c r="AH20" s="5" t="s">
        <v>64</v>
      </c>
      <c r="AI20" s="5" t="s">
        <v>64</v>
      </c>
      <c r="AJ20" s="5">
        <v>13848902.109999999</v>
      </c>
      <c r="AK20" s="5">
        <v>13848902.109999999</v>
      </c>
      <c r="AL20" s="5">
        <v>0</v>
      </c>
      <c r="AM20" s="5">
        <v>109349</v>
      </c>
      <c r="AN20" s="5">
        <v>867824.86</v>
      </c>
      <c r="AO20" s="5">
        <v>235523.57</v>
      </c>
      <c r="AP20" s="5" t="s">
        <v>64</v>
      </c>
      <c r="AQ20" s="5">
        <v>3444280.36</v>
      </c>
      <c r="AR20" s="5" t="s">
        <v>64</v>
      </c>
      <c r="AS20" s="5">
        <v>6.8380999999999997E-2</v>
      </c>
      <c r="AT20" s="5" t="s">
        <v>64</v>
      </c>
      <c r="AU20" s="5" t="s">
        <v>64</v>
      </c>
      <c r="AV20" s="5">
        <v>13848902.109999999</v>
      </c>
      <c r="AW20" s="5">
        <v>339975</v>
      </c>
      <c r="AX20" s="5">
        <v>1013648</v>
      </c>
      <c r="AY20" s="6">
        <v>1</v>
      </c>
    </row>
    <row r="21" spans="1:51" x14ac:dyDescent="0.3">
      <c r="A21" s="4" t="s">
        <v>107</v>
      </c>
      <c r="B21" s="5" t="s">
        <v>64</v>
      </c>
      <c r="C21" s="5" t="s">
        <v>64</v>
      </c>
      <c r="D21" s="5" t="s">
        <v>64</v>
      </c>
      <c r="E21" s="5" t="s">
        <v>64</v>
      </c>
      <c r="F21" s="5" t="s">
        <v>64</v>
      </c>
      <c r="G21" s="5" t="s">
        <v>64</v>
      </c>
      <c r="H21" s="5" t="s">
        <v>64</v>
      </c>
      <c r="I21" s="5" t="s">
        <v>64</v>
      </c>
      <c r="J21" s="5" t="s">
        <v>64</v>
      </c>
      <c r="K21" s="5" t="s">
        <v>64</v>
      </c>
      <c r="L21" s="5" t="s">
        <v>64</v>
      </c>
      <c r="M21" s="5" t="s">
        <v>64</v>
      </c>
      <c r="N21" s="5" t="s">
        <v>64</v>
      </c>
      <c r="O21" s="5" t="s">
        <v>64</v>
      </c>
      <c r="P21" s="5" t="s">
        <v>64</v>
      </c>
      <c r="Q21" s="5" t="s">
        <v>64</v>
      </c>
      <c r="R21" s="5" t="s">
        <v>64</v>
      </c>
      <c r="S21" s="5" t="s">
        <v>64</v>
      </c>
      <c r="T21" s="5" t="s">
        <v>64</v>
      </c>
      <c r="U21" s="5" t="s">
        <v>64</v>
      </c>
      <c r="V21" s="5" t="s">
        <v>64</v>
      </c>
      <c r="W21" s="5" t="s">
        <v>64</v>
      </c>
      <c r="X21" s="5" t="s">
        <v>64</v>
      </c>
      <c r="Y21" s="5" t="s">
        <v>64</v>
      </c>
      <c r="Z21" s="5" t="s">
        <v>64</v>
      </c>
      <c r="AA21" s="5" t="s">
        <v>64</v>
      </c>
      <c r="AB21" s="5" t="s">
        <v>64</v>
      </c>
      <c r="AC21" s="5" t="s">
        <v>64</v>
      </c>
      <c r="AD21" s="5" t="s">
        <v>64</v>
      </c>
      <c r="AE21" s="5" t="s">
        <v>64</v>
      </c>
      <c r="AF21" s="5" t="s">
        <v>64</v>
      </c>
      <c r="AG21" s="5" t="s">
        <v>64</v>
      </c>
      <c r="AH21" s="5" t="s">
        <v>64</v>
      </c>
      <c r="AI21" s="5" t="s">
        <v>64</v>
      </c>
      <c r="AJ21" s="5">
        <v>12818174.43</v>
      </c>
      <c r="AK21" s="5">
        <v>12818174.43</v>
      </c>
      <c r="AL21" s="5">
        <v>0</v>
      </c>
      <c r="AM21" s="5">
        <v>105054</v>
      </c>
      <c r="AN21" s="5">
        <v>844218</v>
      </c>
      <c r="AO21" s="5">
        <v>237618.21</v>
      </c>
      <c r="AP21" s="5" t="s">
        <v>64</v>
      </c>
      <c r="AQ21" s="5">
        <v>3791730.83</v>
      </c>
      <c r="AR21" s="5" t="s">
        <v>64</v>
      </c>
      <c r="AS21" s="5">
        <v>6.2667E-2</v>
      </c>
      <c r="AT21" s="5" t="s">
        <v>64</v>
      </c>
      <c r="AU21" s="5" t="s">
        <v>64</v>
      </c>
      <c r="AV21" s="5">
        <v>12818174.43</v>
      </c>
      <c r="AW21" s="5">
        <v>341926</v>
      </c>
      <c r="AX21" s="5">
        <v>1021550</v>
      </c>
      <c r="AY21" s="6">
        <v>1</v>
      </c>
    </row>
    <row r="22" spans="1:51" x14ac:dyDescent="0.3">
      <c r="A22" s="4" t="s">
        <v>108</v>
      </c>
      <c r="B22" s="5" t="s">
        <v>64</v>
      </c>
      <c r="C22" s="5" t="s">
        <v>64</v>
      </c>
      <c r="D22" s="5" t="s">
        <v>64</v>
      </c>
      <c r="E22" s="5" t="s">
        <v>64</v>
      </c>
      <c r="F22" s="5" t="s">
        <v>64</v>
      </c>
      <c r="G22" s="5" t="s">
        <v>64</v>
      </c>
      <c r="H22" s="5" t="s">
        <v>64</v>
      </c>
      <c r="I22" s="5" t="s">
        <v>64</v>
      </c>
      <c r="J22" s="5" t="s">
        <v>64</v>
      </c>
      <c r="K22" s="5" t="s">
        <v>64</v>
      </c>
      <c r="L22" s="5" t="s">
        <v>64</v>
      </c>
      <c r="M22" s="5" t="s">
        <v>64</v>
      </c>
      <c r="N22" s="5" t="s">
        <v>64</v>
      </c>
      <c r="O22" s="5" t="s">
        <v>64</v>
      </c>
      <c r="P22" s="5" t="s">
        <v>64</v>
      </c>
      <c r="Q22" s="5" t="s">
        <v>64</v>
      </c>
      <c r="R22" s="5" t="s">
        <v>64</v>
      </c>
      <c r="S22" s="5" t="s">
        <v>64</v>
      </c>
      <c r="T22" s="5" t="s">
        <v>64</v>
      </c>
      <c r="U22" s="5" t="s">
        <v>64</v>
      </c>
      <c r="V22" s="5" t="s">
        <v>64</v>
      </c>
      <c r="W22" s="5" t="s">
        <v>64</v>
      </c>
      <c r="X22" s="5" t="s">
        <v>64</v>
      </c>
      <c r="Y22" s="5" t="s">
        <v>64</v>
      </c>
      <c r="Z22" s="5" t="s">
        <v>64</v>
      </c>
      <c r="AA22" s="5" t="s">
        <v>64</v>
      </c>
      <c r="AB22" s="5" t="s">
        <v>64</v>
      </c>
      <c r="AC22" s="5" t="s">
        <v>64</v>
      </c>
      <c r="AD22" s="5" t="s">
        <v>64</v>
      </c>
      <c r="AE22" s="5" t="s">
        <v>64</v>
      </c>
      <c r="AF22" s="5" t="s">
        <v>64</v>
      </c>
      <c r="AG22" s="5" t="s">
        <v>64</v>
      </c>
      <c r="AH22" s="5" t="s">
        <v>64</v>
      </c>
      <c r="AI22" s="5" t="s">
        <v>64</v>
      </c>
      <c r="AJ22" s="5">
        <v>16445268.07</v>
      </c>
      <c r="AK22" s="5">
        <v>16445268.07</v>
      </c>
      <c r="AL22" s="5">
        <v>0</v>
      </c>
      <c r="AM22" s="5">
        <v>123389</v>
      </c>
      <c r="AN22" s="5">
        <v>930798.29</v>
      </c>
      <c r="AO22" s="5">
        <v>233732.4</v>
      </c>
      <c r="AP22" s="5" t="s">
        <v>64</v>
      </c>
      <c r="AQ22" s="5">
        <v>3566341.34</v>
      </c>
      <c r="AR22" s="5" t="s">
        <v>64</v>
      </c>
      <c r="AS22" s="5">
        <v>6.5537999999999999E-2</v>
      </c>
      <c r="AT22" s="5" t="s">
        <v>64</v>
      </c>
      <c r="AU22" s="5" t="s">
        <v>64</v>
      </c>
      <c r="AV22" s="5">
        <v>16445268.07</v>
      </c>
      <c r="AW22" s="5">
        <v>339123</v>
      </c>
      <c r="AX22" s="5">
        <v>1004868</v>
      </c>
      <c r="AY22" s="6">
        <v>1</v>
      </c>
    </row>
    <row r="23" spans="1:51" x14ac:dyDescent="0.3">
      <c r="A23" s="4" t="s">
        <v>109</v>
      </c>
      <c r="B23" s="5" t="s">
        <v>64</v>
      </c>
      <c r="C23" s="5" t="s">
        <v>64</v>
      </c>
      <c r="D23" s="5" t="s">
        <v>64</v>
      </c>
      <c r="E23" s="5" t="s">
        <v>64</v>
      </c>
      <c r="F23" s="5" t="s">
        <v>64</v>
      </c>
      <c r="G23" s="5" t="s">
        <v>64</v>
      </c>
      <c r="H23" s="5" t="s">
        <v>64</v>
      </c>
      <c r="I23" s="5" t="s">
        <v>64</v>
      </c>
      <c r="J23" s="5" t="s">
        <v>64</v>
      </c>
      <c r="K23" s="5" t="s">
        <v>64</v>
      </c>
      <c r="L23" s="5" t="s">
        <v>64</v>
      </c>
      <c r="M23" s="5" t="s">
        <v>64</v>
      </c>
      <c r="N23" s="5" t="s">
        <v>64</v>
      </c>
      <c r="O23" s="5" t="s">
        <v>64</v>
      </c>
      <c r="P23" s="5" t="s">
        <v>64</v>
      </c>
      <c r="Q23" s="5" t="s">
        <v>64</v>
      </c>
      <c r="R23" s="5" t="s">
        <v>64</v>
      </c>
      <c r="S23" s="5" t="s">
        <v>64</v>
      </c>
      <c r="T23" s="5" t="s">
        <v>64</v>
      </c>
      <c r="U23" s="5" t="s">
        <v>64</v>
      </c>
      <c r="V23" s="5" t="s">
        <v>64</v>
      </c>
      <c r="W23" s="5" t="s">
        <v>64</v>
      </c>
      <c r="X23" s="5" t="s">
        <v>64</v>
      </c>
      <c r="Y23" s="5" t="s">
        <v>64</v>
      </c>
      <c r="Z23" s="5" t="s">
        <v>64</v>
      </c>
      <c r="AA23" s="5" t="s">
        <v>64</v>
      </c>
      <c r="AB23" s="5" t="s">
        <v>64</v>
      </c>
      <c r="AC23" s="5" t="s">
        <v>64</v>
      </c>
      <c r="AD23" s="5" t="s">
        <v>64</v>
      </c>
      <c r="AE23" s="5" t="s">
        <v>64</v>
      </c>
      <c r="AF23" s="5" t="s">
        <v>64</v>
      </c>
      <c r="AG23" s="5" t="s">
        <v>64</v>
      </c>
      <c r="AH23" s="5" t="s">
        <v>64</v>
      </c>
      <c r="AI23" s="5" t="s">
        <v>64</v>
      </c>
      <c r="AJ23" s="5">
        <v>8877069.8300000001</v>
      </c>
      <c r="AK23" s="5">
        <v>8877069.8300000001</v>
      </c>
      <c r="AL23" s="5">
        <v>0</v>
      </c>
      <c r="AM23" s="5">
        <v>122708</v>
      </c>
      <c r="AN23" s="5">
        <v>997131.71</v>
      </c>
      <c r="AO23" s="5">
        <v>236280.57</v>
      </c>
      <c r="AP23" s="5" t="s">
        <v>64</v>
      </c>
      <c r="AQ23" s="5">
        <v>3445564.45</v>
      </c>
      <c r="AR23" s="5" t="s">
        <v>64</v>
      </c>
      <c r="AS23" s="5">
        <v>6.8574999999999997E-2</v>
      </c>
      <c r="AT23" s="5" t="s">
        <v>64</v>
      </c>
      <c r="AU23" s="5" t="s">
        <v>64</v>
      </c>
      <c r="AV23" s="5">
        <v>8877069.8300000001</v>
      </c>
      <c r="AW23" s="5">
        <v>341827</v>
      </c>
      <c r="AX23" s="5">
        <v>1011256</v>
      </c>
      <c r="AY23" s="6">
        <v>1</v>
      </c>
    </row>
    <row r="24" spans="1:51" x14ac:dyDescent="0.3">
      <c r="A24" s="4" t="s">
        <v>110</v>
      </c>
      <c r="B24" s="5" t="s">
        <v>64</v>
      </c>
      <c r="C24" s="5" t="s">
        <v>64</v>
      </c>
      <c r="D24" s="5" t="s">
        <v>64</v>
      </c>
      <c r="E24" s="5" t="s">
        <v>64</v>
      </c>
      <c r="F24" s="5" t="s">
        <v>64</v>
      </c>
      <c r="G24" s="5" t="s">
        <v>64</v>
      </c>
      <c r="H24" s="5" t="s">
        <v>64</v>
      </c>
      <c r="I24" s="5" t="s">
        <v>64</v>
      </c>
      <c r="J24" s="5" t="s">
        <v>64</v>
      </c>
      <c r="K24" s="5" t="s">
        <v>64</v>
      </c>
      <c r="L24" s="5" t="s">
        <v>64</v>
      </c>
      <c r="M24" s="5" t="s">
        <v>64</v>
      </c>
      <c r="N24" s="5" t="s">
        <v>64</v>
      </c>
      <c r="O24" s="5" t="s">
        <v>64</v>
      </c>
      <c r="P24" s="5" t="s">
        <v>64</v>
      </c>
      <c r="Q24" s="5" t="s">
        <v>64</v>
      </c>
      <c r="R24" s="5" t="s">
        <v>64</v>
      </c>
      <c r="S24" s="5" t="s">
        <v>64</v>
      </c>
      <c r="T24" s="5" t="s">
        <v>64</v>
      </c>
      <c r="U24" s="5" t="s">
        <v>64</v>
      </c>
      <c r="V24" s="5" t="s">
        <v>64</v>
      </c>
      <c r="W24" s="5" t="s">
        <v>64</v>
      </c>
      <c r="X24" s="5" t="s">
        <v>64</v>
      </c>
      <c r="Y24" s="5" t="s">
        <v>64</v>
      </c>
      <c r="Z24" s="5" t="s">
        <v>64</v>
      </c>
      <c r="AA24" s="5" t="s">
        <v>64</v>
      </c>
      <c r="AB24" s="5" t="s">
        <v>64</v>
      </c>
      <c r="AC24" s="5" t="s">
        <v>64</v>
      </c>
      <c r="AD24" s="5" t="s">
        <v>64</v>
      </c>
      <c r="AE24" s="5" t="s">
        <v>64</v>
      </c>
      <c r="AF24" s="5" t="s">
        <v>64</v>
      </c>
      <c r="AG24" s="5" t="s">
        <v>64</v>
      </c>
      <c r="AH24" s="5" t="s">
        <v>64</v>
      </c>
      <c r="AI24" s="5" t="s">
        <v>64</v>
      </c>
      <c r="AJ24" s="5">
        <v>10525586.26</v>
      </c>
      <c r="AK24" s="5">
        <v>10525586.26</v>
      </c>
      <c r="AL24" s="5">
        <v>0</v>
      </c>
      <c r="AM24" s="5">
        <v>112190</v>
      </c>
      <c r="AN24" s="5">
        <v>920255.71</v>
      </c>
      <c r="AO24" s="5">
        <v>240871.52</v>
      </c>
      <c r="AP24" s="5" t="s">
        <v>64</v>
      </c>
      <c r="AQ24" s="5">
        <v>3345264.66</v>
      </c>
      <c r="AR24" s="5" t="s">
        <v>64</v>
      </c>
      <c r="AS24" s="5">
        <v>7.2003999999999999E-2</v>
      </c>
      <c r="AT24" s="5" t="s">
        <v>64</v>
      </c>
      <c r="AU24" s="5" t="s">
        <v>64</v>
      </c>
      <c r="AV24" s="5">
        <v>10525586.26</v>
      </c>
      <c r="AW24" s="5">
        <v>347328</v>
      </c>
      <c r="AX24" s="5">
        <v>1024053</v>
      </c>
      <c r="AY24" s="6">
        <v>1</v>
      </c>
    </row>
    <row r="25" spans="1:51" x14ac:dyDescent="0.3">
      <c r="A25" s="4" t="s">
        <v>111</v>
      </c>
      <c r="B25" s="5" t="s">
        <v>64</v>
      </c>
      <c r="C25" s="5" t="s">
        <v>64</v>
      </c>
      <c r="D25" s="5" t="s">
        <v>64</v>
      </c>
      <c r="E25" s="5" t="s">
        <v>64</v>
      </c>
      <c r="F25" s="5" t="s">
        <v>64</v>
      </c>
      <c r="G25" s="5" t="s">
        <v>64</v>
      </c>
      <c r="H25" s="5" t="s">
        <v>64</v>
      </c>
      <c r="I25" s="5" t="s">
        <v>64</v>
      </c>
      <c r="J25" s="5" t="s">
        <v>64</v>
      </c>
      <c r="K25" s="5" t="s">
        <v>64</v>
      </c>
      <c r="L25" s="5" t="s">
        <v>64</v>
      </c>
      <c r="M25" s="5" t="s">
        <v>64</v>
      </c>
      <c r="N25" s="5" t="s">
        <v>64</v>
      </c>
      <c r="O25" s="5" t="s">
        <v>64</v>
      </c>
      <c r="P25" s="5" t="s">
        <v>64</v>
      </c>
      <c r="Q25" s="5" t="s">
        <v>64</v>
      </c>
      <c r="R25" s="5" t="s">
        <v>64</v>
      </c>
      <c r="S25" s="5" t="s">
        <v>64</v>
      </c>
      <c r="T25" s="5" t="s">
        <v>64</v>
      </c>
      <c r="U25" s="5" t="s">
        <v>64</v>
      </c>
      <c r="V25" s="5" t="s">
        <v>64</v>
      </c>
      <c r="W25" s="5" t="s">
        <v>64</v>
      </c>
      <c r="X25" s="5" t="s">
        <v>64</v>
      </c>
      <c r="Y25" s="5" t="s">
        <v>64</v>
      </c>
      <c r="Z25" s="5" t="s">
        <v>64</v>
      </c>
      <c r="AA25" s="5" t="s">
        <v>64</v>
      </c>
      <c r="AB25" s="5" t="s">
        <v>64</v>
      </c>
      <c r="AC25" s="5" t="s">
        <v>64</v>
      </c>
      <c r="AD25" s="5" t="s">
        <v>64</v>
      </c>
      <c r="AE25" s="5" t="s">
        <v>64</v>
      </c>
      <c r="AF25" s="5" t="s">
        <v>64</v>
      </c>
      <c r="AG25" s="5" t="s">
        <v>64</v>
      </c>
      <c r="AH25" s="5" t="s">
        <v>64</v>
      </c>
      <c r="AI25" s="5" t="s">
        <v>64</v>
      </c>
      <c r="AJ25" s="5">
        <v>14988697.51</v>
      </c>
      <c r="AK25" s="5">
        <v>14988697.51</v>
      </c>
      <c r="AL25" s="5">
        <v>0</v>
      </c>
      <c r="AM25" s="5">
        <v>80021</v>
      </c>
      <c r="AN25" s="5">
        <v>724974.29</v>
      </c>
      <c r="AO25" s="5">
        <v>249952.37</v>
      </c>
      <c r="AP25" s="5" t="s">
        <v>64</v>
      </c>
      <c r="AQ25" s="5">
        <v>3297323.43</v>
      </c>
      <c r="AR25" s="5" t="s">
        <v>64</v>
      </c>
      <c r="AS25" s="5">
        <v>7.5804999999999997E-2</v>
      </c>
      <c r="AT25" s="5" t="s">
        <v>64</v>
      </c>
      <c r="AU25" s="5" t="s">
        <v>64</v>
      </c>
      <c r="AV25" s="5">
        <v>14988697.51</v>
      </c>
      <c r="AW25" s="5">
        <v>359301</v>
      </c>
      <c r="AX25" s="5">
        <v>1062298</v>
      </c>
      <c r="AY25" s="6">
        <v>1</v>
      </c>
    </row>
    <row r="26" spans="1:51" x14ac:dyDescent="0.3">
      <c r="A26" s="4" t="s">
        <v>51</v>
      </c>
      <c r="B26" s="5">
        <v>3037355</v>
      </c>
      <c r="C26" s="5">
        <v>3310309</v>
      </c>
      <c r="D26" s="5">
        <v>239784</v>
      </c>
      <c r="E26" s="5">
        <v>0</v>
      </c>
      <c r="F26" s="5">
        <v>72700</v>
      </c>
      <c r="G26" s="5">
        <v>1602814</v>
      </c>
      <c r="H26" s="5">
        <v>0</v>
      </c>
      <c r="I26" s="5">
        <v>1000000</v>
      </c>
      <c r="J26" s="5">
        <v>925101</v>
      </c>
      <c r="K26" s="5">
        <v>2111321</v>
      </c>
      <c r="L26" s="5">
        <v>2510400</v>
      </c>
      <c r="M26" s="5">
        <v>799908</v>
      </c>
      <c r="N26" s="5">
        <v>0</v>
      </c>
      <c r="O26" s="5">
        <v>192809</v>
      </c>
      <c r="P26" s="5">
        <v>245129</v>
      </c>
      <c r="Q26" s="5">
        <v>1357685</v>
      </c>
      <c r="R26" s="5">
        <v>0</v>
      </c>
      <c r="S26" s="5">
        <v>0</v>
      </c>
      <c r="T26" s="5">
        <v>933</v>
      </c>
      <c r="U26" s="5">
        <v>0</v>
      </c>
      <c r="V26" s="5">
        <v>46975</v>
      </c>
      <c r="W26" s="5">
        <v>0</v>
      </c>
      <c r="X26" s="5">
        <v>0</v>
      </c>
      <c r="Y26" s="5">
        <v>0</v>
      </c>
      <c r="Z26" s="5">
        <v>0</v>
      </c>
      <c r="AA26" s="5">
        <v>0</v>
      </c>
      <c r="AB26" s="5">
        <v>0</v>
      </c>
      <c r="AC26" s="5">
        <v>0</v>
      </c>
      <c r="AD26" s="5">
        <v>0</v>
      </c>
      <c r="AE26" s="5">
        <v>72700</v>
      </c>
      <c r="AF26" s="5">
        <v>0</v>
      </c>
      <c r="AG26" s="5">
        <v>0</v>
      </c>
      <c r="AH26" s="5">
        <v>0</v>
      </c>
      <c r="AI26" s="5">
        <v>1000000</v>
      </c>
      <c r="AJ26" s="5">
        <v>0</v>
      </c>
      <c r="AK26" s="5">
        <v>0</v>
      </c>
      <c r="AL26" s="5">
        <v>1120608</v>
      </c>
      <c r="AM26" s="5">
        <v>108708</v>
      </c>
      <c r="AN26" s="5">
        <v>994135.43</v>
      </c>
      <c r="AO26" s="5">
        <v>252251.55</v>
      </c>
      <c r="AP26" s="5">
        <v>741159.27</v>
      </c>
      <c r="AQ26" s="5">
        <v>3382999.12</v>
      </c>
      <c r="AR26" s="5">
        <v>9270113.6500000004</v>
      </c>
      <c r="AS26" s="5">
        <v>7.4564000000000005E-2</v>
      </c>
      <c r="AT26" s="5">
        <v>7.9950999999999994E-2</v>
      </c>
      <c r="AU26" s="5">
        <v>8142353</v>
      </c>
      <c r="AV26" s="5">
        <v>9262961</v>
      </c>
      <c r="AW26" s="5">
        <v>376189</v>
      </c>
      <c r="AX26" s="5">
        <v>1065780</v>
      </c>
      <c r="AY26" s="6">
        <v>0</v>
      </c>
    </row>
    <row r="27" spans="1:51" x14ac:dyDescent="0.3">
      <c r="A27" s="4" t="s">
        <v>52</v>
      </c>
      <c r="B27" s="5">
        <v>2727413</v>
      </c>
      <c r="C27" s="5">
        <v>4673542</v>
      </c>
      <c r="D27" s="5">
        <v>1284043</v>
      </c>
      <c r="E27" s="5">
        <v>0</v>
      </c>
      <c r="F27" s="5">
        <v>521650</v>
      </c>
      <c r="G27" s="5">
        <v>1381288</v>
      </c>
      <c r="H27" s="5">
        <v>0</v>
      </c>
      <c r="I27" s="5">
        <v>70000</v>
      </c>
      <c r="J27" s="5">
        <v>163484</v>
      </c>
      <c r="K27" s="5">
        <v>2238925</v>
      </c>
      <c r="L27" s="5">
        <v>3825895</v>
      </c>
      <c r="M27" s="5">
        <v>667836</v>
      </c>
      <c r="N27" s="5">
        <v>0</v>
      </c>
      <c r="O27" s="5">
        <v>1131740</v>
      </c>
      <c r="P27" s="5">
        <v>149000</v>
      </c>
      <c r="Q27" s="5">
        <v>1232288</v>
      </c>
      <c r="R27" s="5">
        <v>0</v>
      </c>
      <c r="S27" s="5">
        <v>179810</v>
      </c>
      <c r="T27" s="5">
        <v>325004</v>
      </c>
      <c r="U27" s="5">
        <v>33761</v>
      </c>
      <c r="V27" s="5">
        <v>118542</v>
      </c>
      <c r="W27" s="5">
        <v>0</v>
      </c>
      <c r="X27" s="5">
        <v>0</v>
      </c>
      <c r="Y27" s="5">
        <v>0</v>
      </c>
      <c r="Z27" s="5">
        <v>0</v>
      </c>
      <c r="AA27" s="5">
        <v>0</v>
      </c>
      <c r="AB27" s="5">
        <v>22617</v>
      </c>
      <c r="AC27" s="5">
        <v>0</v>
      </c>
      <c r="AD27" s="5">
        <v>0</v>
      </c>
      <c r="AE27" s="5">
        <v>499033</v>
      </c>
      <c r="AF27" s="5">
        <v>0</v>
      </c>
      <c r="AG27" s="5">
        <v>0</v>
      </c>
      <c r="AH27" s="5">
        <v>0</v>
      </c>
      <c r="AI27" s="5">
        <v>70000</v>
      </c>
      <c r="AJ27" s="5">
        <v>0</v>
      </c>
      <c r="AK27" s="5">
        <v>0</v>
      </c>
      <c r="AL27" s="5">
        <v>1248767</v>
      </c>
      <c r="AM27" s="5">
        <v>116475</v>
      </c>
      <c r="AN27" s="5">
        <v>901308.86</v>
      </c>
      <c r="AO27" s="5">
        <v>235198.68</v>
      </c>
      <c r="AP27" s="5">
        <v>680841.51</v>
      </c>
      <c r="AQ27" s="5">
        <v>3433033.04</v>
      </c>
      <c r="AR27" s="5">
        <v>8604062.9900000002</v>
      </c>
      <c r="AS27" s="5">
        <v>6.8510000000000001E-2</v>
      </c>
      <c r="AT27" s="5">
        <v>7.9130000000000006E-2</v>
      </c>
      <c r="AU27" s="5">
        <v>9409168</v>
      </c>
      <c r="AV27" s="5">
        <v>10657935</v>
      </c>
      <c r="AW27" s="5">
        <v>353056</v>
      </c>
      <c r="AX27" s="5">
        <v>980731</v>
      </c>
      <c r="AY27" s="6">
        <v>0</v>
      </c>
    </row>
    <row r="28" spans="1:51" x14ac:dyDescent="0.3">
      <c r="A28" s="4" t="s">
        <v>53</v>
      </c>
      <c r="B28" s="5">
        <v>2762099</v>
      </c>
      <c r="C28" s="5">
        <v>6955970</v>
      </c>
      <c r="D28" s="5">
        <v>692719</v>
      </c>
      <c r="E28" s="5">
        <v>0</v>
      </c>
      <c r="F28" s="5">
        <v>652498</v>
      </c>
      <c r="G28" s="5">
        <v>1897862</v>
      </c>
      <c r="H28" s="5">
        <v>0</v>
      </c>
      <c r="I28" s="5">
        <v>419074</v>
      </c>
      <c r="J28" s="5">
        <v>263541</v>
      </c>
      <c r="K28" s="5">
        <v>2059407</v>
      </c>
      <c r="L28" s="5">
        <v>5746804</v>
      </c>
      <c r="M28" s="5">
        <v>825743</v>
      </c>
      <c r="N28" s="5">
        <v>0</v>
      </c>
      <c r="O28" s="5">
        <v>570285</v>
      </c>
      <c r="P28" s="5">
        <v>664796</v>
      </c>
      <c r="Q28" s="5">
        <v>1233066</v>
      </c>
      <c r="R28" s="5">
        <v>0</v>
      </c>
      <c r="S28" s="5">
        <v>383423</v>
      </c>
      <c r="T28" s="5">
        <v>439151</v>
      </c>
      <c r="U28" s="5">
        <v>8117</v>
      </c>
      <c r="V28" s="5">
        <v>114317</v>
      </c>
      <c r="W28" s="5">
        <v>0</v>
      </c>
      <c r="X28" s="5">
        <v>0</v>
      </c>
      <c r="Y28" s="5">
        <v>0</v>
      </c>
      <c r="Z28" s="5">
        <v>0</v>
      </c>
      <c r="AA28" s="5">
        <v>0</v>
      </c>
      <c r="AB28" s="5">
        <v>41899</v>
      </c>
      <c r="AC28" s="5">
        <v>0</v>
      </c>
      <c r="AD28" s="5">
        <v>0</v>
      </c>
      <c r="AE28" s="5">
        <v>610598</v>
      </c>
      <c r="AF28" s="5">
        <v>0</v>
      </c>
      <c r="AG28" s="5">
        <v>0</v>
      </c>
      <c r="AH28" s="5">
        <v>0</v>
      </c>
      <c r="AI28" s="5">
        <v>419074</v>
      </c>
      <c r="AJ28" s="5">
        <v>0</v>
      </c>
      <c r="AK28" s="5">
        <v>0</v>
      </c>
      <c r="AL28" s="5">
        <v>2016579</v>
      </c>
      <c r="AM28" s="5">
        <v>117772</v>
      </c>
      <c r="AN28" s="5">
        <v>916250</v>
      </c>
      <c r="AO28" s="5">
        <v>274540.3</v>
      </c>
      <c r="AP28" s="5">
        <v>781507.05</v>
      </c>
      <c r="AQ28" s="5">
        <v>3713224.7</v>
      </c>
      <c r="AR28" s="5">
        <v>9726253.7799999993</v>
      </c>
      <c r="AS28" s="5">
        <v>7.3936000000000002E-2</v>
      </c>
      <c r="AT28" s="5">
        <v>8.0350000000000005E-2</v>
      </c>
      <c r="AU28" s="5">
        <v>11363642</v>
      </c>
      <c r="AV28" s="5">
        <v>13380221</v>
      </c>
      <c r="AW28" s="5">
        <v>407551</v>
      </c>
      <c r="AX28" s="5">
        <v>1122440</v>
      </c>
      <c r="AY28" s="6">
        <v>0</v>
      </c>
    </row>
    <row r="29" spans="1:51" x14ac:dyDescent="0.3">
      <c r="A29" s="4" t="s">
        <v>54</v>
      </c>
      <c r="B29" s="5">
        <v>4532347</v>
      </c>
      <c r="C29" s="5">
        <v>2399787</v>
      </c>
      <c r="D29" s="5">
        <v>592703</v>
      </c>
      <c r="E29" s="5">
        <v>0</v>
      </c>
      <c r="F29" s="5">
        <v>500184</v>
      </c>
      <c r="G29" s="5">
        <v>1401741</v>
      </c>
      <c r="H29" s="5">
        <v>0</v>
      </c>
      <c r="I29" s="5">
        <v>1030310</v>
      </c>
      <c r="J29" s="5">
        <v>706264</v>
      </c>
      <c r="K29" s="5">
        <v>3217015</v>
      </c>
      <c r="L29" s="5">
        <v>1671716</v>
      </c>
      <c r="M29" s="5">
        <v>505380</v>
      </c>
      <c r="N29" s="5">
        <v>10995</v>
      </c>
      <c r="O29" s="5">
        <v>494203</v>
      </c>
      <c r="P29" s="5">
        <v>234594</v>
      </c>
      <c r="Q29" s="5">
        <v>1167147</v>
      </c>
      <c r="R29" s="5">
        <v>0</v>
      </c>
      <c r="S29" s="5">
        <v>222691</v>
      </c>
      <c r="T29" s="5">
        <v>609068</v>
      </c>
      <c r="U29" s="5">
        <v>0</v>
      </c>
      <c r="V29" s="5">
        <v>87505</v>
      </c>
      <c r="W29" s="5">
        <v>0</v>
      </c>
      <c r="X29" s="5">
        <v>0</v>
      </c>
      <c r="Y29" s="5">
        <v>0</v>
      </c>
      <c r="Z29" s="5">
        <v>0</v>
      </c>
      <c r="AA29" s="5">
        <v>0</v>
      </c>
      <c r="AB29" s="5">
        <v>25557</v>
      </c>
      <c r="AC29" s="5">
        <v>0</v>
      </c>
      <c r="AD29" s="5">
        <v>0</v>
      </c>
      <c r="AE29" s="5">
        <v>474627</v>
      </c>
      <c r="AF29" s="5">
        <v>0</v>
      </c>
      <c r="AG29" s="5">
        <v>0</v>
      </c>
      <c r="AH29" s="5">
        <v>0</v>
      </c>
      <c r="AI29" s="5">
        <v>1030310</v>
      </c>
      <c r="AJ29" s="5">
        <v>0</v>
      </c>
      <c r="AK29" s="5">
        <v>0</v>
      </c>
      <c r="AL29" s="5">
        <v>2460753</v>
      </c>
      <c r="AM29" s="5">
        <v>120226</v>
      </c>
      <c r="AN29" s="5">
        <v>868375.71</v>
      </c>
      <c r="AO29" s="5">
        <v>253215.05</v>
      </c>
      <c r="AP29" s="5">
        <v>739378.6</v>
      </c>
      <c r="AQ29" s="5">
        <v>3446520.28</v>
      </c>
      <c r="AR29" s="5">
        <v>9045142.4399999995</v>
      </c>
      <c r="AS29" s="5">
        <v>7.3469999999999994E-2</v>
      </c>
      <c r="AT29" s="5">
        <v>8.1742999999999996E-2</v>
      </c>
      <c r="AU29" s="5">
        <v>8007314</v>
      </c>
      <c r="AV29" s="5">
        <v>10468067</v>
      </c>
      <c r="AW29" s="5">
        <v>369053</v>
      </c>
      <c r="AX29" s="5">
        <v>1048611</v>
      </c>
      <c r="AY29" s="6">
        <v>0</v>
      </c>
    </row>
    <row r="30" spans="1:51" x14ac:dyDescent="0.3">
      <c r="A30" s="4" t="s">
        <v>55</v>
      </c>
      <c r="B30" s="5">
        <v>3394216</v>
      </c>
      <c r="C30" s="5">
        <v>1778221</v>
      </c>
      <c r="D30" s="5">
        <v>293099</v>
      </c>
      <c r="E30" s="5">
        <v>60000</v>
      </c>
      <c r="F30" s="5">
        <v>445763</v>
      </c>
      <c r="G30" s="5">
        <v>1351655</v>
      </c>
      <c r="H30" s="5">
        <v>0</v>
      </c>
      <c r="I30" s="5">
        <v>0</v>
      </c>
      <c r="J30" s="5">
        <v>887309</v>
      </c>
      <c r="K30" s="5">
        <v>1848607</v>
      </c>
      <c r="L30" s="5">
        <v>1251976</v>
      </c>
      <c r="M30" s="5">
        <v>304365</v>
      </c>
      <c r="N30" s="5">
        <v>0</v>
      </c>
      <c r="O30" s="5">
        <v>229563</v>
      </c>
      <c r="P30" s="5">
        <v>185248</v>
      </c>
      <c r="Q30" s="5">
        <v>1166407</v>
      </c>
      <c r="R30" s="5">
        <v>0</v>
      </c>
      <c r="S30" s="5">
        <v>221880</v>
      </c>
      <c r="T30" s="5">
        <v>658300</v>
      </c>
      <c r="U30" s="5">
        <v>50644</v>
      </c>
      <c r="V30" s="5">
        <v>12892</v>
      </c>
      <c r="W30" s="5">
        <v>0</v>
      </c>
      <c r="X30" s="5">
        <v>60000</v>
      </c>
      <c r="Y30" s="5">
        <v>0</v>
      </c>
      <c r="Z30" s="5">
        <v>0</v>
      </c>
      <c r="AA30" s="5">
        <v>0</v>
      </c>
      <c r="AB30" s="5">
        <v>17532</v>
      </c>
      <c r="AC30" s="5">
        <v>0</v>
      </c>
      <c r="AD30" s="5">
        <v>0</v>
      </c>
      <c r="AE30" s="5">
        <v>428231</v>
      </c>
      <c r="AF30" s="5">
        <v>0</v>
      </c>
      <c r="AG30" s="5">
        <v>0</v>
      </c>
      <c r="AH30" s="5">
        <v>0</v>
      </c>
      <c r="AI30" s="5">
        <v>0</v>
      </c>
      <c r="AJ30" s="5">
        <v>0</v>
      </c>
      <c r="AK30" s="5">
        <v>0</v>
      </c>
      <c r="AL30" s="5">
        <v>1449479</v>
      </c>
      <c r="AM30" s="5">
        <v>125578</v>
      </c>
      <c r="AN30" s="5">
        <v>854644</v>
      </c>
      <c r="AO30" s="5">
        <v>259868.46</v>
      </c>
      <c r="AP30" s="5">
        <v>770911.78</v>
      </c>
      <c r="AQ30" s="5">
        <v>3397578.28</v>
      </c>
      <c r="AR30" s="5">
        <v>9353790.5500000007</v>
      </c>
      <c r="AS30" s="5">
        <v>7.6485999999999998E-2</v>
      </c>
      <c r="AT30" s="5">
        <v>8.2417000000000004E-2</v>
      </c>
      <c r="AU30" s="5">
        <v>5873475</v>
      </c>
      <c r="AV30" s="5">
        <v>7322954</v>
      </c>
      <c r="AW30" s="5">
        <v>373708</v>
      </c>
      <c r="AX30" s="5">
        <v>1087260</v>
      </c>
      <c r="AY30" s="6">
        <v>0</v>
      </c>
    </row>
    <row r="31" spans="1:51" x14ac:dyDescent="0.3">
      <c r="A31" s="4" t="s">
        <v>56</v>
      </c>
      <c r="B31" s="5">
        <v>4138787</v>
      </c>
      <c r="C31" s="5">
        <v>2160509</v>
      </c>
      <c r="D31" s="5">
        <v>784277</v>
      </c>
      <c r="E31" s="5">
        <v>0</v>
      </c>
      <c r="F31" s="5">
        <v>387458</v>
      </c>
      <c r="G31" s="5">
        <v>1688150</v>
      </c>
      <c r="H31" s="5">
        <v>1059845</v>
      </c>
      <c r="I31" s="5">
        <v>688368</v>
      </c>
      <c r="J31" s="5">
        <v>230847</v>
      </c>
      <c r="K31" s="5">
        <v>2196130</v>
      </c>
      <c r="L31" s="5">
        <v>1353111</v>
      </c>
      <c r="M31" s="5">
        <v>527372</v>
      </c>
      <c r="N31" s="5">
        <v>0</v>
      </c>
      <c r="O31" s="5">
        <v>376221</v>
      </c>
      <c r="P31" s="5">
        <v>346753</v>
      </c>
      <c r="Q31" s="5">
        <v>1341396</v>
      </c>
      <c r="R31" s="5">
        <v>0</v>
      </c>
      <c r="S31" s="5">
        <v>280027</v>
      </c>
      <c r="T31" s="5">
        <v>1711811</v>
      </c>
      <c r="U31" s="5">
        <v>70256</v>
      </c>
      <c r="V31" s="5">
        <v>337800</v>
      </c>
      <c r="W31" s="5">
        <v>0</v>
      </c>
      <c r="X31" s="5">
        <v>0</v>
      </c>
      <c r="Y31" s="5">
        <v>0</v>
      </c>
      <c r="Z31" s="5">
        <v>1059845</v>
      </c>
      <c r="AA31" s="5">
        <v>0</v>
      </c>
      <c r="AB31" s="5">
        <v>65893</v>
      </c>
      <c r="AC31" s="5">
        <v>0</v>
      </c>
      <c r="AD31" s="5">
        <v>0</v>
      </c>
      <c r="AE31" s="5">
        <v>321565</v>
      </c>
      <c r="AF31" s="5">
        <v>0</v>
      </c>
      <c r="AG31" s="5">
        <v>0</v>
      </c>
      <c r="AH31" s="5">
        <v>0</v>
      </c>
      <c r="AI31" s="5">
        <v>688368</v>
      </c>
      <c r="AJ31" s="5">
        <v>0</v>
      </c>
      <c r="AK31" s="5">
        <v>0</v>
      </c>
      <c r="AL31" s="5">
        <v>4535565</v>
      </c>
      <c r="AM31" s="5">
        <v>118948</v>
      </c>
      <c r="AN31" s="5">
        <v>877754.57</v>
      </c>
      <c r="AO31" s="5">
        <v>267372.43</v>
      </c>
      <c r="AP31" s="5">
        <v>776527.68</v>
      </c>
      <c r="AQ31" s="5">
        <v>3365705.42</v>
      </c>
      <c r="AR31" s="5">
        <v>9316359.9700000007</v>
      </c>
      <c r="AS31" s="5">
        <v>7.9439999999999997E-2</v>
      </c>
      <c r="AT31" s="5">
        <v>8.3350999999999995E-2</v>
      </c>
      <c r="AU31" s="5">
        <v>6371830</v>
      </c>
      <c r="AV31" s="5">
        <v>10907395</v>
      </c>
      <c r="AW31" s="5">
        <v>385654</v>
      </c>
      <c r="AX31" s="5">
        <v>1110167</v>
      </c>
      <c r="AY31" s="6">
        <v>0</v>
      </c>
    </row>
    <row r="32" spans="1:51" x14ac:dyDescent="0.3">
      <c r="A32" s="4" t="s">
        <v>57</v>
      </c>
      <c r="B32" s="5">
        <v>3769196</v>
      </c>
      <c r="C32" s="5">
        <v>1978276</v>
      </c>
      <c r="D32" s="5">
        <v>1022687</v>
      </c>
      <c r="E32" s="5">
        <v>60000</v>
      </c>
      <c r="F32" s="5">
        <v>140814</v>
      </c>
      <c r="G32" s="5">
        <v>809507</v>
      </c>
      <c r="H32" s="7">
        <v>-893056</v>
      </c>
      <c r="I32" s="5">
        <v>859000</v>
      </c>
      <c r="J32" s="5">
        <v>433841</v>
      </c>
      <c r="K32" s="5">
        <v>3606112</v>
      </c>
      <c r="L32" s="5">
        <v>1310389</v>
      </c>
      <c r="M32" s="5">
        <v>403103</v>
      </c>
      <c r="N32" s="5">
        <v>0</v>
      </c>
      <c r="O32" s="5">
        <v>952384</v>
      </c>
      <c r="P32" s="5">
        <v>148474</v>
      </c>
      <c r="Q32" s="5">
        <v>661032</v>
      </c>
      <c r="R32" s="5">
        <v>0</v>
      </c>
      <c r="S32" s="5">
        <v>264784</v>
      </c>
      <c r="T32" s="7">
        <v>-270757</v>
      </c>
      <c r="U32" s="5">
        <v>63372</v>
      </c>
      <c r="V32" s="5">
        <v>6931</v>
      </c>
      <c r="W32" s="5">
        <v>0</v>
      </c>
      <c r="X32" s="5">
        <v>60000</v>
      </c>
      <c r="Y32" s="5">
        <v>0</v>
      </c>
      <c r="Z32" s="7">
        <v>-893056</v>
      </c>
      <c r="AA32" s="5">
        <v>0</v>
      </c>
      <c r="AB32" s="5">
        <v>0</v>
      </c>
      <c r="AC32" s="5">
        <v>0</v>
      </c>
      <c r="AD32" s="5">
        <v>0</v>
      </c>
      <c r="AE32" s="5">
        <v>140814</v>
      </c>
      <c r="AF32" s="5">
        <v>0</v>
      </c>
      <c r="AG32" s="5">
        <v>0</v>
      </c>
      <c r="AH32" s="5">
        <v>0</v>
      </c>
      <c r="AI32" s="5">
        <v>859000</v>
      </c>
      <c r="AJ32" s="5">
        <v>0</v>
      </c>
      <c r="AK32" s="5">
        <v>0</v>
      </c>
      <c r="AL32" s="5">
        <v>231088</v>
      </c>
      <c r="AM32" s="5">
        <v>117484</v>
      </c>
      <c r="AN32" s="5">
        <v>828296</v>
      </c>
      <c r="AO32" s="5">
        <v>254853.2</v>
      </c>
      <c r="AP32" s="5">
        <v>759732.07</v>
      </c>
      <c r="AQ32" s="5">
        <v>3118649.34</v>
      </c>
      <c r="AR32" s="5">
        <v>9015521.7100000009</v>
      </c>
      <c r="AS32" s="5">
        <v>8.1719E-2</v>
      </c>
      <c r="AT32" s="5">
        <v>8.4268999999999997E-2</v>
      </c>
      <c r="AU32" s="5">
        <v>7515335</v>
      </c>
      <c r="AV32" s="5">
        <v>7746423</v>
      </c>
      <c r="AW32" s="5">
        <v>364762</v>
      </c>
      <c r="AX32" s="5">
        <v>1072597</v>
      </c>
      <c r="AY32" s="6">
        <v>0</v>
      </c>
    </row>
    <row r="33" spans="1:51" x14ac:dyDescent="0.3">
      <c r="A33" s="4" t="s">
        <v>58</v>
      </c>
      <c r="B33" s="5">
        <v>2762568</v>
      </c>
      <c r="C33" s="5">
        <v>2339443</v>
      </c>
      <c r="D33" s="5">
        <v>460543</v>
      </c>
      <c r="E33" s="5">
        <v>0</v>
      </c>
      <c r="F33" s="5">
        <v>410386</v>
      </c>
      <c r="G33" s="5">
        <v>1298163</v>
      </c>
      <c r="H33" s="5">
        <v>2109095</v>
      </c>
      <c r="I33" s="5">
        <v>0</v>
      </c>
      <c r="J33" s="5">
        <v>589988</v>
      </c>
      <c r="K33" s="5">
        <v>1682706</v>
      </c>
      <c r="L33" s="5">
        <v>1895597</v>
      </c>
      <c r="M33" s="5">
        <v>211089</v>
      </c>
      <c r="N33" s="5">
        <v>0</v>
      </c>
      <c r="O33" s="5">
        <v>188222</v>
      </c>
      <c r="P33" s="5">
        <v>161265</v>
      </c>
      <c r="Q33" s="5">
        <v>1136898</v>
      </c>
      <c r="R33" s="5">
        <v>0</v>
      </c>
      <c r="S33" s="5">
        <v>232756</v>
      </c>
      <c r="T33" s="5">
        <v>489874</v>
      </c>
      <c r="U33" s="5">
        <v>25129</v>
      </c>
      <c r="V33" s="5">
        <v>247192</v>
      </c>
      <c r="W33" s="5">
        <v>0</v>
      </c>
      <c r="X33" s="5">
        <v>0</v>
      </c>
      <c r="Y33" s="5">
        <v>0</v>
      </c>
      <c r="Z33" s="5">
        <v>2109095</v>
      </c>
      <c r="AA33" s="5">
        <v>0</v>
      </c>
      <c r="AB33" s="5">
        <v>0</v>
      </c>
      <c r="AC33" s="5">
        <v>0</v>
      </c>
      <c r="AD33" s="5">
        <v>0</v>
      </c>
      <c r="AE33" s="5">
        <v>410386</v>
      </c>
      <c r="AF33" s="5">
        <v>0</v>
      </c>
      <c r="AG33" s="5">
        <v>0</v>
      </c>
      <c r="AH33" s="5">
        <v>0</v>
      </c>
      <c r="AI33" s="5">
        <v>0</v>
      </c>
      <c r="AJ33" s="5">
        <v>0</v>
      </c>
      <c r="AK33" s="5">
        <v>0</v>
      </c>
      <c r="AL33" s="5">
        <v>3514432</v>
      </c>
      <c r="AM33" s="5">
        <v>133299</v>
      </c>
      <c r="AN33" s="5">
        <v>877847.14</v>
      </c>
      <c r="AO33" s="5">
        <v>274848.19</v>
      </c>
      <c r="AP33" s="5">
        <v>809542.03</v>
      </c>
      <c r="AQ33" s="5">
        <v>3352323.04</v>
      </c>
      <c r="AR33" s="5">
        <v>9521159.9900000002</v>
      </c>
      <c r="AS33" s="5">
        <v>8.1987000000000004E-2</v>
      </c>
      <c r="AT33" s="5">
        <v>8.5026000000000004E-2</v>
      </c>
      <c r="AU33" s="5">
        <v>5865765</v>
      </c>
      <c r="AV33" s="5">
        <v>9380197</v>
      </c>
      <c r="AW33" s="5">
        <v>396881</v>
      </c>
      <c r="AX33" s="5">
        <v>1150916</v>
      </c>
      <c r="AY33" s="6">
        <v>0</v>
      </c>
    </row>
    <row r="34" spans="1:51" x14ac:dyDescent="0.3">
      <c r="A34" s="4" t="s">
        <v>59</v>
      </c>
      <c r="B34" s="5">
        <v>5772974</v>
      </c>
      <c r="C34" s="5">
        <v>7568981</v>
      </c>
      <c r="D34" s="5">
        <v>823356</v>
      </c>
      <c r="E34" s="5">
        <v>0</v>
      </c>
      <c r="F34" s="5">
        <v>638826</v>
      </c>
      <c r="G34" s="5">
        <v>1604925</v>
      </c>
      <c r="H34" s="7">
        <v>-46984</v>
      </c>
      <c r="I34" s="5">
        <v>70000</v>
      </c>
      <c r="J34" s="5">
        <v>363138</v>
      </c>
      <c r="K34" s="5">
        <v>4254553</v>
      </c>
      <c r="L34" s="5">
        <v>7175575</v>
      </c>
      <c r="M34" s="5">
        <v>168931</v>
      </c>
      <c r="N34" s="5">
        <v>0</v>
      </c>
      <c r="O34" s="5">
        <v>449154</v>
      </c>
      <c r="P34" s="5">
        <v>546453</v>
      </c>
      <c r="Q34" s="5">
        <v>1058472</v>
      </c>
      <c r="R34" s="5">
        <v>0</v>
      </c>
      <c r="S34" s="5">
        <v>224474</v>
      </c>
      <c r="T34" s="5">
        <v>1154267</v>
      </c>
      <c r="U34" s="5">
        <v>274575</v>
      </c>
      <c r="V34" s="5">
        <v>99626</v>
      </c>
      <c r="W34" s="5">
        <v>0</v>
      </c>
      <c r="X34" s="5">
        <v>0</v>
      </c>
      <c r="Y34" s="5">
        <v>0</v>
      </c>
      <c r="Z34" s="7">
        <v>-58321</v>
      </c>
      <c r="AA34" s="5">
        <v>11337</v>
      </c>
      <c r="AB34" s="5">
        <v>33021</v>
      </c>
      <c r="AC34" s="5">
        <v>0</v>
      </c>
      <c r="AD34" s="5">
        <v>0</v>
      </c>
      <c r="AE34" s="5">
        <v>605805</v>
      </c>
      <c r="AF34" s="5">
        <v>0</v>
      </c>
      <c r="AG34" s="5">
        <v>1017</v>
      </c>
      <c r="AH34" s="5">
        <v>0</v>
      </c>
      <c r="AI34" s="5">
        <v>70000</v>
      </c>
      <c r="AJ34" s="5">
        <v>0</v>
      </c>
      <c r="AK34" s="5">
        <v>0</v>
      </c>
      <c r="AL34" s="5">
        <v>2415801</v>
      </c>
      <c r="AM34" s="5">
        <v>133908</v>
      </c>
      <c r="AN34" s="5">
        <v>789272.29</v>
      </c>
      <c r="AO34" s="5">
        <v>266603.61</v>
      </c>
      <c r="AP34" s="5">
        <v>776801.05</v>
      </c>
      <c r="AQ34" s="5">
        <v>3211638.7</v>
      </c>
      <c r="AR34" s="5">
        <v>8999922</v>
      </c>
      <c r="AS34" s="5">
        <v>8.3012000000000002E-2</v>
      </c>
      <c r="AT34" s="5">
        <v>8.6312E-2</v>
      </c>
      <c r="AU34" s="5">
        <v>14016276</v>
      </c>
      <c r="AV34" s="5">
        <v>16432077</v>
      </c>
      <c r="AW34" s="5">
        <v>383669</v>
      </c>
      <c r="AX34" s="5">
        <v>1095770</v>
      </c>
      <c r="AY34" s="6">
        <v>0</v>
      </c>
    </row>
    <row r="35" spans="1:51" x14ac:dyDescent="0.3">
      <c r="A35" s="4" t="s">
        <v>60</v>
      </c>
      <c r="B35" s="5">
        <v>2807517</v>
      </c>
      <c r="C35" s="5">
        <v>2752674</v>
      </c>
      <c r="D35" s="5">
        <v>951013</v>
      </c>
      <c r="E35" s="7">
        <v>-2355</v>
      </c>
      <c r="F35" s="5">
        <v>447919</v>
      </c>
      <c r="G35" s="5">
        <v>1875787</v>
      </c>
      <c r="H35" s="5">
        <v>1134237</v>
      </c>
      <c r="I35" s="5">
        <v>40351</v>
      </c>
      <c r="J35" s="5">
        <v>399682</v>
      </c>
      <c r="K35" s="5">
        <v>2099717</v>
      </c>
      <c r="L35" s="5">
        <v>2309874</v>
      </c>
      <c r="M35" s="5">
        <v>219327</v>
      </c>
      <c r="N35" s="5">
        <v>0</v>
      </c>
      <c r="O35" s="5">
        <v>724739</v>
      </c>
      <c r="P35" s="5">
        <v>454465</v>
      </c>
      <c r="Q35" s="5">
        <v>1098908</v>
      </c>
      <c r="R35" s="5">
        <v>322414</v>
      </c>
      <c r="S35" s="5">
        <v>223473</v>
      </c>
      <c r="T35" s="5">
        <v>306527</v>
      </c>
      <c r="U35" s="5">
        <v>118895</v>
      </c>
      <c r="V35" s="5">
        <v>107379</v>
      </c>
      <c r="W35" s="5">
        <v>0</v>
      </c>
      <c r="X35" s="7">
        <v>-2355</v>
      </c>
      <c r="Y35" s="5">
        <v>0</v>
      </c>
      <c r="Z35" s="5">
        <v>1134237</v>
      </c>
      <c r="AA35" s="5">
        <v>0</v>
      </c>
      <c r="AB35" s="5">
        <v>2855</v>
      </c>
      <c r="AC35" s="5">
        <v>0</v>
      </c>
      <c r="AD35" s="5">
        <v>0</v>
      </c>
      <c r="AE35" s="5">
        <v>445064</v>
      </c>
      <c r="AF35" s="5">
        <v>0</v>
      </c>
      <c r="AG35" s="5">
        <v>1591</v>
      </c>
      <c r="AH35" s="5">
        <v>351</v>
      </c>
      <c r="AI35" s="5">
        <v>40000</v>
      </c>
      <c r="AJ35" s="5">
        <v>0</v>
      </c>
      <c r="AK35" s="5">
        <v>0</v>
      </c>
      <c r="AL35" s="5">
        <v>2378017</v>
      </c>
      <c r="AM35" s="5">
        <v>123567</v>
      </c>
      <c r="AN35" s="5">
        <v>638490.86</v>
      </c>
      <c r="AO35" s="5">
        <v>273520.15000000002</v>
      </c>
      <c r="AP35" s="5">
        <v>798869.21</v>
      </c>
      <c r="AQ35" s="5">
        <v>3195269.87</v>
      </c>
      <c r="AR35" s="5">
        <v>9032604.8699999992</v>
      </c>
      <c r="AS35" s="5">
        <v>8.5601999999999998E-2</v>
      </c>
      <c r="AT35" s="5">
        <v>8.8442999999999994E-2</v>
      </c>
      <c r="AU35" s="5">
        <v>7629126</v>
      </c>
      <c r="AV35" s="5">
        <v>10007143</v>
      </c>
      <c r="AW35" s="5">
        <v>390267</v>
      </c>
      <c r="AX35" s="5">
        <v>1117023</v>
      </c>
      <c r="AY35" s="6">
        <v>0</v>
      </c>
    </row>
    <row r="36" spans="1:51" x14ac:dyDescent="0.3">
      <c r="A36" s="4" t="s">
        <v>61</v>
      </c>
      <c r="B36" s="5">
        <v>3721912</v>
      </c>
      <c r="C36" s="5">
        <v>2407469</v>
      </c>
      <c r="D36" s="5">
        <v>833078</v>
      </c>
      <c r="E36" s="5">
        <v>0</v>
      </c>
      <c r="F36" s="5">
        <v>504317</v>
      </c>
      <c r="G36" s="5">
        <v>2151368</v>
      </c>
      <c r="H36" s="5">
        <v>709353</v>
      </c>
      <c r="I36" s="5">
        <v>112550</v>
      </c>
      <c r="J36" s="5">
        <v>409544</v>
      </c>
      <c r="K36" s="5">
        <v>1954071</v>
      </c>
      <c r="L36" s="5">
        <v>1807171</v>
      </c>
      <c r="M36" s="5">
        <v>358357</v>
      </c>
      <c r="N36" s="5">
        <v>0</v>
      </c>
      <c r="O36" s="5">
        <v>643290</v>
      </c>
      <c r="P36" s="5">
        <v>522170</v>
      </c>
      <c r="Q36" s="5">
        <v>677752</v>
      </c>
      <c r="R36" s="5">
        <v>951446</v>
      </c>
      <c r="S36" s="5">
        <v>241940</v>
      </c>
      <c r="T36" s="5">
        <v>1357358</v>
      </c>
      <c r="U36" s="5">
        <v>91301</v>
      </c>
      <c r="V36" s="5">
        <v>98487</v>
      </c>
      <c r="W36" s="5">
        <v>0</v>
      </c>
      <c r="X36" s="5">
        <v>0</v>
      </c>
      <c r="Y36" s="5">
        <v>0</v>
      </c>
      <c r="Z36" s="5">
        <v>709353</v>
      </c>
      <c r="AA36" s="5">
        <v>0</v>
      </c>
      <c r="AB36" s="5">
        <v>82151</v>
      </c>
      <c r="AC36" s="5">
        <v>0</v>
      </c>
      <c r="AD36" s="5">
        <v>0</v>
      </c>
      <c r="AE36" s="5">
        <v>422166</v>
      </c>
      <c r="AF36" s="5">
        <v>0</v>
      </c>
      <c r="AG36" s="5">
        <v>940</v>
      </c>
      <c r="AH36" s="5">
        <v>50</v>
      </c>
      <c r="AI36" s="5">
        <v>112500</v>
      </c>
      <c r="AJ36" s="5">
        <v>0</v>
      </c>
      <c r="AK36" s="5">
        <v>0</v>
      </c>
      <c r="AL36" s="5">
        <v>3116246</v>
      </c>
      <c r="AM36" s="5">
        <v>146944</v>
      </c>
      <c r="AN36" s="5">
        <v>846786.86</v>
      </c>
      <c r="AO36" s="5">
        <v>285683.73</v>
      </c>
      <c r="AP36" s="5">
        <v>816234.14</v>
      </c>
      <c r="AQ36" s="5">
        <v>3233678.82</v>
      </c>
      <c r="AR36" s="5">
        <v>9017552.8000000007</v>
      </c>
      <c r="AS36" s="5">
        <v>8.8345999999999994E-2</v>
      </c>
      <c r="AT36" s="5">
        <v>9.0515999999999999E-2</v>
      </c>
      <c r="AU36" s="5">
        <v>7323801</v>
      </c>
      <c r="AV36" s="5">
        <v>10440047</v>
      </c>
      <c r="AW36" s="5">
        <v>407186</v>
      </c>
      <c r="AX36" s="5">
        <v>1143330</v>
      </c>
      <c r="AY36" s="6">
        <v>0</v>
      </c>
    </row>
    <row r="37" spans="1:51" x14ac:dyDescent="0.3">
      <c r="A37" s="4" t="s">
        <v>62</v>
      </c>
      <c r="B37" s="5">
        <v>6985401</v>
      </c>
      <c r="C37" s="5">
        <v>5323501</v>
      </c>
      <c r="D37" s="5">
        <v>765027</v>
      </c>
      <c r="E37" s="5">
        <v>100000</v>
      </c>
      <c r="F37" s="5">
        <v>822643</v>
      </c>
      <c r="G37" s="5">
        <v>1977588</v>
      </c>
      <c r="H37" s="5">
        <v>2002844</v>
      </c>
      <c r="I37" s="5">
        <v>0</v>
      </c>
      <c r="J37" s="5">
        <v>1305384</v>
      </c>
      <c r="K37" s="5">
        <v>4455371</v>
      </c>
      <c r="L37" s="5">
        <v>3907242</v>
      </c>
      <c r="M37" s="5">
        <v>887187</v>
      </c>
      <c r="N37" s="5">
        <v>0</v>
      </c>
      <c r="O37" s="5">
        <v>672497</v>
      </c>
      <c r="P37" s="5">
        <v>565056</v>
      </c>
      <c r="Q37" s="5">
        <v>658808</v>
      </c>
      <c r="R37" s="5">
        <v>753724</v>
      </c>
      <c r="S37" s="5">
        <v>529071</v>
      </c>
      <c r="T37" s="5">
        <v>1224647</v>
      </c>
      <c r="U37" s="5">
        <v>16976</v>
      </c>
      <c r="V37" s="5">
        <v>75554</v>
      </c>
      <c r="W37" s="5">
        <v>0</v>
      </c>
      <c r="X37" s="5">
        <v>100000</v>
      </c>
      <c r="Y37" s="5">
        <v>0</v>
      </c>
      <c r="Z37" s="5">
        <v>2002844</v>
      </c>
      <c r="AA37" s="5">
        <v>0</v>
      </c>
      <c r="AB37" s="5">
        <v>31393</v>
      </c>
      <c r="AC37" s="5">
        <v>0</v>
      </c>
      <c r="AD37" s="5">
        <v>0</v>
      </c>
      <c r="AE37" s="5">
        <v>791250</v>
      </c>
      <c r="AF37" s="5">
        <v>0</v>
      </c>
      <c r="AG37" s="5">
        <v>0</v>
      </c>
      <c r="AH37" s="5">
        <v>0</v>
      </c>
      <c r="AI37" s="5">
        <v>0</v>
      </c>
      <c r="AJ37" s="5">
        <v>0</v>
      </c>
      <c r="AK37" s="5">
        <v>0</v>
      </c>
      <c r="AL37" s="5">
        <v>4771735</v>
      </c>
      <c r="AM37" s="5">
        <v>94326</v>
      </c>
      <c r="AN37" s="5">
        <v>567917.71</v>
      </c>
      <c r="AO37" s="5">
        <v>293102.55</v>
      </c>
      <c r="AP37" s="5">
        <v>846033.57</v>
      </c>
      <c r="AQ37" s="5">
        <v>3242335.33</v>
      </c>
      <c r="AR37" s="5">
        <v>9171862.8200000003</v>
      </c>
      <c r="AS37" s="5">
        <v>9.0398999999999993E-2</v>
      </c>
      <c r="AT37" s="5">
        <v>9.2242000000000005E-2</v>
      </c>
      <c r="AU37" s="5">
        <v>13205269</v>
      </c>
      <c r="AV37" s="5">
        <v>17977004</v>
      </c>
      <c r="AW37" s="5">
        <v>423300</v>
      </c>
      <c r="AX37" s="5">
        <v>1193504</v>
      </c>
      <c r="AY37" s="6">
        <v>0</v>
      </c>
    </row>
    <row r="38" spans="1:51" x14ac:dyDescent="0.3">
      <c r="A38" s="4" t="s">
        <v>63</v>
      </c>
      <c r="B38" s="5">
        <v>1609168</v>
      </c>
      <c r="C38" s="5">
        <v>3782107</v>
      </c>
      <c r="D38" s="5">
        <v>531771</v>
      </c>
      <c r="E38" s="5">
        <v>0</v>
      </c>
      <c r="F38" s="5">
        <v>208331</v>
      </c>
      <c r="G38" s="5">
        <v>2112301</v>
      </c>
      <c r="H38" s="5">
        <v>0</v>
      </c>
      <c r="I38" s="5">
        <v>0</v>
      </c>
      <c r="J38" s="5">
        <v>1076565</v>
      </c>
      <c r="K38" s="5">
        <v>520870</v>
      </c>
      <c r="L38" s="5">
        <v>3644806</v>
      </c>
      <c r="M38" s="5">
        <v>137301</v>
      </c>
      <c r="N38" s="5" t="s">
        <v>64</v>
      </c>
      <c r="O38" s="5">
        <v>529167</v>
      </c>
      <c r="P38" s="5">
        <v>238604</v>
      </c>
      <c r="Q38" s="5">
        <v>1807468</v>
      </c>
      <c r="R38" s="5">
        <v>66229</v>
      </c>
      <c r="S38" s="5">
        <v>0</v>
      </c>
      <c r="T38" s="5">
        <v>11733</v>
      </c>
      <c r="U38" s="5">
        <v>2604</v>
      </c>
      <c r="V38" s="5">
        <v>0</v>
      </c>
      <c r="W38" s="5">
        <v>0</v>
      </c>
      <c r="X38" s="5">
        <v>0</v>
      </c>
      <c r="Y38" s="5">
        <v>0</v>
      </c>
      <c r="Z38" s="5">
        <v>0</v>
      </c>
      <c r="AA38" s="5">
        <v>0</v>
      </c>
      <c r="AB38" s="5">
        <v>0</v>
      </c>
      <c r="AC38" s="5">
        <v>75000</v>
      </c>
      <c r="AD38" s="5">
        <v>0</v>
      </c>
      <c r="AE38" s="5">
        <v>133331</v>
      </c>
      <c r="AF38" s="5">
        <v>0</v>
      </c>
      <c r="AG38" s="5" t="s">
        <v>64</v>
      </c>
      <c r="AH38" s="5" t="s">
        <v>64</v>
      </c>
      <c r="AI38" s="5" t="s">
        <v>64</v>
      </c>
      <c r="AJ38" s="5">
        <v>0</v>
      </c>
      <c r="AK38" s="5">
        <v>0</v>
      </c>
      <c r="AL38" s="5">
        <v>222668</v>
      </c>
      <c r="AM38" s="5">
        <v>166140</v>
      </c>
      <c r="AN38" s="5">
        <v>878961.43</v>
      </c>
      <c r="AO38" s="5">
        <v>312882.53000000003</v>
      </c>
      <c r="AP38" s="5">
        <v>863959.96</v>
      </c>
      <c r="AQ38" s="5">
        <v>3407214.69</v>
      </c>
      <c r="AR38" s="5">
        <v>9211946.9700000007</v>
      </c>
      <c r="AS38" s="5">
        <v>9.1828999999999994E-2</v>
      </c>
      <c r="AT38" s="5">
        <v>9.3786999999999995E-2</v>
      </c>
      <c r="AU38" s="5">
        <v>8021010</v>
      </c>
      <c r="AV38" s="5">
        <v>8243678</v>
      </c>
      <c r="AW38" s="5">
        <v>447376</v>
      </c>
      <c r="AX38" s="5">
        <v>1204563</v>
      </c>
      <c r="AY38" s="6">
        <v>0</v>
      </c>
    </row>
    <row r="39" spans="1:51" x14ac:dyDescent="0.3">
      <c r="A39" s="4" t="s">
        <v>65</v>
      </c>
      <c r="B39" s="5">
        <v>3558439</v>
      </c>
      <c r="C39" s="5">
        <v>6147877</v>
      </c>
      <c r="D39" s="5">
        <v>429462</v>
      </c>
      <c r="E39" s="5">
        <v>0</v>
      </c>
      <c r="F39" s="5">
        <v>241119</v>
      </c>
      <c r="G39" s="5">
        <v>2891874</v>
      </c>
      <c r="H39" s="5">
        <v>0</v>
      </c>
      <c r="I39" s="5">
        <v>0</v>
      </c>
      <c r="J39" s="5">
        <v>157170</v>
      </c>
      <c r="K39" s="5">
        <v>3184960</v>
      </c>
      <c r="L39" s="5">
        <v>5316582</v>
      </c>
      <c r="M39" s="5">
        <v>333147</v>
      </c>
      <c r="N39" s="5" t="s">
        <v>64</v>
      </c>
      <c r="O39" s="5">
        <v>421020</v>
      </c>
      <c r="P39" s="5">
        <v>251471</v>
      </c>
      <c r="Q39" s="5">
        <v>2574174</v>
      </c>
      <c r="R39" s="5">
        <v>66229</v>
      </c>
      <c r="S39" s="5">
        <v>498148</v>
      </c>
      <c r="T39" s="5">
        <v>216309</v>
      </c>
      <c r="U39" s="5">
        <v>4000</v>
      </c>
      <c r="V39" s="5">
        <v>0</v>
      </c>
      <c r="W39" s="5">
        <v>4442</v>
      </c>
      <c r="X39" s="5">
        <v>0</v>
      </c>
      <c r="Y39" s="5">
        <v>0</v>
      </c>
      <c r="Z39" s="5">
        <v>0</v>
      </c>
      <c r="AA39" s="5">
        <v>0</v>
      </c>
      <c r="AB39" s="5">
        <v>0</v>
      </c>
      <c r="AC39" s="5">
        <v>0</v>
      </c>
      <c r="AD39" s="5">
        <v>0</v>
      </c>
      <c r="AE39" s="5">
        <v>241119</v>
      </c>
      <c r="AF39" s="5">
        <v>0</v>
      </c>
      <c r="AG39" s="5" t="s">
        <v>64</v>
      </c>
      <c r="AH39" s="5" t="s">
        <v>64</v>
      </c>
      <c r="AI39" s="5" t="s">
        <v>64</v>
      </c>
      <c r="AJ39" s="5">
        <v>0</v>
      </c>
      <c r="AK39" s="5">
        <v>0</v>
      </c>
      <c r="AL39" s="5">
        <v>964018</v>
      </c>
      <c r="AM39" s="5">
        <v>165286</v>
      </c>
      <c r="AN39" s="5">
        <v>854965.43</v>
      </c>
      <c r="AO39" s="5">
        <v>297872.40000000002</v>
      </c>
      <c r="AP39" s="5">
        <v>829654.07</v>
      </c>
      <c r="AQ39" s="5">
        <v>3253231.63</v>
      </c>
      <c r="AR39" s="5">
        <v>8778912.0299999993</v>
      </c>
      <c r="AS39" s="5">
        <v>9.1562000000000004E-2</v>
      </c>
      <c r="AT39" s="5">
        <v>9.4505000000000006E-2</v>
      </c>
      <c r="AU39" s="5">
        <v>12304753</v>
      </c>
      <c r="AV39" s="5">
        <v>13268771</v>
      </c>
      <c r="AW39" s="5">
        <v>434906</v>
      </c>
      <c r="AX39" s="5">
        <v>1166893</v>
      </c>
      <c r="AY39" s="6">
        <v>0</v>
      </c>
    </row>
    <row r="40" spans="1:51" x14ac:dyDescent="0.3">
      <c r="A40" s="4" t="s">
        <v>66</v>
      </c>
      <c r="B40" s="5">
        <v>4210512</v>
      </c>
      <c r="C40" s="5">
        <v>5585340</v>
      </c>
      <c r="D40" s="5">
        <v>1595901</v>
      </c>
      <c r="E40" s="5">
        <v>5000</v>
      </c>
      <c r="F40" s="5">
        <v>371400</v>
      </c>
      <c r="G40" s="5">
        <v>4947467</v>
      </c>
      <c r="H40" s="5">
        <v>0</v>
      </c>
      <c r="I40" s="5">
        <v>0</v>
      </c>
      <c r="J40" s="5">
        <v>251472</v>
      </c>
      <c r="K40" s="5">
        <v>3803286</v>
      </c>
      <c r="L40" s="5">
        <v>4501618</v>
      </c>
      <c r="M40" s="5">
        <v>394812</v>
      </c>
      <c r="N40" s="5" t="s">
        <v>64</v>
      </c>
      <c r="O40" s="5">
        <v>902450</v>
      </c>
      <c r="P40" s="5">
        <v>1497526</v>
      </c>
      <c r="Q40" s="5">
        <v>3435801</v>
      </c>
      <c r="R40" s="5">
        <v>14140</v>
      </c>
      <c r="S40" s="5">
        <v>688910</v>
      </c>
      <c r="T40" s="5">
        <v>155754</v>
      </c>
      <c r="U40" s="5">
        <v>177944</v>
      </c>
      <c r="V40" s="5">
        <v>0</v>
      </c>
      <c r="W40" s="5">
        <v>515507</v>
      </c>
      <c r="X40" s="5">
        <v>5000</v>
      </c>
      <c r="Y40" s="5">
        <v>0</v>
      </c>
      <c r="Z40" s="5">
        <v>0</v>
      </c>
      <c r="AA40" s="5">
        <v>0</v>
      </c>
      <c r="AB40" s="5">
        <v>52809</v>
      </c>
      <c r="AC40" s="5">
        <v>0</v>
      </c>
      <c r="AD40" s="5">
        <v>0</v>
      </c>
      <c r="AE40" s="5">
        <v>318591</v>
      </c>
      <c r="AF40" s="5">
        <v>0</v>
      </c>
      <c r="AG40" s="5" t="s">
        <v>64</v>
      </c>
      <c r="AH40" s="5" t="s">
        <v>64</v>
      </c>
      <c r="AI40" s="5" t="s">
        <v>64</v>
      </c>
      <c r="AJ40" s="5">
        <v>0</v>
      </c>
      <c r="AK40" s="5">
        <v>0</v>
      </c>
      <c r="AL40" s="5">
        <v>1914515</v>
      </c>
      <c r="AM40" s="5">
        <v>198166</v>
      </c>
      <c r="AN40" s="5">
        <v>974796.57</v>
      </c>
      <c r="AO40" s="5">
        <v>312226.96999999997</v>
      </c>
      <c r="AP40" s="5">
        <v>885461.8</v>
      </c>
      <c r="AQ40" s="5">
        <v>3386424.96</v>
      </c>
      <c r="AR40" s="5">
        <v>9259742.4700000007</v>
      </c>
      <c r="AS40" s="5">
        <v>9.2200000000000004E-2</v>
      </c>
      <c r="AT40" s="5">
        <v>9.5625000000000002E-2</v>
      </c>
      <c r="AU40" s="5">
        <v>14801105</v>
      </c>
      <c r="AV40" s="5">
        <v>16715620</v>
      </c>
      <c r="AW40" s="5">
        <v>452731</v>
      </c>
      <c r="AX40" s="5">
        <v>1238085</v>
      </c>
      <c r="AY40" s="6">
        <v>0</v>
      </c>
    </row>
    <row r="41" spans="1:51" x14ac:dyDescent="0.3">
      <c r="A41" s="4" t="s">
        <v>67</v>
      </c>
      <c r="B41" s="5">
        <v>6698927</v>
      </c>
      <c r="C41" s="5">
        <v>3689289</v>
      </c>
      <c r="D41" s="5">
        <v>631192</v>
      </c>
      <c r="E41" s="5">
        <v>15000</v>
      </c>
      <c r="F41" s="5">
        <v>328538</v>
      </c>
      <c r="G41" s="5">
        <v>2704681</v>
      </c>
      <c r="H41" s="5">
        <v>1013</v>
      </c>
      <c r="I41" s="5">
        <v>0</v>
      </c>
      <c r="J41" s="5">
        <v>837750</v>
      </c>
      <c r="K41" s="5">
        <v>5420404</v>
      </c>
      <c r="L41" s="5">
        <v>2778652</v>
      </c>
      <c r="M41" s="5">
        <v>260561</v>
      </c>
      <c r="N41" s="5" t="s">
        <v>64</v>
      </c>
      <c r="O41" s="5">
        <v>761040</v>
      </c>
      <c r="P41" s="5">
        <v>177380</v>
      </c>
      <c r="Q41" s="5">
        <v>2508575</v>
      </c>
      <c r="R41" s="5">
        <v>18726</v>
      </c>
      <c r="S41" s="5">
        <v>650076</v>
      </c>
      <c r="T41" s="5">
        <v>440773</v>
      </c>
      <c r="U41" s="7">
        <v>-168878</v>
      </c>
      <c r="V41" s="5">
        <v>0</v>
      </c>
      <c r="W41" s="5">
        <v>39030</v>
      </c>
      <c r="X41" s="5">
        <v>15000</v>
      </c>
      <c r="Y41" s="5">
        <v>0</v>
      </c>
      <c r="Z41" s="5">
        <v>1013</v>
      </c>
      <c r="AA41" s="5">
        <v>0</v>
      </c>
      <c r="AB41" s="5">
        <v>3274</v>
      </c>
      <c r="AC41" s="5">
        <v>0</v>
      </c>
      <c r="AD41" s="5">
        <v>0</v>
      </c>
      <c r="AE41" s="5">
        <v>325264</v>
      </c>
      <c r="AF41" s="5">
        <v>0</v>
      </c>
      <c r="AG41" s="5" t="s">
        <v>64</v>
      </c>
      <c r="AH41" s="5" t="s">
        <v>64</v>
      </c>
      <c r="AI41" s="5" t="s">
        <v>64</v>
      </c>
      <c r="AJ41" s="5">
        <v>0</v>
      </c>
      <c r="AK41" s="5">
        <v>0</v>
      </c>
      <c r="AL41" s="5">
        <v>1305552</v>
      </c>
      <c r="AM41" s="5">
        <v>185355</v>
      </c>
      <c r="AN41" s="5">
        <v>905168.29</v>
      </c>
      <c r="AO41" s="5">
        <v>296142.34999999998</v>
      </c>
      <c r="AP41" s="5">
        <v>861972.18</v>
      </c>
      <c r="AQ41" s="5">
        <v>3223971.6</v>
      </c>
      <c r="AR41" s="5">
        <v>8965985.7799999993</v>
      </c>
      <c r="AS41" s="5">
        <v>9.1855999999999993E-2</v>
      </c>
      <c r="AT41" s="5">
        <v>9.6138000000000001E-2</v>
      </c>
      <c r="AU41" s="5">
        <v>12763088</v>
      </c>
      <c r="AV41" s="5">
        <v>14068640</v>
      </c>
      <c r="AW41" s="5">
        <v>423089</v>
      </c>
      <c r="AX41" s="5">
        <v>1201681</v>
      </c>
      <c r="AY41" s="6">
        <v>0</v>
      </c>
    </row>
    <row r="42" spans="1:51" x14ac:dyDescent="0.3">
      <c r="A42" s="4" t="s">
        <v>68</v>
      </c>
      <c r="B42" s="5">
        <v>1929647</v>
      </c>
      <c r="C42" s="5">
        <v>2533632</v>
      </c>
      <c r="D42" s="5">
        <v>875973</v>
      </c>
      <c r="E42" s="5">
        <v>25000</v>
      </c>
      <c r="F42" s="5">
        <v>483194</v>
      </c>
      <c r="G42" s="5">
        <v>2273591</v>
      </c>
      <c r="H42" s="5">
        <v>27295</v>
      </c>
      <c r="I42" s="5">
        <v>0</v>
      </c>
      <c r="J42" s="5">
        <v>130420</v>
      </c>
      <c r="K42" s="5">
        <v>1456836</v>
      </c>
      <c r="L42" s="5">
        <v>1529211</v>
      </c>
      <c r="M42" s="5">
        <v>189132</v>
      </c>
      <c r="N42" s="5" t="s">
        <v>64</v>
      </c>
      <c r="O42" s="5">
        <v>627297</v>
      </c>
      <c r="P42" s="5">
        <v>222176</v>
      </c>
      <c r="Q42" s="5">
        <v>2037972</v>
      </c>
      <c r="R42" s="5">
        <v>13443</v>
      </c>
      <c r="S42" s="5">
        <v>815289</v>
      </c>
      <c r="T42" s="5">
        <v>342391</v>
      </c>
      <c r="U42" s="5">
        <v>14668</v>
      </c>
      <c r="V42" s="5">
        <v>0</v>
      </c>
      <c r="W42" s="5">
        <v>234008</v>
      </c>
      <c r="X42" s="5">
        <v>25000</v>
      </c>
      <c r="Y42" s="5">
        <v>0</v>
      </c>
      <c r="Z42" s="5">
        <v>27295</v>
      </c>
      <c r="AA42" s="5">
        <v>0</v>
      </c>
      <c r="AB42" s="5">
        <v>104677</v>
      </c>
      <c r="AC42" s="5">
        <v>0</v>
      </c>
      <c r="AD42" s="5">
        <v>0</v>
      </c>
      <c r="AE42" s="5">
        <v>378517</v>
      </c>
      <c r="AF42" s="5">
        <v>0</v>
      </c>
      <c r="AG42" s="5" t="s">
        <v>64</v>
      </c>
      <c r="AH42" s="5" t="s">
        <v>64</v>
      </c>
      <c r="AI42" s="5" t="s">
        <v>64</v>
      </c>
      <c r="AJ42" s="5">
        <v>0</v>
      </c>
      <c r="AK42" s="5">
        <v>0</v>
      </c>
      <c r="AL42" s="5">
        <v>1941845</v>
      </c>
      <c r="AM42" s="5">
        <v>201564</v>
      </c>
      <c r="AN42" s="5">
        <v>950485.43</v>
      </c>
      <c r="AO42" s="5">
        <v>311582.15999999997</v>
      </c>
      <c r="AP42" s="5">
        <v>910666.22</v>
      </c>
      <c r="AQ42" s="5">
        <v>3417419.71</v>
      </c>
      <c r="AR42" s="5">
        <v>9448538.2899999991</v>
      </c>
      <c r="AS42" s="5">
        <v>9.1175000000000006E-2</v>
      </c>
      <c r="AT42" s="5">
        <v>9.6381999999999995E-2</v>
      </c>
      <c r="AU42" s="5">
        <v>6206487</v>
      </c>
      <c r="AV42" s="5">
        <v>8148332</v>
      </c>
      <c r="AW42" s="5">
        <v>433700</v>
      </c>
      <c r="AX42" s="5">
        <v>1248325</v>
      </c>
      <c r="AY42" s="6">
        <v>0</v>
      </c>
    </row>
    <row r="43" spans="1:51" x14ac:dyDescent="0.3">
      <c r="A43" s="4" t="s">
        <v>69</v>
      </c>
      <c r="B43" s="5">
        <v>2786889</v>
      </c>
      <c r="C43" s="5">
        <v>2166867</v>
      </c>
      <c r="D43" s="5">
        <v>661913</v>
      </c>
      <c r="E43" s="5">
        <v>5000</v>
      </c>
      <c r="F43" s="5">
        <v>365153</v>
      </c>
      <c r="G43" s="5">
        <v>2501982</v>
      </c>
      <c r="H43" s="5">
        <v>1411</v>
      </c>
      <c r="I43" s="5">
        <v>0</v>
      </c>
      <c r="J43" s="5">
        <v>579520</v>
      </c>
      <c r="K43" s="5">
        <v>1541578</v>
      </c>
      <c r="L43" s="5">
        <v>1266248</v>
      </c>
      <c r="M43" s="5">
        <v>450819</v>
      </c>
      <c r="N43" s="5" t="s">
        <v>64</v>
      </c>
      <c r="O43" s="5">
        <v>608197</v>
      </c>
      <c r="P43" s="5">
        <v>199740</v>
      </c>
      <c r="Q43" s="5">
        <v>2255207</v>
      </c>
      <c r="R43" s="5">
        <v>47035</v>
      </c>
      <c r="S43" s="5">
        <v>449800</v>
      </c>
      <c r="T43" s="5">
        <v>665791</v>
      </c>
      <c r="U43" s="5">
        <v>53716</v>
      </c>
      <c r="V43" s="5">
        <v>0</v>
      </c>
      <c r="W43" s="5">
        <v>0</v>
      </c>
      <c r="X43" s="5">
        <v>5000</v>
      </c>
      <c r="Y43" s="5">
        <v>0</v>
      </c>
      <c r="Z43" s="5">
        <v>1411</v>
      </c>
      <c r="AA43" s="5">
        <v>0</v>
      </c>
      <c r="AB43" s="7">
        <v>-21055</v>
      </c>
      <c r="AC43" s="5">
        <v>37500</v>
      </c>
      <c r="AD43" s="5">
        <v>0</v>
      </c>
      <c r="AE43" s="5">
        <v>348708</v>
      </c>
      <c r="AF43" s="5">
        <v>0</v>
      </c>
      <c r="AG43" s="5" t="s">
        <v>64</v>
      </c>
      <c r="AH43" s="5" t="s">
        <v>64</v>
      </c>
      <c r="AI43" s="5" t="s">
        <v>64</v>
      </c>
      <c r="AJ43" s="5">
        <v>0</v>
      </c>
      <c r="AK43" s="5">
        <v>0</v>
      </c>
      <c r="AL43" s="5">
        <v>1540871</v>
      </c>
      <c r="AM43" s="5">
        <v>177780</v>
      </c>
      <c r="AN43" s="5">
        <v>843503.14</v>
      </c>
      <c r="AO43" s="5">
        <v>293725.61</v>
      </c>
      <c r="AP43" s="5">
        <v>869793.64</v>
      </c>
      <c r="AQ43" s="5">
        <v>3229371.49</v>
      </c>
      <c r="AR43" s="5">
        <v>9022267.6199999992</v>
      </c>
      <c r="AS43" s="5">
        <v>9.0953999999999993E-2</v>
      </c>
      <c r="AT43" s="5">
        <v>9.6405000000000005E-2</v>
      </c>
      <c r="AU43" s="5">
        <v>6948344</v>
      </c>
      <c r="AV43" s="5">
        <v>8489215</v>
      </c>
      <c r="AW43" s="5">
        <v>411823</v>
      </c>
      <c r="AX43" s="5">
        <v>1199293</v>
      </c>
      <c r="AY43" s="6">
        <v>0</v>
      </c>
    </row>
    <row r="44" spans="1:51" x14ac:dyDescent="0.3">
      <c r="A44" s="4" t="s">
        <v>70</v>
      </c>
      <c r="B44" s="5">
        <v>3769771</v>
      </c>
      <c r="C44" s="5">
        <v>1524940</v>
      </c>
      <c r="D44" s="5">
        <v>759372</v>
      </c>
      <c r="E44" s="5">
        <v>10000</v>
      </c>
      <c r="F44" s="5">
        <v>267217</v>
      </c>
      <c r="G44" s="5">
        <v>1823038</v>
      </c>
      <c r="H44" s="5">
        <v>0</v>
      </c>
      <c r="I44" s="5">
        <v>0</v>
      </c>
      <c r="J44" s="5">
        <v>216055</v>
      </c>
      <c r="K44" s="5">
        <v>3504112</v>
      </c>
      <c r="L44" s="5">
        <v>1051916</v>
      </c>
      <c r="M44" s="5">
        <v>130802</v>
      </c>
      <c r="N44" s="5" t="s">
        <v>64</v>
      </c>
      <c r="O44" s="5">
        <v>548907</v>
      </c>
      <c r="P44" s="5">
        <v>284249</v>
      </c>
      <c r="Q44" s="5">
        <v>1523158</v>
      </c>
      <c r="R44" s="5">
        <v>15631</v>
      </c>
      <c r="S44" s="5">
        <v>342222</v>
      </c>
      <c r="T44" s="5">
        <v>49604</v>
      </c>
      <c r="U44" s="5">
        <v>210465</v>
      </c>
      <c r="V44" s="5">
        <v>0</v>
      </c>
      <c r="W44" s="5">
        <v>0</v>
      </c>
      <c r="X44" s="5">
        <v>10000</v>
      </c>
      <c r="Y44" s="5">
        <v>0</v>
      </c>
      <c r="Z44" s="5">
        <v>0</v>
      </c>
      <c r="AA44" s="5">
        <v>0</v>
      </c>
      <c r="AB44" s="5">
        <v>21835</v>
      </c>
      <c r="AC44" s="5">
        <v>15000</v>
      </c>
      <c r="AD44" s="5">
        <v>0</v>
      </c>
      <c r="AE44" s="5">
        <v>230382</v>
      </c>
      <c r="AF44" s="5">
        <v>0</v>
      </c>
      <c r="AG44" s="5" t="s">
        <v>64</v>
      </c>
      <c r="AH44" s="5" t="s">
        <v>64</v>
      </c>
      <c r="AI44" s="5" t="s">
        <v>64</v>
      </c>
      <c r="AJ44" s="5">
        <v>0</v>
      </c>
      <c r="AK44" s="5">
        <v>0</v>
      </c>
      <c r="AL44" s="5">
        <v>879508</v>
      </c>
      <c r="AM44" s="5">
        <v>169933</v>
      </c>
      <c r="AN44" s="5">
        <v>793923.71</v>
      </c>
      <c r="AO44" s="5">
        <v>299859.76</v>
      </c>
      <c r="AP44" s="5">
        <v>896411.78</v>
      </c>
      <c r="AQ44" s="5">
        <v>3296125.05</v>
      </c>
      <c r="AR44" s="5">
        <v>9302197.4900000002</v>
      </c>
      <c r="AS44" s="5">
        <v>9.0972999999999998E-2</v>
      </c>
      <c r="AT44" s="5">
        <v>9.6365999999999993E-2</v>
      </c>
      <c r="AU44" s="5">
        <v>7274830</v>
      </c>
      <c r="AV44" s="5">
        <v>8154338</v>
      </c>
      <c r="AW44" s="5">
        <v>411824</v>
      </c>
      <c r="AX44" s="5">
        <v>1223788</v>
      </c>
      <c r="AY44" s="6">
        <v>0</v>
      </c>
    </row>
    <row r="45" spans="1:51" x14ac:dyDescent="0.3">
      <c r="A45" s="4" t="s">
        <v>71</v>
      </c>
      <c r="B45" s="5">
        <v>2527141</v>
      </c>
      <c r="C45" s="5">
        <v>1723353</v>
      </c>
      <c r="D45" s="5">
        <v>552609</v>
      </c>
      <c r="E45" s="5">
        <v>0</v>
      </c>
      <c r="F45" s="5">
        <v>315673</v>
      </c>
      <c r="G45" s="5">
        <v>2627090</v>
      </c>
      <c r="H45" s="5">
        <v>0</v>
      </c>
      <c r="I45" s="5">
        <v>0</v>
      </c>
      <c r="J45" s="5">
        <v>142814</v>
      </c>
      <c r="K45" s="5">
        <v>2354212</v>
      </c>
      <c r="L45" s="5">
        <v>1236720</v>
      </c>
      <c r="M45" s="5">
        <v>35491</v>
      </c>
      <c r="N45" s="5" t="s">
        <v>64</v>
      </c>
      <c r="O45" s="5">
        <v>548907</v>
      </c>
      <c r="P45" s="5">
        <v>1002718</v>
      </c>
      <c r="Q45" s="5">
        <v>1608584</v>
      </c>
      <c r="R45" s="5">
        <v>15788</v>
      </c>
      <c r="S45" s="5">
        <v>451142</v>
      </c>
      <c r="T45" s="5">
        <v>30115</v>
      </c>
      <c r="U45" s="5">
        <v>3702</v>
      </c>
      <c r="V45" s="5">
        <v>0</v>
      </c>
      <c r="W45" s="5">
        <v>0</v>
      </c>
      <c r="X45" s="5">
        <v>0</v>
      </c>
      <c r="Y45" s="5">
        <v>0</v>
      </c>
      <c r="Z45" s="5">
        <v>0</v>
      </c>
      <c r="AA45" s="5">
        <v>0</v>
      </c>
      <c r="AB45" s="5">
        <v>5838</v>
      </c>
      <c r="AC45" s="5">
        <v>0</v>
      </c>
      <c r="AD45" s="5">
        <v>0</v>
      </c>
      <c r="AE45" s="5">
        <v>309835</v>
      </c>
      <c r="AF45" s="5">
        <v>0</v>
      </c>
      <c r="AG45" s="5" t="s">
        <v>64</v>
      </c>
      <c r="AH45" s="5" t="s">
        <v>64</v>
      </c>
      <c r="AI45" s="5" t="s">
        <v>64</v>
      </c>
      <c r="AJ45" s="5">
        <v>0</v>
      </c>
      <c r="AK45" s="5">
        <v>0</v>
      </c>
      <c r="AL45" s="5">
        <v>800632</v>
      </c>
      <c r="AM45" s="5">
        <v>171787</v>
      </c>
      <c r="AN45" s="5">
        <v>834449.14</v>
      </c>
      <c r="AO45" s="5">
        <v>308290.42</v>
      </c>
      <c r="AP45" s="5">
        <v>910360.86</v>
      </c>
      <c r="AQ45" s="5">
        <v>3420373.76</v>
      </c>
      <c r="AR45" s="5">
        <v>9464919.6400000006</v>
      </c>
      <c r="AS45" s="5">
        <v>9.0134000000000006E-2</v>
      </c>
      <c r="AT45" s="5">
        <v>9.6183000000000005E-2</v>
      </c>
      <c r="AU45" s="5">
        <v>6945234</v>
      </c>
      <c r="AV45" s="5">
        <v>7745866</v>
      </c>
      <c r="AW45" s="5">
        <v>426485</v>
      </c>
      <c r="AX45" s="5">
        <v>1246977</v>
      </c>
      <c r="AY45" s="6">
        <v>0</v>
      </c>
    </row>
    <row r="46" spans="1:51" x14ac:dyDescent="0.3">
      <c r="A46" s="4" t="s">
        <v>72</v>
      </c>
      <c r="B46" s="5">
        <v>5752767</v>
      </c>
      <c r="C46" s="5">
        <v>3455611</v>
      </c>
      <c r="D46" s="5">
        <v>824501</v>
      </c>
      <c r="E46" s="5">
        <v>4264</v>
      </c>
      <c r="F46" s="5">
        <v>495240</v>
      </c>
      <c r="G46" s="5">
        <v>1761822</v>
      </c>
      <c r="H46" s="5">
        <v>0</v>
      </c>
      <c r="I46" s="5">
        <v>0</v>
      </c>
      <c r="J46" s="5">
        <v>205961</v>
      </c>
      <c r="K46" s="5">
        <v>5139422</v>
      </c>
      <c r="L46" s="5">
        <v>2181073</v>
      </c>
      <c r="M46" s="5">
        <v>511394</v>
      </c>
      <c r="N46" s="5" t="s">
        <v>64</v>
      </c>
      <c r="O46" s="5">
        <v>548907</v>
      </c>
      <c r="P46" s="5">
        <v>161995</v>
      </c>
      <c r="Q46" s="5">
        <v>1583093</v>
      </c>
      <c r="R46" s="5">
        <v>16734</v>
      </c>
      <c r="S46" s="5">
        <v>763144</v>
      </c>
      <c r="T46" s="5">
        <v>407384</v>
      </c>
      <c r="U46" s="5">
        <v>275556</v>
      </c>
      <c r="V46" s="5">
        <v>0</v>
      </c>
      <c r="W46" s="5">
        <v>38</v>
      </c>
      <c r="X46" s="5">
        <v>4000</v>
      </c>
      <c r="Y46" s="5">
        <v>264</v>
      </c>
      <c r="Z46" s="5">
        <v>0</v>
      </c>
      <c r="AA46" s="5">
        <v>0</v>
      </c>
      <c r="AB46" s="5">
        <v>4214</v>
      </c>
      <c r="AC46" s="5">
        <v>0</v>
      </c>
      <c r="AD46" s="5">
        <v>0</v>
      </c>
      <c r="AE46" s="5">
        <v>491026</v>
      </c>
      <c r="AF46" s="5">
        <v>0</v>
      </c>
      <c r="AG46" s="5" t="s">
        <v>64</v>
      </c>
      <c r="AH46" s="5" t="s">
        <v>64</v>
      </c>
      <c r="AI46" s="5" t="s">
        <v>64</v>
      </c>
      <c r="AJ46" s="5">
        <v>0</v>
      </c>
      <c r="AK46" s="5">
        <v>0</v>
      </c>
      <c r="AL46" s="5">
        <v>1945626</v>
      </c>
      <c r="AM46" s="5">
        <v>165908</v>
      </c>
      <c r="AN46" s="5">
        <v>698698</v>
      </c>
      <c r="AO46" s="5">
        <v>280863.87</v>
      </c>
      <c r="AP46" s="5">
        <v>841129.71</v>
      </c>
      <c r="AQ46" s="5">
        <v>3140740.11</v>
      </c>
      <c r="AR46" s="5">
        <v>8746945.9299999997</v>
      </c>
      <c r="AS46" s="5">
        <v>8.9426000000000005E-2</v>
      </c>
      <c r="AT46" s="5">
        <v>9.6162999999999998E-2</v>
      </c>
      <c r="AU46" s="5">
        <v>10348579</v>
      </c>
      <c r="AV46" s="5">
        <v>12294205</v>
      </c>
      <c r="AW46" s="5">
        <v>385701</v>
      </c>
      <c r="AX46" s="5">
        <v>1142793</v>
      </c>
      <c r="AY46" s="6">
        <v>0</v>
      </c>
    </row>
    <row r="47" spans="1:51" x14ac:dyDescent="0.3">
      <c r="A47" s="4" t="s">
        <v>73</v>
      </c>
      <c r="B47" s="5">
        <v>1202482</v>
      </c>
      <c r="C47" s="5">
        <v>2538362</v>
      </c>
      <c r="D47" s="5">
        <v>701775</v>
      </c>
      <c r="E47" s="7">
        <v>-11000</v>
      </c>
      <c r="F47" s="5">
        <v>301565</v>
      </c>
      <c r="G47" s="5">
        <v>2622073</v>
      </c>
      <c r="H47" s="5">
        <v>0</v>
      </c>
      <c r="I47" s="5">
        <v>0</v>
      </c>
      <c r="J47" s="5">
        <v>498835</v>
      </c>
      <c r="K47" s="5">
        <v>299471</v>
      </c>
      <c r="L47" s="5">
        <v>2406915</v>
      </c>
      <c r="M47" s="5">
        <v>115091</v>
      </c>
      <c r="N47" s="5" t="s">
        <v>64</v>
      </c>
      <c r="O47" s="5">
        <v>698907</v>
      </c>
      <c r="P47" s="5">
        <v>364886</v>
      </c>
      <c r="Q47" s="5">
        <v>2241719</v>
      </c>
      <c r="R47" s="5">
        <v>15468</v>
      </c>
      <c r="S47" s="5">
        <v>16356</v>
      </c>
      <c r="T47" s="5">
        <v>404176</v>
      </c>
      <c r="U47" s="5">
        <v>2868</v>
      </c>
      <c r="V47" s="5">
        <v>0</v>
      </c>
      <c r="W47" s="5">
        <v>0</v>
      </c>
      <c r="X47" s="7">
        <v>-11000</v>
      </c>
      <c r="Y47" s="5">
        <v>0</v>
      </c>
      <c r="Z47" s="5">
        <v>0</v>
      </c>
      <c r="AA47" s="5">
        <v>0</v>
      </c>
      <c r="AB47" s="5">
        <v>74990</v>
      </c>
      <c r="AC47" s="5">
        <v>0</v>
      </c>
      <c r="AD47" s="5">
        <v>0</v>
      </c>
      <c r="AE47" s="5">
        <v>226575</v>
      </c>
      <c r="AF47" s="5">
        <v>0</v>
      </c>
      <c r="AG47" s="5" t="s">
        <v>64</v>
      </c>
      <c r="AH47" s="5" t="s">
        <v>64</v>
      </c>
      <c r="AI47" s="5" t="s">
        <v>64</v>
      </c>
      <c r="AJ47" s="5">
        <v>0</v>
      </c>
      <c r="AK47" s="5">
        <v>0</v>
      </c>
      <c r="AL47" s="5">
        <v>713965</v>
      </c>
      <c r="AM47" s="5">
        <v>199523</v>
      </c>
      <c r="AN47" s="5">
        <v>804756</v>
      </c>
      <c r="AO47" s="5">
        <v>314896.39</v>
      </c>
      <c r="AP47" s="5">
        <v>915996.1</v>
      </c>
      <c r="AQ47" s="5">
        <v>3493074.6</v>
      </c>
      <c r="AR47" s="5">
        <v>9512840.3499999996</v>
      </c>
      <c r="AS47" s="5">
        <v>9.0149000000000007E-2</v>
      </c>
      <c r="AT47" s="5">
        <v>9.6290000000000001E-2</v>
      </c>
      <c r="AU47" s="5">
        <v>6641292</v>
      </c>
      <c r="AV47" s="5">
        <v>7355257</v>
      </c>
      <c r="AW47" s="5">
        <v>428899</v>
      </c>
      <c r="AX47" s="5">
        <v>1240460</v>
      </c>
      <c r="AY47" s="6">
        <v>0</v>
      </c>
    </row>
    <row r="48" spans="1:51" x14ac:dyDescent="0.3">
      <c r="A48" s="4" t="s">
        <v>74</v>
      </c>
      <c r="B48" s="5">
        <v>2116372</v>
      </c>
      <c r="C48" s="5">
        <v>4448752</v>
      </c>
      <c r="D48" s="5">
        <v>552674</v>
      </c>
      <c r="E48" s="7">
        <v>-10000</v>
      </c>
      <c r="F48" s="5">
        <v>520557</v>
      </c>
      <c r="G48" s="5">
        <v>2080149</v>
      </c>
      <c r="H48" s="5">
        <v>0</v>
      </c>
      <c r="I48" s="5">
        <v>0</v>
      </c>
      <c r="J48" s="5">
        <v>383866</v>
      </c>
      <c r="K48" s="5">
        <v>1677761</v>
      </c>
      <c r="L48" s="5">
        <v>3657027</v>
      </c>
      <c r="M48" s="5">
        <v>32136</v>
      </c>
      <c r="N48" s="5" t="s">
        <v>64</v>
      </c>
      <c r="O48" s="5">
        <v>548907</v>
      </c>
      <c r="P48" s="5">
        <v>250197</v>
      </c>
      <c r="Q48" s="5">
        <v>1816793</v>
      </c>
      <c r="R48" s="5">
        <v>13159</v>
      </c>
      <c r="S48" s="5">
        <v>759589</v>
      </c>
      <c r="T48" s="5">
        <v>54745</v>
      </c>
      <c r="U48" s="5">
        <v>3767</v>
      </c>
      <c r="V48" s="5">
        <v>0</v>
      </c>
      <c r="W48" s="5">
        <v>0</v>
      </c>
      <c r="X48" s="7">
        <v>-10000</v>
      </c>
      <c r="Y48" s="5">
        <v>0</v>
      </c>
      <c r="Z48" s="5">
        <v>0</v>
      </c>
      <c r="AA48" s="5">
        <v>0</v>
      </c>
      <c r="AB48" s="5">
        <v>31556</v>
      </c>
      <c r="AC48" s="5">
        <v>37500</v>
      </c>
      <c r="AD48" s="5">
        <v>0</v>
      </c>
      <c r="AE48" s="5">
        <v>451501</v>
      </c>
      <c r="AF48" s="5">
        <v>0</v>
      </c>
      <c r="AG48" s="5" t="s">
        <v>64</v>
      </c>
      <c r="AH48" s="5" t="s">
        <v>64</v>
      </c>
      <c r="AI48" s="5" t="s">
        <v>64</v>
      </c>
      <c r="AJ48" s="5">
        <v>0</v>
      </c>
      <c r="AK48" s="5">
        <v>0</v>
      </c>
      <c r="AL48" s="5">
        <v>1328658</v>
      </c>
      <c r="AM48" s="5">
        <v>164981</v>
      </c>
      <c r="AN48" s="5">
        <v>693990</v>
      </c>
      <c r="AO48" s="5">
        <v>299827.93</v>
      </c>
      <c r="AP48" s="5">
        <v>869216.26</v>
      </c>
      <c r="AQ48" s="5">
        <v>3325330.29</v>
      </c>
      <c r="AR48" s="5">
        <v>9049069.8300000001</v>
      </c>
      <c r="AS48" s="5">
        <v>9.0164999999999995E-2</v>
      </c>
      <c r="AT48" s="5">
        <v>9.6056000000000002E-2</v>
      </c>
      <c r="AU48" s="5">
        <v>8379846</v>
      </c>
      <c r="AV48" s="5">
        <v>9708504</v>
      </c>
      <c r="AW48" s="5">
        <v>404818</v>
      </c>
      <c r="AX48" s="5">
        <v>1169233</v>
      </c>
      <c r="AY48" s="6">
        <v>0</v>
      </c>
    </row>
    <row r="49" spans="1:51" x14ac:dyDescent="0.3">
      <c r="A49" s="4" t="s">
        <v>75</v>
      </c>
      <c r="B49" s="5">
        <v>7656151</v>
      </c>
      <c r="C49" s="5">
        <v>5866998</v>
      </c>
      <c r="D49" s="5">
        <v>553407</v>
      </c>
      <c r="E49" s="5">
        <v>82900</v>
      </c>
      <c r="F49" s="5">
        <v>562802</v>
      </c>
      <c r="G49" s="5">
        <v>1971575</v>
      </c>
      <c r="H49" s="5">
        <v>33420</v>
      </c>
      <c r="I49" s="5">
        <v>0</v>
      </c>
      <c r="J49" s="5">
        <v>618715</v>
      </c>
      <c r="K49" s="5">
        <v>6340909</v>
      </c>
      <c r="L49" s="5">
        <v>4273632</v>
      </c>
      <c r="M49" s="5">
        <v>669371</v>
      </c>
      <c r="N49" s="5" t="s">
        <v>64</v>
      </c>
      <c r="O49" s="5">
        <v>553407</v>
      </c>
      <c r="P49" s="5">
        <v>603850</v>
      </c>
      <c r="Q49" s="5">
        <v>1351641</v>
      </c>
      <c r="R49" s="5">
        <v>16084</v>
      </c>
      <c r="S49" s="5">
        <v>923995</v>
      </c>
      <c r="T49" s="5">
        <v>696527</v>
      </c>
      <c r="U49" s="5">
        <v>0</v>
      </c>
      <c r="V49" s="5">
        <v>0</v>
      </c>
      <c r="W49" s="5">
        <v>0</v>
      </c>
      <c r="X49" s="5">
        <v>82900</v>
      </c>
      <c r="Y49" s="5">
        <v>0</v>
      </c>
      <c r="Z49" s="5">
        <v>33420</v>
      </c>
      <c r="AA49" s="5">
        <v>0</v>
      </c>
      <c r="AB49" s="5">
        <v>2506</v>
      </c>
      <c r="AC49" s="5">
        <v>0</v>
      </c>
      <c r="AD49" s="5">
        <v>0</v>
      </c>
      <c r="AE49" s="5">
        <v>560296</v>
      </c>
      <c r="AF49" s="5">
        <v>0</v>
      </c>
      <c r="AG49" s="5" t="s">
        <v>64</v>
      </c>
      <c r="AH49" s="5" t="s">
        <v>64</v>
      </c>
      <c r="AI49" s="5" t="s">
        <v>64</v>
      </c>
      <c r="AJ49" s="5">
        <v>0</v>
      </c>
      <c r="AK49" s="5">
        <v>0</v>
      </c>
      <c r="AL49" s="5">
        <v>2299644</v>
      </c>
      <c r="AM49" s="5">
        <v>93352</v>
      </c>
      <c r="AN49" s="5">
        <v>516842</v>
      </c>
      <c r="AO49" s="5">
        <v>294183.71999999997</v>
      </c>
      <c r="AP49" s="5">
        <v>878944.27</v>
      </c>
      <c r="AQ49" s="5">
        <v>3259171.76</v>
      </c>
      <c r="AR49" s="5">
        <v>9130488.3000000007</v>
      </c>
      <c r="AS49" s="5">
        <v>9.0262999999999996E-2</v>
      </c>
      <c r="AT49" s="5">
        <v>9.6265000000000003E-2</v>
      </c>
      <c r="AU49" s="5">
        <v>14427609</v>
      </c>
      <c r="AV49" s="5">
        <v>16727253</v>
      </c>
      <c r="AW49" s="5">
        <v>398701</v>
      </c>
      <c r="AX49" s="5">
        <v>1177274</v>
      </c>
      <c r="AY49" s="6">
        <v>0</v>
      </c>
    </row>
    <row r="50" spans="1:51" x14ac:dyDescent="0.3">
      <c r="A50" s="4" t="s">
        <v>76</v>
      </c>
      <c r="B50" s="5">
        <v>2001397</v>
      </c>
      <c r="C50" s="5">
        <v>154083</v>
      </c>
      <c r="D50" s="5">
        <v>465000</v>
      </c>
      <c r="E50" s="5">
        <v>0</v>
      </c>
      <c r="F50" s="5">
        <v>273716</v>
      </c>
      <c r="G50" s="5">
        <v>2498452</v>
      </c>
      <c r="H50" s="5">
        <v>0</v>
      </c>
      <c r="I50" s="5">
        <v>0</v>
      </c>
      <c r="J50" s="5">
        <v>119766</v>
      </c>
      <c r="K50" s="5">
        <v>1798298</v>
      </c>
      <c r="L50" s="5">
        <v>154083</v>
      </c>
      <c r="M50" s="5">
        <v>0</v>
      </c>
      <c r="N50" s="5" t="s">
        <v>64</v>
      </c>
      <c r="O50" s="5">
        <v>415000</v>
      </c>
      <c r="P50" s="5">
        <v>566750</v>
      </c>
      <c r="Q50" s="5">
        <v>1931702</v>
      </c>
      <c r="R50" s="5">
        <v>0</v>
      </c>
      <c r="S50" s="5">
        <v>0</v>
      </c>
      <c r="T50" s="5">
        <v>83333</v>
      </c>
      <c r="U50" s="5">
        <v>0</v>
      </c>
      <c r="V50" s="5">
        <v>50000</v>
      </c>
      <c r="W50" s="5">
        <v>0</v>
      </c>
      <c r="X50" s="5">
        <v>0</v>
      </c>
      <c r="Y50" s="5">
        <v>0</v>
      </c>
      <c r="Z50" s="5">
        <v>0</v>
      </c>
      <c r="AA50" s="5">
        <v>0</v>
      </c>
      <c r="AB50" s="5">
        <v>0</v>
      </c>
      <c r="AC50" s="5">
        <v>0</v>
      </c>
      <c r="AD50" s="5">
        <v>50000</v>
      </c>
      <c r="AE50" s="5">
        <v>223716</v>
      </c>
      <c r="AF50" s="5">
        <v>0</v>
      </c>
      <c r="AG50" s="5" t="s">
        <v>64</v>
      </c>
      <c r="AH50" s="5" t="s">
        <v>64</v>
      </c>
      <c r="AI50" s="5" t="s">
        <v>64</v>
      </c>
      <c r="AJ50" s="5">
        <v>0</v>
      </c>
      <c r="AK50" s="5">
        <v>0</v>
      </c>
      <c r="AL50" s="5">
        <v>407049</v>
      </c>
      <c r="AM50" s="5" t="s">
        <v>64</v>
      </c>
      <c r="AN50" s="5" t="s">
        <v>64</v>
      </c>
      <c r="AO50" s="5" t="s">
        <v>64</v>
      </c>
      <c r="AP50" s="5" t="s">
        <v>64</v>
      </c>
      <c r="AQ50" s="5" t="s">
        <v>64</v>
      </c>
      <c r="AR50" s="5" t="s">
        <v>64</v>
      </c>
      <c r="AS50" s="5" t="s">
        <v>64</v>
      </c>
      <c r="AT50" s="5" t="s">
        <v>64</v>
      </c>
      <c r="AU50" s="5">
        <v>4985599</v>
      </c>
      <c r="AV50" s="5">
        <v>5392648</v>
      </c>
      <c r="AW50" s="5">
        <v>0</v>
      </c>
      <c r="AX50" s="5">
        <v>0</v>
      </c>
      <c r="AY50" s="6">
        <v>0</v>
      </c>
    </row>
    <row r="51" spans="1:51" x14ac:dyDescent="0.3">
      <c r="A51" s="4" t="s">
        <v>77</v>
      </c>
      <c r="B51" s="5">
        <v>7318799</v>
      </c>
      <c r="C51" s="5">
        <v>1513157</v>
      </c>
      <c r="D51" s="5">
        <v>540000</v>
      </c>
      <c r="E51" s="5">
        <v>0</v>
      </c>
      <c r="F51" s="5">
        <v>529230</v>
      </c>
      <c r="G51" s="5">
        <v>2331021</v>
      </c>
      <c r="H51" s="5">
        <v>0</v>
      </c>
      <c r="I51" s="5">
        <v>0</v>
      </c>
      <c r="J51" s="5">
        <v>565000</v>
      </c>
      <c r="K51" s="5">
        <v>6274305</v>
      </c>
      <c r="L51" s="5">
        <v>354083</v>
      </c>
      <c r="M51" s="5">
        <v>854074</v>
      </c>
      <c r="N51" s="5" t="s">
        <v>64</v>
      </c>
      <c r="O51" s="5">
        <v>415000</v>
      </c>
      <c r="P51" s="5">
        <v>566750</v>
      </c>
      <c r="Q51" s="5">
        <v>1764271</v>
      </c>
      <c r="R51" s="5">
        <v>0</v>
      </c>
      <c r="S51" s="5">
        <v>305000</v>
      </c>
      <c r="T51" s="5">
        <v>479494</v>
      </c>
      <c r="U51" s="5">
        <v>75000</v>
      </c>
      <c r="V51" s="5">
        <v>50000</v>
      </c>
      <c r="W51" s="5">
        <v>0</v>
      </c>
      <c r="X51" s="5">
        <v>0</v>
      </c>
      <c r="Y51" s="5">
        <v>0</v>
      </c>
      <c r="Z51" s="5">
        <v>0</v>
      </c>
      <c r="AA51" s="5">
        <v>0</v>
      </c>
      <c r="AB51" s="5">
        <v>0</v>
      </c>
      <c r="AC51" s="5">
        <v>0</v>
      </c>
      <c r="AD51" s="5">
        <v>50000</v>
      </c>
      <c r="AE51" s="5">
        <v>479230</v>
      </c>
      <c r="AF51" s="5">
        <v>0</v>
      </c>
      <c r="AG51" s="5" t="s">
        <v>64</v>
      </c>
      <c r="AH51" s="5" t="s">
        <v>64</v>
      </c>
      <c r="AI51" s="5" t="s">
        <v>64</v>
      </c>
      <c r="AJ51" s="5">
        <v>0</v>
      </c>
      <c r="AK51" s="5">
        <v>0</v>
      </c>
      <c r="AL51" s="5">
        <v>1438724</v>
      </c>
      <c r="AM51" s="5" t="s">
        <v>64</v>
      </c>
      <c r="AN51" s="5" t="s">
        <v>64</v>
      </c>
      <c r="AO51" s="5" t="s">
        <v>64</v>
      </c>
      <c r="AP51" s="5" t="s">
        <v>64</v>
      </c>
      <c r="AQ51" s="5" t="s">
        <v>64</v>
      </c>
      <c r="AR51" s="5" t="s">
        <v>64</v>
      </c>
      <c r="AS51" s="5" t="s">
        <v>64</v>
      </c>
      <c r="AT51" s="5" t="s">
        <v>64</v>
      </c>
      <c r="AU51" s="5">
        <v>10793483</v>
      </c>
      <c r="AV51" s="5">
        <v>12232207</v>
      </c>
      <c r="AW51" s="5">
        <v>0</v>
      </c>
      <c r="AX51" s="5">
        <v>0</v>
      </c>
      <c r="AY51" s="6">
        <v>0</v>
      </c>
    </row>
    <row r="52" spans="1:51" x14ac:dyDescent="0.3">
      <c r="A52" s="4" t="s">
        <v>78</v>
      </c>
      <c r="B52" s="5">
        <v>2998957</v>
      </c>
      <c r="C52" s="5">
        <v>8023747</v>
      </c>
      <c r="D52" s="5">
        <v>510000</v>
      </c>
      <c r="E52" s="5">
        <v>200000</v>
      </c>
      <c r="F52" s="5">
        <v>573850</v>
      </c>
      <c r="G52" s="5">
        <v>2406021</v>
      </c>
      <c r="H52" s="5">
        <v>0</v>
      </c>
      <c r="I52" s="5">
        <v>0</v>
      </c>
      <c r="J52" s="5">
        <v>748162</v>
      </c>
      <c r="K52" s="5">
        <v>1866301</v>
      </c>
      <c r="L52" s="5">
        <v>6942583</v>
      </c>
      <c r="M52" s="5">
        <v>463164</v>
      </c>
      <c r="N52" s="5" t="s">
        <v>64</v>
      </c>
      <c r="O52" s="5">
        <v>455000</v>
      </c>
      <c r="P52" s="5">
        <v>641750</v>
      </c>
      <c r="Q52" s="5">
        <v>1764271</v>
      </c>
      <c r="R52" s="5">
        <v>0</v>
      </c>
      <c r="S52" s="5">
        <v>618000</v>
      </c>
      <c r="T52" s="5">
        <v>384494</v>
      </c>
      <c r="U52" s="5">
        <v>5000</v>
      </c>
      <c r="V52" s="5">
        <v>50000</v>
      </c>
      <c r="W52" s="5">
        <v>0</v>
      </c>
      <c r="X52" s="5">
        <v>200000</v>
      </c>
      <c r="Y52" s="5">
        <v>0</v>
      </c>
      <c r="Z52" s="5">
        <v>0</v>
      </c>
      <c r="AA52" s="5">
        <v>0</v>
      </c>
      <c r="AB52" s="5">
        <v>50000</v>
      </c>
      <c r="AC52" s="5">
        <v>130000</v>
      </c>
      <c r="AD52" s="5">
        <v>25000</v>
      </c>
      <c r="AE52" s="5">
        <v>368850</v>
      </c>
      <c r="AF52" s="5">
        <v>0</v>
      </c>
      <c r="AG52" s="5" t="s">
        <v>64</v>
      </c>
      <c r="AH52" s="5" t="s">
        <v>64</v>
      </c>
      <c r="AI52" s="5" t="s">
        <v>64</v>
      </c>
      <c r="AJ52" s="5">
        <v>0</v>
      </c>
      <c r="AK52" s="5">
        <v>0</v>
      </c>
      <c r="AL52" s="5">
        <v>1831344</v>
      </c>
      <c r="AM52" s="5" t="s">
        <v>64</v>
      </c>
      <c r="AN52" s="5" t="s">
        <v>64</v>
      </c>
      <c r="AO52" s="5" t="s">
        <v>64</v>
      </c>
      <c r="AP52" s="5" t="s">
        <v>64</v>
      </c>
      <c r="AQ52" s="5" t="s">
        <v>64</v>
      </c>
      <c r="AR52" s="5" t="s">
        <v>64</v>
      </c>
      <c r="AS52" s="5" t="s">
        <v>64</v>
      </c>
      <c r="AT52" s="5" t="s">
        <v>64</v>
      </c>
      <c r="AU52" s="5">
        <v>12881231</v>
      </c>
      <c r="AV52" s="5">
        <v>14712575</v>
      </c>
      <c r="AW52" s="5">
        <v>0</v>
      </c>
      <c r="AX52" s="5">
        <v>0</v>
      </c>
      <c r="AY52" s="6">
        <v>0</v>
      </c>
    </row>
    <row r="53" spans="1:51" x14ac:dyDescent="0.3">
      <c r="A53" s="4" t="s">
        <v>79</v>
      </c>
      <c r="B53" s="5">
        <v>2734463</v>
      </c>
      <c r="C53" s="5">
        <v>1358942</v>
      </c>
      <c r="D53" s="5">
        <v>525000</v>
      </c>
      <c r="E53" s="5">
        <v>0</v>
      </c>
      <c r="F53" s="5">
        <v>753251</v>
      </c>
      <c r="G53" s="5">
        <v>2433313</v>
      </c>
      <c r="H53" s="5">
        <v>0</v>
      </c>
      <c r="I53" s="5">
        <v>0</v>
      </c>
      <c r="J53" s="5">
        <v>390000</v>
      </c>
      <c r="K53" s="5">
        <v>2097301</v>
      </c>
      <c r="L53" s="5">
        <v>454083</v>
      </c>
      <c r="M53" s="5">
        <v>539859</v>
      </c>
      <c r="N53" s="5" t="s">
        <v>64</v>
      </c>
      <c r="O53" s="5">
        <v>415000</v>
      </c>
      <c r="P53" s="5">
        <v>566750</v>
      </c>
      <c r="Q53" s="5">
        <v>1866563</v>
      </c>
      <c r="R53" s="5">
        <v>0</v>
      </c>
      <c r="S53" s="5">
        <v>365000</v>
      </c>
      <c r="T53" s="5">
        <v>247161</v>
      </c>
      <c r="U53" s="5">
        <v>60000</v>
      </c>
      <c r="V53" s="5">
        <v>50000</v>
      </c>
      <c r="W53" s="5">
        <v>0</v>
      </c>
      <c r="X53" s="5">
        <v>0</v>
      </c>
      <c r="Y53" s="5">
        <v>0</v>
      </c>
      <c r="Z53" s="5">
        <v>0</v>
      </c>
      <c r="AA53" s="5">
        <v>0</v>
      </c>
      <c r="AB53" s="5">
        <v>50000</v>
      </c>
      <c r="AC53" s="5">
        <v>0</v>
      </c>
      <c r="AD53" s="5">
        <v>25000</v>
      </c>
      <c r="AE53" s="5">
        <v>678251</v>
      </c>
      <c r="AF53" s="5">
        <v>0</v>
      </c>
      <c r="AG53" s="5" t="s">
        <v>64</v>
      </c>
      <c r="AH53" s="5" t="s">
        <v>64</v>
      </c>
      <c r="AI53" s="5" t="s">
        <v>64</v>
      </c>
      <c r="AJ53" s="5">
        <v>0</v>
      </c>
      <c r="AK53" s="5">
        <v>0</v>
      </c>
      <c r="AL53" s="5">
        <v>1475412</v>
      </c>
      <c r="AM53" s="5" t="s">
        <v>64</v>
      </c>
      <c r="AN53" s="5" t="s">
        <v>64</v>
      </c>
      <c r="AO53" s="5" t="s">
        <v>64</v>
      </c>
      <c r="AP53" s="5" t="s">
        <v>64</v>
      </c>
      <c r="AQ53" s="5" t="s">
        <v>64</v>
      </c>
      <c r="AR53" s="5" t="s">
        <v>64</v>
      </c>
      <c r="AS53" s="5" t="s">
        <v>64</v>
      </c>
      <c r="AT53" s="5" t="s">
        <v>64</v>
      </c>
      <c r="AU53" s="5">
        <v>6329556</v>
      </c>
      <c r="AV53" s="5">
        <v>7804968</v>
      </c>
      <c r="AW53" s="5">
        <v>0</v>
      </c>
      <c r="AX53" s="5">
        <v>0</v>
      </c>
      <c r="AY53" s="6">
        <v>0</v>
      </c>
    </row>
    <row r="54" spans="1:51" x14ac:dyDescent="0.3">
      <c r="A54" s="4" t="s">
        <v>80</v>
      </c>
      <c r="B54" s="5">
        <v>5911466</v>
      </c>
      <c r="C54" s="5">
        <v>1682441</v>
      </c>
      <c r="D54" s="5">
        <v>535000</v>
      </c>
      <c r="E54" s="5">
        <v>0</v>
      </c>
      <c r="F54" s="5">
        <v>596714</v>
      </c>
      <c r="G54" s="5">
        <v>2433313</v>
      </c>
      <c r="H54" s="5">
        <v>0</v>
      </c>
      <c r="I54" s="5">
        <v>0</v>
      </c>
      <c r="J54" s="5">
        <v>290000</v>
      </c>
      <c r="K54" s="5">
        <v>5374304</v>
      </c>
      <c r="L54" s="5">
        <v>879083</v>
      </c>
      <c r="M54" s="5">
        <v>438358</v>
      </c>
      <c r="N54" s="5" t="s">
        <v>64</v>
      </c>
      <c r="O54" s="5">
        <v>415000</v>
      </c>
      <c r="P54" s="5">
        <v>566750</v>
      </c>
      <c r="Q54" s="5">
        <v>1866563</v>
      </c>
      <c r="R54" s="5">
        <v>0</v>
      </c>
      <c r="S54" s="5">
        <v>365000</v>
      </c>
      <c r="T54" s="5">
        <v>247161</v>
      </c>
      <c r="U54" s="5">
        <v>70000</v>
      </c>
      <c r="V54" s="5">
        <v>50000</v>
      </c>
      <c r="W54" s="5">
        <v>0</v>
      </c>
      <c r="X54" s="5">
        <v>0</v>
      </c>
      <c r="Y54" s="5">
        <v>0</v>
      </c>
      <c r="Z54" s="5">
        <v>0</v>
      </c>
      <c r="AA54" s="5">
        <v>0</v>
      </c>
      <c r="AB54" s="5">
        <v>50000</v>
      </c>
      <c r="AC54" s="5">
        <v>0</v>
      </c>
      <c r="AD54" s="5">
        <v>0</v>
      </c>
      <c r="AE54" s="5">
        <v>546714</v>
      </c>
      <c r="AF54" s="5">
        <v>0</v>
      </c>
      <c r="AG54" s="5" t="s">
        <v>64</v>
      </c>
      <c r="AH54" s="5" t="s">
        <v>64</v>
      </c>
      <c r="AI54" s="5" t="s">
        <v>64</v>
      </c>
      <c r="AJ54" s="5">
        <v>0</v>
      </c>
      <c r="AK54" s="5">
        <v>0</v>
      </c>
      <c r="AL54" s="5">
        <v>1328875</v>
      </c>
      <c r="AM54" s="5" t="s">
        <v>64</v>
      </c>
      <c r="AN54" s="5" t="s">
        <v>64</v>
      </c>
      <c r="AO54" s="5" t="s">
        <v>64</v>
      </c>
      <c r="AP54" s="5" t="s">
        <v>64</v>
      </c>
      <c r="AQ54" s="5" t="s">
        <v>64</v>
      </c>
      <c r="AR54" s="5" t="s">
        <v>64</v>
      </c>
      <c r="AS54" s="5" t="s">
        <v>64</v>
      </c>
      <c r="AT54" s="5" t="s">
        <v>64</v>
      </c>
      <c r="AU54" s="5">
        <v>9830058</v>
      </c>
      <c r="AV54" s="5">
        <v>11158933</v>
      </c>
      <c r="AW54" s="5">
        <v>0</v>
      </c>
      <c r="AX54" s="5">
        <v>0</v>
      </c>
      <c r="AY54" s="6">
        <v>0</v>
      </c>
    </row>
    <row r="55" spans="1:51" x14ac:dyDescent="0.3">
      <c r="A55" s="4" t="s">
        <v>81</v>
      </c>
      <c r="B55" s="5">
        <v>4840466</v>
      </c>
      <c r="C55" s="5">
        <v>8152524</v>
      </c>
      <c r="D55" s="5">
        <v>710000</v>
      </c>
      <c r="E55" s="5">
        <v>200000</v>
      </c>
      <c r="F55" s="5">
        <v>493150</v>
      </c>
      <c r="G55" s="5">
        <v>2508313</v>
      </c>
      <c r="H55" s="5">
        <v>0</v>
      </c>
      <c r="I55" s="5">
        <v>0</v>
      </c>
      <c r="J55" s="5">
        <v>390000</v>
      </c>
      <c r="K55" s="5">
        <v>3930805</v>
      </c>
      <c r="L55" s="5">
        <v>7042583</v>
      </c>
      <c r="M55" s="5">
        <v>748941</v>
      </c>
      <c r="N55" s="5" t="s">
        <v>64</v>
      </c>
      <c r="O55" s="5">
        <v>455000</v>
      </c>
      <c r="P55" s="5">
        <v>641750</v>
      </c>
      <c r="Q55" s="5">
        <v>1866563</v>
      </c>
      <c r="R55" s="5">
        <v>0</v>
      </c>
      <c r="S55" s="5">
        <v>361000</v>
      </c>
      <c r="T55" s="5">
        <v>519661</v>
      </c>
      <c r="U55" s="5">
        <v>205000</v>
      </c>
      <c r="V55" s="5">
        <v>50000</v>
      </c>
      <c r="W55" s="5">
        <v>0</v>
      </c>
      <c r="X55" s="5">
        <v>200000</v>
      </c>
      <c r="Y55" s="5">
        <v>0</v>
      </c>
      <c r="Z55" s="5">
        <v>0</v>
      </c>
      <c r="AA55" s="5">
        <v>0</v>
      </c>
      <c r="AB55" s="5">
        <v>40000</v>
      </c>
      <c r="AC55" s="5">
        <v>80000</v>
      </c>
      <c r="AD55" s="5">
        <v>50000</v>
      </c>
      <c r="AE55" s="5">
        <v>323150</v>
      </c>
      <c r="AF55" s="5">
        <v>0</v>
      </c>
      <c r="AG55" s="5" t="s">
        <v>64</v>
      </c>
      <c r="AH55" s="5" t="s">
        <v>64</v>
      </c>
      <c r="AI55" s="5" t="s">
        <v>64</v>
      </c>
      <c r="AJ55" s="5">
        <v>0</v>
      </c>
      <c r="AK55" s="5">
        <v>0</v>
      </c>
      <c r="AL55" s="5">
        <v>1828811</v>
      </c>
      <c r="AM55" s="5" t="s">
        <v>64</v>
      </c>
      <c r="AN55" s="5" t="s">
        <v>64</v>
      </c>
      <c r="AO55" s="5" t="s">
        <v>64</v>
      </c>
      <c r="AP55" s="5" t="s">
        <v>64</v>
      </c>
      <c r="AQ55" s="5" t="s">
        <v>64</v>
      </c>
      <c r="AR55" s="5" t="s">
        <v>64</v>
      </c>
      <c r="AS55" s="5" t="s">
        <v>64</v>
      </c>
      <c r="AT55" s="5" t="s">
        <v>64</v>
      </c>
      <c r="AU55" s="5">
        <v>15075642</v>
      </c>
      <c r="AV55" s="5">
        <v>16904453</v>
      </c>
      <c r="AW55" s="5">
        <v>0</v>
      </c>
      <c r="AX55" s="5">
        <v>0</v>
      </c>
      <c r="AY55" s="6">
        <v>0</v>
      </c>
    </row>
    <row r="56" spans="1:51" x14ac:dyDescent="0.3">
      <c r="A56" s="4" t="s">
        <v>82</v>
      </c>
      <c r="B56" s="5">
        <v>2326249</v>
      </c>
      <c r="C56" s="5">
        <v>1707992</v>
      </c>
      <c r="D56" s="5">
        <v>680000</v>
      </c>
      <c r="E56" s="5">
        <v>0</v>
      </c>
      <c r="F56" s="5">
        <v>347100</v>
      </c>
      <c r="G56" s="5">
        <v>2433313</v>
      </c>
      <c r="H56" s="5">
        <v>0</v>
      </c>
      <c r="I56" s="5">
        <v>0</v>
      </c>
      <c r="J56" s="5">
        <v>590000</v>
      </c>
      <c r="K56" s="5">
        <v>1463305</v>
      </c>
      <c r="L56" s="5">
        <v>604083</v>
      </c>
      <c r="M56" s="5">
        <v>743909</v>
      </c>
      <c r="N56" s="5" t="s">
        <v>64</v>
      </c>
      <c r="O56" s="5">
        <v>415000</v>
      </c>
      <c r="P56" s="5">
        <v>566750</v>
      </c>
      <c r="Q56" s="5">
        <v>1866563</v>
      </c>
      <c r="R56" s="5">
        <v>0</v>
      </c>
      <c r="S56" s="5">
        <v>360000</v>
      </c>
      <c r="T56" s="5">
        <v>272944</v>
      </c>
      <c r="U56" s="5">
        <v>215000</v>
      </c>
      <c r="V56" s="5">
        <v>50000</v>
      </c>
      <c r="W56" s="5">
        <v>0</v>
      </c>
      <c r="X56" s="5">
        <v>0</v>
      </c>
      <c r="Y56" s="5">
        <v>0</v>
      </c>
      <c r="Z56" s="5">
        <v>0</v>
      </c>
      <c r="AA56" s="5">
        <v>0</v>
      </c>
      <c r="AB56" s="5">
        <v>0</v>
      </c>
      <c r="AC56" s="5">
        <v>0</v>
      </c>
      <c r="AD56" s="5">
        <v>50000</v>
      </c>
      <c r="AE56" s="5">
        <v>297100</v>
      </c>
      <c r="AF56" s="5">
        <v>0</v>
      </c>
      <c r="AG56" s="5" t="s">
        <v>64</v>
      </c>
      <c r="AH56" s="5" t="s">
        <v>64</v>
      </c>
      <c r="AI56" s="5" t="s">
        <v>64</v>
      </c>
      <c r="AJ56" s="5">
        <v>0</v>
      </c>
      <c r="AK56" s="5">
        <v>0</v>
      </c>
      <c r="AL56" s="5">
        <v>1245044</v>
      </c>
      <c r="AM56" s="5" t="s">
        <v>64</v>
      </c>
      <c r="AN56" s="5" t="s">
        <v>64</v>
      </c>
      <c r="AO56" s="5" t="s">
        <v>64</v>
      </c>
      <c r="AP56" s="5" t="s">
        <v>64</v>
      </c>
      <c r="AQ56" s="5" t="s">
        <v>64</v>
      </c>
      <c r="AR56" s="5" t="s">
        <v>64</v>
      </c>
      <c r="AS56" s="5" t="s">
        <v>64</v>
      </c>
      <c r="AT56" s="5" t="s">
        <v>64</v>
      </c>
      <c r="AU56" s="5">
        <v>6249610</v>
      </c>
      <c r="AV56" s="5">
        <v>7494654</v>
      </c>
      <c r="AW56" s="5">
        <v>0</v>
      </c>
      <c r="AX56" s="5">
        <v>0</v>
      </c>
      <c r="AY56" s="6">
        <v>0</v>
      </c>
    </row>
    <row r="57" spans="1:51" x14ac:dyDescent="0.3">
      <c r="A57" s="4" t="s">
        <v>83</v>
      </c>
      <c r="B57" s="5">
        <v>5382046</v>
      </c>
      <c r="C57" s="5">
        <v>1096513</v>
      </c>
      <c r="D57" s="5">
        <v>515000</v>
      </c>
      <c r="E57" s="5">
        <v>0</v>
      </c>
      <c r="F57" s="5">
        <v>453764</v>
      </c>
      <c r="G57" s="5">
        <v>2433313</v>
      </c>
      <c r="H57" s="5">
        <v>0</v>
      </c>
      <c r="I57" s="5">
        <v>0</v>
      </c>
      <c r="J57" s="5">
        <v>20000</v>
      </c>
      <c r="K57" s="5">
        <v>5124301</v>
      </c>
      <c r="L57" s="5">
        <v>354083</v>
      </c>
      <c r="M57" s="5">
        <v>387430</v>
      </c>
      <c r="N57" s="5" t="s">
        <v>64</v>
      </c>
      <c r="O57" s="5">
        <v>415000</v>
      </c>
      <c r="P57" s="5">
        <v>566750</v>
      </c>
      <c r="Q57" s="5">
        <v>1866563</v>
      </c>
      <c r="R57" s="5">
        <v>0</v>
      </c>
      <c r="S57" s="5">
        <v>355000</v>
      </c>
      <c r="T57" s="5">
        <v>237744</v>
      </c>
      <c r="U57" s="5">
        <v>50000</v>
      </c>
      <c r="V57" s="5">
        <v>50000</v>
      </c>
      <c r="W57" s="5">
        <v>0</v>
      </c>
      <c r="X57" s="5">
        <v>0</v>
      </c>
      <c r="Y57" s="5">
        <v>0</v>
      </c>
      <c r="Z57" s="5">
        <v>0</v>
      </c>
      <c r="AA57" s="5">
        <v>0</v>
      </c>
      <c r="AB57" s="5">
        <v>50000</v>
      </c>
      <c r="AC57" s="5">
        <v>0</v>
      </c>
      <c r="AD57" s="5">
        <v>5000</v>
      </c>
      <c r="AE57" s="5">
        <v>398764</v>
      </c>
      <c r="AF57" s="5">
        <v>0</v>
      </c>
      <c r="AG57" s="5" t="s">
        <v>64</v>
      </c>
      <c r="AH57" s="5" t="s">
        <v>64</v>
      </c>
      <c r="AI57" s="5" t="s">
        <v>64</v>
      </c>
      <c r="AJ57" s="5">
        <v>0</v>
      </c>
      <c r="AK57" s="5">
        <v>0</v>
      </c>
      <c r="AL57" s="5">
        <v>1146508</v>
      </c>
      <c r="AM57" s="5" t="s">
        <v>64</v>
      </c>
      <c r="AN57" s="5" t="s">
        <v>64</v>
      </c>
      <c r="AO57" s="5" t="s">
        <v>64</v>
      </c>
      <c r="AP57" s="5" t="s">
        <v>64</v>
      </c>
      <c r="AQ57" s="5" t="s">
        <v>64</v>
      </c>
      <c r="AR57" s="5" t="s">
        <v>64</v>
      </c>
      <c r="AS57" s="5" t="s">
        <v>64</v>
      </c>
      <c r="AT57" s="5" t="s">
        <v>64</v>
      </c>
      <c r="AU57" s="5">
        <v>8734127</v>
      </c>
      <c r="AV57" s="5">
        <v>9880635</v>
      </c>
      <c r="AW57" s="5">
        <v>0</v>
      </c>
      <c r="AX57" s="5">
        <v>0</v>
      </c>
      <c r="AY57" s="6">
        <v>0</v>
      </c>
    </row>
    <row r="58" spans="1:51" x14ac:dyDescent="0.3">
      <c r="A58" s="4" t="s">
        <v>84</v>
      </c>
      <c r="B58" s="5">
        <v>2502049</v>
      </c>
      <c r="C58" s="5">
        <v>5697263</v>
      </c>
      <c r="D58" s="5">
        <v>505000</v>
      </c>
      <c r="E58" s="5">
        <v>200000</v>
      </c>
      <c r="F58" s="5">
        <v>342600</v>
      </c>
      <c r="G58" s="5">
        <v>2508313</v>
      </c>
      <c r="H58" s="5">
        <v>0</v>
      </c>
      <c r="I58" s="5">
        <v>0</v>
      </c>
      <c r="J58" s="5">
        <v>590000</v>
      </c>
      <c r="K58" s="5">
        <v>1564305</v>
      </c>
      <c r="L58" s="5">
        <v>4792583</v>
      </c>
      <c r="M58" s="5">
        <v>544680</v>
      </c>
      <c r="N58" s="5" t="s">
        <v>64</v>
      </c>
      <c r="O58" s="5">
        <v>455000</v>
      </c>
      <c r="P58" s="5">
        <v>641750</v>
      </c>
      <c r="Q58" s="5">
        <v>1866563</v>
      </c>
      <c r="R58" s="5">
        <v>0</v>
      </c>
      <c r="S58" s="5">
        <v>360000</v>
      </c>
      <c r="T58" s="5">
        <v>347744</v>
      </c>
      <c r="U58" s="5">
        <v>0</v>
      </c>
      <c r="V58" s="5">
        <v>50000</v>
      </c>
      <c r="W58" s="5">
        <v>0</v>
      </c>
      <c r="X58" s="5">
        <v>200000</v>
      </c>
      <c r="Y58" s="5">
        <v>0</v>
      </c>
      <c r="Z58" s="5">
        <v>0</v>
      </c>
      <c r="AA58" s="5">
        <v>0</v>
      </c>
      <c r="AB58" s="5">
        <v>50000</v>
      </c>
      <c r="AC58" s="5">
        <v>50600</v>
      </c>
      <c r="AD58" s="5">
        <v>0</v>
      </c>
      <c r="AE58" s="5">
        <v>242000</v>
      </c>
      <c r="AF58" s="5">
        <v>0</v>
      </c>
      <c r="AG58" s="5" t="s">
        <v>64</v>
      </c>
      <c r="AH58" s="5" t="s">
        <v>64</v>
      </c>
      <c r="AI58" s="5" t="s">
        <v>64</v>
      </c>
      <c r="AJ58" s="5">
        <v>0</v>
      </c>
      <c r="AK58" s="5">
        <v>0</v>
      </c>
      <c r="AL58" s="5">
        <v>1300344</v>
      </c>
      <c r="AM58" s="5" t="s">
        <v>64</v>
      </c>
      <c r="AN58" s="5" t="s">
        <v>64</v>
      </c>
      <c r="AO58" s="5" t="s">
        <v>64</v>
      </c>
      <c r="AP58" s="5" t="s">
        <v>64</v>
      </c>
      <c r="AQ58" s="5" t="s">
        <v>64</v>
      </c>
      <c r="AR58" s="5" t="s">
        <v>64</v>
      </c>
      <c r="AS58" s="5" t="s">
        <v>64</v>
      </c>
      <c r="AT58" s="5" t="s">
        <v>64</v>
      </c>
      <c r="AU58" s="5">
        <v>10454881</v>
      </c>
      <c r="AV58" s="5">
        <v>11755225</v>
      </c>
      <c r="AW58" s="5">
        <v>0</v>
      </c>
      <c r="AX58" s="5">
        <v>0</v>
      </c>
      <c r="AY58" s="6">
        <v>0</v>
      </c>
    </row>
    <row r="59" spans="1:51" x14ac:dyDescent="0.3">
      <c r="A59" s="4" t="s">
        <v>85</v>
      </c>
      <c r="B59" s="5">
        <v>2191660</v>
      </c>
      <c r="C59" s="5">
        <v>1299918</v>
      </c>
      <c r="D59" s="5">
        <v>470000</v>
      </c>
      <c r="E59" s="5">
        <v>0</v>
      </c>
      <c r="F59" s="5">
        <v>59375</v>
      </c>
      <c r="G59" s="5">
        <v>2433313</v>
      </c>
      <c r="H59" s="5">
        <v>0</v>
      </c>
      <c r="I59" s="5">
        <v>0</v>
      </c>
      <c r="J59" s="5">
        <v>814000</v>
      </c>
      <c r="K59" s="5">
        <v>1158749</v>
      </c>
      <c r="L59" s="5">
        <v>154083</v>
      </c>
      <c r="M59" s="5">
        <v>785835</v>
      </c>
      <c r="N59" s="5" t="s">
        <v>64</v>
      </c>
      <c r="O59" s="5">
        <v>420000</v>
      </c>
      <c r="P59" s="5">
        <v>566750</v>
      </c>
      <c r="Q59" s="5">
        <v>1866563</v>
      </c>
      <c r="R59" s="5">
        <v>0</v>
      </c>
      <c r="S59" s="5">
        <v>360000</v>
      </c>
      <c r="T59" s="5">
        <v>218911</v>
      </c>
      <c r="U59" s="5">
        <v>0</v>
      </c>
      <c r="V59" s="5">
        <v>50000</v>
      </c>
      <c r="W59" s="5">
        <v>0</v>
      </c>
      <c r="X59" s="5">
        <v>0</v>
      </c>
      <c r="Y59" s="5">
        <v>0</v>
      </c>
      <c r="Z59" s="5">
        <v>0</v>
      </c>
      <c r="AA59" s="5">
        <v>0</v>
      </c>
      <c r="AB59" s="5">
        <v>50000</v>
      </c>
      <c r="AC59" s="5">
        <v>0</v>
      </c>
      <c r="AD59" s="5">
        <v>0</v>
      </c>
      <c r="AE59" s="5">
        <v>9375</v>
      </c>
      <c r="AF59" s="5">
        <v>0</v>
      </c>
      <c r="AG59" s="5" t="s">
        <v>64</v>
      </c>
      <c r="AH59" s="5" t="s">
        <v>64</v>
      </c>
      <c r="AI59" s="5" t="s">
        <v>64</v>
      </c>
      <c r="AJ59" s="5">
        <v>0</v>
      </c>
      <c r="AK59" s="5">
        <v>0</v>
      </c>
      <c r="AL59" s="5">
        <v>688286</v>
      </c>
      <c r="AM59" s="5" t="s">
        <v>64</v>
      </c>
      <c r="AN59" s="5" t="s">
        <v>64</v>
      </c>
      <c r="AO59" s="5" t="s">
        <v>64</v>
      </c>
      <c r="AP59" s="5" t="s">
        <v>64</v>
      </c>
      <c r="AQ59" s="5" t="s">
        <v>64</v>
      </c>
      <c r="AR59" s="5" t="s">
        <v>64</v>
      </c>
      <c r="AS59" s="5" t="s">
        <v>64</v>
      </c>
      <c r="AT59" s="5" t="s">
        <v>64</v>
      </c>
      <c r="AU59" s="5">
        <v>5765980</v>
      </c>
      <c r="AV59" s="5">
        <v>6454266</v>
      </c>
      <c r="AW59" s="5">
        <v>0</v>
      </c>
      <c r="AX59" s="5">
        <v>0</v>
      </c>
      <c r="AY59" s="6">
        <v>0</v>
      </c>
    </row>
    <row r="60" spans="1:51" x14ac:dyDescent="0.3">
      <c r="A60" s="4" t="s">
        <v>86</v>
      </c>
      <c r="B60" s="5">
        <v>5842660</v>
      </c>
      <c r="C60" s="5">
        <v>972439</v>
      </c>
      <c r="D60" s="5">
        <v>470000</v>
      </c>
      <c r="E60" s="5">
        <v>0</v>
      </c>
      <c r="F60" s="5">
        <v>272850</v>
      </c>
      <c r="G60" s="5">
        <v>2092627</v>
      </c>
      <c r="H60" s="5">
        <v>0</v>
      </c>
      <c r="I60" s="5">
        <v>0</v>
      </c>
      <c r="J60" s="5">
        <v>290000</v>
      </c>
      <c r="K60" s="5">
        <v>5083749</v>
      </c>
      <c r="L60" s="5">
        <v>154083</v>
      </c>
      <c r="M60" s="5">
        <v>433356</v>
      </c>
      <c r="N60" s="5" t="s">
        <v>64</v>
      </c>
      <c r="O60" s="5">
        <v>420000</v>
      </c>
      <c r="P60" s="5">
        <v>554750</v>
      </c>
      <c r="Q60" s="5">
        <v>1537877</v>
      </c>
      <c r="R60" s="5">
        <v>0</v>
      </c>
      <c r="S60" s="5">
        <v>385000</v>
      </c>
      <c r="T60" s="5">
        <v>468911</v>
      </c>
      <c r="U60" s="5">
        <v>0</v>
      </c>
      <c r="V60" s="5">
        <v>50000</v>
      </c>
      <c r="W60" s="5">
        <v>0</v>
      </c>
      <c r="X60" s="5">
        <v>0</v>
      </c>
      <c r="Y60" s="5">
        <v>0</v>
      </c>
      <c r="Z60" s="5">
        <v>0</v>
      </c>
      <c r="AA60" s="5">
        <v>0</v>
      </c>
      <c r="AB60" s="5">
        <v>40000</v>
      </c>
      <c r="AC60" s="5">
        <v>0</v>
      </c>
      <c r="AD60" s="5">
        <v>0</v>
      </c>
      <c r="AE60" s="5">
        <v>232850</v>
      </c>
      <c r="AF60" s="5">
        <v>0</v>
      </c>
      <c r="AG60" s="5" t="s">
        <v>64</v>
      </c>
      <c r="AH60" s="5" t="s">
        <v>64</v>
      </c>
      <c r="AI60" s="5" t="s">
        <v>64</v>
      </c>
      <c r="AJ60" s="5">
        <v>0</v>
      </c>
      <c r="AK60" s="5">
        <v>0</v>
      </c>
      <c r="AL60" s="5">
        <v>1176761</v>
      </c>
      <c r="AM60" s="5" t="s">
        <v>64</v>
      </c>
      <c r="AN60" s="5" t="s">
        <v>64</v>
      </c>
      <c r="AO60" s="5" t="s">
        <v>64</v>
      </c>
      <c r="AP60" s="5" t="s">
        <v>64</v>
      </c>
      <c r="AQ60" s="5" t="s">
        <v>64</v>
      </c>
      <c r="AR60" s="5" t="s">
        <v>64</v>
      </c>
      <c r="AS60" s="5" t="s">
        <v>64</v>
      </c>
      <c r="AT60" s="5" t="s">
        <v>64</v>
      </c>
      <c r="AU60" s="5">
        <v>8473815</v>
      </c>
      <c r="AV60" s="5">
        <v>9650576</v>
      </c>
      <c r="AW60" s="5">
        <v>0</v>
      </c>
      <c r="AX60" s="5">
        <v>0</v>
      </c>
      <c r="AY60" s="6">
        <v>0</v>
      </c>
    </row>
    <row r="61" spans="1:51" ht="15" thickBot="1" x14ac:dyDescent="0.35">
      <c r="A61" s="8" t="s">
        <v>87</v>
      </c>
      <c r="B61" s="9">
        <v>5119759</v>
      </c>
      <c r="C61" s="9">
        <v>5461475</v>
      </c>
      <c r="D61" s="9">
        <v>510000</v>
      </c>
      <c r="E61" s="9">
        <v>200000</v>
      </c>
      <c r="F61" s="9">
        <v>0</v>
      </c>
      <c r="G61" s="9">
        <v>2167622</v>
      </c>
      <c r="H61" s="9">
        <v>0</v>
      </c>
      <c r="I61" s="9">
        <v>0</v>
      </c>
      <c r="J61" s="9">
        <v>305000</v>
      </c>
      <c r="K61" s="9">
        <v>4322321</v>
      </c>
      <c r="L61" s="9">
        <v>3342587</v>
      </c>
      <c r="M61" s="9">
        <v>1302888</v>
      </c>
      <c r="N61" s="9" t="s">
        <v>64</v>
      </c>
      <c r="O61" s="9">
        <v>460000</v>
      </c>
      <c r="P61" s="9">
        <v>629750</v>
      </c>
      <c r="Q61" s="9">
        <v>1537872</v>
      </c>
      <c r="R61" s="9">
        <v>0</v>
      </c>
      <c r="S61" s="9">
        <v>816000</v>
      </c>
      <c r="T61" s="9">
        <v>492438</v>
      </c>
      <c r="U61" s="9">
        <v>0</v>
      </c>
      <c r="V61" s="9">
        <v>50000</v>
      </c>
      <c r="W61" s="9">
        <v>0</v>
      </c>
      <c r="X61" s="9">
        <v>200000</v>
      </c>
      <c r="Y61" s="9">
        <v>0</v>
      </c>
      <c r="Z61" s="9">
        <v>0</v>
      </c>
      <c r="AA61" s="9">
        <v>0</v>
      </c>
      <c r="AB61" s="9">
        <v>0</v>
      </c>
      <c r="AC61" s="9">
        <v>0</v>
      </c>
      <c r="AD61" s="9">
        <v>0</v>
      </c>
      <c r="AE61" s="9">
        <v>0</v>
      </c>
      <c r="AF61" s="9">
        <v>0</v>
      </c>
      <c r="AG61" s="9" t="s">
        <v>64</v>
      </c>
      <c r="AH61" s="9" t="s">
        <v>64</v>
      </c>
      <c r="AI61" s="9" t="s">
        <v>64</v>
      </c>
      <c r="AJ61" s="9">
        <v>0</v>
      </c>
      <c r="AK61" s="9">
        <v>0</v>
      </c>
      <c r="AL61" s="9">
        <v>1558438</v>
      </c>
      <c r="AM61" s="9" t="s">
        <v>64</v>
      </c>
      <c r="AN61" s="9" t="s">
        <v>64</v>
      </c>
      <c r="AO61" s="9" t="s">
        <v>64</v>
      </c>
      <c r="AP61" s="9" t="s">
        <v>64</v>
      </c>
      <c r="AQ61" s="9" t="s">
        <v>64</v>
      </c>
      <c r="AR61" s="9" t="s">
        <v>64</v>
      </c>
      <c r="AS61" s="9" t="s">
        <v>64</v>
      </c>
      <c r="AT61" s="9" t="s">
        <v>64</v>
      </c>
      <c r="AU61" s="9">
        <v>11900418</v>
      </c>
      <c r="AV61" s="9">
        <v>13458856</v>
      </c>
      <c r="AW61" s="9">
        <v>0</v>
      </c>
      <c r="AX61" s="9">
        <v>0</v>
      </c>
      <c r="AY61" s="10">
        <v>0</v>
      </c>
    </row>
  </sheetData>
  <sortState ref="A2:AY61">
    <sortCondition ref="A2:A61"/>
  </sortState>
  <pageMargins left="0.75" right="0.75" top="1" bottom="1" header="0.5" footer="0.5"/>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4" sqref="B4"/>
    </sheetView>
  </sheetViews>
  <sheetFormatPr defaultRowHeight="14.4" x14ac:dyDescent="0.3"/>
  <cols>
    <col min="1" max="1" width="26.21875" customWidth="1"/>
    <col min="2" max="2" width="12.5546875" customWidth="1"/>
    <col min="3" max="4" width="14" customWidth="1"/>
    <col min="5" max="6" width="11.5546875" customWidth="1"/>
    <col min="7" max="7" width="12" customWidth="1"/>
  </cols>
  <sheetData>
    <row r="1" spans="1:10" x14ac:dyDescent="0.3">
      <c r="A1" s="164" t="s">
        <v>255</v>
      </c>
    </row>
    <row r="2" spans="1:10" s="69" customFormat="1" ht="43.2" x14ac:dyDescent="0.3">
      <c r="B2" s="69" t="s">
        <v>248</v>
      </c>
      <c r="C2" s="69" t="s">
        <v>249</v>
      </c>
      <c r="D2" s="69" t="s">
        <v>268</v>
      </c>
      <c r="E2" s="69" t="s">
        <v>247</v>
      </c>
      <c r="F2" s="69" t="s">
        <v>269</v>
      </c>
      <c r="G2" s="69" t="s">
        <v>251</v>
      </c>
      <c r="H2" s="69" t="s">
        <v>250</v>
      </c>
    </row>
    <row r="3" spans="1:10" x14ac:dyDescent="0.3">
      <c r="A3" t="s">
        <v>266</v>
      </c>
      <c r="C3" s="63">
        <v>365810</v>
      </c>
      <c r="D3" s="63"/>
    </row>
    <row r="4" spans="1:10" x14ac:dyDescent="0.3">
      <c r="A4" s="150" t="s">
        <v>246</v>
      </c>
    </row>
    <row r="5" spans="1:10" x14ac:dyDescent="0.3">
      <c r="A5" t="s">
        <v>257</v>
      </c>
      <c r="B5" s="157"/>
      <c r="C5" s="63">
        <v>257378</v>
      </c>
      <c r="D5" s="165">
        <f>B7/C5</f>
        <v>20.883708009231558</v>
      </c>
      <c r="E5">
        <v>0.41108655999999999</v>
      </c>
      <c r="F5">
        <v>1.4999999999999999E-2</v>
      </c>
      <c r="G5" s="158">
        <f>E5*C5</f>
        <v>105804.63663968</v>
      </c>
      <c r="H5" s="159">
        <f>G5/C3</f>
        <v>0.28923385538853502</v>
      </c>
      <c r="J5" s="160">
        <f>G5/B7</f>
        <v>1.9684557925167354E-2</v>
      </c>
    </row>
    <row r="6" spans="1:10" x14ac:dyDescent="0.3">
      <c r="A6" t="s">
        <v>258</v>
      </c>
      <c r="B6" s="157"/>
      <c r="C6" s="63">
        <v>1672692</v>
      </c>
      <c r="D6" s="165">
        <f>C6/B8</f>
        <v>0.64147515062868854</v>
      </c>
    </row>
    <row r="7" spans="1:10" x14ac:dyDescent="0.3">
      <c r="A7" t="s">
        <v>259</v>
      </c>
      <c r="B7" s="63">
        <v>5375007</v>
      </c>
    </row>
    <row r="8" spans="1:10" x14ac:dyDescent="0.3">
      <c r="A8" t="s">
        <v>260</v>
      </c>
      <c r="B8" s="63">
        <v>2607571</v>
      </c>
      <c r="E8">
        <v>8.1653799999999999E-3</v>
      </c>
      <c r="F8">
        <v>0.40200000000000002</v>
      </c>
      <c r="G8" s="158">
        <f>E8*B8</f>
        <v>21291.808091980001</v>
      </c>
      <c r="H8" s="161">
        <f>G8/C3</f>
        <v>5.8204554528252378E-2</v>
      </c>
    </row>
    <row r="9" spans="1:10" x14ac:dyDescent="0.3">
      <c r="A9" t="s">
        <v>261</v>
      </c>
      <c r="B9" s="63">
        <v>742641</v>
      </c>
      <c r="E9" s="163">
        <f>E8</f>
        <v>8.1653799999999999E-3</v>
      </c>
      <c r="G9" s="158">
        <f>E9*B9</f>
        <v>6063.9459685800002</v>
      </c>
      <c r="H9" s="161">
        <f>G9/C3</f>
        <v>1.6576763807933079E-2</v>
      </c>
    </row>
    <row r="10" spans="1:10" x14ac:dyDescent="0.3">
      <c r="A10" s="149" t="s">
        <v>262</v>
      </c>
      <c r="B10" s="63">
        <v>4468794</v>
      </c>
      <c r="E10">
        <v>4.7728500000000004E-3</v>
      </c>
      <c r="F10">
        <v>9.0060000000000001E-2</v>
      </c>
      <c r="G10" s="158">
        <f>E10*B10</f>
        <v>21328.883442900002</v>
      </c>
      <c r="H10" s="162">
        <f>G10/C3</f>
        <v>5.8305905915365906E-2</v>
      </c>
    </row>
    <row r="11" spans="1:10" x14ac:dyDescent="0.3">
      <c r="A11" s="156" t="s">
        <v>267</v>
      </c>
      <c r="B11" s="63">
        <v>5730116</v>
      </c>
    </row>
    <row r="12" spans="1:10" x14ac:dyDescent="0.3">
      <c r="A12" t="s">
        <v>263</v>
      </c>
      <c r="B12" s="63">
        <v>1131836</v>
      </c>
    </row>
    <row r="13" spans="1:10" x14ac:dyDescent="0.3">
      <c r="A13" t="s">
        <v>264</v>
      </c>
      <c r="B13" s="63">
        <v>874904</v>
      </c>
    </row>
    <row r="14" spans="1:10" x14ac:dyDescent="0.3">
      <c r="A14" t="s">
        <v>265</v>
      </c>
      <c r="B14" s="63">
        <v>1050215</v>
      </c>
    </row>
    <row r="15" spans="1:10" x14ac:dyDescent="0.3">
      <c r="A15" t="s">
        <v>256</v>
      </c>
    </row>
    <row r="18" spans="1:10" x14ac:dyDescent="0.3">
      <c r="A18" s="164" t="s">
        <v>270</v>
      </c>
    </row>
    <row r="19" spans="1:10" ht="43.2" x14ac:dyDescent="0.3">
      <c r="A19" s="69"/>
      <c r="B19" s="69" t="s">
        <v>248</v>
      </c>
      <c r="C19" s="69" t="s">
        <v>249</v>
      </c>
      <c r="D19" s="69" t="s">
        <v>268</v>
      </c>
      <c r="E19" s="69" t="s">
        <v>247</v>
      </c>
      <c r="F19" s="69" t="s">
        <v>269</v>
      </c>
      <c r="G19" s="69" t="s">
        <v>251</v>
      </c>
      <c r="H19" s="69" t="s">
        <v>250</v>
      </c>
      <c r="I19" s="69"/>
      <c r="J19" s="69"/>
    </row>
    <row r="20" spans="1:10" x14ac:dyDescent="0.3">
      <c r="A20" t="s">
        <v>266</v>
      </c>
      <c r="C20" s="152">
        <v>403805</v>
      </c>
      <c r="D20" s="63"/>
    </row>
    <row r="21" spans="1:10" x14ac:dyDescent="0.3">
      <c r="A21" s="150" t="s">
        <v>246</v>
      </c>
    </row>
    <row r="22" spans="1:10" x14ac:dyDescent="0.3">
      <c r="A22" t="s">
        <v>257</v>
      </c>
      <c r="B22" s="157"/>
      <c r="C22" s="152">
        <v>281906</v>
      </c>
      <c r="D22" s="165">
        <f>B24/C22</f>
        <v>18.580764510155866</v>
      </c>
      <c r="E22">
        <v>0.19711466</v>
      </c>
      <c r="F22">
        <v>3.0000000000000001E-3</v>
      </c>
      <c r="G22" s="158">
        <f>E22*C22</f>
        <v>55567.805341959996</v>
      </c>
      <c r="H22" s="159">
        <f>G22/C20</f>
        <v>0.1376104935351469</v>
      </c>
      <c r="J22" s="160">
        <f>G22/B24</f>
        <v>1.0608533351373198E-2</v>
      </c>
    </row>
    <row r="23" spans="1:10" x14ac:dyDescent="0.3">
      <c r="A23" t="s">
        <v>258</v>
      </c>
      <c r="B23" s="157"/>
      <c r="C23" s="152">
        <v>1590261</v>
      </c>
      <c r="D23" s="165">
        <f>C23/B25</f>
        <v>0.53134043207927506</v>
      </c>
    </row>
    <row r="24" spans="1:10" x14ac:dyDescent="0.3">
      <c r="A24" t="s">
        <v>259</v>
      </c>
      <c r="B24" s="152">
        <v>5238029</v>
      </c>
    </row>
    <row r="25" spans="1:10" x14ac:dyDescent="0.3">
      <c r="A25" t="s">
        <v>260</v>
      </c>
      <c r="B25" s="152">
        <v>2992923</v>
      </c>
      <c r="G25" s="158"/>
      <c r="H25" s="161"/>
    </row>
    <row r="26" spans="1:10" x14ac:dyDescent="0.3">
      <c r="A26" t="s">
        <v>261</v>
      </c>
      <c r="B26" s="152">
        <v>751472</v>
      </c>
      <c r="E26" s="156">
        <v>1.925091E-2</v>
      </c>
      <c r="F26">
        <v>0.17529</v>
      </c>
      <c r="G26" s="158">
        <f>E26*B26</f>
        <v>14466.51983952</v>
      </c>
      <c r="H26" s="161">
        <f>G26/C20</f>
        <v>3.5825509440249627E-2</v>
      </c>
    </row>
    <row r="27" spans="1:10" x14ac:dyDescent="0.3">
      <c r="A27" s="149" t="s">
        <v>262</v>
      </c>
      <c r="B27" s="152">
        <v>4340034</v>
      </c>
      <c r="E27">
        <v>5.1498899999999998E-3</v>
      </c>
      <c r="F27">
        <v>3.0630000000000001E-2</v>
      </c>
      <c r="G27" s="158">
        <f>E27*B27</f>
        <v>22350.697696259998</v>
      </c>
      <c r="H27" s="162">
        <f>G27/C20</f>
        <v>5.5350225223214172E-2</v>
      </c>
    </row>
    <row r="28" spans="1:10" x14ac:dyDescent="0.3">
      <c r="A28" s="156" t="s">
        <v>267</v>
      </c>
      <c r="B28" s="152">
        <v>5419737</v>
      </c>
    </row>
    <row r="29" spans="1:10" x14ac:dyDescent="0.3">
      <c r="A29" t="s">
        <v>263</v>
      </c>
      <c r="B29" s="152">
        <v>1112569</v>
      </c>
    </row>
    <row r="30" spans="1:10" x14ac:dyDescent="0.3">
      <c r="A30" t="s">
        <v>264</v>
      </c>
      <c r="B30" s="152">
        <v>728412</v>
      </c>
    </row>
    <row r="31" spans="1:10" x14ac:dyDescent="0.3">
      <c r="A31" t="s">
        <v>265</v>
      </c>
      <c r="B31" s="152">
        <v>940117</v>
      </c>
      <c r="E31">
        <v>2.0119979999999999E-2</v>
      </c>
    </row>
    <row r="32" spans="1:10" x14ac:dyDescent="0.3">
      <c r="A32" t="s">
        <v>256</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19" workbookViewId="0">
      <selection activeCell="D20" sqref="D20"/>
    </sheetView>
  </sheetViews>
  <sheetFormatPr defaultRowHeight="13.8" x14ac:dyDescent="0.3"/>
  <cols>
    <col min="1" max="1" width="37.6640625" style="11" customWidth="1"/>
    <col min="2" max="2" width="11.109375" style="11" customWidth="1"/>
    <col min="3" max="3" width="9" style="11" bestFit="1" customWidth="1"/>
    <col min="4" max="5" width="9.88671875" style="11" bestFit="1" customWidth="1"/>
    <col min="6" max="6" width="9" style="11" bestFit="1" customWidth="1"/>
    <col min="7" max="9" width="9.88671875" style="11" bestFit="1" customWidth="1"/>
    <col min="10" max="10" width="9" style="11" bestFit="1" customWidth="1"/>
    <col min="11" max="14" width="9.88671875" style="11" bestFit="1" customWidth="1"/>
    <col min="15" max="16" width="9" style="11" bestFit="1" customWidth="1"/>
    <col min="17" max="17" width="9.88671875" style="11" bestFit="1" customWidth="1"/>
    <col min="18" max="19" width="9" style="11" bestFit="1" customWidth="1"/>
    <col min="20" max="23" width="9.88671875" style="11" bestFit="1" customWidth="1"/>
    <col min="24" max="24" width="9" style="11" bestFit="1" customWidth="1"/>
    <col min="25" max="26" width="9.88671875" style="11" bestFit="1" customWidth="1"/>
    <col min="27" max="27" width="9" style="11" bestFit="1" customWidth="1"/>
    <col min="28" max="30" width="9.88671875" style="11" bestFit="1" customWidth="1"/>
    <col min="31" max="31" width="9" style="11" bestFit="1" customWidth="1"/>
    <col min="32" max="32" width="9.88671875" style="11" bestFit="1" customWidth="1"/>
    <col min="33" max="34" width="9" style="11" bestFit="1" customWidth="1"/>
    <col min="35" max="38" width="9.88671875" style="11" bestFit="1" customWidth="1"/>
    <col min="39" max="39" width="9" style="11" bestFit="1" customWidth="1"/>
    <col min="40" max="42" width="9.88671875" style="11" bestFit="1" customWidth="1"/>
    <col min="43" max="46" width="9" style="11" bestFit="1" customWidth="1"/>
    <col min="47" max="47" width="9.88671875" style="11" bestFit="1" customWidth="1"/>
    <col min="48" max="49" width="9" style="11" bestFit="1" customWidth="1"/>
    <col min="50" max="50" width="9.88671875" style="11" bestFit="1" customWidth="1"/>
    <col min="51" max="51" width="9" style="11" bestFit="1" customWidth="1"/>
    <col min="52" max="53" width="9.88671875" style="11" bestFit="1" customWidth="1"/>
    <col min="54" max="54" width="9" style="11" bestFit="1" customWidth="1"/>
    <col min="55" max="56" width="9.88671875" style="11" bestFit="1" customWidth="1"/>
    <col min="57" max="58" width="9" style="11" bestFit="1" customWidth="1"/>
    <col min="59" max="59" width="9.88671875" style="11" bestFit="1" customWidth="1"/>
    <col min="60" max="61" width="9" style="11" bestFit="1" customWidth="1"/>
    <col min="62" max="62" width="9.88671875" style="11" bestFit="1" customWidth="1"/>
    <col min="63" max="16384" width="8.88671875" style="11"/>
  </cols>
  <sheetData>
    <row r="1" spans="1:62" ht="27.6" x14ac:dyDescent="0.3">
      <c r="A1" s="21" t="s">
        <v>0</v>
      </c>
      <c r="B1" s="21" t="s">
        <v>114</v>
      </c>
      <c r="C1" s="21" t="s">
        <v>88</v>
      </c>
      <c r="D1" s="21" t="s">
        <v>89</v>
      </c>
      <c r="E1" s="21" t="s">
        <v>90</v>
      </c>
      <c r="F1" s="21" t="s">
        <v>91</v>
      </c>
      <c r="G1" s="21" t="s">
        <v>92</v>
      </c>
      <c r="H1" s="21" t="s">
        <v>93</v>
      </c>
      <c r="I1" s="21" t="s">
        <v>94</v>
      </c>
      <c r="J1" s="21" t="s">
        <v>95</v>
      </c>
      <c r="K1" s="21" t="s">
        <v>96</v>
      </c>
      <c r="L1" s="21" t="s">
        <v>97</v>
      </c>
      <c r="M1" s="21" t="s">
        <v>98</v>
      </c>
      <c r="N1" s="21" t="s">
        <v>99</v>
      </c>
      <c r="O1" s="21" t="s">
        <v>100</v>
      </c>
      <c r="P1" s="21" t="s">
        <v>101</v>
      </c>
      <c r="Q1" s="21" t="s">
        <v>102</v>
      </c>
      <c r="R1" s="21" t="s">
        <v>103</v>
      </c>
      <c r="S1" s="21" t="s">
        <v>104</v>
      </c>
      <c r="T1" s="21" t="s">
        <v>105</v>
      </c>
      <c r="U1" s="21" t="s">
        <v>106</v>
      </c>
      <c r="V1" s="21" t="s">
        <v>107</v>
      </c>
      <c r="W1" s="21" t="s">
        <v>108</v>
      </c>
      <c r="X1" s="21" t="s">
        <v>109</v>
      </c>
      <c r="Y1" s="21" t="s">
        <v>110</v>
      </c>
      <c r="Z1" s="21" t="s">
        <v>111</v>
      </c>
      <c r="AA1" s="21" t="s">
        <v>51</v>
      </c>
      <c r="AB1" s="21" t="s">
        <v>52</v>
      </c>
      <c r="AC1" s="21" t="s">
        <v>53</v>
      </c>
      <c r="AD1" s="21" t="s">
        <v>54</v>
      </c>
      <c r="AE1" s="21" t="s">
        <v>55</v>
      </c>
      <c r="AF1" s="21" t="s">
        <v>56</v>
      </c>
      <c r="AG1" s="21" t="s">
        <v>57</v>
      </c>
      <c r="AH1" s="21" t="s">
        <v>58</v>
      </c>
      <c r="AI1" s="21" t="s">
        <v>59</v>
      </c>
      <c r="AJ1" s="21" t="s">
        <v>60</v>
      </c>
      <c r="AK1" s="21" t="s">
        <v>61</v>
      </c>
      <c r="AL1" s="21" t="s">
        <v>62</v>
      </c>
      <c r="AM1" s="21" t="s">
        <v>63</v>
      </c>
      <c r="AN1" s="21" t="s">
        <v>65</v>
      </c>
      <c r="AO1" s="21" t="s">
        <v>66</v>
      </c>
      <c r="AP1" s="21" t="s">
        <v>67</v>
      </c>
      <c r="AQ1" s="21" t="s">
        <v>68</v>
      </c>
      <c r="AR1" s="21" t="s">
        <v>69</v>
      </c>
      <c r="AS1" s="21" t="s">
        <v>70</v>
      </c>
      <c r="AT1" s="21" t="s">
        <v>71</v>
      </c>
      <c r="AU1" s="21" t="s">
        <v>72</v>
      </c>
      <c r="AV1" s="21" t="s">
        <v>73</v>
      </c>
      <c r="AW1" s="21" t="s">
        <v>74</v>
      </c>
      <c r="AX1" s="21" t="s">
        <v>75</v>
      </c>
      <c r="AY1" s="21" t="s">
        <v>76</v>
      </c>
      <c r="AZ1" s="21" t="s">
        <v>77</v>
      </c>
      <c r="BA1" s="21" t="s">
        <v>78</v>
      </c>
      <c r="BB1" s="21" t="s">
        <v>79</v>
      </c>
      <c r="BC1" s="21" t="s">
        <v>80</v>
      </c>
      <c r="BD1" s="21" t="s">
        <v>81</v>
      </c>
      <c r="BE1" s="21" t="s">
        <v>82</v>
      </c>
      <c r="BF1" s="21" t="s">
        <v>83</v>
      </c>
      <c r="BG1" s="21" t="s">
        <v>84</v>
      </c>
      <c r="BH1" s="21" t="s">
        <v>85</v>
      </c>
      <c r="BI1" s="21" t="s">
        <v>86</v>
      </c>
      <c r="BJ1" s="21" t="s">
        <v>87</v>
      </c>
    </row>
    <row r="2" spans="1:62" x14ac:dyDescent="0.3">
      <c r="A2" s="12" t="s">
        <v>2</v>
      </c>
      <c r="B2" s="12"/>
      <c r="C2" s="13" t="s">
        <v>64</v>
      </c>
      <c r="D2" s="13" t="s">
        <v>64</v>
      </c>
      <c r="E2" s="13" t="s">
        <v>64</v>
      </c>
      <c r="F2" s="13" t="s">
        <v>64</v>
      </c>
      <c r="G2" s="13" t="s">
        <v>64</v>
      </c>
      <c r="H2" s="13" t="s">
        <v>64</v>
      </c>
      <c r="I2" s="13" t="s">
        <v>64</v>
      </c>
      <c r="J2" s="13" t="s">
        <v>64</v>
      </c>
      <c r="K2" s="13" t="s">
        <v>64</v>
      </c>
      <c r="L2" s="13" t="s">
        <v>64</v>
      </c>
      <c r="M2" s="13" t="s">
        <v>64</v>
      </c>
      <c r="N2" s="13" t="s">
        <v>64</v>
      </c>
      <c r="O2" s="13" t="s">
        <v>64</v>
      </c>
      <c r="P2" s="13" t="s">
        <v>64</v>
      </c>
      <c r="Q2" s="13" t="s">
        <v>64</v>
      </c>
      <c r="R2" s="13" t="s">
        <v>64</v>
      </c>
      <c r="S2" s="13" t="s">
        <v>64</v>
      </c>
      <c r="T2" s="13" t="s">
        <v>64</v>
      </c>
      <c r="U2" s="13" t="s">
        <v>64</v>
      </c>
      <c r="V2" s="13" t="s">
        <v>64</v>
      </c>
      <c r="W2" s="13" t="s">
        <v>64</v>
      </c>
      <c r="X2" s="13" t="s">
        <v>64</v>
      </c>
      <c r="Y2" s="13" t="s">
        <v>64</v>
      </c>
      <c r="Z2" s="13" t="s">
        <v>64</v>
      </c>
      <c r="AA2" s="13">
        <v>3037355</v>
      </c>
      <c r="AB2" s="13">
        <v>2727413</v>
      </c>
      <c r="AC2" s="13">
        <v>2762099</v>
      </c>
      <c r="AD2" s="13">
        <v>4532347</v>
      </c>
      <c r="AE2" s="13">
        <v>3394216</v>
      </c>
      <c r="AF2" s="13">
        <v>4138787</v>
      </c>
      <c r="AG2" s="13">
        <v>3769196</v>
      </c>
      <c r="AH2" s="13">
        <v>2762568</v>
      </c>
      <c r="AI2" s="13">
        <v>5772974</v>
      </c>
      <c r="AJ2" s="13">
        <v>2807517</v>
      </c>
      <c r="AK2" s="13">
        <v>3721912</v>
      </c>
      <c r="AL2" s="13">
        <v>6985401</v>
      </c>
      <c r="AM2" s="13">
        <v>1609168</v>
      </c>
      <c r="AN2" s="13">
        <v>3558439</v>
      </c>
      <c r="AO2" s="13">
        <v>4210512</v>
      </c>
      <c r="AP2" s="13">
        <v>6698927</v>
      </c>
      <c r="AQ2" s="13">
        <v>1929647</v>
      </c>
      <c r="AR2" s="13">
        <v>2786889</v>
      </c>
      <c r="AS2" s="13">
        <v>3769771</v>
      </c>
      <c r="AT2" s="13">
        <v>2527141</v>
      </c>
      <c r="AU2" s="13">
        <v>5752767</v>
      </c>
      <c r="AV2" s="13">
        <v>1202482</v>
      </c>
      <c r="AW2" s="13">
        <v>2116372</v>
      </c>
      <c r="AX2" s="13">
        <v>7656151</v>
      </c>
      <c r="AY2" s="13">
        <v>2001397</v>
      </c>
      <c r="AZ2" s="13">
        <v>7318799</v>
      </c>
      <c r="BA2" s="13">
        <v>2998957</v>
      </c>
      <c r="BB2" s="13">
        <v>2734463</v>
      </c>
      <c r="BC2" s="13">
        <v>5911466</v>
      </c>
      <c r="BD2" s="13">
        <v>4840466</v>
      </c>
      <c r="BE2" s="13">
        <v>2326249</v>
      </c>
      <c r="BF2" s="13">
        <v>5382046</v>
      </c>
      <c r="BG2" s="13">
        <v>2502049</v>
      </c>
      <c r="BH2" s="13">
        <v>2191660</v>
      </c>
      <c r="BI2" s="13">
        <v>5842660</v>
      </c>
      <c r="BJ2" s="13">
        <v>5119759</v>
      </c>
    </row>
    <row r="3" spans="1:62" x14ac:dyDescent="0.3">
      <c r="A3" s="14" t="s">
        <v>1</v>
      </c>
      <c r="B3" s="14"/>
      <c r="C3" s="15" t="s">
        <v>64</v>
      </c>
      <c r="D3" s="15" t="s">
        <v>64</v>
      </c>
      <c r="E3" s="15" t="s">
        <v>64</v>
      </c>
      <c r="F3" s="15" t="s">
        <v>64</v>
      </c>
      <c r="G3" s="15" t="s">
        <v>64</v>
      </c>
      <c r="H3" s="15" t="s">
        <v>64</v>
      </c>
      <c r="I3" s="15" t="s">
        <v>64</v>
      </c>
      <c r="J3" s="15" t="s">
        <v>64</v>
      </c>
      <c r="K3" s="15" t="s">
        <v>64</v>
      </c>
      <c r="L3" s="15" t="s">
        <v>64</v>
      </c>
      <c r="M3" s="15" t="s">
        <v>64</v>
      </c>
      <c r="N3" s="15" t="s">
        <v>64</v>
      </c>
      <c r="O3" s="15" t="s">
        <v>64</v>
      </c>
      <c r="P3" s="15" t="s">
        <v>64</v>
      </c>
      <c r="Q3" s="15" t="s">
        <v>64</v>
      </c>
      <c r="R3" s="15" t="s">
        <v>64</v>
      </c>
      <c r="S3" s="15" t="s">
        <v>64</v>
      </c>
      <c r="T3" s="15" t="s">
        <v>64</v>
      </c>
      <c r="U3" s="15" t="s">
        <v>64</v>
      </c>
      <c r="V3" s="15" t="s">
        <v>64</v>
      </c>
      <c r="W3" s="15" t="s">
        <v>64</v>
      </c>
      <c r="X3" s="15" t="s">
        <v>64</v>
      </c>
      <c r="Y3" s="15" t="s">
        <v>64</v>
      </c>
      <c r="Z3" s="15" t="s">
        <v>64</v>
      </c>
      <c r="AA3" s="15">
        <v>3310309</v>
      </c>
      <c r="AB3" s="15">
        <v>4673542</v>
      </c>
      <c r="AC3" s="15">
        <v>6955970</v>
      </c>
      <c r="AD3" s="15">
        <v>2399787</v>
      </c>
      <c r="AE3" s="15">
        <v>1778221</v>
      </c>
      <c r="AF3" s="15">
        <v>2160509</v>
      </c>
      <c r="AG3" s="15">
        <v>1978276</v>
      </c>
      <c r="AH3" s="15">
        <v>2339443</v>
      </c>
      <c r="AI3" s="15">
        <v>7568981</v>
      </c>
      <c r="AJ3" s="15">
        <v>2752674</v>
      </c>
      <c r="AK3" s="15">
        <v>2407469</v>
      </c>
      <c r="AL3" s="15">
        <v>5323501</v>
      </c>
      <c r="AM3" s="15">
        <v>3782107</v>
      </c>
      <c r="AN3" s="15">
        <v>6147877</v>
      </c>
      <c r="AO3" s="15">
        <v>5585340</v>
      </c>
      <c r="AP3" s="15">
        <v>3689289</v>
      </c>
      <c r="AQ3" s="15">
        <v>2533632</v>
      </c>
      <c r="AR3" s="15">
        <v>2166867</v>
      </c>
      <c r="AS3" s="15">
        <v>1524940</v>
      </c>
      <c r="AT3" s="15">
        <v>1723353</v>
      </c>
      <c r="AU3" s="15">
        <v>3455611</v>
      </c>
      <c r="AV3" s="15">
        <v>2538362</v>
      </c>
      <c r="AW3" s="15">
        <v>4448752</v>
      </c>
      <c r="AX3" s="15">
        <v>5866998</v>
      </c>
      <c r="AY3" s="15">
        <v>154083</v>
      </c>
      <c r="AZ3" s="15">
        <v>1513157</v>
      </c>
      <c r="BA3" s="15">
        <v>8023747</v>
      </c>
      <c r="BB3" s="15">
        <v>1358942</v>
      </c>
      <c r="BC3" s="15">
        <v>1682441</v>
      </c>
      <c r="BD3" s="15">
        <v>8152524</v>
      </c>
      <c r="BE3" s="15">
        <v>1707992</v>
      </c>
      <c r="BF3" s="15">
        <v>1096513</v>
      </c>
      <c r="BG3" s="15">
        <v>5697263</v>
      </c>
      <c r="BH3" s="15">
        <v>1299918</v>
      </c>
      <c r="BI3" s="15">
        <v>972439</v>
      </c>
      <c r="BJ3" s="15">
        <v>5461475</v>
      </c>
    </row>
    <row r="4" spans="1:62" x14ac:dyDescent="0.3">
      <c r="A4" s="14" t="s">
        <v>3</v>
      </c>
      <c r="B4" s="14"/>
      <c r="C4" s="15" t="s">
        <v>64</v>
      </c>
      <c r="D4" s="15" t="s">
        <v>64</v>
      </c>
      <c r="E4" s="15" t="s">
        <v>64</v>
      </c>
      <c r="F4" s="15" t="s">
        <v>64</v>
      </c>
      <c r="G4" s="15" t="s">
        <v>64</v>
      </c>
      <c r="H4" s="15" t="s">
        <v>64</v>
      </c>
      <c r="I4" s="15" t="s">
        <v>64</v>
      </c>
      <c r="J4" s="15" t="s">
        <v>64</v>
      </c>
      <c r="K4" s="15" t="s">
        <v>64</v>
      </c>
      <c r="L4" s="15" t="s">
        <v>64</v>
      </c>
      <c r="M4" s="15" t="s">
        <v>64</v>
      </c>
      <c r="N4" s="15" t="s">
        <v>64</v>
      </c>
      <c r="O4" s="15" t="s">
        <v>64</v>
      </c>
      <c r="P4" s="15" t="s">
        <v>64</v>
      </c>
      <c r="Q4" s="15" t="s">
        <v>64</v>
      </c>
      <c r="R4" s="15" t="s">
        <v>64</v>
      </c>
      <c r="S4" s="15" t="s">
        <v>64</v>
      </c>
      <c r="T4" s="15" t="s">
        <v>64</v>
      </c>
      <c r="U4" s="15" t="s">
        <v>64</v>
      </c>
      <c r="V4" s="15" t="s">
        <v>64</v>
      </c>
      <c r="W4" s="15" t="s">
        <v>64</v>
      </c>
      <c r="X4" s="15" t="s">
        <v>64</v>
      </c>
      <c r="Y4" s="15" t="s">
        <v>64</v>
      </c>
      <c r="Z4" s="15" t="s">
        <v>64</v>
      </c>
      <c r="AA4" s="15">
        <v>239784</v>
      </c>
      <c r="AB4" s="15">
        <v>1284043</v>
      </c>
      <c r="AC4" s="15">
        <v>692719</v>
      </c>
      <c r="AD4" s="15">
        <v>592703</v>
      </c>
      <c r="AE4" s="15">
        <v>293099</v>
      </c>
      <c r="AF4" s="15">
        <v>784277</v>
      </c>
      <c r="AG4" s="15">
        <v>1022687</v>
      </c>
      <c r="AH4" s="15">
        <v>460543</v>
      </c>
      <c r="AI4" s="15">
        <v>823356</v>
      </c>
      <c r="AJ4" s="15">
        <v>951013</v>
      </c>
      <c r="AK4" s="15">
        <v>833078</v>
      </c>
      <c r="AL4" s="15">
        <v>765027</v>
      </c>
      <c r="AM4" s="15">
        <v>531771</v>
      </c>
      <c r="AN4" s="15">
        <v>429462</v>
      </c>
      <c r="AO4" s="15">
        <v>1595901</v>
      </c>
      <c r="AP4" s="15">
        <v>631192</v>
      </c>
      <c r="AQ4" s="15">
        <v>875973</v>
      </c>
      <c r="AR4" s="15">
        <v>661913</v>
      </c>
      <c r="AS4" s="15">
        <v>759372</v>
      </c>
      <c r="AT4" s="15">
        <v>552609</v>
      </c>
      <c r="AU4" s="15">
        <v>824501</v>
      </c>
      <c r="AV4" s="15">
        <v>701775</v>
      </c>
      <c r="AW4" s="15">
        <v>552674</v>
      </c>
      <c r="AX4" s="15">
        <v>553407</v>
      </c>
      <c r="AY4" s="15">
        <v>465000</v>
      </c>
      <c r="AZ4" s="15">
        <v>540000</v>
      </c>
      <c r="BA4" s="15">
        <v>510000</v>
      </c>
      <c r="BB4" s="15">
        <v>525000</v>
      </c>
      <c r="BC4" s="15">
        <v>535000</v>
      </c>
      <c r="BD4" s="15">
        <v>710000</v>
      </c>
      <c r="BE4" s="15">
        <v>680000</v>
      </c>
      <c r="BF4" s="15">
        <v>515000</v>
      </c>
      <c r="BG4" s="15">
        <v>505000</v>
      </c>
      <c r="BH4" s="15">
        <v>470000</v>
      </c>
      <c r="BI4" s="15">
        <v>470000</v>
      </c>
      <c r="BJ4" s="15">
        <v>510000</v>
      </c>
    </row>
    <row r="5" spans="1:62" x14ac:dyDescent="0.3">
      <c r="A5" s="14" t="s">
        <v>4</v>
      </c>
      <c r="B5" s="14"/>
      <c r="C5" s="15" t="s">
        <v>64</v>
      </c>
      <c r="D5" s="15" t="s">
        <v>64</v>
      </c>
      <c r="E5" s="15" t="s">
        <v>64</v>
      </c>
      <c r="F5" s="15" t="s">
        <v>64</v>
      </c>
      <c r="G5" s="15" t="s">
        <v>64</v>
      </c>
      <c r="H5" s="15" t="s">
        <v>64</v>
      </c>
      <c r="I5" s="15" t="s">
        <v>64</v>
      </c>
      <c r="J5" s="15" t="s">
        <v>64</v>
      </c>
      <c r="K5" s="15" t="s">
        <v>64</v>
      </c>
      <c r="L5" s="15" t="s">
        <v>64</v>
      </c>
      <c r="M5" s="15" t="s">
        <v>64</v>
      </c>
      <c r="N5" s="15" t="s">
        <v>64</v>
      </c>
      <c r="O5" s="15" t="s">
        <v>64</v>
      </c>
      <c r="P5" s="15" t="s">
        <v>64</v>
      </c>
      <c r="Q5" s="15" t="s">
        <v>64</v>
      </c>
      <c r="R5" s="15" t="s">
        <v>64</v>
      </c>
      <c r="S5" s="15" t="s">
        <v>64</v>
      </c>
      <c r="T5" s="15" t="s">
        <v>64</v>
      </c>
      <c r="U5" s="15" t="s">
        <v>64</v>
      </c>
      <c r="V5" s="15" t="s">
        <v>64</v>
      </c>
      <c r="W5" s="15" t="s">
        <v>64</v>
      </c>
      <c r="X5" s="15" t="s">
        <v>64</v>
      </c>
      <c r="Y5" s="15" t="s">
        <v>64</v>
      </c>
      <c r="Z5" s="15" t="s">
        <v>64</v>
      </c>
      <c r="AA5" s="15">
        <v>0</v>
      </c>
      <c r="AB5" s="15">
        <v>0</v>
      </c>
      <c r="AC5" s="15">
        <v>0</v>
      </c>
      <c r="AD5" s="15">
        <v>0</v>
      </c>
      <c r="AE5" s="15">
        <v>60000</v>
      </c>
      <c r="AF5" s="15">
        <v>0</v>
      </c>
      <c r="AG5" s="15">
        <v>60000</v>
      </c>
      <c r="AH5" s="15">
        <v>0</v>
      </c>
      <c r="AI5" s="15">
        <v>0</v>
      </c>
      <c r="AJ5" s="16">
        <v>-2355</v>
      </c>
      <c r="AK5" s="15">
        <v>0</v>
      </c>
      <c r="AL5" s="15">
        <v>100000</v>
      </c>
      <c r="AM5" s="15">
        <v>0</v>
      </c>
      <c r="AN5" s="15">
        <v>0</v>
      </c>
      <c r="AO5" s="15">
        <v>5000</v>
      </c>
      <c r="AP5" s="15">
        <v>15000</v>
      </c>
      <c r="AQ5" s="15">
        <v>25000</v>
      </c>
      <c r="AR5" s="15">
        <v>5000</v>
      </c>
      <c r="AS5" s="15">
        <v>10000</v>
      </c>
      <c r="AT5" s="15">
        <v>0</v>
      </c>
      <c r="AU5" s="15">
        <v>4264</v>
      </c>
      <c r="AV5" s="16">
        <v>-11000</v>
      </c>
      <c r="AW5" s="16">
        <v>-10000</v>
      </c>
      <c r="AX5" s="15">
        <v>82900</v>
      </c>
      <c r="AY5" s="15">
        <v>0</v>
      </c>
      <c r="AZ5" s="15">
        <v>0</v>
      </c>
      <c r="BA5" s="15">
        <v>200000</v>
      </c>
      <c r="BB5" s="15">
        <v>0</v>
      </c>
      <c r="BC5" s="15">
        <v>0</v>
      </c>
      <c r="BD5" s="15">
        <v>200000</v>
      </c>
      <c r="BE5" s="15">
        <v>0</v>
      </c>
      <c r="BF5" s="15">
        <v>0</v>
      </c>
      <c r="BG5" s="15">
        <v>200000</v>
      </c>
      <c r="BH5" s="15">
        <v>0</v>
      </c>
      <c r="BI5" s="15">
        <v>0</v>
      </c>
      <c r="BJ5" s="15">
        <v>200000</v>
      </c>
    </row>
    <row r="6" spans="1:62" x14ac:dyDescent="0.3">
      <c r="A6" s="14" t="s">
        <v>7</v>
      </c>
      <c r="B6" s="14"/>
      <c r="C6" s="15" t="s">
        <v>64</v>
      </c>
      <c r="D6" s="15" t="s">
        <v>64</v>
      </c>
      <c r="E6" s="15" t="s">
        <v>64</v>
      </c>
      <c r="F6" s="15" t="s">
        <v>64</v>
      </c>
      <c r="G6" s="15" t="s">
        <v>64</v>
      </c>
      <c r="H6" s="15" t="s">
        <v>64</v>
      </c>
      <c r="I6" s="15" t="s">
        <v>64</v>
      </c>
      <c r="J6" s="15" t="s">
        <v>64</v>
      </c>
      <c r="K6" s="15" t="s">
        <v>64</v>
      </c>
      <c r="L6" s="15" t="s">
        <v>64</v>
      </c>
      <c r="M6" s="15" t="s">
        <v>64</v>
      </c>
      <c r="N6" s="15" t="s">
        <v>64</v>
      </c>
      <c r="O6" s="15" t="s">
        <v>64</v>
      </c>
      <c r="P6" s="15" t="s">
        <v>64</v>
      </c>
      <c r="Q6" s="15" t="s">
        <v>64</v>
      </c>
      <c r="R6" s="15" t="s">
        <v>64</v>
      </c>
      <c r="S6" s="15" t="s">
        <v>64</v>
      </c>
      <c r="T6" s="15" t="s">
        <v>64</v>
      </c>
      <c r="U6" s="15" t="s">
        <v>64</v>
      </c>
      <c r="V6" s="15" t="s">
        <v>64</v>
      </c>
      <c r="W6" s="15" t="s">
        <v>64</v>
      </c>
      <c r="X6" s="15" t="s">
        <v>64</v>
      </c>
      <c r="Y6" s="15" t="s">
        <v>64</v>
      </c>
      <c r="Z6" s="15" t="s">
        <v>64</v>
      </c>
      <c r="AA6" s="15">
        <v>72700</v>
      </c>
      <c r="AB6" s="15">
        <v>521650</v>
      </c>
      <c r="AC6" s="15">
        <v>652498</v>
      </c>
      <c r="AD6" s="15">
        <v>500184</v>
      </c>
      <c r="AE6" s="15">
        <v>445763</v>
      </c>
      <c r="AF6" s="15">
        <v>387458</v>
      </c>
      <c r="AG6" s="15">
        <v>140814</v>
      </c>
      <c r="AH6" s="15">
        <v>410386</v>
      </c>
      <c r="AI6" s="15">
        <v>638826</v>
      </c>
      <c r="AJ6" s="15">
        <v>447919</v>
      </c>
      <c r="AK6" s="15">
        <v>504317</v>
      </c>
      <c r="AL6" s="15">
        <v>822643</v>
      </c>
      <c r="AM6" s="15">
        <v>208331</v>
      </c>
      <c r="AN6" s="15">
        <v>241119</v>
      </c>
      <c r="AO6" s="15">
        <v>371400</v>
      </c>
      <c r="AP6" s="15">
        <v>328538</v>
      </c>
      <c r="AQ6" s="15">
        <v>483194</v>
      </c>
      <c r="AR6" s="15">
        <v>365153</v>
      </c>
      <c r="AS6" s="15">
        <v>267217</v>
      </c>
      <c r="AT6" s="15">
        <v>315673</v>
      </c>
      <c r="AU6" s="15">
        <v>495240</v>
      </c>
      <c r="AV6" s="15">
        <v>301565</v>
      </c>
      <c r="AW6" s="15">
        <v>520557</v>
      </c>
      <c r="AX6" s="15">
        <v>562802</v>
      </c>
      <c r="AY6" s="15">
        <v>273716</v>
      </c>
      <c r="AZ6" s="15">
        <v>529230</v>
      </c>
      <c r="BA6" s="15">
        <v>573850</v>
      </c>
      <c r="BB6" s="15">
        <v>753251</v>
      </c>
      <c r="BC6" s="15">
        <v>596714</v>
      </c>
      <c r="BD6" s="15">
        <v>493150</v>
      </c>
      <c r="BE6" s="15">
        <v>347100</v>
      </c>
      <c r="BF6" s="15">
        <v>453764</v>
      </c>
      <c r="BG6" s="15">
        <v>342600</v>
      </c>
      <c r="BH6" s="15">
        <v>59375</v>
      </c>
      <c r="BI6" s="15">
        <v>272850</v>
      </c>
      <c r="BJ6" s="15">
        <v>0</v>
      </c>
    </row>
    <row r="7" spans="1:62" x14ac:dyDescent="0.3">
      <c r="A7" s="14" t="s">
        <v>6</v>
      </c>
      <c r="B7" s="14"/>
      <c r="C7" s="15" t="s">
        <v>64</v>
      </c>
      <c r="D7" s="15" t="s">
        <v>64</v>
      </c>
      <c r="E7" s="15" t="s">
        <v>64</v>
      </c>
      <c r="F7" s="15" t="s">
        <v>64</v>
      </c>
      <c r="G7" s="15" t="s">
        <v>64</v>
      </c>
      <c r="H7" s="15" t="s">
        <v>64</v>
      </c>
      <c r="I7" s="15" t="s">
        <v>64</v>
      </c>
      <c r="J7" s="15" t="s">
        <v>64</v>
      </c>
      <c r="K7" s="15" t="s">
        <v>64</v>
      </c>
      <c r="L7" s="15" t="s">
        <v>64</v>
      </c>
      <c r="M7" s="15" t="s">
        <v>64</v>
      </c>
      <c r="N7" s="15" t="s">
        <v>64</v>
      </c>
      <c r="O7" s="15" t="s">
        <v>64</v>
      </c>
      <c r="P7" s="15" t="s">
        <v>64</v>
      </c>
      <c r="Q7" s="15" t="s">
        <v>64</v>
      </c>
      <c r="R7" s="15" t="s">
        <v>64</v>
      </c>
      <c r="S7" s="15" t="s">
        <v>64</v>
      </c>
      <c r="T7" s="15" t="s">
        <v>64</v>
      </c>
      <c r="U7" s="15" t="s">
        <v>64</v>
      </c>
      <c r="V7" s="15" t="s">
        <v>64</v>
      </c>
      <c r="W7" s="15" t="s">
        <v>64</v>
      </c>
      <c r="X7" s="15" t="s">
        <v>64</v>
      </c>
      <c r="Y7" s="15" t="s">
        <v>64</v>
      </c>
      <c r="Z7" s="15" t="s">
        <v>64</v>
      </c>
      <c r="AA7" s="15">
        <v>1602814</v>
      </c>
      <c r="AB7" s="15">
        <v>1381288</v>
      </c>
      <c r="AC7" s="15">
        <v>1897862</v>
      </c>
      <c r="AD7" s="15">
        <v>1401741</v>
      </c>
      <c r="AE7" s="15">
        <v>1351655</v>
      </c>
      <c r="AF7" s="15">
        <v>1688150</v>
      </c>
      <c r="AG7" s="15">
        <v>809507</v>
      </c>
      <c r="AH7" s="15">
        <v>1298163</v>
      </c>
      <c r="AI7" s="15">
        <v>1604925</v>
      </c>
      <c r="AJ7" s="15">
        <v>1875787</v>
      </c>
      <c r="AK7" s="15">
        <v>2151368</v>
      </c>
      <c r="AL7" s="15">
        <v>1977588</v>
      </c>
      <c r="AM7" s="15">
        <v>2112301</v>
      </c>
      <c r="AN7" s="15">
        <v>2891874</v>
      </c>
      <c r="AO7" s="15">
        <v>4947467</v>
      </c>
      <c r="AP7" s="15">
        <v>2704681</v>
      </c>
      <c r="AQ7" s="15">
        <v>2273591</v>
      </c>
      <c r="AR7" s="15">
        <v>2501982</v>
      </c>
      <c r="AS7" s="15">
        <v>1823038</v>
      </c>
      <c r="AT7" s="15">
        <v>2627090</v>
      </c>
      <c r="AU7" s="15">
        <v>1761822</v>
      </c>
      <c r="AV7" s="15">
        <v>2622073</v>
      </c>
      <c r="AW7" s="15">
        <v>2080149</v>
      </c>
      <c r="AX7" s="15">
        <v>1971575</v>
      </c>
      <c r="AY7" s="15">
        <v>2498452</v>
      </c>
      <c r="AZ7" s="15">
        <v>2331021</v>
      </c>
      <c r="BA7" s="15">
        <v>2406021</v>
      </c>
      <c r="BB7" s="15">
        <v>2433313</v>
      </c>
      <c r="BC7" s="15">
        <v>2433313</v>
      </c>
      <c r="BD7" s="15">
        <v>2508313</v>
      </c>
      <c r="BE7" s="15">
        <v>2433313</v>
      </c>
      <c r="BF7" s="15">
        <v>2433313</v>
      </c>
      <c r="BG7" s="15">
        <v>2508313</v>
      </c>
      <c r="BH7" s="15">
        <v>2433313</v>
      </c>
      <c r="BI7" s="15">
        <v>2092627</v>
      </c>
      <c r="BJ7" s="15">
        <v>2167622</v>
      </c>
    </row>
    <row r="8" spans="1:62" x14ac:dyDescent="0.3">
      <c r="A8" s="14" t="s">
        <v>5</v>
      </c>
      <c r="B8" s="14"/>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AA8" s="15">
        <v>0</v>
      </c>
      <c r="AB8" s="15">
        <v>0</v>
      </c>
      <c r="AC8" s="15">
        <v>0</v>
      </c>
      <c r="AD8" s="15">
        <v>0</v>
      </c>
      <c r="AE8" s="15">
        <v>0</v>
      </c>
      <c r="AF8" s="15">
        <v>1059845</v>
      </c>
      <c r="AG8" s="16">
        <v>-893056</v>
      </c>
      <c r="AH8" s="15">
        <v>2109095</v>
      </c>
      <c r="AI8" s="16">
        <v>-46984</v>
      </c>
      <c r="AJ8" s="15">
        <v>1134237</v>
      </c>
      <c r="AK8" s="15">
        <v>709353</v>
      </c>
      <c r="AL8" s="15">
        <v>2002844</v>
      </c>
      <c r="AM8" s="15">
        <v>0</v>
      </c>
      <c r="AN8" s="15">
        <v>0</v>
      </c>
      <c r="AO8" s="15">
        <v>0</v>
      </c>
      <c r="AP8" s="15">
        <v>1013</v>
      </c>
      <c r="AQ8" s="15">
        <v>27295</v>
      </c>
      <c r="AR8" s="15">
        <v>1411</v>
      </c>
      <c r="AS8" s="15">
        <v>0</v>
      </c>
      <c r="AT8" s="15">
        <v>0</v>
      </c>
      <c r="AU8" s="15">
        <v>0</v>
      </c>
      <c r="AV8" s="15">
        <v>0</v>
      </c>
      <c r="AW8" s="15">
        <v>0</v>
      </c>
      <c r="AX8" s="15">
        <v>33420</v>
      </c>
      <c r="AY8" s="15">
        <v>0</v>
      </c>
      <c r="AZ8" s="15">
        <v>0</v>
      </c>
      <c r="BA8" s="15">
        <v>0</v>
      </c>
      <c r="BB8" s="15">
        <v>0</v>
      </c>
      <c r="BC8" s="15">
        <v>0</v>
      </c>
      <c r="BD8" s="15">
        <v>0</v>
      </c>
      <c r="BE8" s="15">
        <v>0</v>
      </c>
      <c r="BF8" s="15">
        <v>0</v>
      </c>
      <c r="BG8" s="15">
        <v>0</v>
      </c>
      <c r="BH8" s="15">
        <v>0</v>
      </c>
      <c r="BI8" s="15">
        <v>0</v>
      </c>
      <c r="BJ8" s="15">
        <v>0</v>
      </c>
    </row>
    <row r="9" spans="1:62" ht="14.4" thickBot="1" x14ac:dyDescent="0.35">
      <c r="A9" s="19" t="s">
        <v>8</v>
      </c>
      <c r="B9" s="19"/>
      <c r="C9" s="20" t="s">
        <v>64</v>
      </c>
      <c r="D9" s="20" t="s">
        <v>64</v>
      </c>
      <c r="E9" s="20" t="s">
        <v>64</v>
      </c>
      <c r="F9" s="20" t="s">
        <v>64</v>
      </c>
      <c r="G9" s="20" t="s">
        <v>64</v>
      </c>
      <c r="H9" s="20" t="s">
        <v>64</v>
      </c>
      <c r="I9" s="20" t="s">
        <v>64</v>
      </c>
      <c r="J9" s="20" t="s">
        <v>64</v>
      </c>
      <c r="K9" s="20" t="s">
        <v>64</v>
      </c>
      <c r="L9" s="20" t="s">
        <v>64</v>
      </c>
      <c r="M9" s="20" t="s">
        <v>64</v>
      </c>
      <c r="N9" s="20" t="s">
        <v>64</v>
      </c>
      <c r="O9" s="20" t="s">
        <v>64</v>
      </c>
      <c r="P9" s="20" t="s">
        <v>64</v>
      </c>
      <c r="Q9" s="20" t="s">
        <v>64</v>
      </c>
      <c r="R9" s="20" t="s">
        <v>64</v>
      </c>
      <c r="S9" s="20" t="s">
        <v>64</v>
      </c>
      <c r="T9" s="20" t="s">
        <v>64</v>
      </c>
      <c r="U9" s="20" t="s">
        <v>64</v>
      </c>
      <c r="V9" s="20" t="s">
        <v>64</v>
      </c>
      <c r="W9" s="20" t="s">
        <v>64</v>
      </c>
      <c r="X9" s="20" t="s">
        <v>64</v>
      </c>
      <c r="Y9" s="20" t="s">
        <v>64</v>
      </c>
      <c r="Z9" s="20" t="s">
        <v>64</v>
      </c>
      <c r="AA9" s="20">
        <v>1000000</v>
      </c>
      <c r="AB9" s="20">
        <v>70000</v>
      </c>
      <c r="AC9" s="20">
        <v>419074</v>
      </c>
      <c r="AD9" s="20">
        <v>1030310</v>
      </c>
      <c r="AE9" s="20">
        <v>0</v>
      </c>
      <c r="AF9" s="20">
        <v>688368</v>
      </c>
      <c r="AG9" s="20">
        <v>859000</v>
      </c>
      <c r="AH9" s="20">
        <v>0</v>
      </c>
      <c r="AI9" s="20">
        <v>70000</v>
      </c>
      <c r="AJ9" s="20">
        <v>40351</v>
      </c>
      <c r="AK9" s="20">
        <v>112550</v>
      </c>
      <c r="AL9" s="20">
        <v>0</v>
      </c>
      <c r="AM9" s="20">
        <v>0</v>
      </c>
      <c r="AN9" s="20">
        <v>0</v>
      </c>
      <c r="AO9" s="20">
        <v>0</v>
      </c>
      <c r="AP9" s="20">
        <v>0</v>
      </c>
      <c r="AQ9" s="20">
        <v>0</v>
      </c>
      <c r="AR9" s="20">
        <v>0</v>
      </c>
      <c r="AS9" s="20">
        <v>0</v>
      </c>
      <c r="AT9" s="20">
        <v>0</v>
      </c>
      <c r="AU9" s="20">
        <v>0</v>
      </c>
      <c r="AV9" s="20">
        <v>0</v>
      </c>
      <c r="AW9" s="20">
        <v>0</v>
      </c>
      <c r="AX9" s="20">
        <v>0</v>
      </c>
      <c r="AY9" s="20">
        <v>0</v>
      </c>
      <c r="AZ9" s="20">
        <v>0</v>
      </c>
      <c r="BA9" s="20">
        <v>0</v>
      </c>
      <c r="BB9" s="20">
        <v>0</v>
      </c>
      <c r="BC9" s="20">
        <v>0</v>
      </c>
      <c r="BD9" s="20">
        <v>0</v>
      </c>
      <c r="BE9" s="20">
        <v>0</v>
      </c>
      <c r="BF9" s="20">
        <v>0</v>
      </c>
      <c r="BG9" s="20">
        <v>0</v>
      </c>
      <c r="BH9" s="20">
        <v>0</v>
      </c>
      <c r="BI9" s="20">
        <v>0</v>
      </c>
      <c r="BJ9" s="20">
        <v>0</v>
      </c>
    </row>
    <row r="10" spans="1:62" ht="14.4" thickTop="1" x14ac:dyDescent="0.3">
      <c r="A10" s="22" t="s">
        <v>11</v>
      </c>
      <c r="B10" s="22" t="s">
        <v>112</v>
      </c>
      <c r="C10" s="23" t="s">
        <v>64</v>
      </c>
      <c r="D10" s="23" t="s">
        <v>64</v>
      </c>
      <c r="E10" s="23" t="s">
        <v>64</v>
      </c>
      <c r="F10" s="23" t="s">
        <v>64</v>
      </c>
      <c r="G10" s="23" t="s">
        <v>64</v>
      </c>
      <c r="H10" s="23" t="s">
        <v>64</v>
      </c>
      <c r="I10" s="23" t="s">
        <v>64</v>
      </c>
      <c r="J10" s="23" t="s">
        <v>64</v>
      </c>
      <c r="K10" s="23" t="s">
        <v>64</v>
      </c>
      <c r="L10" s="23" t="s">
        <v>64</v>
      </c>
      <c r="M10" s="23" t="s">
        <v>64</v>
      </c>
      <c r="N10" s="23" t="s">
        <v>64</v>
      </c>
      <c r="O10" s="23" t="s">
        <v>64</v>
      </c>
      <c r="P10" s="23" t="s">
        <v>64</v>
      </c>
      <c r="Q10" s="23" t="s">
        <v>64</v>
      </c>
      <c r="R10" s="23" t="s">
        <v>64</v>
      </c>
      <c r="S10" s="23" t="s">
        <v>64</v>
      </c>
      <c r="T10" s="23" t="s">
        <v>64</v>
      </c>
      <c r="U10" s="23" t="s">
        <v>64</v>
      </c>
      <c r="V10" s="23" t="s">
        <v>64</v>
      </c>
      <c r="W10" s="23" t="s">
        <v>64</v>
      </c>
      <c r="X10" s="23" t="s">
        <v>64</v>
      </c>
      <c r="Y10" s="23" t="s">
        <v>64</v>
      </c>
      <c r="Z10" s="23" t="s">
        <v>64</v>
      </c>
      <c r="AA10" s="23">
        <v>925101</v>
      </c>
      <c r="AB10" s="23">
        <v>163484</v>
      </c>
      <c r="AC10" s="23">
        <v>263541</v>
      </c>
      <c r="AD10" s="23">
        <v>706264</v>
      </c>
      <c r="AE10" s="23">
        <v>887309</v>
      </c>
      <c r="AF10" s="23">
        <v>230847</v>
      </c>
      <c r="AG10" s="23">
        <v>433841</v>
      </c>
      <c r="AH10" s="23">
        <v>589988</v>
      </c>
      <c r="AI10" s="23">
        <v>363138</v>
      </c>
      <c r="AJ10" s="23">
        <v>399682</v>
      </c>
      <c r="AK10" s="23">
        <v>409544</v>
      </c>
      <c r="AL10" s="23">
        <v>1305384</v>
      </c>
      <c r="AM10" s="23">
        <v>1076565</v>
      </c>
      <c r="AN10" s="23">
        <v>157170</v>
      </c>
      <c r="AO10" s="23">
        <v>251472</v>
      </c>
      <c r="AP10" s="23">
        <v>837750</v>
      </c>
      <c r="AQ10" s="23">
        <v>130420</v>
      </c>
      <c r="AR10" s="23">
        <v>579520</v>
      </c>
      <c r="AS10" s="23">
        <v>216055</v>
      </c>
      <c r="AT10" s="23">
        <v>142814</v>
      </c>
      <c r="AU10" s="23">
        <v>205961</v>
      </c>
      <c r="AV10" s="23">
        <v>498835</v>
      </c>
      <c r="AW10" s="23">
        <v>383866</v>
      </c>
      <c r="AX10" s="23">
        <v>618715</v>
      </c>
      <c r="AY10" s="23">
        <v>119766</v>
      </c>
      <c r="AZ10" s="23">
        <v>565000</v>
      </c>
      <c r="BA10" s="23">
        <v>748162</v>
      </c>
      <c r="BB10" s="23">
        <v>390000</v>
      </c>
      <c r="BC10" s="23">
        <v>290000</v>
      </c>
      <c r="BD10" s="23">
        <v>390000</v>
      </c>
      <c r="BE10" s="23">
        <v>590000</v>
      </c>
      <c r="BF10" s="23">
        <v>20000</v>
      </c>
      <c r="BG10" s="23">
        <v>590000</v>
      </c>
      <c r="BH10" s="23">
        <v>814000</v>
      </c>
      <c r="BI10" s="23">
        <v>290000</v>
      </c>
      <c r="BJ10" s="23">
        <v>305000</v>
      </c>
    </row>
    <row r="11" spans="1:62" x14ac:dyDescent="0.3">
      <c r="A11" s="22" t="s">
        <v>12</v>
      </c>
      <c r="B11" s="22" t="s">
        <v>112</v>
      </c>
      <c r="C11" s="23" t="s">
        <v>64</v>
      </c>
      <c r="D11" s="23" t="s">
        <v>64</v>
      </c>
      <c r="E11" s="23" t="s">
        <v>64</v>
      </c>
      <c r="F11" s="23" t="s">
        <v>64</v>
      </c>
      <c r="G11" s="23" t="s">
        <v>64</v>
      </c>
      <c r="H11" s="23" t="s">
        <v>64</v>
      </c>
      <c r="I11" s="23" t="s">
        <v>64</v>
      </c>
      <c r="J11" s="23" t="s">
        <v>64</v>
      </c>
      <c r="K11" s="23" t="s">
        <v>64</v>
      </c>
      <c r="L11" s="23" t="s">
        <v>64</v>
      </c>
      <c r="M11" s="23" t="s">
        <v>64</v>
      </c>
      <c r="N11" s="23" t="s">
        <v>64</v>
      </c>
      <c r="O11" s="23" t="s">
        <v>64</v>
      </c>
      <c r="P11" s="23" t="s">
        <v>64</v>
      </c>
      <c r="Q11" s="23" t="s">
        <v>64</v>
      </c>
      <c r="R11" s="23" t="s">
        <v>64</v>
      </c>
      <c r="S11" s="23" t="s">
        <v>64</v>
      </c>
      <c r="T11" s="23" t="s">
        <v>64</v>
      </c>
      <c r="U11" s="23" t="s">
        <v>64</v>
      </c>
      <c r="V11" s="23" t="s">
        <v>64</v>
      </c>
      <c r="W11" s="23" t="s">
        <v>64</v>
      </c>
      <c r="X11" s="23" t="s">
        <v>64</v>
      </c>
      <c r="Y11" s="23" t="s">
        <v>64</v>
      </c>
      <c r="Z11" s="23" t="s">
        <v>64</v>
      </c>
      <c r="AA11" s="23">
        <v>2111321</v>
      </c>
      <c r="AB11" s="23">
        <v>2238925</v>
      </c>
      <c r="AC11" s="23">
        <v>2059407</v>
      </c>
      <c r="AD11" s="23">
        <v>3217015</v>
      </c>
      <c r="AE11" s="23">
        <v>1848607</v>
      </c>
      <c r="AF11" s="23">
        <v>2196130</v>
      </c>
      <c r="AG11" s="23">
        <v>3606112</v>
      </c>
      <c r="AH11" s="23">
        <v>1682706</v>
      </c>
      <c r="AI11" s="23">
        <v>4254553</v>
      </c>
      <c r="AJ11" s="23">
        <v>2099717</v>
      </c>
      <c r="AK11" s="23">
        <v>1954071</v>
      </c>
      <c r="AL11" s="23">
        <v>4455371</v>
      </c>
      <c r="AM11" s="23">
        <v>520870</v>
      </c>
      <c r="AN11" s="23">
        <v>3184960</v>
      </c>
      <c r="AO11" s="23">
        <v>3803286</v>
      </c>
      <c r="AP11" s="23">
        <v>5420404</v>
      </c>
      <c r="AQ11" s="23">
        <v>1456836</v>
      </c>
      <c r="AR11" s="23">
        <v>1541578</v>
      </c>
      <c r="AS11" s="23">
        <v>3504112</v>
      </c>
      <c r="AT11" s="23">
        <v>2354212</v>
      </c>
      <c r="AU11" s="23">
        <v>5139422</v>
      </c>
      <c r="AV11" s="23">
        <v>299471</v>
      </c>
      <c r="AW11" s="23">
        <v>1677761</v>
      </c>
      <c r="AX11" s="23">
        <v>6340909</v>
      </c>
      <c r="AY11" s="23">
        <v>1798298</v>
      </c>
      <c r="AZ11" s="23">
        <v>6274305</v>
      </c>
      <c r="BA11" s="23">
        <v>1866301</v>
      </c>
      <c r="BB11" s="23">
        <v>2097301</v>
      </c>
      <c r="BC11" s="23">
        <v>5374304</v>
      </c>
      <c r="BD11" s="23">
        <v>3930805</v>
      </c>
      <c r="BE11" s="23">
        <v>1463305</v>
      </c>
      <c r="BF11" s="23">
        <v>5124301</v>
      </c>
      <c r="BG11" s="23">
        <v>1564305</v>
      </c>
      <c r="BH11" s="23">
        <v>1158749</v>
      </c>
      <c r="BI11" s="23">
        <v>5083749</v>
      </c>
      <c r="BJ11" s="23">
        <v>4322321</v>
      </c>
    </row>
    <row r="12" spans="1:62" x14ac:dyDescent="0.3">
      <c r="A12" s="22" t="s">
        <v>9</v>
      </c>
      <c r="B12" s="22" t="s">
        <v>112</v>
      </c>
      <c r="C12" s="23" t="s">
        <v>64</v>
      </c>
      <c r="D12" s="23" t="s">
        <v>64</v>
      </c>
      <c r="E12" s="23" t="s">
        <v>64</v>
      </c>
      <c r="F12" s="23" t="s">
        <v>64</v>
      </c>
      <c r="G12" s="23" t="s">
        <v>64</v>
      </c>
      <c r="H12" s="23" t="s">
        <v>64</v>
      </c>
      <c r="I12" s="23" t="s">
        <v>64</v>
      </c>
      <c r="J12" s="23" t="s">
        <v>64</v>
      </c>
      <c r="K12" s="23" t="s">
        <v>64</v>
      </c>
      <c r="L12" s="23" t="s">
        <v>64</v>
      </c>
      <c r="M12" s="23" t="s">
        <v>64</v>
      </c>
      <c r="N12" s="23" t="s">
        <v>64</v>
      </c>
      <c r="O12" s="23" t="s">
        <v>64</v>
      </c>
      <c r="P12" s="23" t="s">
        <v>64</v>
      </c>
      <c r="Q12" s="23" t="s">
        <v>64</v>
      </c>
      <c r="R12" s="23" t="s">
        <v>64</v>
      </c>
      <c r="S12" s="23" t="s">
        <v>64</v>
      </c>
      <c r="T12" s="23" t="s">
        <v>64</v>
      </c>
      <c r="U12" s="23" t="s">
        <v>64</v>
      </c>
      <c r="V12" s="23" t="s">
        <v>64</v>
      </c>
      <c r="W12" s="23" t="s">
        <v>64</v>
      </c>
      <c r="X12" s="23" t="s">
        <v>64</v>
      </c>
      <c r="Y12" s="23" t="s">
        <v>64</v>
      </c>
      <c r="Z12" s="23" t="s">
        <v>64</v>
      </c>
      <c r="AA12" s="23">
        <v>2510400</v>
      </c>
      <c r="AB12" s="23">
        <v>3825895</v>
      </c>
      <c r="AC12" s="23">
        <v>5746804</v>
      </c>
      <c r="AD12" s="23">
        <v>1671716</v>
      </c>
      <c r="AE12" s="23">
        <v>1251976</v>
      </c>
      <c r="AF12" s="23">
        <v>1353111</v>
      </c>
      <c r="AG12" s="23">
        <v>1310389</v>
      </c>
      <c r="AH12" s="23">
        <v>1895597</v>
      </c>
      <c r="AI12" s="23">
        <v>7175575</v>
      </c>
      <c r="AJ12" s="23">
        <v>2309874</v>
      </c>
      <c r="AK12" s="23">
        <v>1807171</v>
      </c>
      <c r="AL12" s="23">
        <v>3907242</v>
      </c>
      <c r="AM12" s="23">
        <v>3644806</v>
      </c>
      <c r="AN12" s="23">
        <v>5316582</v>
      </c>
      <c r="AO12" s="23">
        <v>4501618</v>
      </c>
      <c r="AP12" s="23">
        <v>2778652</v>
      </c>
      <c r="AQ12" s="23">
        <v>1529211</v>
      </c>
      <c r="AR12" s="23">
        <v>1266248</v>
      </c>
      <c r="AS12" s="23">
        <v>1051916</v>
      </c>
      <c r="AT12" s="23">
        <v>1236720</v>
      </c>
      <c r="AU12" s="23">
        <v>2181073</v>
      </c>
      <c r="AV12" s="23">
        <v>2406915</v>
      </c>
      <c r="AW12" s="23">
        <v>3657027</v>
      </c>
      <c r="AX12" s="23">
        <v>4273632</v>
      </c>
      <c r="AY12" s="23">
        <v>154083</v>
      </c>
      <c r="AZ12" s="23">
        <v>354083</v>
      </c>
      <c r="BA12" s="23">
        <v>6942583</v>
      </c>
      <c r="BB12" s="23">
        <v>454083</v>
      </c>
      <c r="BC12" s="23">
        <v>879083</v>
      </c>
      <c r="BD12" s="23">
        <v>7042583</v>
      </c>
      <c r="BE12" s="23">
        <v>604083</v>
      </c>
      <c r="BF12" s="23">
        <v>354083</v>
      </c>
      <c r="BG12" s="23">
        <v>4792583</v>
      </c>
      <c r="BH12" s="23">
        <v>154083</v>
      </c>
      <c r="BI12" s="23">
        <v>154083</v>
      </c>
      <c r="BJ12" s="23">
        <v>3342587</v>
      </c>
    </row>
    <row r="13" spans="1:62" x14ac:dyDescent="0.3">
      <c r="A13" s="22" t="s">
        <v>10</v>
      </c>
      <c r="B13" s="22" t="s">
        <v>112</v>
      </c>
      <c r="C13" s="23" t="s">
        <v>64</v>
      </c>
      <c r="D13" s="23" t="s">
        <v>64</v>
      </c>
      <c r="E13" s="23" t="s">
        <v>64</v>
      </c>
      <c r="F13" s="23" t="s">
        <v>64</v>
      </c>
      <c r="G13" s="23" t="s">
        <v>64</v>
      </c>
      <c r="H13" s="23" t="s">
        <v>64</v>
      </c>
      <c r="I13" s="23" t="s">
        <v>64</v>
      </c>
      <c r="J13" s="23" t="s">
        <v>64</v>
      </c>
      <c r="K13" s="23" t="s">
        <v>64</v>
      </c>
      <c r="L13" s="23" t="s">
        <v>64</v>
      </c>
      <c r="M13" s="23" t="s">
        <v>64</v>
      </c>
      <c r="N13" s="23" t="s">
        <v>64</v>
      </c>
      <c r="O13" s="23" t="s">
        <v>64</v>
      </c>
      <c r="P13" s="23" t="s">
        <v>64</v>
      </c>
      <c r="Q13" s="23" t="s">
        <v>64</v>
      </c>
      <c r="R13" s="23" t="s">
        <v>64</v>
      </c>
      <c r="S13" s="23" t="s">
        <v>64</v>
      </c>
      <c r="T13" s="23" t="s">
        <v>64</v>
      </c>
      <c r="U13" s="23" t="s">
        <v>64</v>
      </c>
      <c r="V13" s="23" t="s">
        <v>64</v>
      </c>
      <c r="W13" s="23" t="s">
        <v>64</v>
      </c>
      <c r="X13" s="23" t="s">
        <v>64</v>
      </c>
      <c r="Y13" s="23" t="s">
        <v>64</v>
      </c>
      <c r="Z13" s="23" t="s">
        <v>64</v>
      </c>
      <c r="AA13" s="23">
        <v>799908</v>
      </c>
      <c r="AB13" s="23">
        <v>667836</v>
      </c>
      <c r="AC13" s="23">
        <v>825743</v>
      </c>
      <c r="AD13" s="23">
        <v>505380</v>
      </c>
      <c r="AE13" s="23">
        <v>304365</v>
      </c>
      <c r="AF13" s="23">
        <v>527372</v>
      </c>
      <c r="AG13" s="23">
        <v>403103</v>
      </c>
      <c r="AH13" s="23">
        <v>211089</v>
      </c>
      <c r="AI13" s="23">
        <v>168931</v>
      </c>
      <c r="AJ13" s="23">
        <v>219327</v>
      </c>
      <c r="AK13" s="23">
        <v>358357</v>
      </c>
      <c r="AL13" s="23">
        <v>887187</v>
      </c>
      <c r="AM13" s="23">
        <v>137301</v>
      </c>
      <c r="AN13" s="23">
        <v>333147</v>
      </c>
      <c r="AO13" s="23">
        <v>394812</v>
      </c>
      <c r="AP13" s="23">
        <v>260561</v>
      </c>
      <c r="AQ13" s="23">
        <v>189132</v>
      </c>
      <c r="AR13" s="23">
        <v>450819</v>
      </c>
      <c r="AS13" s="23">
        <v>130802</v>
      </c>
      <c r="AT13" s="23">
        <v>35491</v>
      </c>
      <c r="AU13" s="23">
        <v>511394</v>
      </c>
      <c r="AV13" s="23">
        <v>115091</v>
      </c>
      <c r="AW13" s="23">
        <v>32136</v>
      </c>
      <c r="AX13" s="23">
        <v>669371</v>
      </c>
      <c r="AY13" s="23">
        <v>0</v>
      </c>
      <c r="AZ13" s="23">
        <v>854074</v>
      </c>
      <c r="BA13" s="23">
        <v>463164</v>
      </c>
      <c r="BB13" s="23">
        <v>539859</v>
      </c>
      <c r="BC13" s="23">
        <v>438358</v>
      </c>
      <c r="BD13" s="23">
        <v>748941</v>
      </c>
      <c r="BE13" s="23">
        <v>743909</v>
      </c>
      <c r="BF13" s="23">
        <v>387430</v>
      </c>
      <c r="BG13" s="23">
        <v>544680</v>
      </c>
      <c r="BH13" s="23">
        <v>785835</v>
      </c>
      <c r="BI13" s="23">
        <v>433356</v>
      </c>
      <c r="BJ13" s="23">
        <v>1302888</v>
      </c>
    </row>
    <row r="14" spans="1:62" x14ac:dyDescent="0.3">
      <c r="A14" s="22" t="s">
        <v>13</v>
      </c>
      <c r="B14" s="22" t="s">
        <v>112</v>
      </c>
      <c r="C14" s="23" t="s">
        <v>64</v>
      </c>
      <c r="D14" s="23" t="s">
        <v>64</v>
      </c>
      <c r="E14" s="23" t="s">
        <v>64</v>
      </c>
      <c r="F14" s="23" t="s">
        <v>64</v>
      </c>
      <c r="G14" s="23" t="s">
        <v>64</v>
      </c>
      <c r="H14" s="23" t="s">
        <v>64</v>
      </c>
      <c r="I14" s="23" t="s">
        <v>64</v>
      </c>
      <c r="J14" s="23" t="s">
        <v>64</v>
      </c>
      <c r="K14" s="23" t="s">
        <v>64</v>
      </c>
      <c r="L14" s="23" t="s">
        <v>64</v>
      </c>
      <c r="M14" s="23" t="s">
        <v>64</v>
      </c>
      <c r="N14" s="23" t="s">
        <v>64</v>
      </c>
      <c r="O14" s="23" t="s">
        <v>64</v>
      </c>
      <c r="P14" s="23" t="s">
        <v>64</v>
      </c>
      <c r="Q14" s="23" t="s">
        <v>64</v>
      </c>
      <c r="R14" s="23" t="s">
        <v>64</v>
      </c>
      <c r="S14" s="23" t="s">
        <v>64</v>
      </c>
      <c r="T14" s="23" t="s">
        <v>64</v>
      </c>
      <c r="U14" s="23" t="s">
        <v>64</v>
      </c>
      <c r="V14" s="23" t="s">
        <v>64</v>
      </c>
      <c r="W14" s="23" t="s">
        <v>64</v>
      </c>
      <c r="X14" s="23" t="s">
        <v>64</v>
      </c>
      <c r="Y14" s="23" t="s">
        <v>64</v>
      </c>
      <c r="Z14" s="23" t="s">
        <v>64</v>
      </c>
      <c r="AA14" s="23">
        <v>0</v>
      </c>
      <c r="AB14" s="23">
        <v>0</v>
      </c>
      <c r="AC14" s="23">
        <v>0</v>
      </c>
      <c r="AD14" s="23">
        <v>10995</v>
      </c>
      <c r="AE14" s="23">
        <v>0</v>
      </c>
      <c r="AF14" s="23">
        <v>0</v>
      </c>
      <c r="AG14" s="23">
        <v>0</v>
      </c>
      <c r="AH14" s="23">
        <v>0</v>
      </c>
      <c r="AI14" s="23">
        <v>0</v>
      </c>
      <c r="AJ14" s="23">
        <v>0</v>
      </c>
      <c r="AK14" s="23">
        <v>0</v>
      </c>
      <c r="AL14" s="23">
        <v>0</v>
      </c>
      <c r="AM14" s="23" t="s">
        <v>64</v>
      </c>
      <c r="AN14" s="23" t="s">
        <v>64</v>
      </c>
      <c r="AO14" s="23" t="s">
        <v>64</v>
      </c>
      <c r="AP14" s="23" t="s">
        <v>64</v>
      </c>
      <c r="AQ14" s="23" t="s">
        <v>64</v>
      </c>
      <c r="AR14" s="23" t="s">
        <v>64</v>
      </c>
      <c r="AS14" s="23" t="s">
        <v>64</v>
      </c>
      <c r="AT14" s="23" t="s">
        <v>64</v>
      </c>
      <c r="AU14" s="23" t="s">
        <v>64</v>
      </c>
      <c r="AV14" s="23" t="s">
        <v>64</v>
      </c>
      <c r="AW14" s="23" t="s">
        <v>64</v>
      </c>
      <c r="AX14" s="23" t="s">
        <v>64</v>
      </c>
      <c r="AY14" s="23" t="s">
        <v>64</v>
      </c>
      <c r="AZ14" s="23" t="s">
        <v>64</v>
      </c>
      <c r="BA14" s="23" t="s">
        <v>64</v>
      </c>
      <c r="BB14" s="23" t="s">
        <v>64</v>
      </c>
      <c r="BC14" s="23" t="s">
        <v>64</v>
      </c>
      <c r="BD14" s="23" t="s">
        <v>64</v>
      </c>
      <c r="BE14" s="23" t="s">
        <v>64</v>
      </c>
      <c r="BF14" s="23" t="s">
        <v>64</v>
      </c>
      <c r="BG14" s="23" t="s">
        <v>64</v>
      </c>
      <c r="BH14" s="23" t="s">
        <v>64</v>
      </c>
      <c r="BI14" s="23" t="s">
        <v>64</v>
      </c>
      <c r="BJ14" s="23" t="s">
        <v>64</v>
      </c>
    </row>
    <row r="15" spans="1:62" x14ac:dyDescent="0.3">
      <c r="A15" s="22" t="s">
        <v>14</v>
      </c>
      <c r="B15" s="22" t="s">
        <v>112</v>
      </c>
      <c r="C15" s="23" t="s">
        <v>64</v>
      </c>
      <c r="D15" s="23" t="s">
        <v>64</v>
      </c>
      <c r="E15" s="23" t="s">
        <v>64</v>
      </c>
      <c r="F15" s="23" t="s">
        <v>64</v>
      </c>
      <c r="G15" s="23" t="s">
        <v>64</v>
      </c>
      <c r="H15" s="23" t="s">
        <v>64</v>
      </c>
      <c r="I15" s="23" t="s">
        <v>64</v>
      </c>
      <c r="J15" s="23" t="s">
        <v>64</v>
      </c>
      <c r="K15" s="23" t="s">
        <v>64</v>
      </c>
      <c r="L15" s="23" t="s">
        <v>64</v>
      </c>
      <c r="M15" s="23" t="s">
        <v>64</v>
      </c>
      <c r="N15" s="23" t="s">
        <v>64</v>
      </c>
      <c r="O15" s="23" t="s">
        <v>64</v>
      </c>
      <c r="P15" s="23" t="s">
        <v>64</v>
      </c>
      <c r="Q15" s="23" t="s">
        <v>64</v>
      </c>
      <c r="R15" s="23" t="s">
        <v>64</v>
      </c>
      <c r="S15" s="23" t="s">
        <v>64</v>
      </c>
      <c r="T15" s="23" t="s">
        <v>64</v>
      </c>
      <c r="U15" s="23" t="s">
        <v>64</v>
      </c>
      <c r="V15" s="23" t="s">
        <v>64</v>
      </c>
      <c r="W15" s="23" t="s">
        <v>64</v>
      </c>
      <c r="X15" s="23" t="s">
        <v>64</v>
      </c>
      <c r="Y15" s="23" t="s">
        <v>64</v>
      </c>
      <c r="Z15" s="23" t="s">
        <v>64</v>
      </c>
      <c r="AA15" s="23">
        <v>192809</v>
      </c>
      <c r="AB15" s="23">
        <v>1131740</v>
      </c>
      <c r="AC15" s="23">
        <v>570285</v>
      </c>
      <c r="AD15" s="23">
        <v>494203</v>
      </c>
      <c r="AE15" s="23">
        <v>229563</v>
      </c>
      <c r="AF15" s="23">
        <v>376221</v>
      </c>
      <c r="AG15" s="23">
        <v>952384</v>
      </c>
      <c r="AH15" s="23">
        <v>188222</v>
      </c>
      <c r="AI15" s="23">
        <v>449154</v>
      </c>
      <c r="AJ15" s="23">
        <v>724739</v>
      </c>
      <c r="AK15" s="23">
        <v>643290</v>
      </c>
      <c r="AL15" s="23">
        <v>672497</v>
      </c>
      <c r="AM15" s="23">
        <v>529167</v>
      </c>
      <c r="AN15" s="23">
        <v>421020</v>
      </c>
      <c r="AO15" s="23">
        <v>902450</v>
      </c>
      <c r="AP15" s="23">
        <v>761040</v>
      </c>
      <c r="AQ15" s="23">
        <v>627297</v>
      </c>
      <c r="AR15" s="23">
        <v>608197</v>
      </c>
      <c r="AS15" s="23">
        <v>548907</v>
      </c>
      <c r="AT15" s="23">
        <v>548907</v>
      </c>
      <c r="AU15" s="23">
        <v>548907</v>
      </c>
      <c r="AV15" s="23">
        <v>698907</v>
      </c>
      <c r="AW15" s="23">
        <v>548907</v>
      </c>
      <c r="AX15" s="23">
        <v>553407</v>
      </c>
      <c r="AY15" s="23">
        <v>415000</v>
      </c>
      <c r="AZ15" s="23">
        <v>415000</v>
      </c>
      <c r="BA15" s="23">
        <v>455000</v>
      </c>
      <c r="BB15" s="23">
        <v>415000</v>
      </c>
      <c r="BC15" s="23">
        <v>415000</v>
      </c>
      <c r="BD15" s="23">
        <v>455000</v>
      </c>
      <c r="BE15" s="23">
        <v>415000</v>
      </c>
      <c r="BF15" s="23">
        <v>415000</v>
      </c>
      <c r="BG15" s="23">
        <v>455000</v>
      </c>
      <c r="BH15" s="23">
        <v>420000</v>
      </c>
      <c r="BI15" s="23">
        <v>420000</v>
      </c>
      <c r="BJ15" s="23">
        <v>460000</v>
      </c>
    </row>
    <row r="16" spans="1:62" x14ac:dyDescent="0.3">
      <c r="A16" s="22" t="s">
        <v>15</v>
      </c>
      <c r="B16" s="22" t="s">
        <v>112</v>
      </c>
      <c r="C16" s="23" t="s">
        <v>64</v>
      </c>
      <c r="D16" s="23" t="s">
        <v>64</v>
      </c>
      <c r="E16" s="23" t="s">
        <v>64</v>
      </c>
      <c r="F16" s="23" t="s">
        <v>64</v>
      </c>
      <c r="G16" s="23" t="s">
        <v>64</v>
      </c>
      <c r="H16" s="23" t="s">
        <v>64</v>
      </c>
      <c r="I16" s="23" t="s">
        <v>64</v>
      </c>
      <c r="J16" s="23" t="s">
        <v>64</v>
      </c>
      <c r="K16" s="23" t="s">
        <v>64</v>
      </c>
      <c r="L16" s="23" t="s">
        <v>64</v>
      </c>
      <c r="M16" s="23" t="s">
        <v>64</v>
      </c>
      <c r="N16" s="23" t="s">
        <v>64</v>
      </c>
      <c r="O16" s="23" t="s">
        <v>64</v>
      </c>
      <c r="P16" s="23" t="s">
        <v>64</v>
      </c>
      <c r="Q16" s="23" t="s">
        <v>64</v>
      </c>
      <c r="R16" s="23" t="s">
        <v>64</v>
      </c>
      <c r="S16" s="23" t="s">
        <v>64</v>
      </c>
      <c r="T16" s="23" t="s">
        <v>64</v>
      </c>
      <c r="U16" s="23" t="s">
        <v>64</v>
      </c>
      <c r="V16" s="23" t="s">
        <v>64</v>
      </c>
      <c r="W16" s="23" t="s">
        <v>64</v>
      </c>
      <c r="X16" s="23" t="s">
        <v>64</v>
      </c>
      <c r="Y16" s="23" t="s">
        <v>64</v>
      </c>
      <c r="Z16" s="23" t="s">
        <v>64</v>
      </c>
      <c r="AA16" s="23">
        <v>245129</v>
      </c>
      <c r="AB16" s="23">
        <v>149000</v>
      </c>
      <c r="AC16" s="23">
        <v>664796</v>
      </c>
      <c r="AD16" s="23">
        <v>234594</v>
      </c>
      <c r="AE16" s="23">
        <v>185248</v>
      </c>
      <c r="AF16" s="23">
        <v>346753</v>
      </c>
      <c r="AG16" s="23">
        <v>148474</v>
      </c>
      <c r="AH16" s="23">
        <v>161265</v>
      </c>
      <c r="AI16" s="23">
        <v>546453</v>
      </c>
      <c r="AJ16" s="23">
        <v>454465</v>
      </c>
      <c r="AK16" s="23">
        <v>522170</v>
      </c>
      <c r="AL16" s="23">
        <v>565056</v>
      </c>
      <c r="AM16" s="23">
        <v>238604</v>
      </c>
      <c r="AN16" s="23">
        <v>251471</v>
      </c>
      <c r="AO16" s="23">
        <v>1497526</v>
      </c>
      <c r="AP16" s="23">
        <v>177380</v>
      </c>
      <c r="AQ16" s="23">
        <v>222176</v>
      </c>
      <c r="AR16" s="23">
        <v>199740</v>
      </c>
      <c r="AS16" s="23">
        <v>284249</v>
      </c>
      <c r="AT16" s="23">
        <v>1002718</v>
      </c>
      <c r="AU16" s="23">
        <v>161995</v>
      </c>
      <c r="AV16" s="23">
        <v>364886</v>
      </c>
      <c r="AW16" s="23">
        <v>250197</v>
      </c>
      <c r="AX16" s="23">
        <v>603850</v>
      </c>
      <c r="AY16" s="23">
        <v>566750</v>
      </c>
      <c r="AZ16" s="23">
        <v>566750</v>
      </c>
      <c r="BA16" s="23">
        <v>641750</v>
      </c>
      <c r="BB16" s="23">
        <v>566750</v>
      </c>
      <c r="BC16" s="23">
        <v>566750</v>
      </c>
      <c r="BD16" s="23">
        <v>641750</v>
      </c>
      <c r="BE16" s="23">
        <v>566750</v>
      </c>
      <c r="BF16" s="23">
        <v>566750</v>
      </c>
      <c r="BG16" s="23">
        <v>641750</v>
      </c>
      <c r="BH16" s="23">
        <v>566750</v>
      </c>
      <c r="BI16" s="23">
        <v>554750</v>
      </c>
      <c r="BJ16" s="23">
        <v>629750</v>
      </c>
    </row>
    <row r="17" spans="1:62" x14ac:dyDescent="0.3">
      <c r="A17" s="22" t="s">
        <v>16</v>
      </c>
      <c r="B17" s="22" t="s">
        <v>112</v>
      </c>
      <c r="C17" s="23" t="s">
        <v>64</v>
      </c>
      <c r="D17" s="23" t="s">
        <v>64</v>
      </c>
      <c r="E17" s="23" t="s">
        <v>64</v>
      </c>
      <c r="F17" s="23" t="s">
        <v>64</v>
      </c>
      <c r="G17" s="23" t="s">
        <v>64</v>
      </c>
      <c r="H17" s="23" t="s">
        <v>64</v>
      </c>
      <c r="I17" s="23" t="s">
        <v>64</v>
      </c>
      <c r="J17" s="23" t="s">
        <v>64</v>
      </c>
      <c r="K17" s="23" t="s">
        <v>64</v>
      </c>
      <c r="L17" s="23" t="s">
        <v>64</v>
      </c>
      <c r="M17" s="23" t="s">
        <v>64</v>
      </c>
      <c r="N17" s="23" t="s">
        <v>64</v>
      </c>
      <c r="O17" s="23" t="s">
        <v>64</v>
      </c>
      <c r="P17" s="23" t="s">
        <v>64</v>
      </c>
      <c r="Q17" s="23" t="s">
        <v>64</v>
      </c>
      <c r="R17" s="23" t="s">
        <v>64</v>
      </c>
      <c r="S17" s="23" t="s">
        <v>64</v>
      </c>
      <c r="T17" s="23" t="s">
        <v>64</v>
      </c>
      <c r="U17" s="23" t="s">
        <v>64</v>
      </c>
      <c r="V17" s="23" t="s">
        <v>64</v>
      </c>
      <c r="W17" s="23" t="s">
        <v>64</v>
      </c>
      <c r="X17" s="23" t="s">
        <v>64</v>
      </c>
      <c r="Y17" s="23" t="s">
        <v>64</v>
      </c>
      <c r="Z17" s="23" t="s">
        <v>64</v>
      </c>
      <c r="AA17" s="23">
        <v>1357685</v>
      </c>
      <c r="AB17" s="23">
        <v>1232288</v>
      </c>
      <c r="AC17" s="23">
        <v>1233066</v>
      </c>
      <c r="AD17" s="23">
        <v>1167147</v>
      </c>
      <c r="AE17" s="23">
        <v>1166407</v>
      </c>
      <c r="AF17" s="23">
        <v>1341396</v>
      </c>
      <c r="AG17" s="23">
        <v>661032</v>
      </c>
      <c r="AH17" s="23">
        <v>1136898</v>
      </c>
      <c r="AI17" s="23">
        <v>1058472</v>
      </c>
      <c r="AJ17" s="23">
        <v>1098908</v>
      </c>
      <c r="AK17" s="23">
        <v>677752</v>
      </c>
      <c r="AL17" s="23">
        <v>658808</v>
      </c>
      <c r="AM17" s="23">
        <v>1807468</v>
      </c>
      <c r="AN17" s="23">
        <v>2574174</v>
      </c>
      <c r="AO17" s="23">
        <v>3435801</v>
      </c>
      <c r="AP17" s="23">
        <v>2508575</v>
      </c>
      <c r="AQ17" s="23">
        <v>2037972</v>
      </c>
      <c r="AR17" s="23">
        <v>2255207</v>
      </c>
      <c r="AS17" s="23">
        <v>1523158</v>
      </c>
      <c r="AT17" s="23">
        <v>1608584</v>
      </c>
      <c r="AU17" s="23">
        <v>1583093</v>
      </c>
      <c r="AV17" s="23">
        <v>2241719</v>
      </c>
      <c r="AW17" s="23">
        <v>1816793</v>
      </c>
      <c r="AX17" s="23">
        <v>1351641</v>
      </c>
      <c r="AY17" s="23">
        <v>1931702</v>
      </c>
      <c r="AZ17" s="23">
        <v>1764271</v>
      </c>
      <c r="BA17" s="23">
        <v>1764271</v>
      </c>
      <c r="BB17" s="23">
        <v>1866563</v>
      </c>
      <c r="BC17" s="23">
        <v>1866563</v>
      </c>
      <c r="BD17" s="23">
        <v>1866563</v>
      </c>
      <c r="BE17" s="23">
        <v>1866563</v>
      </c>
      <c r="BF17" s="23">
        <v>1866563</v>
      </c>
      <c r="BG17" s="23">
        <v>1866563</v>
      </c>
      <c r="BH17" s="23">
        <v>1866563</v>
      </c>
      <c r="BI17" s="23">
        <v>1537877</v>
      </c>
      <c r="BJ17" s="23">
        <v>1537872</v>
      </c>
    </row>
    <row r="18" spans="1:62" x14ac:dyDescent="0.3">
      <c r="A18" s="22" t="s">
        <v>17</v>
      </c>
      <c r="B18" s="22" t="s">
        <v>112</v>
      </c>
      <c r="C18" s="23" t="s">
        <v>64</v>
      </c>
      <c r="D18" s="23" t="s">
        <v>64</v>
      </c>
      <c r="E18" s="23" t="s">
        <v>64</v>
      </c>
      <c r="F18" s="23" t="s">
        <v>64</v>
      </c>
      <c r="G18" s="23" t="s">
        <v>64</v>
      </c>
      <c r="H18" s="23" t="s">
        <v>64</v>
      </c>
      <c r="I18" s="23" t="s">
        <v>64</v>
      </c>
      <c r="J18" s="23" t="s">
        <v>64</v>
      </c>
      <c r="K18" s="23" t="s">
        <v>64</v>
      </c>
      <c r="L18" s="23" t="s">
        <v>64</v>
      </c>
      <c r="M18" s="23" t="s">
        <v>64</v>
      </c>
      <c r="N18" s="23" t="s">
        <v>64</v>
      </c>
      <c r="O18" s="23" t="s">
        <v>64</v>
      </c>
      <c r="P18" s="23" t="s">
        <v>64</v>
      </c>
      <c r="Q18" s="23" t="s">
        <v>64</v>
      </c>
      <c r="R18" s="23" t="s">
        <v>64</v>
      </c>
      <c r="S18" s="23" t="s">
        <v>64</v>
      </c>
      <c r="T18" s="23" t="s">
        <v>64</v>
      </c>
      <c r="U18" s="23" t="s">
        <v>64</v>
      </c>
      <c r="V18" s="23" t="s">
        <v>64</v>
      </c>
      <c r="W18" s="23" t="s">
        <v>64</v>
      </c>
      <c r="X18" s="23" t="s">
        <v>64</v>
      </c>
      <c r="Y18" s="23" t="s">
        <v>64</v>
      </c>
      <c r="Z18" s="23" t="s">
        <v>64</v>
      </c>
      <c r="AA18" s="23">
        <v>0</v>
      </c>
      <c r="AB18" s="23">
        <v>0</v>
      </c>
      <c r="AC18" s="23">
        <v>0</v>
      </c>
      <c r="AD18" s="23">
        <v>0</v>
      </c>
      <c r="AE18" s="23">
        <v>0</v>
      </c>
      <c r="AF18" s="23">
        <v>0</v>
      </c>
      <c r="AG18" s="23">
        <v>0</v>
      </c>
      <c r="AH18" s="23">
        <v>0</v>
      </c>
      <c r="AI18" s="23">
        <v>0</v>
      </c>
      <c r="AJ18" s="23">
        <v>322414</v>
      </c>
      <c r="AK18" s="23">
        <v>951446</v>
      </c>
      <c r="AL18" s="23">
        <v>753724</v>
      </c>
      <c r="AM18" s="23">
        <v>66229</v>
      </c>
      <c r="AN18" s="23">
        <v>66229</v>
      </c>
      <c r="AO18" s="23">
        <v>14140</v>
      </c>
      <c r="AP18" s="23">
        <v>18726</v>
      </c>
      <c r="AQ18" s="23">
        <v>13443</v>
      </c>
      <c r="AR18" s="23">
        <v>47035</v>
      </c>
      <c r="AS18" s="23">
        <v>15631</v>
      </c>
      <c r="AT18" s="23">
        <v>15788</v>
      </c>
      <c r="AU18" s="23">
        <v>16734</v>
      </c>
      <c r="AV18" s="23">
        <v>15468</v>
      </c>
      <c r="AW18" s="23">
        <v>13159</v>
      </c>
      <c r="AX18" s="23">
        <v>16084</v>
      </c>
      <c r="AY18" s="23">
        <v>0</v>
      </c>
      <c r="AZ18" s="23">
        <v>0</v>
      </c>
      <c r="BA18" s="23">
        <v>0</v>
      </c>
      <c r="BB18" s="23">
        <v>0</v>
      </c>
      <c r="BC18" s="23">
        <v>0</v>
      </c>
      <c r="BD18" s="23">
        <v>0</v>
      </c>
      <c r="BE18" s="23">
        <v>0</v>
      </c>
      <c r="BF18" s="23">
        <v>0</v>
      </c>
      <c r="BG18" s="23">
        <v>0</v>
      </c>
      <c r="BH18" s="23">
        <v>0</v>
      </c>
      <c r="BI18" s="23">
        <v>0</v>
      </c>
      <c r="BJ18" s="23">
        <v>0</v>
      </c>
    </row>
    <row r="19" spans="1:62" x14ac:dyDescent="0.3">
      <c r="A19" s="14" t="s">
        <v>19</v>
      </c>
      <c r="B19" s="14" t="s">
        <v>113</v>
      </c>
      <c r="C19" s="15" t="s">
        <v>64</v>
      </c>
      <c r="D19" s="15" t="s">
        <v>64</v>
      </c>
      <c r="E19" s="15" t="s">
        <v>64</v>
      </c>
      <c r="F19" s="15" t="s">
        <v>64</v>
      </c>
      <c r="G19" s="15" t="s">
        <v>64</v>
      </c>
      <c r="H19" s="15" t="s">
        <v>64</v>
      </c>
      <c r="I19" s="15" t="s">
        <v>64</v>
      </c>
      <c r="J19" s="15" t="s">
        <v>64</v>
      </c>
      <c r="K19" s="15" t="s">
        <v>64</v>
      </c>
      <c r="L19" s="15" t="s">
        <v>64</v>
      </c>
      <c r="M19" s="15" t="s">
        <v>64</v>
      </c>
      <c r="N19" s="15" t="s">
        <v>64</v>
      </c>
      <c r="O19" s="15" t="s">
        <v>64</v>
      </c>
      <c r="P19" s="15" t="s">
        <v>64</v>
      </c>
      <c r="Q19" s="15" t="s">
        <v>64</v>
      </c>
      <c r="R19" s="15" t="s">
        <v>64</v>
      </c>
      <c r="S19" s="15" t="s">
        <v>64</v>
      </c>
      <c r="T19" s="15" t="s">
        <v>64</v>
      </c>
      <c r="U19" s="15" t="s">
        <v>64</v>
      </c>
      <c r="V19" s="15" t="s">
        <v>64</v>
      </c>
      <c r="W19" s="15" t="s">
        <v>64</v>
      </c>
      <c r="X19" s="15" t="s">
        <v>64</v>
      </c>
      <c r="Y19" s="15" t="s">
        <v>64</v>
      </c>
      <c r="Z19" s="15" t="s">
        <v>64</v>
      </c>
      <c r="AA19" s="15">
        <v>933</v>
      </c>
      <c r="AB19" s="15">
        <v>325004</v>
      </c>
      <c r="AC19" s="15">
        <v>439151</v>
      </c>
      <c r="AD19" s="15">
        <v>609068</v>
      </c>
      <c r="AE19" s="15">
        <v>658300</v>
      </c>
      <c r="AF19" s="15">
        <v>1711811</v>
      </c>
      <c r="AG19" s="16">
        <v>-270757</v>
      </c>
      <c r="AH19" s="15">
        <v>489874</v>
      </c>
      <c r="AI19" s="15">
        <v>1154267</v>
      </c>
      <c r="AJ19" s="15">
        <v>306527</v>
      </c>
      <c r="AK19" s="15">
        <v>1357358</v>
      </c>
      <c r="AL19" s="15">
        <v>1224647</v>
      </c>
      <c r="AM19" s="15">
        <v>11733</v>
      </c>
      <c r="AN19" s="15">
        <v>216309</v>
      </c>
      <c r="AO19" s="15">
        <v>155754</v>
      </c>
      <c r="AP19" s="15">
        <v>440773</v>
      </c>
      <c r="AQ19" s="15">
        <v>342391</v>
      </c>
      <c r="AR19" s="15">
        <v>665791</v>
      </c>
      <c r="AS19" s="15">
        <v>49604</v>
      </c>
      <c r="AT19" s="15">
        <v>30115</v>
      </c>
      <c r="AU19" s="15">
        <v>407384</v>
      </c>
      <c r="AV19" s="15">
        <v>404176</v>
      </c>
      <c r="AW19" s="15">
        <v>54745</v>
      </c>
      <c r="AX19" s="15">
        <v>696527</v>
      </c>
      <c r="AY19" s="15">
        <v>83333</v>
      </c>
      <c r="AZ19" s="15">
        <v>479494</v>
      </c>
      <c r="BA19" s="15">
        <v>384494</v>
      </c>
      <c r="BB19" s="15">
        <v>247161</v>
      </c>
      <c r="BC19" s="15">
        <v>247161</v>
      </c>
      <c r="BD19" s="15">
        <v>519661</v>
      </c>
      <c r="BE19" s="15">
        <v>272944</v>
      </c>
      <c r="BF19" s="15">
        <v>237744</v>
      </c>
      <c r="BG19" s="15">
        <v>347744</v>
      </c>
      <c r="BH19" s="15">
        <v>218911</v>
      </c>
      <c r="BI19" s="15">
        <v>468911</v>
      </c>
      <c r="BJ19" s="15">
        <v>492438</v>
      </c>
    </row>
    <row r="20" spans="1:62" x14ac:dyDescent="0.3">
      <c r="A20" s="14" t="s">
        <v>32</v>
      </c>
      <c r="B20" s="14" t="s">
        <v>113</v>
      </c>
      <c r="C20" s="15" t="s">
        <v>64</v>
      </c>
      <c r="D20" s="15" t="s">
        <v>64</v>
      </c>
      <c r="E20" s="15" t="s">
        <v>64</v>
      </c>
      <c r="F20" s="15" t="s">
        <v>64</v>
      </c>
      <c r="G20" s="15" t="s">
        <v>64</v>
      </c>
      <c r="H20" s="15" t="s">
        <v>64</v>
      </c>
      <c r="I20" s="15" t="s">
        <v>64</v>
      </c>
      <c r="J20" s="15" t="s">
        <v>64</v>
      </c>
      <c r="K20" s="15" t="s">
        <v>64</v>
      </c>
      <c r="L20" s="15" t="s">
        <v>64</v>
      </c>
      <c r="M20" s="15" t="s">
        <v>64</v>
      </c>
      <c r="N20" s="15" t="s">
        <v>64</v>
      </c>
      <c r="O20" s="15" t="s">
        <v>64</v>
      </c>
      <c r="P20" s="15" t="s">
        <v>64</v>
      </c>
      <c r="Q20" s="15" t="s">
        <v>64</v>
      </c>
      <c r="R20" s="15" t="s">
        <v>64</v>
      </c>
      <c r="S20" s="15" t="s">
        <v>64</v>
      </c>
      <c r="T20" s="15" t="s">
        <v>64</v>
      </c>
      <c r="U20" s="15" t="s">
        <v>64</v>
      </c>
      <c r="V20" s="15" t="s">
        <v>64</v>
      </c>
      <c r="W20" s="15" t="s">
        <v>64</v>
      </c>
      <c r="X20" s="15" t="s">
        <v>64</v>
      </c>
      <c r="Y20" s="15" t="s">
        <v>64</v>
      </c>
      <c r="Z20" s="15" t="s">
        <v>64</v>
      </c>
      <c r="AA20" s="15">
        <v>0</v>
      </c>
      <c r="AB20" s="15">
        <v>0</v>
      </c>
      <c r="AC20" s="15">
        <v>0</v>
      </c>
      <c r="AD20" s="15">
        <v>0</v>
      </c>
      <c r="AE20" s="15">
        <v>0</v>
      </c>
      <c r="AF20" s="15">
        <v>0</v>
      </c>
      <c r="AG20" s="15">
        <v>0</v>
      </c>
      <c r="AH20" s="15">
        <v>0</v>
      </c>
      <c r="AI20" s="15">
        <v>1017</v>
      </c>
      <c r="AJ20" s="15">
        <v>1591</v>
      </c>
      <c r="AK20" s="15">
        <v>940</v>
      </c>
      <c r="AL20" s="15">
        <v>0</v>
      </c>
      <c r="AM20" s="15" t="s">
        <v>64</v>
      </c>
      <c r="AN20" s="15" t="s">
        <v>64</v>
      </c>
      <c r="AO20" s="15" t="s">
        <v>64</v>
      </c>
      <c r="AP20" s="15" t="s">
        <v>64</v>
      </c>
      <c r="AQ20" s="15" t="s">
        <v>64</v>
      </c>
      <c r="AR20" s="15" t="s">
        <v>64</v>
      </c>
      <c r="AS20" s="15" t="s">
        <v>64</v>
      </c>
      <c r="AT20" s="15" t="s">
        <v>64</v>
      </c>
      <c r="AU20" s="15" t="s">
        <v>64</v>
      </c>
      <c r="AV20" s="15" t="s">
        <v>64</v>
      </c>
      <c r="AW20" s="15" t="s">
        <v>64</v>
      </c>
      <c r="AX20" s="15" t="s">
        <v>64</v>
      </c>
      <c r="AY20" s="15" t="s">
        <v>64</v>
      </c>
      <c r="AZ20" s="15" t="s">
        <v>64</v>
      </c>
      <c r="BA20" s="15" t="s">
        <v>64</v>
      </c>
      <c r="BB20" s="15" t="s">
        <v>64</v>
      </c>
      <c r="BC20" s="15" t="s">
        <v>64</v>
      </c>
      <c r="BD20" s="15" t="s">
        <v>64</v>
      </c>
      <c r="BE20" s="15" t="s">
        <v>64</v>
      </c>
      <c r="BF20" s="15" t="s">
        <v>64</v>
      </c>
      <c r="BG20" s="15" t="s">
        <v>64</v>
      </c>
      <c r="BH20" s="15" t="s">
        <v>64</v>
      </c>
      <c r="BI20" s="15" t="s">
        <v>64</v>
      </c>
      <c r="BJ20" s="15" t="s">
        <v>64</v>
      </c>
    </row>
    <row r="21" spans="1:62" x14ac:dyDescent="0.3">
      <c r="A21" s="14" t="s">
        <v>18</v>
      </c>
      <c r="B21" s="14" t="s">
        <v>113</v>
      </c>
      <c r="C21" s="15" t="s">
        <v>64</v>
      </c>
      <c r="D21" s="15" t="s">
        <v>64</v>
      </c>
      <c r="E21" s="15" t="s">
        <v>64</v>
      </c>
      <c r="F21" s="15" t="s">
        <v>64</v>
      </c>
      <c r="G21" s="15" t="s">
        <v>64</v>
      </c>
      <c r="H21" s="15" t="s">
        <v>64</v>
      </c>
      <c r="I21" s="15" t="s">
        <v>64</v>
      </c>
      <c r="J21" s="15" t="s">
        <v>64</v>
      </c>
      <c r="K21" s="15" t="s">
        <v>64</v>
      </c>
      <c r="L21" s="15" t="s">
        <v>64</v>
      </c>
      <c r="M21" s="15" t="s">
        <v>64</v>
      </c>
      <c r="N21" s="15" t="s">
        <v>64</v>
      </c>
      <c r="O21" s="15" t="s">
        <v>64</v>
      </c>
      <c r="P21" s="15" t="s">
        <v>64</v>
      </c>
      <c r="Q21" s="15" t="s">
        <v>64</v>
      </c>
      <c r="R21" s="15" t="s">
        <v>64</v>
      </c>
      <c r="S21" s="15" t="s">
        <v>64</v>
      </c>
      <c r="T21" s="15" t="s">
        <v>64</v>
      </c>
      <c r="U21" s="15" t="s">
        <v>64</v>
      </c>
      <c r="V21" s="15" t="s">
        <v>64</v>
      </c>
      <c r="W21" s="15" t="s">
        <v>64</v>
      </c>
      <c r="X21" s="15" t="s">
        <v>64</v>
      </c>
      <c r="Y21" s="15" t="s">
        <v>64</v>
      </c>
      <c r="Z21" s="15" t="s">
        <v>64</v>
      </c>
      <c r="AA21" s="15">
        <v>0</v>
      </c>
      <c r="AB21" s="15">
        <v>179810</v>
      </c>
      <c r="AC21" s="15">
        <v>383423</v>
      </c>
      <c r="AD21" s="15">
        <v>222691</v>
      </c>
      <c r="AE21" s="15">
        <v>221880</v>
      </c>
      <c r="AF21" s="15">
        <v>280027</v>
      </c>
      <c r="AG21" s="15">
        <v>264784</v>
      </c>
      <c r="AH21" s="15">
        <v>232756</v>
      </c>
      <c r="AI21" s="15">
        <v>224474</v>
      </c>
      <c r="AJ21" s="15">
        <v>223473</v>
      </c>
      <c r="AK21" s="15">
        <v>241940</v>
      </c>
      <c r="AL21" s="15">
        <v>529071</v>
      </c>
      <c r="AM21" s="15">
        <v>0</v>
      </c>
      <c r="AN21" s="15">
        <v>498148</v>
      </c>
      <c r="AO21" s="15">
        <v>688910</v>
      </c>
      <c r="AP21" s="15">
        <v>650076</v>
      </c>
      <c r="AQ21" s="15">
        <v>815289</v>
      </c>
      <c r="AR21" s="15">
        <v>449800</v>
      </c>
      <c r="AS21" s="15">
        <v>342222</v>
      </c>
      <c r="AT21" s="15">
        <v>451142</v>
      </c>
      <c r="AU21" s="15">
        <v>763144</v>
      </c>
      <c r="AV21" s="15">
        <v>16356</v>
      </c>
      <c r="AW21" s="15">
        <v>759589</v>
      </c>
      <c r="AX21" s="15">
        <v>923995</v>
      </c>
      <c r="AY21" s="15">
        <v>0</v>
      </c>
      <c r="AZ21" s="15">
        <v>305000</v>
      </c>
      <c r="BA21" s="15">
        <v>618000</v>
      </c>
      <c r="BB21" s="15">
        <v>365000</v>
      </c>
      <c r="BC21" s="15">
        <v>365000</v>
      </c>
      <c r="BD21" s="15">
        <v>361000</v>
      </c>
      <c r="BE21" s="15">
        <v>360000</v>
      </c>
      <c r="BF21" s="15">
        <v>355000</v>
      </c>
      <c r="BG21" s="15">
        <v>360000</v>
      </c>
      <c r="BH21" s="15">
        <v>360000</v>
      </c>
      <c r="BI21" s="15">
        <v>385000</v>
      </c>
      <c r="BJ21" s="15">
        <v>816000</v>
      </c>
    </row>
    <row r="22" spans="1:62" x14ac:dyDescent="0.3">
      <c r="A22" s="14" t="s">
        <v>20</v>
      </c>
      <c r="B22" s="14" t="s">
        <v>113</v>
      </c>
      <c r="C22" s="15" t="s">
        <v>64</v>
      </c>
      <c r="D22" s="15" t="s">
        <v>64</v>
      </c>
      <c r="E22" s="15" t="s">
        <v>64</v>
      </c>
      <c r="F22" s="15" t="s">
        <v>64</v>
      </c>
      <c r="G22" s="15" t="s">
        <v>64</v>
      </c>
      <c r="H22" s="15" t="s">
        <v>64</v>
      </c>
      <c r="I22" s="15" t="s">
        <v>64</v>
      </c>
      <c r="J22" s="15" t="s">
        <v>64</v>
      </c>
      <c r="K22" s="15" t="s">
        <v>64</v>
      </c>
      <c r="L22" s="15" t="s">
        <v>64</v>
      </c>
      <c r="M22" s="15" t="s">
        <v>64</v>
      </c>
      <c r="N22" s="15" t="s">
        <v>64</v>
      </c>
      <c r="O22" s="15" t="s">
        <v>64</v>
      </c>
      <c r="P22" s="15" t="s">
        <v>64</v>
      </c>
      <c r="Q22" s="15" t="s">
        <v>64</v>
      </c>
      <c r="R22" s="15" t="s">
        <v>64</v>
      </c>
      <c r="S22" s="15" t="s">
        <v>64</v>
      </c>
      <c r="T22" s="15" t="s">
        <v>64</v>
      </c>
      <c r="U22" s="15" t="s">
        <v>64</v>
      </c>
      <c r="V22" s="15" t="s">
        <v>64</v>
      </c>
      <c r="W22" s="15" t="s">
        <v>64</v>
      </c>
      <c r="X22" s="15" t="s">
        <v>64</v>
      </c>
      <c r="Y22" s="15" t="s">
        <v>64</v>
      </c>
      <c r="Z22" s="15" t="s">
        <v>64</v>
      </c>
      <c r="AA22" s="15">
        <v>0</v>
      </c>
      <c r="AB22" s="15">
        <v>33761</v>
      </c>
      <c r="AC22" s="15">
        <v>8117</v>
      </c>
      <c r="AD22" s="15">
        <v>0</v>
      </c>
      <c r="AE22" s="15">
        <v>50644</v>
      </c>
      <c r="AF22" s="15">
        <v>70256</v>
      </c>
      <c r="AG22" s="15">
        <v>63372</v>
      </c>
      <c r="AH22" s="15">
        <v>25129</v>
      </c>
      <c r="AI22" s="15">
        <v>274575</v>
      </c>
      <c r="AJ22" s="15">
        <v>118895</v>
      </c>
      <c r="AK22" s="15">
        <v>91301</v>
      </c>
      <c r="AL22" s="15">
        <v>16976</v>
      </c>
      <c r="AM22" s="15">
        <v>2604</v>
      </c>
      <c r="AN22" s="15">
        <v>4000</v>
      </c>
      <c r="AO22" s="15">
        <v>177944</v>
      </c>
      <c r="AP22" s="16">
        <v>-168878</v>
      </c>
      <c r="AQ22" s="15">
        <v>14668</v>
      </c>
      <c r="AR22" s="15">
        <v>53716</v>
      </c>
      <c r="AS22" s="15">
        <v>210465</v>
      </c>
      <c r="AT22" s="15">
        <v>3702</v>
      </c>
      <c r="AU22" s="15">
        <v>275556</v>
      </c>
      <c r="AV22" s="15">
        <v>2868</v>
      </c>
      <c r="AW22" s="15">
        <v>3767</v>
      </c>
      <c r="AX22" s="15">
        <v>0</v>
      </c>
      <c r="AY22" s="15">
        <v>0</v>
      </c>
      <c r="AZ22" s="15">
        <v>75000</v>
      </c>
      <c r="BA22" s="15">
        <v>5000</v>
      </c>
      <c r="BB22" s="15">
        <v>60000</v>
      </c>
      <c r="BC22" s="15">
        <v>70000</v>
      </c>
      <c r="BD22" s="15">
        <v>205000</v>
      </c>
      <c r="BE22" s="15">
        <v>215000</v>
      </c>
      <c r="BF22" s="15">
        <v>50000</v>
      </c>
      <c r="BG22" s="15">
        <v>0</v>
      </c>
      <c r="BH22" s="15">
        <v>0</v>
      </c>
      <c r="BI22" s="15">
        <v>0</v>
      </c>
      <c r="BJ22" s="15">
        <v>0</v>
      </c>
    </row>
    <row r="23" spans="1:62" x14ac:dyDescent="0.3">
      <c r="A23" s="14" t="s">
        <v>21</v>
      </c>
      <c r="B23" s="14" t="s">
        <v>113</v>
      </c>
      <c r="C23" s="15" t="s">
        <v>64</v>
      </c>
      <c r="D23" s="15" t="s">
        <v>64</v>
      </c>
      <c r="E23" s="15" t="s">
        <v>64</v>
      </c>
      <c r="F23" s="15" t="s">
        <v>64</v>
      </c>
      <c r="G23" s="15" t="s">
        <v>64</v>
      </c>
      <c r="H23" s="15" t="s">
        <v>64</v>
      </c>
      <c r="I23" s="15" t="s">
        <v>64</v>
      </c>
      <c r="J23" s="15" t="s">
        <v>64</v>
      </c>
      <c r="K23" s="15" t="s">
        <v>64</v>
      </c>
      <c r="L23" s="15" t="s">
        <v>64</v>
      </c>
      <c r="M23" s="15" t="s">
        <v>64</v>
      </c>
      <c r="N23" s="15" t="s">
        <v>64</v>
      </c>
      <c r="O23" s="15" t="s">
        <v>64</v>
      </c>
      <c r="P23" s="15" t="s">
        <v>64</v>
      </c>
      <c r="Q23" s="15" t="s">
        <v>64</v>
      </c>
      <c r="R23" s="15" t="s">
        <v>64</v>
      </c>
      <c r="S23" s="15" t="s">
        <v>64</v>
      </c>
      <c r="T23" s="15" t="s">
        <v>64</v>
      </c>
      <c r="U23" s="15" t="s">
        <v>64</v>
      </c>
      <c r="V23" s="15" t="s">
        <v>64</v>
      </c>
      <c r="W23" s="15" t="s">
        <v>64</v>
      </c>
      <c r="X23" s="15" t="s">
        <v>64</v>
      </c>
      <c r="Y23" s="15" t="s">
        <v>64</v>
      </c>
      <c r="Z23" s="15" t="s">
        <v>64</v>
      </c>
      <c r="AA23" s="15">
        <v>46975</v>
      </c>
      <c r="AB23" s="15">
        <v>118542</v>
      </c>
      <c r="AC23" s="15">
        <v>114317</v>
      </c>
      <c r="AD23" s="15">
        <v>87505</v>
      </c>
      <c r="AE23" s="15">
        <v>12892</v>
      </c>
      <c r="AF23" s="15">
        <v>337800</v>
      </c>
      <c r="AG23" s="15">
        <v>6931</v>
      </c>
      <c r="AH23" s="15">
        <v>247192</v>
      </c>
      <c r="AI23" s="15">
        <v>99626</v>
      </c>
      <c r="AJ23" s="15">
        <v>107379</v>
      </c>
      <c r="AK23" s="15">
        <v>98487</v>
      </c>
      <c r="AL23" s="15">
        <v>75554</v>
      </c>
      <c r="AM23" s="15">
        <v>0</v>
      </c>
      <c r="AN23" s="15">
        <v>0</v>
      </c>
      <c r="AO23" s="15">
        <v>0</v>
      </c>
      <c r="AP23" s="15">
        <v>0</v>
      </c>
      <c r="AQ23" s="15">
        <v>0</v>
      </c>
      <c r="AR23" s="15">
        <v>0</v>
      </c>
      <c r="AS23" s="15">
        <v>0</v>
      </c>
      <c r="AT23" s="15">
        <v>0</v>
      </c>
      <c r="AU23" s="15">
        <v>0</v>
      </c>
      <c r="AV23" s="15">
        <v>0</v>
      </c>
      <c r="AW23" s="15">
        <v>0</v>
      </c>
      <c r="AX23" s="15">
        <v>0</v>
      </c>
      <c r="AY23" s="15">
        <v>50000</v>
      </c>
      <c r="AZ23" s="15">
        <v>50000</v>
      </c>
      <c r="BA23" s="15">
        <v>50000</v>
      </c>
      <c r="BB23" s="15">
        <v>50000</v>
      </c>
      <c r="BC23" s="15">
        <v>50000</v>
      </c>
      <c r="BD23" s="15">
        <v>50000</v>
      </c>
      <c r="BE23" s="15">
        <v>50000</v>
      </c>
      <c r="BF23" s="15">
        <v>50000</v>
      </c>
      <c r="BG23" s="15">
        <v>50000</v>
      </c>
      <c r="BH23" s="15">
        <v>50000</v>
      </c>
      <c r="BI23" s="15">
        <v>50000</v>
      </c>
      <c r="BJ23" s="15">
        <v>50000</v>
      </c>
    </row>
    <row r="24" spans="1:62" x14ac:dyDescent="0.3">
      <c r="A24" s="14" t="s">
        <v>22</v>
      </c>
      <c r="B24" s="14" t="s">
        <v>113</v>
      </c>
      <c r="C24" s="15" t="s">
        <v>64</v>
      </c>
      <c r="D24" s="15" t="s">
        <v>64</v>
      </c>
      <c r="E24" s="15" t="s">
        <v>64</v>
      </c>
      <c r="F24" s="15" t="s">
        <v>64</v>
      </c>
      <c r="G24" s="15" t="s">
        <v>64</v>
      </c>
      <c r="H24" s="15" t="s">
        <v>64</v>
      </c>
      <c r="I24" s="15" t="s">
        <v>64</v>
      </c>
      <c r="J24" s="15" t="s">
        <v>64</v>
      </c>
      <c r="K24" s="15" t="s">
        <v>64</v>
      </c>
      <c r="L24" s="15" t="s">
        <v>64</v>
      </c>
      <c r="M24" s="15" t="s">
        <v>64</v>
      </c>
      <c r="N24" s="15" t="s">
        <v>64</v>
      </c>
      <c r="O24" s="15" t="s">
        <v>64</v>
      </c>
      <c r="P24" s="15" t="s">
        <v>64</v>
      </c>
      <c r="Q24" s="15" t="s">
        <v>64</v>
      </c>
      <c r="R24" s="15" t="s">
        <v>64</v>
      </c>
      <c r="S24" s="15" t="s">
        <v>64</v>
      </c>
      <c r="T24" s="15" t="s">
        <v>64</v>
      </c>
      <c r="U24" s="15" t="s">
        <v>64</v>
      </c>
      <c r="V24" s="15" t="s">
        <v>64</v>
      </c>
      <c r="W24" s="15" t="s">
        <v>64</v>
      </c>
      <c r="X24" s="15" t="s">
        <v>64</v>
      </c>
      <c r="Y24" s="15" t="s">
        <v>64</v>
      </c>
      <c r="Z24" s="15" t="s">
        <v>64</v>
      </c>
      <c r="AA24" s="15">
        <v>0</v>
      </c>
      <c r="AB24" s="15">
        <v>0</v>
      </c>
      <c r="AC24" s="15">
        <v>0</v>
      </c>
      <c r="AD24" s="15">
        <v>0</v>
      </c>
      <c r="AE24" s="15">
        <v>0</v>
      </c>
      <c r="AF24" s="15">
        <v>0</v>
      </c>
      <c r="AG24" s="15">
        <v>0</v>
      </c>
      <c r="AH24" s="15">
        <v>0</v>
      </c>
      <c r="AI24" s="15">
        <v>0</v>
      </c>
      <c r="AJ24" s="15">
        <v>0</v>
      </c>
      <c r="AK24" s="15">
        <v>0</v>
      </c>
      <c r="AL24" s="15">
        <v>0</v>
      </c>
      <c r="AM24" s="15">
        <v>0</v>
      </c>
      <c r="AN24" s="15">
        <v>4442</v>
      </c>
      <c r="AO24" s="15">
        <v>515507</v>
      </c>
      <c r="AP24" s="15">
        <v>39030</v>
      </c>
      <c r="AQ24" s="15">
        <v>234008</v>
      </c>
      <c r="AR24" s="15">
        <v>0</v>
      </c>
      <c r="AS24" s="15">
        <v>0</v>
      </c>
      <c r="AT24" s="15">
        <v>0</v>
      </c>
      <c r="AU24" s="15">
        <v>38</v>
      </c>
      <c r="AV24" s="15">
        <v>0</v>
      </c>
      <c r="AW24" s="15">
        <v>0</v>
      </c>
      <c r="AX24" s="15">
        <v>0</v>
      </c>
      <c r="AY24" s="15">
        <v>0</v>
      </c>
      <c r="AZ24" s="15">
        <v>0</v>
      </c>
      <c r="BA24" s="15">
        <v>0</v>
      </c>
      <c r="BB24" s="15">
        <v>0</v>
      </c>
      <c r="BC24" s="15">
        <v>0</v>
      </c>
      <c r="BD24" s="15">
        <v>0</v>
      </c>
      <c r="BE24" s="15">
        <v>0</v>
      </c>
      <c r="BF24" s="15">
        <v>0</v>
      </c>
      <c r="BG24" s="15">
        <v>0</v>
      </c>
      <c r="BH24" s="15">
        <v>0</v>
      </c>
      <c r="BI24" s="15">
        <v>0</v>
      </c>
      <c r="BJ24" s="15">
        <v>0</v>
      </c>
    </row>
    <row r="25" spans="1:62" x14ac:dyDescent="0.3">
      <c r="A25" s="14" t="s">
        <v>23</v>
      </c>
      <c r="B25" s="14" t="s">
        <v>113</v>
      </c>
      <c r="C25" s="15" t="s">
        <v>64</v>
      </c>
      <c r="D25" s="15" t="s">
        <v>64</v>
      </c>
      <c r="E25" s="15" t="s">
        <v>64</v>
      </c>
      <c r="F25" s="15" t="s">
        <v>64</v>
      </c>
      <c r="G25" s="15" t="s">
        <v>64</v>
      </c>
      <c r="H25" s="15" t="s">
        <v>64</v>
      </c>
      <c r="I25" s="15" t="s">
        <v>64</v>
      </c>
      <c r="J25" s="15" t="s">
        <v>64</v>
      </c>
      <c r="K25" s="15" t="s">
        <v>64</v>
      </c>
      <c r="L25" s="15" t="s">
        <v>64</v>
      </c>
      <c r="M25" s="15" t="s">
        <v>64</v>
      </c>
      <c r="N25" s="15" t="s">
        <v>64</v>
      </c>
      <c r="O25" s="15" t="s">
        <v>64</v>
      </c>
      <c r="P25" s="15" t="s">
        <v>64</v>
      </c>
      <c r="Q25" s="15" t="s">
        <v>64</v>
      </c>
      <c r="R25" s="15" t="s">
        <v>64</v>
      </c>
      <c r="S25" s="15" t="s">
        <v>64</v>
      </c>
      <c r="T25" s="15" t="s">
        <v>64</v>
      </c>
      <c r="U25" s="15" t="s">
        <v>64</v>
      </c>
      <c r="V25" s="15" t="s">
        <v>64</v>
      </c>
      <c r="W25" s="15" t="s">
        <v>64</v>
      </c>
      <c r="X25" s="15" t="s">
        <v>64</v>
      </c>
      <c r="Y25" s="15" t="s">
        <v>64</v>
      </c>
      <c r="Z25" s="15" t="s">
        <v>64</v>
      </c>
      <c r="AA25" s="15">
        <v>0</v>
      </c>
      <c r="AB25" s="15">
        <v>0</v>
      </c>
      <c r="AC25" s="15">
        <v>0</v>
      </c>
      <c r="AD25" s="15">
        <v>0</v>
      </c>
      <c r="AE25" s="15">
        <v>60000</v>
      </c>
      <c r="AF25" s="15">
        <v>0</v>
      </c>
      <c r="AG25" s="15">
        <v>60000</v>
      </c>
      <c r="AH25" s="15">
        <v>0</v>
      </c>
      <c r="AI25" s="15">
        <v>0</v>
      </c>
      <c r="AJ25" s="16">
        <v>-2355</v>
      </c>
      <c r="AK25" s="15">
        <v>0</v>
      </c>
      <c r="AL25" s="15">
        <v>100000</v>
      </c>
      <c r="AM25" s="15">
        <v>0</v>
      </c>
      <c r="AN25" s="15">
        <v>0</v>
      </c>
      <c r="AO25" s="15">
        <v>5000</v>
      </c>
      <c r="AP25" s="15">
        <v>15000</v>
      </c>
      <c r="AQ25" s="15">
        <v>25000</v>
      </c>
      <c r="AR25" s="15">
        <v>5000</v>
      </c>
      <c r="AS25" s="15">
        <v>10000</v>
      </c>
      <c r="AT25" s="15">
        <v>0</v>
      </c>
      <c r="AU25" s="15">
        <v>4000</v>
      </c>
      <c r="AV25" s="16">
        <v>-11000</v>
      </c>
      <c r="AW25" s="16">
        <v>-10000</v>
      </c>
      <c r="AX25" s="15">
        <v>82900</v>
      </c>
      <c r="AY25" s="15">
        <v>0</v>
      </c>
      <c r="AZ25" s="15">
        <v>0</v>
      </c>
      <c r="BA25" s="15">
        <v>200000</v>
      </c>
      <c r="BB25" s="15">
        <v>0</v>
      </c>
      <c r="BC25" s="15">
        <v>0</v>
      </c>
      <c r="BD25" s="15">
        <v>200000</v>
      </c>
      <c r="BE25" s="15">
        <v>0</v>
      </c>
      <c r="BF25" s="15">
        <v>0</v>
      </c>
      <c r="BG25" s="15">
        <v>200000</v>
      </c>
      <c r="BH25" s="15">
        <v>0</v>
      </c>
      <c r="BI25" s="15">
        <v>0</v>
      </c>
      <c r="BJ25" s="15">
        <v>200000</v>
      </c>
    </row>
    <row r="26" spans="1:62" x14ac:dyDescent="0.3">
      <c r="A26" s="14" t="s">
        <v>24</v>
      </c>
      <c r="B26" s="14" t="s">
        <v>113</v>
      </c>
      <c r="C26" s="15" t="s">
        <v>64</v>
      </c>
      <c r="D26" s="15" t="s">
        <v>64</v>
      </c>
      <c r="E26" s="15" t="s">
        <v>64</v>
      </c>
      <c r="F26" s="15" t="s">
        <v>64</v>
      </c>
      <c r="G26" s="15" t="s">
        <v>64</v>
      </c>
      <c r="H26" s="15" t="s">
        <v>64</v>
      </c>
      <c r="I26" s="15" t="s">
        <v>64</v>
      </c>
      <c r="J26" s="15" t="s">
        <v>64</v>
      </c>
      <c r="K26" s="15" t="s">
        <v>64</v>
      </c>
      <c r="L26" s="15" t="s">
        <v>64</v>
      </c>
      <c r="M26" s="15" t="s">
        <v>64</v>
      </c>
      <c r="N26" s="15" t="s">
        <v>64</v>
      </c>
      <c r="O26" s="15" t="s">
        <v>64</v>
      </c>
      <c r="P26" s="15" t="s">
        <v>64</v>
      </c>
      <c r="Q26" s="15" t="s">
        <v>64</v>
      </c>
      <c r="R26" s="15" t="s">
        <v>64</v>
      </c>
      <c r="S26" s="15" t="s">
        <v>64</v>
      </c>
      <c r="T26" s="15" t="s">
        <v>64</v>
      </c>
      <c r="U26" s="15" t="s">
        <v>64</v>
      </c>
      <c r="V26" s="15" t="s">
        <v>64</v>
      </c>
      <c r="W26" s="15" t="s">
        <v>64</v>
      </c>
      <c r="X26" s="15" t="s">
        <v>64</v>
      </c>
      <c r="Y26" s="15" t="s">
        <v>64</v>
      </c>
      <c r="Z26" s="15" t="s">
        <v>64</v>
      </c>
      <c r="AA26" s="15">
        <v>0</v>
      </c>
      <c r="AB26" s="15">
        <v>0</v>
      </c>
      <c r="AC26" s="15">
        <v>0</v>
      </c>
      <c r="AD26" s="15">
        <v>0</v>
      </c>
      <c r="AE26" s="15">
        <v>0</v>
      </c>
      <c r="AF26" s="15">
        <v>0</v>
      </c>
      <c r="AG26" s="15">
        <v>0</v>
      </c>
      <c r="AH26" s="15">
        <v>0</v>
      </c>
      <c r="AI26" s="15">
        <v>0</v>
      </c>
      <c r="AJ26" s="15">
        <v>0</v>
      </c>
      <c r="AK26" s="15">
        <v>0</v>
      </c>
      <c r="AL26" s="15">
        <v>0</v>
      </c>
      <c r="AM26" s="15">
        <v>0</v>
      </c>
      <c r="AN26" s="15">
        <v>0</v>
      </c>
      <c r="AO26" s="15">
        <v>0</v>
      </c>
      <c r="AP26" s="15">
        <v>0</v>
      </c>
      <c r="AQ26" s="15">
        <v>0</v>
      </c>
      <c r="AR26" s="15">
        <v>0</v>
      </c>
      <c r="AS26" s="15">
        <v>0</v>
      </c>
      <c r="AT26" s="15">
        <v>0</v>
      </c>
      <c r="AU26" s="15">
        <v>264</v>
      </c>
      <c r="AV26" s="15">
        <v>0</v>
      </c>
      <c r="AW26" s="15">
        <v>0</v>
      </c>
      <c r="AX26" s="15">
        <v>0</v>
      </c>
      <c r="AY26" s="15">
        <v>0</v>
      </c>
      <c r="AZ26" s="15">
        <v>0</v>
      </c>
      <c r="BA26" s="15">
        <v>0</v>
      </c>
      <c r="BB26" s="15">
        <v>0</v>
      </c>
      <c r="BC26" s="15">
        <v>0</v>
      </c>
      <c r="BD26" s="15">
        <v>0</v>
      </c>
      <c r="BE26" s="15">
        <v>0</v>
      </c>
      <c r="BF26" s="15">
        <v>0</v>
      </c>
      <c r="BG26" s="15">
        <v>0</v>
      </c>
      <c r="BH26" s="15">
        <v>0</v>
      </c>
      <c r="BI26" s="15">
        <v>0</v>
      </c>
      <c r="BJ26" s="15">
        <v>0</v>
      </c>
    </row>
    <row r="27" spans="1:62" x14ac:dyDescent="0.3">
      <c r="A27" s="14" t="s">
        <v>27</v>
      </c>
      <c r="B27" s="14" t="s">
        <v>113</v>
      </c>
      <c r="C27" s="15" t="s">
        <v>64</v>
      </c>
      <c r="D27" s="15" t="s">
        <v>64</v>
      </c>
      <c r="E27" s="15" t="s">
        <v>64</v>
      </c>
      <c r="F27" s="15" t="s">
        <v>64</v>
      </c>
      <c r="G27" s="15" t="s">
        <v>64</v>
      </c>
      <c r="H27" s="15" t="s">
        <v>64</v>
      </c>
      <c r="I27" s="15" t="s">
        <v>64</v>
      </c>
      <c r="J27" s="15" t="s">
        <v>64</v>
      </c>
      <c r="K27" s="15" t="s">
        <v>64</v>
      </c>
      <c r="L27" s="15" t="s">
        <v>64</v>
      </c>
      <c r="M27" s="15" t="s">
        <v>64</v>
      </c>
      <c r="N27" s="15" t="s">
        <v>64</v>
      </c>
      <c r="O27" s="15" t="s">
        <v>64</v>
      </c>
      <c r="P27" s="15" t="s">
        <v>64</v>
      </c>
      <c r="Q27" s="15" t="s">
        <v>64</v>
      </c>
      <c r="R27" s="15" t="s">
        <v>64</v>
      </c>
      <c r="S27" s="15" t="s">
        <v>64</v>
      </c>
      <c r="T27" s="15" t="s">
        <v>64</v>
      </c>
      <c r="U27" s="15" t="s">
        <v>64</v>
      </c>
      <c r="V27" s="15" t="s">
        <v>64</v>
      </c>
      <c r="W27" s="15" t="s">
        <v>64</v>
      </c>
      <c r="X27" s="15" t="s">
        <v>64</v>
      </c>
      <c r="Y27" s="15" t="s">
        <v>64</v>
      </c>
      <c r="Z27" s="15" t="s">
        <v>64</v>
      </c>
      <c r="AA27" s="15">
        <v>0</v>
      </c>
      <c r="AB27" s="15">
        <v>22617</v>
      </c>
      <c r="AC27" s="15">
        <v>41899</v>
      </c>
      <c r="AD27" s="15">
        <v>25557</v>
      </c>
      <c r="AE27" s="15">
        <v>17532</v>
      </c>
      <c r="AF27" s="15">
        <v>65893</v>
      </c>
      <c r="AG27" s="15">
        <v>0</v>
      </c>
      <c r="AH27" s="15">
        <v>0</v>
      </c>
      <c r="AI27" s="15">
        <v>33021</v>
      </c>
      <c r="AJ27" s="15">
        <v>2855</v>
      </c>
      <c r="AK27" s="15">
        <v>82151</v>
      </c>
      <c r="AL27" s="15">
        <v>31393</v>
      </c>
      <c r="AM27" s="15">
        <v>0</v>
      </c>
      <c r="AN27" s="15">
        <v>0</v>
      </c>
      <c r="AO27" s="15">
        <v>52809</v>
      </c>
      <c r="AP27" s="15">
        <v>3274</v>
      </c>
      <c r="AQ27" s="15">
        <v>104677</v>
      </c>
      <c r="AR27" s="16">
        <v>-21055</v>
      </c>
      <c r="AS27" s="15">
        <v>21835</v>
      </c>
      <c r="AT27" s="15">
        <v>5838</v>
      </c>
      <c r="AU27" s="15">
        <v>4214</v>
      </c>
      <c r="AV27" s="15">
        <v>74990</v>
      </c>
      <c r="AW27" s="15">
        <v>31556</v>
      </c>
      <c r="AX27" s="15">
        <v>2506</v>
      </c>
      <c r="AY27" s="15">
        <v>0</v>
      </c>
      <c r="AZ27" s="15">
        <v>0</v>
      </c>
      <c r="BA27" s="15">
        <v>50000</v>
      </c>
      <c r="BB27" s="15">
        <v>50000</v>
      </c>
      <c r="BC27" s="15">
        <v>50000</v>
      </c>
      <c r="BD27" s="15">
        <v>40000</v>
      </c>
      <c r="BE27" s="15">
        <v>0</v>
      </c>
      <c r="BF27" s="15">
        <v>50000</v>
      </c>
      <c r="BG27" s="15">
        <v>50000</v>
      </c>
      <c r="BH27" s="15">
        <v>50000</v>
      </c>
      <c r="BI27" s="15">
        <v>40000</v>
      </c>
      <c r="BJ27" s="15">
        <v>0</v>
      </c>
    </row>
    <row r="28" spans="1:62" x14ac:dyDescent="0.3">
      <c r="A28" s="14" t="s">
        <v>28</v>
      </c>
      <c r="B28" s="14" t="s">
        <v>113</v>
      </c>
      <c r="C28" s="15" t="s">
        <v>64</v>
      </c>
      <c r="D28" s="15" t="s">
        <v>64</v>
      </c>
      <c r="E28" s="15" t="s">
        <v>64</v>
      </c>
      <c r="F28" s="15" t="s">
        <v>64</v>
      </c>
      <c r="G28" s="15" t="s">
        <v>64</v>
      </c>
      <c r="H28" s="15" t="s">
        <v>64</v>
      </c>
      <c r="I28" s="15" t="s">
        <v>64</v>
      </c>
      <c r="J28" s="15" t="s">
        <v>64</v>
      </c>
      <c r="K28" s="15" t="s">
        <v>64</v>
      </c>
      <c r="L28" s="15" t="s">
        <v>64</v>
      </c>
      <c r="M28" s="15" t="s">
        <v>64</v>
      </c>
      <c r="N28" s="15" t="s">
        <v>64</v>
      </c>
      <c r="O28" s="15" t="s">
        <v>64</v>
      </c>
      <c r="P28" s="15" t="s">
        <v>64</v>
      </c>
      <c r="Q28" s="15" t="s">
        <v>64</v>
      </c>
      <c r="R28" s="15" t="s">
        <v>64</v>
      </c>
      <c r="S28" s="15" t="s">
        <v>64</v>
      </c>
      <c r="T28" s="15" t="s">
        <v>64</v>
      </c>
      <c r="U28" s="15" t="s">
        <v>64</v>
      </c>
      <c r="V28" s="15" t="s">
        <v>64</v>
      </c>
      <c r="W28" s="15" t="s">
        <v>64</v>
      </c>
      <c r="X28" s="15" t="s">
        <v>64</v>
      </c>
      <c r="Y28" s="15" t="s">
        <v>64</v>
      </c>
      <c r="Z28" s="15" t="s">
        <v>64</v>
      </c>
      <c r="AA28" s="15">
        <v>0</v>
      </c>
      <c r="AB28" s="15">
        <v>0</v>
      </c>
      <c r="AC28" s="15">
        <v>0</v>
      </c>
      <c r="AD28" s="15">
        <v>0</v>
      </c>
      <c r="AE28" s="15">
        <v>0</v>
      </c>
      <c r="AF28" s="15">
        <v>0</v>
      </c>
      <c r="AG28" s="15">
        <v>0</v>
      </c>
      <c r="AH28" s="15">
        <v>0</v>
      </c>
      <c r="AI28" s="15">
        <v>0</v>
      </c>
      <c r="AJ28" s="15">
        <v>0</v>
      </c>
      <c r="AK28" s="15">
        <v>0</v>
      </c>
      <c r="AL28" s="15">
        <v>0</v>
      </c>
      <c r="AM28" s="15">
        <v>75000</v>
      </c>
      <c r="AN28" s="15">
        <v>0</v>
      </c>
      <c r="AO28" s="15">
        <v>0</v>
      </c>
      <c r="AP28" s="15">
        <v>0</v>
      </c>
      <c r="AQ28" s="15">
        <v>0</v>
      </c>
      <c r="AR28" s="15">
        <v>37500</v>
      </c>
      <c r="AS28" s="15">
        <v>15000</v>
      </c>
      <c r="AT28" s="15">
        <v>0</v>
      </c>
      <c r="AU28" s="15">
        <v>0</v>
      </c>
      <c r="AV28" s="15">
        <v>0</v>
      </c>
      <c r="AW28" s="15">
        <v>37500</v>
      </c>
      <c r="AX28" s="15">
        <v>0</v>
      </c>
      <c r="AY28" s="15">
        <v>0</v>
      </c>
      <c r="AZ28" s="15">
        <v>0</v>
      </c>
      <c r="BA28" s="15">
        <v>130000</v>
      </c>
      <c r="BB28" s="15">
        <v>0</v>
      </c>
      <c r="BC28" s="15">
        <v>0</v>
      </c>
      <c r="BD28" s="15">
        <v>80000</v>
      </c>
      <c r="BE28" s="15">
        <v>0</v>
      </c>
      <c r="BF28" s="15">
        <v>0</v>
      </c>
      <c r="BG28" s="15">
        <v>50600</v>
      </c>
      <c r="BH28" s="15">
        <v>0</v>
      </c>
      <c r="BI28" s="15">
        <v>0</v>
      </c>
      <c r="BJ28" s="15">
        <v>0</v>
      </c>
    </row>
    <row r="29" spans="1:62" x14ac:dyDescent="0.3">
      <c r="A29" s="14" t="s">
        <v>31</v>
      </c>
      <c r="B29" s="14" t="s">
        <v>113</v>
      </c>
      <c r="C29" s="15" t="s">
        <v>64</v>
      </c>
      <c r="D29" s="15" t="s">
        <v>64</v>
      </c>
      <c r="E29" s="15" t="s">
        <v>64</v>
      </c>
      <c r="F29" s="15" t="s">
        <v>64</v>
      </c>
      <c r="G29" s="15" t="s">
        <v>64</v>
      </c>
      <c r="H29" s="15" t="s">
        <v>64</v>
      </c>
      <c r="I29" s="15" t="s">
        <v>64</v>
      </c>
      <c r="J29" s="15" t="s">
        <v>64</v>
      </c>
      <c r="K29" s="15" t="s">
        <v>64</v>
      </c>
      <c r="L29" s="15" t="s">
        <v>64</v>
      </c>
      <c r="M29" s="15" t="s">
        <v>64</v>
      </c>
      <c r="N29" s="15" t="s">
        <v>64</v>
      </c>
      <c r="O29" s="15" t="s">
        <v>64</v>
      </c>
      <c r="P29" s="15" t="s">
        <v>64</v>
      </c>
      <c r="Q29" s="15" t="s">
        <v>64</v>
      </c>
      <c r="R29" s="15" t="s">
        <v>64</v>
      </c>
      <c r="S29" s="15" t="s">
        <v>64</v>
      </c>
      <c r="T29" s="15" t="s">
        <v>64</v>
      </c>
      <c r="U29" s="15" t="s">
        <v>64</v>
      </c>
      <c r="V29" s="15" t="s">
        <v>64</v>
      </c>
      <c r="W29" s="15" t="s">
        <v>64</v>
      </c>
      <c r="X29" s="15" t="s">
        <v>64</v>
      </c>
      <c r="Y29" s="15" t="s">
        <v>64</v>
      </c>
      <c r="Z29" s="15" t="s">
        <v>64</v>
      </c>
      <c r="AA29" s="15">
        <v>0</v>
      </c>
      <c r="AB29" s="15">
        <v>0</v>
      </c>
      <c r="AC29" s="15">
        <v>0</v>
      </c>
      <c r="AD29" s="15">
        <v>0</v>
      </c>
      <c r="AE29" s="15">
        <v>0</v>
      </c>
      <c r="AF29" s="15">
        <v>0</v>
      </c>
      <c r="AG29" s="15">
        <v>0</v>
      </c>
      <c r="AH29" s="15">
        <v>0</v>
      </c>
      <c r="AI29" s="15">
        <v>0</v>
      </c>
      <c r="AJ29" s="15">
        <v>0</v>
      </c>
      <c r="AK29" s="15">
        <v>0</v>
      </c>
      <c r="AL29" s="15">
        <v>0</v>
      </c>
      <c r="AM29" s="15">
        <v>0</v>
      </c>
      <c r="AN29" s="15">
        <v>0</v>
      </c>
      <c r="AO29" s="15">
        <v>0</v>
      </c>
      <c r="AP29" s="15">
        <v>0</v>
      </c>
      <c r="AQ29" s="15">
        <v>0</v>
      </c>
      <c r="AR29" s="15">
        <v>0</v>
      </c>
      <c r="AS29" s="15">
        <v>0</v>
      </c>
      <c r="AT29" s="15">
        <v>0</v>
      </c>
      <c r="AU29" s="15">
        <v>0</v>
      </c>
      <c r="AV29" s="15">
        <v>0</v>
      </c>
      <c r="AW29" s="15">
        <v>0</v>
      </c>
      <c r="AX29" s="15">
        <v>0</v>
      </c>
      <c r="AY29" s="15">
        <v>0</v>
      </c>
      <c r="AZ29" s="15">
        <v>0</v>
      </c>
      <c r="BA29" s="15">
        <v>0</v>
      </c>
      <c r="BB29" s="15">
        <v>0</v>
      </c>
      <c r="BC29" s="15">
        <v>0</v>
      </c>
      <c r="BD29" s="15">
        <v>0</v>
      </c>
      <c r="BE29" s="15">
        <v>0</v>
      </c>
      <c r="BF29" s="15">
        <v>0</v>
      </c>
      <c r="BG29" s="15">
        <v>0</v>
      </c>
      <c r="BH29" s="15">
        <v>0</v>
      </c>
      <c r="BI29" s="15">
        <v>0</v>
      </c>
      <c r="BJ29" s="15">
        <v>0</v>
      </c>
    </row>
    <row r="30" spans="1:62" x14ac:dyDescent="0.3">
      <c r="A30" s="14" t="s">
        <v>29</v>
      </c>
      <c r="B30" s="14" t="s">
        <v>113</v>
      </c>
      <c r="C30" s="15" t="s">
        <v>64</v>
      </c>
      <c r="D30" s="15" t="s">
        <v>64</v>
      </c>
      <c r="E30" s="15" t="s">
        <v>64</v>
      </c>
      <c r="F30" s="15" t="s">
        <v>64</v>
      </c>
      <c r="G30" s="15" t="s">
        <v>64</v>
      </c>
      <c r="H30" s="15" t="s">
        <v>64</v>
      </c>
      <c r="I30" s="15" t="s">
        <v>64</v>
      </c>
      <c r="J30" s="15" t="s">
        <v>64</v>
      </c>
      <c r="K30" s="15" t="s">
        <v>64</v>
      </c>
      <c r="L30" s="15" t="s">
        <v>64</v>
      </c>
      <c r="M30" s="15" t="s">
        <v>64</v>
      </c>
      <c r="N30" s="15" t="s">
        <v>64</v>
      </c>
      <c r="O30" s="15" t="s">
        <v>64</v>
      </c>
      <c r="P30" s="15" t="s">
        <v>64</v>
      </c>
      <c r="Q30" s="15" t="s">
        <v>64</v>
      </c>
      <c r="R30" s="15" t="s">
        <v>64</v>
      </c>
      <c r="S30" s="15" t="s">
        <v>64</v>
      </c>
      <c r="T30" s="15" t="s">
        <v>64</v>
      </c>
      <c r="U30" s="15" t="s">
        <v>64</v>
      </c>
      <c r="V30" s="15" t="s">
        <v>64</v>
      </c>
      <c r="W30" s="15" t="s">
        <v>64</v>
      </c>
      <c r="X30" s="15" t="s">
        <v>64</v>
      </c>
      <c r="Y30" s="15" t="s">
        <v>64</v>
      </c>
      <c r="Z30" s="15" t="s">
        <v>64</v>
      </c>
      <c r="AA30" s="15">
        <v>0</v>
      </c>
      <c r="AB30" s="15">
        <v>0</v>
      </c>
      <c r="AC30" s="15">
        <v>0</v>
      </c>
      <c r="AD30" s="15">
        <v>0</v>
      </c>
      <c r="AE30" s="15">
        <v>0</v>
      </c>
      <c r="AF30" s="15">
        <v>0</v>
      </c>
      <c r="AG30" s="15">
        <v>0</v>
      </c>
      <c r="AH30" s="15">
        <v>0</v>
      </c>
      <c r="AI30" s="15">
        <v>0</v>
      </c>
      <c r="AJ30" s="15">
        <v>0</v>
      </c>
      <c r="AK30" s="15">
        <v>0</v>
      </c>
      <c r="AL30" s="15">
        <v>0</v>
      </c>
      <c r="AM30" s="15">
        <v>0</v>
      </c>
      <c r="AN30" s="15">
        <v>0</v>
      </c>
      <c r="AO30" s="15">
        <v>0</v>
      </c>
      <c r="AP30" s="15">
        <v>0</v>
      </c>
      <c r="AQ30" s="15">
        <v>0</v>
      </c>
      <c r="AR30" s="15">
        <v>0</v>
      </c>
      <c r="AS30" s="15">
        <v>0</v>
      </c>
      <c r="AT30" s="15">
        <v>0</v>
      </c>
      <c r="AU30" s="15">
        <v>0</v>
      </c>
      <c r="AV30" s="15">
        <v>0</v>
      </c>
      <c r="AW30" s="15">
        <v>0</v>
      </c>
      <c r="AX30" s="15">
        <v>0</v>
      </c>
      <c r="AY30" s="15">
        <v>50000</v>
      </c>
      <c r="AZ30" s="15">
        <v>50000</v>
      </c>
      <c r="BA30" s="15">
        <v>25000</v>
      </c>
      <c r="BB30" s="15">
        <v>25000</v>
      </c>
      <c r="BC30" s="15">
        <v>0</v>
      </c>
      <c r="BD30" s="15">
        <v>50000</v>
      </c>
      <c r="BE30" s="15">
        <v>50000</v>
      </c>
      <c r="BF30" s="15">
        <v>5000</v>
      </c>
      <c r="BG30" s="15">
        <v>0</v>
      </c>
      <c r="BH30" s="15">
        <v>0</v>
      </c>
      <c r="BI30" s="15">
        <v>0</v>
      </c>
      <c r="BJ30" s="15">
        <v>0</v>
      </c>
    </row>
    <row r="31" spans="1:62" x14ac:dyDescent="0.3">
      <c r="A31" s="14" t="s">
        <v>30</v>
      </c>
      <c r="B31" s="14" t="s">
        <v>113</v>
      </c>
      <c r="C31" s="15" t="s">
        <v>64</v>
      </c>
      <c r="D31" s="15" t="s">
        <v>64</v>
      </c>
      <c r="E31" s="15" t="s">
        <v>64</v>
      </c>
      <c r="F31" s="15" t="s">
        <v>64</v>
      </c>
      <c r="G31" s="15" t="s">
        <v>64</v>
      </c>
      <c r="H31" s="15" t="s">
        <v>64</v>
      </c>
      <c r="I31" s="15" t="s">
        <v>64</v>
      </c>
      <c r="J31" s="15" t="s">
        <v>64</v>
      </c>
      <c r="K31" s="15" t="s">
        <v>64</v>
      </c>
      <c r="L31" s="15" t="s">
        <v>64</v>
      </c>
      <c r="M31" s="15" t="s">
        <v>64</v>
      </c>
      <c r="N31" s="15" t="s">
        <v>64</v>
      </c>
      <c r="O31" s="15" t="s">
        <v>64</v>
      </c>
      <c r="P31" s="15" t="s">
        <v>64</v>
      </c>
      <c r="Q31" s="15" t="s">
        <v>64</v>
      </c>
      <c r="R31" s="15" t="s">
        <v>64</v>
      </c>
      <c r="S31" s="15" t="s">
        <v>64</v>
      </c>
      <c r="T31" s="15" t="s">
        <v>64</v>
      </c>
      <c r="U31" s="15" t="s">
        <v>64</v>
      </c>
      <c r="V31" s="15" t="s">
        <v>64</v>
      </c>
      <c r="W31" s="15" t="s">
        <v>64</v>
      </c>
      <c r="X31" s="15" t="s">
        <v>64</v>
      </c>
      <c r="Y31" s="15" t="s">
        <v>64</v>
      </c>
      <c r="Z31" s="15" t="s">
        <v>64</v>
      </c>
      <c r="AA31" s="15">
        <v>72700</v>
      </c>
      <c r="AB31" s="15">
        <v>499033</v>
      </c>
      <c r="AC31" s="15">
        <v>610598</v>
      </c>
      <c r="AD31" s="15">
        <v>474627</v>
      </c>
      <c r="AE31" s="15">
        <v>428231</v>
      </c>
      <c r="AF31" s="15">
        <v>321565</v>
      </c>
      <c r="AG31" s="15">
        <v>140814</v>
      </c>
      <c r="AH31" s="15">
        <v>410386</v>
      </c>
      <c r="AI31" s="15">
        <v>605805</v>
      </c>
      <c r="AJ31" s="15">
        <v>445064</v>
      </c>
      <c r="AK31" s="15">
        <v>422166</v>
      </c>
      <c r="AL31" s="15">
        <v>791250</v>
      </c>
      <c r="AM31" s="15">
        <v>133331</v>
      </c>
      <c r="AN31" s="15">
        <v>241119</v>
      </c>
      <c r="AO31" s="15">
        <v>318591</v>
      </c>
      <c r="AP31" s="15">
        <v>325264</v>
      </c>
      <c r="AQ31" s="15">
        <v>378517</v>
      </c>
      <c r="AR31" s="15">
        <v>348708</v>
      </c>
      <c r="AS31" s="15">
        <v>230382</v>
      </c>
      <c r="AT31" s="15">
        <v>309835</v>
      </c>
      <c r="AU31" s="15">
        <v>491026</v>
      </c>
      <c r="AV31" s="15">
        <v>226575</v>
      </c>
      <c r="AW31" s="15">
        <v>451501</v>
      </c>
      <c r="AX31" s="15">
        <v>560296</v>
      </c>
      <c r="AY31" s="15">
        <v>223716</v>
      </c>
      <c r="AZ31" s="15">
        <v>479230</v>
      </c>
      <c r="BA31" s="15">
        <v>368850</v>
      </c>
      <c r="BB31" s="15">
        <v>678251</v>
      </c>
      <c r="BC31" s="15">
        <v>546714</v>
      </c>
      <c r="BD31" s="15">
        <v>323150</v>
      </c>
      <c r="BE31" s="15">
        <v>297100</v>
      </c>
      <c r="BF31" s="15">
        <v>398764</v>
      </c>
      <c r="BG31" s="15">
        <v>242000</v>
      </c>
      <c r="BH31" s="15">
        <v>9375</v>
      </c>
      <c r="BI31" s="15">
        <v>232850</v>
      </c>
      <c r="BJ31" s="15">
        <v>0</v>
      </c>
    </row>
    <row r="32" spans="1:62" x14ac:dyDescent="0.3">
      <c r="A32" s="14" t="s">
        <v>25</v>
      </c>
      <c r="B32" s="14" t="s">
        <v>113</v>
      </c>
      <c r="C32" s="15" t="s">
        <v>64</v>
      </c>
      <c r="D32" s="15" t="s">
        <v>64</v>
      </c>
      <c r="E32" s="15" t="s">
        <v>64</v>
      </c>
      <c r="F32" s="15" t="s">
        <v>64</v>
      </c>
      <c r="G32" s="15" t="s">
        <v>64</v>
      </c>
      <c r="H32" s="15" t="s">
        <v>64</v>
      </c>
      <c r="I32" s="15" t="s">
        <v>64</v>
      </c>
      <c r="J32" s="15" t="s">
        <v>64</v>
      </c>
      <c r="K32" s="15" t="s">
        <v>64</v>
      </c>
      <c r="L32" s="15" t="s">
        <v>64</v>
      </c>
      <c r="M32" s="15" t="s">
        <v>64</v>
      </c>
      <c r="N32" s="15" t="s">
        <v>64</v>
      </c>
      <c r="O32" s="15" t="s">
        <v>64</v>
      </c>
      <c r="P32" s="15" t="s">
        <v>64</v>
      </c>
      <c r="Q32" s="15" t="s">
        <v>64</v>
      </c>
      <c r="R32" s="15" t="s">
        <v>64</v>
      </c>
      <c r="S32" s="15" t="s">
        <v>64</v>
      </c>
      <c r="T32" s="15" t="s">
        <v>64</v>
      </c>
      <c r="U32" s="15" t="s">
        <v>64</v>
      </c>
      <c r="V32" s="15" t="s">
        <v>64</v>
      </c>
      <c r="W32" s="15" t="s">
        <v>64</v>
      </c>
      <c r="X32" s="15" t="s">
        <v>64</v>
      </c>
      <c r="Y32" s="15" t="s">
        <v>64</v>
      </c>
      <c r="Z32" s="15" t="s">
        <v>64</v>
      </c>
      <c r="AA32" s="15">
        <v>0</v>
      </c>
      <c r="AB32" s="15">
        <v>0</v>
      </c>
      <c r="AC32" s="15">
        <v>0</v>
      </c>
      <c r="AD32" s="15">
        <v>0</v>
      </c>
      <c r="AE32" s="15">
        <v>0</v>
      </c>
      <c r="AF32" s="15">
        <v>1059845</v>
      </c>
      <c r="AG32" s="16">
        <v>-893056</v>
      </c>
      <c r="AH32" s="15">
        <v>2109095</v>
      </c>
      <c r="AI32" s="16">
        <v>-58321</v>
      </c>
      <c r="AJ32" s="15">
        <v>1134237</v>
      </c>
      <c r="AK32" s="15">
        <v>709353</v>
      </c>
      <c r="AL32" s="15">
        <v>2002844</v>
      </c>
      <c r="AM32" s="15">
        <v>0</v>
      </c>
      <c r="AN32" s="15">
        <v>0</v>
      </c>
      <c r="AO32" s="15">
        <v>0</v>
      </c>
      <c r="AP32" s="15">
        <v>1013</v>
      </c>
      <c r="AQ32" s="15">
        <v>27295</v>
      </c>
      <c r="AR32" s="15">
        <v>1411</v>
      </c>
      <c r="AS32" s="15">
        <v>0</v>
      </c>
      <c r="AT32" s="15">
        <v>0</v>
      </c>
      <c r="AU32" s="15">
        <v>0</v>
      </c>
      <c r="AV32" s="15">
        <v>0</v>
      </c>
      <c r="AW32" s="15">
        <v>0</v>
      </c>
      <c r="AX32" s="15">
        <v>33420</v>
      </c>
      <c r="AY32" s="15">
        <v>0</v>
      </c>
      <c r="AZ32" s="15">
        <v>0</v>
      </c>
      <c r="BA32" s="15">
        <v>0</v>
      </c>
      <c r="BB32" s="15">
        <v>0</v>
      </c>
      <c r="BC32" s="15">
        <v>0</v>
      </c>
      <c r="BD32" s="15">
        <v>0</v>
      </c>
      <c r="BE32" s="15">
        <v>0</v>
      </c>
      <c r="BF32" s="15">
        <v>0</v>
      </c>
      <c r="BG32" s="15">
        <v>0</v>
      </c>
      <c r="BH32" s="15">
        <v>0</v>
      </c>
      <c r="BI32" s="15">
        <v>0</v>
      </c>
      <c r="BJ32" s="15">
        <v>0</v>
      </c>
    </row>
    <row r="33" spans="1:62" x14ac:dyDescent="0.3">
      <c r="A33" s="14" t="s">
        <v>26</v>
      </c>
      <c r="B33" s="14" t="s">
        <v>113</v>
      </c>
      <c r="C33" s="15" t="s">
        <v>64</v>
      </c>
      <c r="D33" s="15" t="s">
        <v>64</v>
      </c>
      <c r="E33" s="15" t="s">
        <v>64</v>
      </c>
      <c r="F33" s="15" t="s">
        <v>64</v>
      </c>
      <c r="G33" s="15" t="s">
        <v>64</v>
      </c>
      <c r="H33" s="15" t="s">
        <v>64</v>
      </c>
      <c r="I33" s="15" t="s">
        <v>64</v>
      </c>
      <c r="J33" s="15" t="s">
        <v>64</v>
      </c>
      <c r="K33" s="15" t="s">
        <v>64</v>
      </c>
      <c r="L33" s="15" t="s">
        <v>64</v>
      </c>
      <c r="M33" s="15" t="s">
        <v>64</v>
      </c>
      <c r="N33" s="15" t="s">
        <v>64</v>
      </c>
      <c r="O33" s="15" t="s">
        <v>64</v>
      </c>
      <c r="P33" s="15" t="s">
        <v>64</v>
      </c>
      <c r="Q33" s="15" t="s">
        <v>64</v>
      </c>
      <c r="R33" s="15" t="s">
        <v>64</v>
      </c>
      <c r="S33" s="15" t="s">
        <v>64</v>
      </c>
      <c r="T33" s="15" t="s">
        <v>64</v>
      </c>
      <c r="U33" s="15" t="s">
        <v>64</v>
      </c>
      <c r="V33" s="15" t="s">
        <v>64</v>
      </c>
      <c r="W33" s="15" t="s">
        <v>64</v>
      </c>
      <c r="X33" s="15" t="s">
        <v>64</v>
      </c>
      <c r="Y33" s="15" t="s">
        <v>64</v>
      </c>
      <c r="Z33" s="15" t="s">
        <v>64</v>
      </c>
      <c r="AA33" s="15">
        <v>0</v>
      </c>
      <c r="AB33" s="15">
        <v>0</v>
      </c>
      <c r="AC33" s="15">
        <v>0</v>
      </c>
      <c r="AD33" s="15">
        <v>0</v>
      </c>
      <c r="AE33" s="15">
        <v>0</v>
      </c>
      <c r="AF33" s="15">
        <v>0</v>
      </c>
      <c r="AG33" s="15">
        <v>0</v>
      </c>
      <c r="AH33" s="15">
        <v>0</v>
      </c>
      <c r="AI33" s="15">
        <v>11337</v>
      </c>
      <c r="AJ33" s="15">
        <v>0</v>
      </c>
      <c r="AK33" s="15">
        <v>0</v>
      </c>
      <c r="AL33" s="15">
        <v>0</v>
      </c>
      <c r="AM33" s="15">
        <v>0</v>
      </c>
      <c r="AN33" s="15">
        <v>0</v>
      </c>
      <c r="AO33" s="15">
        <v>0</v>
      </c>
      <c r="AP33" s="15">
        <v>0</v>
      </c>
      <c r="AQ33" s="15">
        <v>0</v>
      </c>
      <c r="AR33" s="15">
        <v>0</v>
      </c>
      <c r="AS33" s="15">
        <v>0</v>
      </c>
      <c r="AT33" s="15">
        <v>0</v>
      </c>
      <c r="AU33" s="15">
        <v>0</v>
      </c>
      <c r="AV33" s="15">
        <v>0</v>
      </c>
      <c r="AW33" s="15">
        <v>0</v>
      </c>
      <c r="AX33" s="15">
        <v>0</v>
      </c>
      <c r="AY33" s="15">
        <v>0</v>
      </c>
      <c r="AZ33" s="15">
        <v>0</v>
      </c>
      <c r="BA33" s="15">
        <v>0</v>
      </c>
      <c r="BB33" s="15">
        <v>0</v>
      </c>
      <c r="BC33" s="15">
        <v>0</v>
      </c>
      <c r="BD33" s="15">
        <v>0</v>
      </c>
      <c r="BE33" s="15">
        <v>0</v>
      </c>
      <c r="BF33" s="15">
        <v>0</v>
      </c>
      <c r="BG33" s="15">
        <v>0</v>
      </c>
      <c r="BH33" s="15">
        <v>0</v>
      </c>
      <c r="BI33" s="15">
        <v>0</v>
      </c>
      <c r="BJ33" s="15">
        <v>0</v>
      </c>
    </row>
    <row r="34" spans="1:62" x14ac:dyDescent="0.3">
      <c r="A34" s="14" t="s">
        <v>33</v>
      </c>
      <c r="B34" s="14" t="s">
        <v>113</v>
      </c>
      <c r="C34" s="15" t="s">
        <v>64</v>
      </c>
      <c r="D34" s="15" t="s">
        <v>64</v>
      </c>
      <c r="E34" s="15" t="s">
        <v>64</v>
      </c>
      <c r="F34" s="15" t="s">
        <v>64</v>
      </c>
      <c r="G34" s="15" t="s">
        <v>64</v>
      </c>
      <c r="H34" s="15" t="s">
        <v>64</v>
      </c>
      <c r="I34" s="15" t="s">
        <v>64</v>
      </c>
      <c r="J34" s="15" t="s">
        <v>64</v>
      </c>
      <c r="K34" s="15" t="s">
        <v>64</v>
      </c>
      <c r="L34" s="15" t="s">
        <v>64</v>
      </c>
      <c r="M34" s="15" t="s">
        <v>64</v>
      </c>
      <c r="N34" s="15" t="s">
        <v>64</v>
      </c>
      <c r="O34" s="15" t="s">
        <v>64</v>
      </c>
      <c r="P34" s="15" t="s">
        <v>64</v>
      </c>
      <c r="Q34" s="15" t="s">
        <v>64</v>
      </c>
      <c r="R34" s="15" t="s">
        <v>64</v>
      </c>
      <c r="S34" s="15" t="s">
        <v>64</v>
      </c>
      <c r="T34" s="15" t="s">
        <v>64</v>
      </c>
      <c r="U34" s="15" t="s">
        <v>64</v>
      </c>
      <c r="V34" s="15" t="s">
        <v>64</v>
      </c>
      <c r="W34" s="15" t="s">
        <v>64</v>
      </c>
      <c r="X34" s="15" t="s">
        <v>64</v>
      </c>
      <c r="Y34" s="15" t="s">
        <v>64</v>
      </c>
      <c r="Z34" s="15" t="s">
        <v>64</v>
      </c>
      <c r="AA34" s="15">
        <v>0</v>
      </c>
      <c r="AB34" s="15">
        <v>0</v>
      </c>
      <c r="AC34" s="15">
        <v>0</v>
      </c>
      <c r="AD34" s="15">
        <v>0</v>
      </c>
      <c r="AE34" s="15">
        <v>0</v>
      </c>
      <c r="AF34" s="15">
        <v>0</v>
      </c>
      <c r="AG34" s="15">
        <v>0</v>
      </c>
      <c r="AH34" s="15">
        <v>0</v>
      </c>
      <c r="AI34" s="15">
        <v>0</v>
      </c>
      <c r="AJ34" s="15">
        <v>351</v>
      </c>
      <c r="AK34" s="15">
        <v>50</v>
      </c>
      <c r="AL34" s="15">
        <v>0</v>
      </c>
      <c r="AM34" s="15" t="s">
        <v>64</v>
      </c>
      <c r="AN34" s="15" t="s">
        <v>64</v>
      </c>
      <c r="AO34" s="15" t="s">
        <v>64</v>
      </c>
      <c r="AP34" s="15" t="s">
        <v>64</v>
      </c>
      <c r="AQ34" s="15" t="s">
        <v>64</v>
      </c>
      <c r="AR34" s="15" t="s">
        <v>64</v>
      </c>
      <c r="AS34" s="15" t="s">
        <v>64</v>
      </c>
      <c r="AT34" s="15" t="s">
        <v>64</v>
      </c>
      <c r="AU34" s="15" t="s">
        <v>64</v>
      </c>
      <c r="AV34" s="15" t="s">
        <v>64</v>
      </c>
      <c r="AW34" s="15" t="s">
        <v>64</v>
      </c>
      <c r="AX34" s="15" t="s">
        <v>64</v>
      </c>
      <c r="AY34" s="15" t="s">
        <v>64</v>
      </c>
      <c r="AZ34" s="15" t="s">
        <v>64</v>
      </c>
      <c r="BA34" s="15" t="s">
        <v>64</v>
      </c>
      <c r="BB34" s="15" t="s">
        <v>64</v>
      </c>
      <c r="BC34" s="15" t="s">
        <v>64</v>
      </c>
      <c r="BD34" s="15" t="s">
        <v>64</v>
      </c>
      <c r="BE34" s="15" t="s">
        <v>64</v>
      </c>
      <c r="BF34" s="15" t="s">
        <v>64</v>
      </c>
      <c r="BG34" s="15" t="s">
        <v>64</v>
      </c>
      <c r="BH34" s="15" t="s">
        <v>64</v>
      </c>
      <c r="BI34" s="15" t="s">
        <v>64</v>
      </c>
      <c r="BJ34" s="15" t="s">
        <v>64</v>
      </c>
    </row>
    <row r="35" spans="1:62" ht="14.4" thickBot="1" x14ac:dyDescent="0.35">
      <c r="A35" s="19" t="s">
        <v>34</v>
      </c>
      <c r="B35" s="19" t="s">
        <v>113</v>
      </c>
      <c r="C35" s="20" t="s">
        <v>64</v>
      </c>
      <c r="D35" s="20" t="s">
        <v>64</v>
      </c>
      <c r="E35" s="20" t="s">
        <v>64</v>
      </c>
      <c r="F35" s="20" t="s">
        <v>64</v>
      </c>
      <c r="G35" s="20" t="s">
        <v>64</v>
      </c>
      <c r="H35" s="20" t="s">
        <v>64</v>
      </c>
      <c r="I35" s="20" t="s">
        <v>64</v>
      </c>
      <c r="J35" s="20" t="s">
        <v>64</v>
      </c>
      <c r="K35" s="20" t="s">
        <v>64</v>
      </c>
      <c r="L35" s="20" t="s">
        <v>64</v>
      </c>
      <c r="M35" s="20" t="s">
        <v>64</v>
      </c>
      <c r="N35" s="20" t="s">
        <v>64</v>
      </c>
      <c r="O35" s="20" t="s">
        <v>64</v>
      </c>
      <c r="P35" s="20" t="s">
        <v>64</v>
      </c>
      <c r="Q35" s="20" t="s">
        <v>64</v>
      </c>
      <c r="R35" s="20" t="s">
        <v>64</v>
      </c>
      <c r="S35" s="20" t="s">
        <v>64</v>
      </c>
      <c r="T35" s="20" t="s">
        <v>64</v>
      </c>
      <c r="U35" s="20" t="s">
        <v>64</v>
      </c>
      <c r="V35" s="20" t="s">
        <v>64</v>
      </c>
      <c r="W35" s="20" t="s">
        <v>64</v>
      </c>
      <c r="X35" s="20" t="s">
        <v>64</v>
      </c>
      <c r="Y35" s="20" t="s">
        <v>64</v>
      </c>
      <c r="Z35" s="20" t="s">
        <v>64</v>
      </c>
      <c r="AA35" s="20">
        <v>1000000</v>
      </c>
      <c r="AB35" s="20">
        <v>70000</v>
      </c>
      <c r="AC35" s="20">
        <v>419074</v>
      </c>
      <c r="AD35" s="20">
        <v>1030310</v>
      </c>
      <c r="AE35" s="20">
        <v>0</v>
      </c>
      <c r="AF35" s="20">
        <v>688368</v>
      </c>
      <c r="AG35" s="20">
        <v>859000</v>
      </c>
      <c r="AH35" s="20">
        <v>0</v>
      </c>
      <c r="AI35" s="20">
        <v>70000</v>
      </c>
      <c r="AJ35" s="20">
        <v>40000</v>
      </c>
      <c r="AK35" s="20">
        <v>112500</v>
      </c>
      <c r="AL35" s="20">
        <v>0</v>
      </c>
      <c r="AM35" s="20" t="s">
        <v>64</v>
      </c>
      <c r="AN35" s="20" t="s">
        <v>64</v>
      </c>
      <c r="AO35" s="20" t="s">
        <v>64</v>
      </c>
      <c r="AP35" s="20" t="s">
        <v>64</v>
      </c>
      <c r="AQ35" s="20" t="s">
        <v>64</v>
      </c>
      <c r="AR35" s="20" t="s">
        <v>64</v>
      </c>
      <c r="AS35" s="20" t="s">
        <v>64</v>
      </c>
      <c r="AT35" s="20" t="s">
        <v>64</v>
      </c>
      <c r="AU35" s="20" t="s">
        <v>64</v>
      </c>
      <c r="AV35" s="20" t="s">
        <v>64</v>
      </c>
      <c r="AW35" s="20" t="s">
        <v>64</v>
      </c>
      <c r="AX35" s="20" t="s">
        <v>64</v>
      </c>
      <c r="AY35" s="20" t="s">
        <v>64</v>
      </c>
      <c r="AZ35" s="20" t="s">
        <v>64</v>
      </c>
      <c r="BA35" s="20" t="s">
        <v>64</v>
      </c>
      <c r="BB35" s="20" t="s">
        <v>64</v>
      </c>
      <c r="BC35" s="20" t="s">
        <v>64</v>
      </c>
      <c r="BD35" s="20" t="s">
        <v>64</v>
      </c>
      <c r="BE35" s="20" t="s">
        <v>64</v>
      </c>
      <c r="BF35" s="20" t="s">
        <v>64</v>
      </c>
      <c r="BG35" s="20" t="s">
        <v>64</v>
      </c>
      <c r="BH35" s="20" t="s">
        <v>64</v>
      </c>
      <c r="BI35" s="20" t="s">
        <v>64</v>
      </c>
      <c r="BJ35" s="20" t="s">
        <v>64</v>
      </c>
    </row>
    <row r="36" spans="1:62" ht="14.4" thickTop="1" x14ac:dyDescent="0.3">
      <c r="A36" s="14" t="s">
        <v>35</v>
      </c>
      <c r="B36" s="14"/>
      <c r="C36" s="15">
        <v>8593000</v>
      </c>
      <c r="D36" s="15">
        <v>11466000</v>
      </c>
      <c r="E36" s="15">
        <v>14224000</v>
      </c>
      <c r="F36" s="15">
        <v>7006000</v>
      </c>
      <c r="G36" s="15">
        <v>13045000</v>
      </c>
      <c r="H36" s="15">
        <v>14641000</v>
      </c>
      <c r="I36" s="15">
        <v>11033000</v>
      </c>
      <c r="J36" s="15">
        <v>9439000</v>
      </c>
      <c r="K36" s="15">
        <v>14629000</v>
      </c>
      <c r="L36" s="15">
        <v>11465000</v>
      </c>
      <c r="M36" s="15">
        <v>13800000</v>
      </c>
      <c r="N36" s="15">
        <v>19394000</v>
      </c>
      <c r="O36" s="15">
        <v>3406365.23</v>
      </c>
      <c r="P36" s="15">
        <v>9114699.25</v>
      </c>
      <c r="Q36" s="15">
        <v>14886554.73</v>
      </c>
      <c r="R36" s="15">
        <v>836784.36</v>
      </c>
      <c r="S36" s="15">
        <v>8962548.6199999992</v>
      </c>
      <c r="T36" s="15">
        <v>15905245.77</v>
      </c>
      <c r="U36" s="15">
        <v>13848902.109999999</v>
      </c>
      <c r="V36" s="15">
        <v>12818174.43</v>
      </c>
      <c r="W36" s="15">
        <v>16445268.07</v>
      </c>
      <c r="X36" s="15">
        <v>8877069.8300000001</v>
      </c>
      <c r="Y36" s="15">
        <v>10525586.26</v>
      </c>
      <c r="Z36" s="15">
        <v>14988697.51</v>
      </c>
      <c r="AA36" s="15">
        <v>0</v>
      </c>
      <c r="AB36" s="15">
        <v>0</v>
      </c>
      <c r="AC36" s="15">
        <v>0</v>
      </c>
      <c r="AD36" s="15">
        <v>0</v>
      </c>
      <c r="AE36" s="15">
        <v>0</v>
      </c>
      <c r="AF36" s="15">
        <v>0</v>
      </c>
      <c r="AG36" s="15">
        <v>0</v>
      </c>
      <c r="AH36" s="15">
        <v>0</v>
      </c>
      <c r="AI36" s="15">
        <v>0</v>
      </c>
      <c r="AJ36" s="15">
        <v>0</v>
      </c>
      <c r="AK36" s="15">
        <v>0</v>
      </c>
      <c r="AL36" s="15">
        <v>0</v>
      </c>
      <c r="AM36" s="15">
        <v>0</v>
      </c>
      <c r="AN36" s="15">
        <v>0</v>
      </c>
      <c r="AO36" s="15">
        <v>0</v>
      </c>
      <c r="AP36" s="15">
        <v>0</v>
      </c>
      <c r="AQ36" s="15">
        <v>0</v>
      </c>
      <c r="AR36" s="15">
        <v>0</v>
      </c>
      <c r="AS36" s="15">
        <v>0</v>
      </c>
      <c r="AT36" s="15">
        <v>0</v>
      </c>
      <c r="AU36" s="15">
        <v>0</v>
      </c>
      <c r="AV36" s="15">
        <v>0</v>
      </c>
      <c r="AW36" s="15">
        <v>0</v>
      </c>
      <c r="AX36" s="15">
        <v>0</v>
      </c>
      <c r="AY36" s="15">
        <v>0</v>
      </c>
      <c r="AZ36" s="15">
        <v>0</v>
      </c>
      <c r="BA36" s="15">
        <v>0</v>
      </c>
      <c r="BB36" s="15">
        <v>0</v>
      </c>
      <c r="BC36" s="15">
        <v>0</v>
      </c>
      <c r="BD36" s="15">
        <v>0</v>
      </c>
      <c r="BE36" s="15">
        <v>0</v>
      </c>
      <c r="BF36" s="15">
        <v>0</v>
      </c>
      <c r="BG36" s="15">
        <v>0</v>
      </c>
      <c r="BH36" s="15">
        <v>0</v>
      </c>
      <c r="BI36" s="15">
        <v>0</v>
      </c>
      <c r="BJ36" s="15">
        <v>0</v>
      </c>
    </row>
    <row r="37" spans="1:62" x14ac:dyDescent="0.3">
      <c r="A37" s="14" t="s">
        <v>36</v>
      </c>
      <c r="B37" s="14"/>
      <c r="C37" s="15">
        <v>8593000</v>
      </c>
      <c r="D37" s="15">
        <v>11466000</v>
      </c>
      <c r="E37" s="15">
        <v>14224000</v>
      </c>
      <c r="F37" s="15">
        <v>7006000</v>
      </c>
      <c r="G37" s="15">
        <v>13045000</v>
      </c>
      <c r="H37" s="15">
        <v>14641000</v>
      </c>
      <c r="I37" s="15">
        <v>11033000</v>
      </c>
      <c r="J37" s="15">
        <v>9439000</v>
      </c>
      <c r="K37" s="15">
        <v>14629000</v>
      </c>
      <c r="L37" s="15">
        <v>11465000</v>
      </c>
      <c r="M37" s="15">
        <v>13800000</v>
      </c>
      <c r="N37" s="15">
        <v>19394000</v>
      </c>
      <c r="O37" s="15">
        <v>3406365.23</v>
      </c>
      <c r="P37" s="15">
        <v>9114699.25</v>
      </c>
      <c r="Q37" s="15">
        <v>14886554.73</v>
      </c>
      <c r="R37" s="15">
        <v>836784.36</v>
      </c>
      <c r="S37" s="15">
        <v>8962548.6199999992</v>
      </c>
      <c r="T37" s="15">
        <v>15905245.77</v>
      </c>
      <c r="U37" s="15">
        <v>13848902.109999999</v>
      </c>
      <c r="V37" s="15">
        <v>12818174.43</v>
      </c>
      <c r="W37" s="15">
        <v>16445268.07</v>
      </c>
      <c r="X37" s="15">
        <v>8877069.8300000001</v>
      </c>
      <c r="Y37" s="15">
        <v>10525586.26</v>
      </c>
      <c r="Z37" s="15">
        <v>14988697.51</v>
      </c>
      <c r="AA37" s="15">
        <v>0</v>
      </c>
      <c r="AB37" s="15">
        <v>0</v>
      </c>
      <c r="AC37" s="15">
        <v>0</v>
      </c>
      <c r="AD37" s="15">
        <v>0</v>
      </c>
      <c r="AE37" s="15">
        <v>0</v>
      </c>
      <c r="AF37" s="15">
        <v>0</v>
      </c>
      <c r="AG37" s="15">
        <v>0</v>
      </c>
      <c r="AH37" s="15">
        <v>0</v>
      </c>
      <c r="AI37" s="15">
        <v>0</v>
      </c>
      <c r="AJ37" s="15">
        <v>0</v>
      </c>
      <c r="AK37" s="15">
        <v>0</v>
      </c>
      <c r="AL37" s="15">
        <v>0</v>
      </c>
      <c r="AM37" s="15">
        <v>0</v>
      </c>
      <c r="AN37" s="15">
        <v>0</v>
      </c>
      <c r="AO37" s="15">
        <v>0</v>
      </c>
      <c r="AP37" s="15">
        <v>0</v>
      </c>
      <c r="AQ37" s="15">
        <v>0</v>
      </c>
      <c r="AR37" s="15">
        <v>0</v>
      </c>
      <c r="AS37" s="15">
        <v>0</v>
      </c>
      <c r="AT37" s="15">
        <v>0</v>
      </c>
      <c r="AU37" s="15">
        <v>0</v>
      </c>
      <c r="AV37" s="15">
        <v>0</v>
      </c>
      <c r="AW37" s="15">
        <v>0</v>
      </c>
      <c r="AX37" s="15">
        <v>0</v>
      </c>
      <c r="AY37" s="15">
        <v>0</v>
      </c>
      <c r="AZ37" s="15">
        <v>0</v>
      </c>
      <c r="BA37" s="15">
        <v>0</v>
      </c>
      <c r="BB37" s="15">
        <v>0</v>
      </c>
      <c r="BC37" s="15">
        <v>0</v>
      </c>
      <c r="BD37" s="15">
        <v>0</v>
      </c>
      <c r="BE37" s="15">
        <v>0</v>
      </c>
      <c r="BF37" s="15">
        <v>0</v>
      </c>
      <c r="BG37" s="15">
        <v>0</v>
      </c>
      <c r="BH37" s="15">
        <v>0</v>
      </c>
      <c r="BI37" s="15">
        <v>0</v>
      </c>
      <c r="BJ37" s="15">
        <v>0</v>
      </c>
    </row>
    <row r="38" spans="1:62" x14ac:dyDescent="0.3">
      <c r="A38" s="22" t="s">
        <v>46</v>
      </c>
      <c r="B38" s="22" t="s">
        <v>112</v>
      </c>
      <c r="C38" s="23" t="s">
        <v>64</v>
      </c>
      <c r="D38" s="23" t="s">
        <v>64</v>
      </c>
      <c r="E38" s="23" t="s">
        <v>64</v>
      </c>
      <c r="F38" s="23" t="s">
        <v>64</v>
      </c>
      <c r="G38" s="23" t="s">
        <v>64</v>
      </c>
      <c r="H38" s="23" t="s">
        <v>64</v>
      </c>
      <c r="I38" s="23" t="s">
        <v>64</v>
      </c>
      <c r="J38" s="23" t="s">
        <v>64</v>
      </c>
      <c r="K38" s="23" t="s">
        <v>64</v>
      </c>
      <c r="L38" s="23" t="s">
        <v>64</v>
      </c>
      <c r="M38" s="23" t="s">
        <v>64</v>
      </c>
      <c r="N38" s="23" t="s">
        <v>64</v>
      </c>
      <c r="O38" s="23" t="s">
        <v>64</v>
      </c>
      <c r="P38" s="23" t="s">
        <v>64</v>
      </c>
      <c r="Q38" s="23" t="s">
        <v>64</v>
      </c>
      <c r="R38" s="23" t="s">
        <v>64</v>
      </c>
      <c r="S38" s="23" t="s">
        <v>64</v>
      </c>
      <c r="T38" s="23" t="s">
        <v>64</v>
      </c>
      <c r="U38" s="23" t="s">
        <v>64</v>
      </c>
      <c r="V38" s="23" t="s">
        <v>64</v>
      </c>
      <c r="W38" s="23" t="s">
        <v>64</v>
      </c>
      <c r="X38" s="23" t="s">
        <v>64</v>
      </c>
      <c r="Y38" s="23" t="s">
        <v>64</v>
      </c>
      <c r="Z38" s="23" t="s">
        <v>64</v>
      </c>
      <c r="AA38" s="23">
        <v>8142353</v>
      </c>
      <c r="AB38" s="23">
        <v>9409168</v>
      </c>
      <c r="AC38" s="23">
        <v>11363642</v>
      </c>
      <c r="AD38" s="23">
        <v>8007314</v>
      </c>
      <c r="AE38" s="23">
        <v>5873475</v>
      </c>
      <c r="AF38" s="23">
        <v>6371830</v>
      </c>
      <c r="AG38" s="23">
        <v>7515335</v>
      </c>
      <c r="AH38" s="23">
        <v>5865765</v>
      </c>
      <c r="AI38" s="23">
        <v>14016276</v>
      </c>
      <c r="AJ38" s="23">
        <v>7629126</v>
      </c>
      <c r="AK38" s="23">
        <v>7323801</v>
      </c>
      <c r="AL38" s="23">
        <v>13205269</v>
      </c>
      <c r="AM38" s="23">
        <v>8021010</v>
      </c>
      <c r="AN38" s="23">
        <v>12304753</v>
      </c>
      <c r="AO38" s="23">
        <v>14801105</v>
      </c>
      <c r="AP38" s="23">
        <v>12763088</v>
      </c>
      <c r="AQ38" s="23">
        <v>6206487</v>
      </c>
      <c r="AR38" s="23">
        <v>6948344</v>
      </c>
      <c r="AS38" s="23">
        <v>7274830</v>
      </c>
      <c r="AT38" s="23">
        <v>6945234</v>
      </c>
      <c r="AU38" s="23">
        <v>10348579</v>
      </c>
      <c r="AV38" s="23">
        <v>6641292</v>
      </c>
      <c r="AW38" s="23">
        <v>8379846</v>
      </c>
      <c r="AX38" s="23">
        <v>14427609</v>
      </c>
      <c r="AY38" s="23">
        <v>4985599</v>
      </c>
      <c r="AZ38" s="23">
        <v>10793483</v>
      </c>
      <c r="BA38" s="23">
        <v>12881231</v>
      </c>
      <c r="BB38" s="23">
        <v>6329556</v>
      </c>
      <c r="BC38" s="23">
        <v>9830058</v>
      </c>
      <c r="BD38" s="23">
        <v>15075642</v>
      </c>
      <c r="BE38" s="23">
        <v>6249610</v>
      </c>
      <c r="BF38" s="23">
        <v>8734127</v>
      </c>
      <c r="BG38" s="23">
        <v>10454881</v>
      </c>
      <c r="BH38" s="23">
        <v>5765980</v>
      </c>
      <c r="BI38" s="23">
        <v>8473815</v>
      </c>
      <c r="BJ38" s="23">
        <v>11900418</v>
      </c>
    </row>
    <row r="39" spans="1:62" x14ac:dyDescent="0.3">
      <c r="A39" s="14" t="s">
        <v>37</v>
      </c>
      <c r="B39" s="14" t="s">
        <v>113</v>
      </c>
      <c r="C39" s="15">
        <v>0</v>
      </c>
      <c r="D39" s="15">
        <v>0</v>
      </c>
      <c r="E39" s="15">
        <v>0</v>
      </c>
      <c r="F39" s="15">
        <v>0</v>
      </c>
      <c r="G39" s="15">
        <v>0</v>
      </c>
      <c r="H39" s="15">
        <v>0</v>
      </c>
      <c r="I39" s="15">
        <v>0</v>
      </c>
      <c r="J39" s="15">
        <v>0</v>
      </c>
      <c r="K39" s="15">
        <v>0</v>
      </c>
      <c r="L39" s="15">
        <v>0</v>
      </c>
      <c r="M39" s="15">
        <v>0</v>
      </c>
      <c r="N39" s="15">
        <v>0</v>
      </c>
      <c r="O39" s="15">
        <v>0</v>
      </c>
      <c r="P39" s="15">
        <v>0</v>
      </c>
      <c r="Q39" s="15">
        <v>0</v>
      </c>
      <c r="R39" s="15">
        <v>0</v>
      </c>
      <c r="S39" s="15">
        <v>0</v>
      </c>
      <c r="T39" s="15">
        <v>0</v>
      </c>
      <c r="U39" s="15">
        <v>0</v>
      </c>
      <c r="V39" s="15">
        <v>0</v>
      </c>
      <c r="W39" s="15">
        <v>0</v>
      </c>
      <c r="X39" s="15">
        <v>0</v>
      </c>
      <c r="Y39" s="15">
        <v>0</v>
      </c>
      <c r="Z39" s="15">
        <v>0</v>
      </c>
      <c r="AA39" s="15">
        <v>1120608</v>
      </c>
      <c r="AB39" s="15">
        <v>1248767</v>
      </c>
      <c r="AC39" s="15">
        <v>2016579</v>
      </c>
      <c r="AD39" s="15">
        <v>2460753</v>
      </c>
      <c r="AE39" s="15">
        <v>1449479</v>
      </c>
      <c r="AF39" s="15">
        <v>4535565</v>
      </c>
      <c r="AG39" s="15">
        <v>231088</v>
      </c>
      <c r="AH39" s="15">
        <v>3514432</v>
      </c>
      <c r="AI39" s="15">
        <v>2415801</v>
      </c>
      <c r="AJ39" s="15">
        <v>2378017</v>
      </c>
      <c r="AK39" s="15">
        <v>3116246</v>
      </c>
      <c r="AL39" s="15">
        <v>4771735</v>
      </c>
      <c r="AM39" s="15">
        <v>222668</v>
      </c>
      <c r="AN39" s="15">
        <v>964018</v>
      </c>
      <c r="AO39" s="15">
        <v>1914515</v>
      </c>
      <c r="AP39" s="15">
        <v>1305552</v>
      </c>
      <c r="AQ39" s="15">
        <v>1941845</v>
      </c>
      <c r="AR39" s="15">
        <v>1540871</v>
      </c>
      <c r="AS39" s="15">
        <v>879508</v>
      </c>
      <c r="AT39" s="15">
        <v>800632</v>
      </c>
      <c r="AU39" s="15">
        <v>1945626</v>
      </c>
      <c r="AV39" s="15">
        <v>713965</v>
      </c>
      <c r="AW39" s="15">
        <v>1328658</v>
      </c>
      <c r="AX39" s="15">
        <v>2299644</v>
      </c>
      <c r="AY39" s="15">
        <v>407049</v>
      </c>
      <c r="AZ39" s="15">
        <v>1438724</v>
      </c>
      <c r="BA39" s="15">
        <v>1831344</v>
      </c>
      <c r="BB39" s="15">
        <v>1475412</v>
      </c>
      <c r="BC39" s="15">
        <v>1328875</v>
      </c>
      <c r="BD39" s="15">
        <v>1828811</v>
      </c>
      <c r="BE39" s="15">
        <v>1245044</v>
      </c>
      <c r="BF39" s="15">
        <v>1146508</v>
      </c>
      <c r="BG39" s="15">
        <v>1300344</v>
      </c>
      <c r="BH39" s="15">
        <v>688286</v>
      </c>
      <c r="BI39" s="15">
        <v>1176761</v>
      </c>
      <c r="BJ39" s="15">
        <v>1558438</v>
      </c>
    </row>
    <row r="40" spans="1:62" x14ac:dyDescent="0.3">
      <c r="A40" s="24" t="s">
        <v>38</v>
      </c>
      <c r="B40" s="24"/>
      <c r="C40" s="25">
        <v>144674</v>
      </c>
      <c r="D40" s="25">
        <v>135811</v>
      </c>
      <c r="E40" s="25">
        <v>86228</v>
      </c>
      <c r="F40" s="25">
        <v>132848</v>
      </c>
      <c r="G40" s="25">
        <v>125480</v>
      </c>
      <c r="H40" s="25">
        <v>132131</v>
      </c>
      <c r="I40" s="25">
        <v>127599</v>
      </c>
      <c r="J40" s="25">
        <v>128403</v>
      </c>
      <c r="K40" s="25">
        <v>144655</v>
      </c>
      <c r="L40" s="25">
        <v>149847</v>
      </c>
      <c r="M40" s="25">
        <v>113892</v>
      </c>
      <c r="N40" s="25">
        <v>82516</v>
      </c>
      <c r="O40" s="25">
        <v>82713</v>
      </c>
      <c r="P40" s="25">
        <v>90345</v>
      </c>
      <c r="Q40" s="25">
        <v>111302</v>
      </c>
      <c r="R40" s="25">
        <v>120776</v>
      </c>
      <c r="S40" s="25">
        <v>113012</v>
      </c>
      <c r="T40" s="25">
        <v>119263</v>
      </c>
      <c r="U40" s="25">
        <v>109349</v>
      </c>
      <c r="V40" s="25">
        <v>105054</v>
      </c>
      <c r="W40" s="25">
        <v>123389</v>
      </c>
      <c r="X40" s="25">
        <v>122708</v>
      </c>
      <c r="Y40" s="25">
        <v>112190</v>
      </c>
      <c r="Z40" s="25">
        <v>80021</v>
      </c>
      <c r="AA40" s="25">
        <v>108708</v>
      </c>
      <c r="AB40" s="25">
        <v>116475</v>
      </c>
      <c r="AC40" s="25">
        <v>117772</v>
      </c>
      <c r="AD40" s="25">
        <v>120226</v>
      </c>
      <c r="AE40" s="25">
        <v>125578</v>
      </c>
      <c r="AF40" s="25">
        <v>118948</v>
      </c>
      <c r="AG40" s="25">
        <v>117484</v>
      </c>
      <c r="AH40" s="25">
        <v>133299</v>
      </c>
      <c r="AI40" s="25">
        <v>133908</v>
      </c>
      <c r="AJ40" s="25">
        <v>123567</v>
      </c>
      <c r="AK40" s="25">
        <v>146944</v>
      </c>
      <c r="AL40" s="25">
        <v>94326</v>
      </c>
      <c r="AM40" s="25">
        <v>166140</v>
      </c>
      <c r="AN40" s="25">
        <v>165286</v>
      </c>
      <c r="AO40" s="25">
        <v>198166</v>
      </c>
      <c r="AP40" s="25">
        <v>185355</v>
      </c>
      <c r="AQ40" s="25">
        <v>201564</v>
      </c>
      <c r="AR40" s="25">
        <v>177780</v>
      </c>
      <c r="AS40" s="25">
        <v>169933</v>
      </c>
      <c r="AT40" s="25">
        <v>171787</v>
      </c>
      <c r="AU40" s="25">
        <v>165908</v>
      </c>
      <c r="AV40" s="25">
        <v>199523</v>
      </c>
      <c r="AW40" s="25">
        <v>164981</v>
      </c>
      <c r="AX40" s="25">
        <v>93352</v>
      </c>
      <c r="AY40" s="25" t="s">
        <v>64</v>
      </c>
      <c r="AZ40" s="25" t="s">
        <v>64</v>
      </c>
      <c r="BA40" s="25" t="s">
        <v>64</v>
      </c>
      <c r="BB40" s="25" t="s">
        <v>64</v>
      </c>
      <c r="BC40" s="25" t="s">
        <v>64</v>
      </c>
      <c r="BD40" s="25" t="s">
        <v>64</v>
      </c>
      <c r="BE40" s="25" t="s">
        <v>64</v>
      </c>
      <c r="BF40" s="25" t="s">
        <v>64</v>
      </c>
      <c r="BG40" s="25" t="s">
        <v>64</v>
      </c>
      <c r="BH40" s="25" t="s">
        <v>64</v>
      </c>
      <c r="BI40" s="25" t="s">
        <v>64</v>
      </c>
      <c r="BJ40" s="25" t="s">
        <v>64</v>
      </c>
    </row>
    <row r="41" spans="1:62" x14ac:dyDescent="0.3">
      <c r="A41" s="24" t="s">
        <v>39</v>
      </c>
      <c r="B41" s="24"/>
      <c r="C41" s="25">
        <v>1014456.29</v>
      </c>
      <c r="D41" s="25">
        <v>820007.43</v>
      </c>
      <c r="E41" s="25">
        <v>559084.29</v>
      </c>
      <c r="F41" s="25">
        <v>1033709.14</v>
      </c>
      <c r="G41" s="25">
        <v>857257.43</v>
      </c>
      <c r="H41" s="25">
        <v>942132</v>
      </c>
      <c r="I41" s="25">
        <v>911368</v>
      </c>
      <c r="J41" s="25">
        <v>918787.14</v>
      </c>
      <c r="K41" s="25">
        <v>975356.57</v>
      </c>
      <c r="L41" s="25">
        <v>978344</v>
      </c>
      <c r="M41" s="25">
        <v>808260.29</v>
      </c>
      <c r="N41" s="25">
        <v>764288</v>
      </c>
      <c r="O41" s="25">
        <v>841612</v>
      </c>
      <c r="P41" s="25">
        <v>803591.14</v>
      </c>
      <c r="Q41" s="25">
        <v>917462.57</v>
      </c>
      <c r="R41" s="25">
        <v>913202</v>
      </c>
      <c r="S41" s="25">
        <v>807084.86</v>
      </c>
      <c r="T41" s="25">
        <v>910264.29</v>
      </c>
      <c r="U41" s="25">
        <v>867824.86</v>
      </c>
      <c r="V41" s="25">
        <v>844218</v>
      </c>
      <c r="W41" s="25">
        <v>930798.29</v>
      </c>
      <c r="X41" s="25">
        <v>997131.71</v>
      </c>
      <c r="Y41" s="25">
        <v>920255.71</v>
      </c>
      <c r="Z41" s="25">
        <v>724974.29</v>
      </c>
      <c r="AA41" s="25">
        <v>994135.43</v>
      </c>
      <c r="AB41" s="25">
        <v>901308.86</v>
      </c>
      <c r="AC41" s="25">
        <v>916250</v>
      </c>
      <c r="AD41" s="25">
        <v>868375.71</v>
      </c>
      <c r="AE41" s="25">
        <v>854644</v>
      </c>
      <c r="AF41" s="25">
        <v>877754.57</v>
      </c>
      <c r="AG41" s="25">
        <v>828296</v>
      </c>
      <c r="AH41" s="25">
        <v>877847.14</v>
      </c>
      <c r="AI41" s="25">
        <v>789272.29</v>
      </c>
      <c r="AJ41" s="25">
        <v>638490.86</v>
      </c>
      <c r="AK41" s="25">
        <v>846786.86</v>
      </c>
      <c r="AL41" s="25">
        <v>567917.71</v>
      </c>
      <c r="AM41" s="25">
        <v>878961.43</v>
      </c>
      <c r="AN41" s="25">
        <v>854965.43</v>
      </c>
      <c r="AO41" s="25">
        <v>974796.57</v>
      </c>
      <c r="AP41" s="25">
        <v>905168.29</v>
      </c>
      <c r="AQ41" s="25">
        <v>950485.43</v>
      </c>
      <c r="AR41" s="25">
        <v>843503.14</v>
      </c>
      <c r="AS41" s="25">
        <v>793923.71</v>
      </c>
      <c r="AT41" s="25">
        <v>834449.14</v>
      </c>
      <c r="AU41" s="25">
        <v>698698</v>
      </c>
      <c r="AV41" s="25">
        <v>804756</v>
      </c>
      <c r="AW41" s="25">
        <v>693990</v>
      </c>
      <c r="AX41" s="25">
        <v>516842</v>
      </c>
      <c r="AY41" s="25" t="s">
        <v>64</v>
      </c>
      <c r="AZ41" s="25" t="s">
        <v>64</v>
      </c>
      <c r="BA41" s="25" t="s">
        <v>64</v>
      </c>
      <c r="BB41" s="25" t="s">
        <v>64</v>
      </c>
      <c r="BC41" s="25" t="s">
        <v>64</v>
      </c>
      <c r="BD41" s="25" t="s">
        <v>64</v>
      </c>
      <c r="BE41" s="25" t="s">
        <v>64</v>
      </c>
      <c r="BF41" s="25" t="s">
        <v>64</v>
      </c>
      <c r="BG41" s="25" t="s">
        <v>64</v>
      </c>
      <c r="BH41" s="25" t="s">
        <v>64</v>
      </c>
      <c r="BI41" s="25" t="s">
        <v>64</v>
      </c>
      <c r="BJ41" s="25" t="s">
        <v>64</v>
      </c>
    </row>
    <row r="42" spans="1:62" x14ac:dyDescent="0.3">
      <c r="A42" s="24" t="s">
        <v>40</v>
      </c>
      <c r="B42" s="24"/>
      <c r="C42" s="25">
        <v>213569.24</v>
      </c>
      <c r="D42" s="25">
        <v>201559.96</v>
      </c>
      <c r="E42" s="25">
        <v>223320.08</v>
      </c>
      <c r="F42" s="25">
        <v>215589.4</v>
      </c>
      <c r="G42" s="25">
        <v>212314.11</v>
      </c>
      <c r="H42" s="25">
        <v>222340.91</v>
      </c>
      <c r="I42" s="25">
        <v>223952.95</v>
      </c>
      <c r="J42" s="25">
        <v>214838.35</v>
      </c>
      <c r="K42" s="25">
        <v>217151.06</v>
      </c>
      <c r="L42" s="25">
        <v>222448.65</v>
      </c>
      <c r="M42" s="25">
        <v>214106.08</v>
      </c>
      <c r="N42" s="25">
        <v>233026.67</v>
      </c>
      <c r="O42" s="25">
        <v>227572.11</v>
      </c>
      <c r="P42" s="25">
        <v>215323.95</v>
      </c>
      <c r="Q42" s="25">
        <v>251674.4</v>
      </c>
      <c r="R42" s="25">
        <v>232995.29</v>
      </c>
      <c r="S42" s="25">
        <v>223720.27</v>
      </c>
      <c r="T42" s="25">
        <v>241237.33</v>
      </c>
      <c r="U42" s="25">
        <v>235523.57</v>
      </c>
      <c r="V42" s="25">
        <v>237618.21</v>
      </c>
      <c r="W42" s="25">
        <v>233732.4</v>
      </c>
      <c r="X42" s="25">
        <v>236280.57</v>
      </c>
      <c r="Y42" s="25">
        <v>240871.52</v>
      </c>
      <c r="Z42" s="25">
        <v>249952.37</v>
      </c>
      <c r="AA42" s="25">
        <v>252251.55</v>
      </c>
      <c r="AB42" s="25">
        <v>235198.68</v>
      </c>
      <c r="AC42" s="25">
        <v>274540.3</v>
      </c>
      <c r="AD42" s="25">
        <v>253215.05</v>
      </c>
      <c r="AE42" s="25">
        <v>259868.46</v>
      </c>
      <c r="AF42" s="25">
        <v>267372.43</v>
      </c>
      <c r="AG42" s="25">
        <v>254853.2</v>
      </c>
      <c r="AH42" s="25">
        <v>274848.19</v>
      </c>
      <c r="AI42" s="25">
        <v>266603.61</v>
      </c>
      <c r="AJ42" s="25">
        <v>273520.15000000002</v>
      </c>
      <c r="AK42" s="25">
        <v>285683.73</v>
      </c>
      <c r="AL42" s="25">
        <v>293102.55</v>
      </c>
      <c r="AM42" s="25">
        <v>312882.53000000003</v>
      </c>
      <c r="AN42" s="25">
        <v>297872.40000000002</v>
      </c>
      <c r="AO42" s="25">
        <v>312226.96999999997</v>
      </c>
      <c r="AP42" s="25">
        <v>296142.34999999998</v>
      </c>
      <c r="AQ42" s="25">
        <v>311582.15999999997</v>
      </c>
      <c r="AR42" s="25">
        <v>293725.61</v>
      </c>
      <c r="AS42" s="25">
        <v>299859.76</v>
      </c>
      <c r="AT42" s="25">
        <v>308290.42</v>
      </c>
      <c r="AU42" s="25">
        <v>280863.87</v>
      </c>
      <c r="AV42" s="25">
        <v>314896.39</v>
      </c>
      <c r="AW42" s="25">
        <v>299827.93</v>
      </c>
      <c r="AX42" s="25">
        <v>294183.71999999997</v>
      </c>
      <c r="AY42" s="25" t="s">
        <v>64</v>
      </c>
      <c r="AZ42" s="25" t="s">
        <v>64</v>
      </c>
      <c r="BA42" s="25" t="s">
        <v>64</v>
      </c>
      <c r="BB42" s="25" t="s">
        <v>64</v>
      </c>
      <c r="BC42" s="25" t="s">
        <v>64</v>
      </c>
      <c r="BD42" s="25" t="s">
        <v>64</v>
      </c>
      <c r="BE42" s="25" t="s">
        <v>64</v>
      </c>
      <c r="BF42" s="25" t="s">
        <v>64</v>
      </c>
      <c r="BG42" s="25" t="s">
        <v>64</v>
      </c>
      <c r="BH42" s="25" t="s">
        <v>64</v>
      </c>
      <c r="BI42" s="25" t="s">
        <v>64</v>
      </c>
      <c r="BJ42" s="25" t="s">
        <v>64</v>
      </c>
    </row>
    <row r="43" spans="1:62" x14ac:dyDescent="0.3">
      <c r="A43" s="24" t="s">
        <v>41</v>
      </c>
      <c r="B43" s="24"/>
      <c r="C43" s="25" t="s">
        <v>64</v>
      </c>
      <c r="D43" s="25" t="s">
        <v>64</v>
      </c>
      <c r="E43" s="25" t="s">
        <v>64</v>
      </c>
      <c r="F43" s="25" t="s">
        <v>64</v>
      </c>
      <c r="G43" s="25" t="s">
        <v>64</v>
      </c>
      <c r="H43" s="25" t="s">
        <v>64</v>
      </c>
      <c r="I43" s="25" t="s">
        <v>64</v>
      </c>
      <c r="J43" s="25" t="s">
        <v>64</v>
      </c>
      <c r="K43" s="25" t="s">
        <v>64</v>
      </c>
      <c r="L43" s="25" t="s">
        <v>64</v>
      </c>
      <c r="M43" s="25" t="s">
        <v>64</v>
      </c>
      <c r="N43" s="25" t="s">
        <v>64</v>
      </c>
      <c r="O43" s="25" t="s">
        <v>64</v>
      </c>
      <c r="P43" s="25" t="s">
        <v>64</v>
      </c>
      <c r="Q43" s="25" t="s">
        <v>64</v>
      </c>
      <c r="R43" s="25" t="s">
        <v>64</v>
      </c>
      <c r="S43" s="25" t="s">
        <v>64</v>
      </c>
      <c r="T43" s="25" t="s">
        <v>64</v>
      </c>
      <c r="U43" s="25" t="s">
        <v>64</v>
      </c>
      <c r="V43" s="25" t="s">
        <v>64</v>
      </c>
      <c r="W43" s="25" t="s">
        <v>64</v>
      </c>
      <c r="X43" s="25" t="s">
        <v>64</v>
      </c>
      <c r="Y43" s="25" t="s">
        <v>64</v>
      </c>
      <c r="Z43" s="25" t="s">
        <v>64</v>
      </c>
      <c r="AA43" s="25">
        <v>741159.27</v>
      </c>
      <c r="AB43" s="25">
        <v>680841.51</v>
      </c>
      <c r="AC43" s="25">
        <v>781507.05</v>
      </c>
      <c r="AD43" s="25">
        <v>739378.6</v>
      </c>
      <c r="AE43" s="25">
        <v>770911.78</v>
      </c>
      <c r="AF43" s="25">
        <v>776527.68</v>
      </c>
      <c r="AG43" s="25">
        <v>759732.07</v>
      </c>
      <c r="AH43" s="25">
        <v>809542.03</v>
      </c>
      <c r="AI43" s="25">
        <v>776801.05</v>
      </c>
      <c r="AJ43" s="25">
        <v>798869.21</v>
      </c>
      <c r="AK43" s="25">
        <v>816234.14</v>
      </c>
      <c r="AL43" s="25">
        <v>846033.57</v>
      </c>
      <c r="AM43" s="25">
        <v>863959.96</v>
      </c>
      <c r="AN43" s="25">
        <v>829654.07</v>
      </c>
      <c r="AO43" s="25">
        <v>885461.8</v>
      </c>
      <c r="AP43" s="25">
        <v>861972.18</v>
      </c>
      <c r="AQ43" s="25">
        <v>910666.22</v>
      </c>
      <c r="AR43" s="25">
        <v>869793.64</v>
      </c>
      <c r="AS43" s="25">
        <v>896411.78</v>
      </c>
      <c r="AT43" s="25">
        <v>910360.86</v>
      </c>
      <c r="AU43" s="25">
        <v>841129.71</v>
      </c>
      <c r="AV43" s="25">
        <v>915996.1</v>
      </c>
      <c r="AW43" s="25">
        <v>869216.26</v>
      </c>
      <c r="AX43" s="25">
        <v>878944.27</v>
      </c>
      <c r="AY43" s="25" t="s">
        <v>64</v>
      </c>
      <c r="AZ43" s="25" t="s">
        <v>64</v>
      </c>
      <c r="BA43" s="25" t="s">
        <v>64</v>
      </c>
      <c r="BB43" s="25" t="s">
        <v>64</v>
      </c>
      <c r="BC43" s="25" t="s">
        <v>64</v>
      </c>
      <c r="BD43" s="25" t="s">
        <v>64</v>
      </c>
      <c r="BE43" s="25" t="s">
        <v>64</v>
      </c>
      <c r="BF43" s="25" t="s">
        <v>64</v>
      </c>
      <c r="BG43" s="25" t="s">
        <v>64</v>
      </c>
      <c r="BH43" s="25" t="s">
        <v>64</v>
      </c>
      <c r="BI43" s="25" t="s">
        <v>64</v>
      </c>
      <c r="BJ43" s="25" t="s">
        <v>64</v>
      </c>
    </row>
    <row r="44" spans="1:62" x14ac:dyDescent="0.3">
      <c r="A44" s="24" t="s">
        <v>42</v>
      </c>
      <c r="B44" s="24"/>
      <c r="C44" s="25">
        <v>3131253</v>
      </c>
      <c r="D44" s="25">
        <v>2972430.34</v>
      </c>
      <c r="E44" s="25">
        <v>3251235.71</v>
      </c>
      <c r="F44" s="25">
        <v>3113991.47</v>
      </c>
      <c r="G44" s="25">
        <v>3048534.09</v>
      </c>
      <c r="H44" s="25">
        <v>3186765.32</v>
      </c>
      <c r="I44" s="25">
        <v>3175432.1</v>
      </c>
      <c r="J44" s="25">
        <v>3182059.92</v>
      </c>
      <c r="K44" s="25">
        <v>3313436.59</v>
      </c>
      <c r="L44" s="25">
        <v>3261608.89</v>
      </c>
      <c r="M44" s="25">
        <v>3029042.05</v>
      </c>
      <c r="N44" s="25">
        <v>3254195.94</v>
      </c>
      <c r="O44" s="25">
        <v>3167360.32</v>
      </c>
      <c r="P44" s="25">
        <v>3042506.24</v>
      </c>
      <c r="Q44" s="25">
        <v>3527909.01</v>
      </c>
      <c r="R44" s="25">
        <v>3252845.98</v>
      </c>
      <c r="S44" s="25">
        <v>3133154.81</v>
      </c>
      <c r="T44" s="25">
        <v>3378065.79</v>
      </c>
      <c r="U44" s="25">
        <v>3444280.36</v>
      </c>
      <c r="V44" s="25">
        <v>3791730.83</v>
      </c>
      <c r="W44" s="25">
        <v>3566341.34</v>
      </c>
      <c r="X44" s="25">
        <v>3445564.45</v>
      </c>
      <c r="Y44" s="25">
        <v>3345264.66</v>
      </c>
      <c r="Z44" s="25">
        <v>3297323.43</v>
      </c>
      <c r="AA44" s="25">
        <v>3382999.12</v>
      </c>
      <c r="AB44" s="25">
        <v>3433033.04</v>
      </c>
      <c r="AC44" s="25">
        <v>3713224.7</v>
      </c>
      <c r="AD44" s="25">
        <v>3446520.28</v>
      </c>
      <c r="AE44" s="25">
        <v>3397578.28</v>
      </c>
      <c r="AF44" s="25">
        <v>3365705.42</v>
      </c>
      <c r="AG44" s="25">
        <v>3118649.34</v>
      </c>
      <c r="AH44" s="25">
        <v>3352323.04</v>
      </c>
      <c r="AI44" s="25">
        <v>3211638.7</v>
      </c>
      <c r="AJ44" s="25">
        <v>3195269.87</v>
      </c>
      <c r="AK44" s="25">
        <v>3233678.82</v>
      </c>
      <c r="AL44" s="25">
        <v>3242335.33</v>
      </c>
      <c r="AM44" s="25">
        <v>3407214.69</v>
      </c>
      <c r="AN44" s="25">
        <v>3253231.63</v>
      </c>
      <c r="AO44" s="25">
        <v>3386424.96</v>
      </c>
      <c r="AP44" s="25">
        <v>3223971.6</v>
      </c>
      <c r="AQ44" s="25">
        <v>3417419.71</v>
      </c>
      <c r="AR44" s="25">
        <v>3229371.49</v>
      </c>
      <c r="AS44" s="25">
        <v>3296125.05</v>
      </c>
      <c r="AT44" s="25">
        <v>3420373.76</v>
      </c>
      <c r="AU44" s="25">
        <v>3140740.11</v>
      </c>
      <c r="AV44" s="25">
        <v>3493074.6</v>
      </c>
      <c r="AW44" s="25">
        <v>3325330.29</v>
      </c>
      <c r="AX44" s="25">
        <v>3259171.76</v>
      </c>
      <c r="AY44" s="25" t="s">
        <v>64</v>
      </c>
      <c r="AZ44" s="25" t="s">
        <v>64</v>
      </c>
      <c r="BA44" s="25" t="s">
        <v>64</v>
      </c>
      <c r="BB44" s="25" t="s">
        <v>64</v>
      </c>
      <c r="BC44" s="25" t="s">
        <v>64</v>
      </c>
      <c r="BD44" s="25" t="s">
        <v>64</v>
      </c>
      <c r="BE44" s="25" t="s">
        <v>64</v>
      </c>
      <c r="BF44" s="25" t="s">
        <v>64</v>
      </c>
      <c r="BG44" s="25" t="s">
        <v>64</v>
      </c>
      <c r="BH44" s="25" t="s">
        <v>64</v>
      </c>
      <c r="BI44" s="25" t="s">
        <v>64</v>
      </c>
      <c r="BJ44" s="25" t="s">
        <v>64</v>
      </c>
    </row>
    <row r="45" spans="1:62" x14ac:dyDescent="0.3">
      <c r="A45" s="24" t="s">
        <v>43</v>
      </c>
      <c r="B45" s="24"/>
      <c r="C45" s="25" t="s">
        <v>64</v>
      </c>
      <c r="D45" s="25" t="s">
        <v>64</v>
      </c>
      <c r="E45" s="25" t="s">
        <v>64</v>
      </c>
      <c r="F45" s="25" t="s">
        <v>64</v>
      </c>
      <c r="G45" s="25" t="s">
        <v>64</v>
      </c>
      <c r="H45" s="25" t="s">
        <v>64</v>
      </c>
      <c r="I45" s="25" t="s">
        <v>64</v>
      </c>
      <c r="J45" s="25" t="s">
        <v>64</v>
      </c>
      <c r="K45" s="25" t="s">
        <v>64</v>
      </c>
      <c r="L45" s="25" t="s">
        <v>64</v>
      </c>
      <c r="M45" s="25" t="s">
        <v>64</v>
      </c>
      <c r="N45" s="25" t="s">
        <v>64</v>
      </c>
      <c r="O45" s="25" t="s">
        <v>64</v>
      </c>
      <c r="P45" s="25" t="s">
        <v>64</v>
      </c>
      <c r="Q45" s="25" t="s">
        <v>64</v>
      </c>
      <c r="R45" s="25" t="s">
        <v>64</v>
      </c>
      <c r="S45" s="25" t="s">
        <v>64</v>
      </c>
      <c r="T45" s="25" t="s">
        <v>64</v>
      </c>
      <c r="U45" s="25" t="s">
        <v>64</v>
      </c>
      <c r="V45" s="25" t="s">
        <v>64</v>
      </c>
      <c r="W45" s="25" t="s">
        <v>64</v>
      </c>
      <c r="X45" s="25" t="s">
        <v>64</v>
      </c>
      <c r="Y45" s="25" t="s">
        <v>64</v>
      </c>
      <c r="Z45" s="25" t="s">
        <v>64</v>
      </c>
      <c r="AA45" s="25">
        <v>9270113.6500000004</v>
      </c>
      <c r="AB45" s="25">
        <v>8604062.9900000002</v>
      </c>
      <c r="AC45" s="25">
        <v>9726253.7799999993</v>
      </c>
      <c r="AD45" s="25">
        <v>9045142.4399999995</v>
      </c>
      <c r="AE45" s="25">
        <v>9353790.5500000007</v>
      </c>
      <c r="AF45" s="25">
        <v>9316359.9700000007</v>
      </c>
      <c r="AG45" s="25">
        <v>9015521.7100000009</v>
      </c>
      <c r="AH45" s="25">
        <v>9521159.9900000002</v>
      </c>
      <c r="AI45" s="25">
        <v>8999922</v>
      </c>
      <c r="AJ45" s="25">
        <v>9032604.8699999992</v>
      </c>
      <c r="AK45" s="25">
        <v>9017552.8000000007</v>
      </c>
      <c r="AL45" s="25">
        <v>9171862.8200000003</v>
      </c>
      <c r="AM45" s="25">
        <v>9211946.9700000007</v>
      </c>
      <c r="AN45" s="25">
        <v>8778912.0299999993</v>
      </c>
      <c r="AO45" s="25">
        <v>9259742.4700000007</v>
      </c>
      <c r="AP45" s="25">
        <v>8965985.7799999993</v>
      </c>
      <c r="AQ45" s="25">
        <v>9448538.2899999991</v>
      </c>
      <c r="AR45" s="25">
        <v>9022267.6199999992</v>
      </c>
      <c r="AS45" s="25">
        <v>9302197.4900000002</v>
      </c>
      <c r="AT45" s="25">
        <v>9464919.6400000006</v>
      </c>
      <c r="AU45" s="25">
        <v>8746945.9299999997</v>
      </c>
      <c r="AV45" s="25">
        <v>9512840.3499999996</v>
      </c>
      <c r="AW45" s="25">
        <v>9049069.8300000001</v>
      </c>
      <c r="AX45" s="25">
        <v>9130488.3000000007</v>
      </c>
      <c r="AY45" s="25" t="s">
        <v>64</v>
      </c>
      <c r="AZ45" s="25" t="s">
        <v>64</v>
      </c>
      <c r="BA45" s="25" t="s">
        <v>64</v>
      </c>
      <c r="BB45" s="25" t="s">
        <v>64</v>
      </c>
      <c r="BC45" s="25" t="s">
        <v>64</v>
      </c>
      <c r="BD45" s="25" t="s">
        <v>64</v>
      </c>
      <c r="BE45" s="25" t="s">
        <v>64</v>
      </c>
      <c r="BF45" s="25" t="s">
        <v>64</v>
      </c>
      <c r="BG45" s="25" t="s">
        <v>64</v>
      </c>
      <c r="BH45" s="25" t="s">
        <v>64</v>
      </c>
      <c r="BI45" s="25" t="s">
        <v>64</v>
      </c>
      <c r="BJ45" s="25" t="s">
        <v>64</v>
      </c>
    </row>
    <row r="46" spans="1:62" x14ac:dyDescent="0.3">
      <c r="A46" s="24" t="s">
        <v>44</v>
      </c>
      <c r="B46" s="24"/>
      <c r="C46" s="26">
        <v>6.8206000000000003E-2</v>
      </c>
      <c r="D46" s="26">
        <v>6.7809999999999995E-2</v>
      </c>
      <c r="E46" s="26">
        <v>6.8687999999999999E-2</v>
      </c>
      <c r="F46" s="26">
        <v>6.9232000000000002E-2</v>
      </c>
      <c r="G46" s="26">
        <v>6.9644999999999999E-2</v>
      </c>
      <c r="H46" s="26">
        <v>6.9769999999999999E-2</v>
      </c>
      <c r="I46" s="26">
        <v>7.0527000000000006E-2</v>
      </c>
      <c r="J46" s="26">
        <v>6.7515000000000006E-2</v>
      </c>
      <c r="K46" s="26">
        <v>6.5536999999999998E-2</v>
      </c>
      <c r="L46" s="26">
        <v>6.8201999999999999E-2</v>
      </c>
      <c r="M46" s="26">
        <v>7.0683999999999997E-2</v>
      </c>
      <c r="N46" s="26">
        <v>7.1608000000000005E-2</v>
      </c>
      <c r="O46" s="26">
        <v>7.1848999999999996E-2</v>
      </c>
      <c r="P46" s="26">
        <v>7.0772000000000002E-2</v>
      </c>
      <c r="Q46" s="26">
        <v>7.1337999999999999E-2</v>
      </c>
      <c r="R46" s="26">
        <v>7.1627999999999997E-2</v>
      </c>
      <c r="S46" s="26">
        <v>7.1403999999999995E-2</v>
      </c>
      <c r="T46" s="26">
        <v>7.1413000000000004E-2</v>
      </c>
      <c r="U46" s="26">
        <v>6.8380999999999997E-2</v>
      </c>
      <c r="V46" s="26">
        <v>6.2667E-2</v>
      </c>
      <c r="W46" s="26">
        <v>6.5537999999999999E-2</v>
      </c>
      <c r="X46" s="26">
        <v>6.8574999999999997E-2</v>
      </c>
      <c r="Y46" s="26">
        <v>7.2003999999999999E-2</v>
      </c>
      <c r="Z46" s="26">
        <v>7.5804999999999997E-2</v>
      </c>
      <c r="AA46" s="26">
        <v>7.4564000000000005E-2</v>
      </c>
      <c r="AB46" s="26">
        <v>6.8510000000000001E-2</v>
      </c>
      <c r="AC46" s="26">
        <v>7.3936000000000002E-2</v>
      </c>
      <c r="AD46" s="26">
        <v>7.3469999999999994E-2</v>
      </c>
      <c r="AE46" s="26">
        <v>7.6485999999999998E-2</v>
      </c>
      <c r="AF46" s="26">
        <v>7.9439999999999997E-2</v>
      </c>
      <c r="AG46" s="26">
        <v>8.1719E-2</v>
      </c>
      <c r="AH46" s="26">
        <v>8.1987000000000004E-2</v>
      </c>
      <c r="AI46" s="26">
        <v>8.3012000000000002E-2</v>
      </c>
      <c r="AJ46" s="26">
        <v>8.5601999999999998E-2</v>
      </c>
      <c r="AK46" s="26">
        <v>8.8345999999999994E-2</v>
      </c>
      <c r="AL46" s="26">
        <v>9.0398999999999993E-2</v>
      </c>
      <c r="AM46" s="26">
        <v>9.1828999999999994E-2</v>
      </c>
      <c r="AN46" s="26">
        <v>9.1562000000000004E-2</v>
      </c>
      <c r="AO46" s="26">
        <v>9.2200000000000004E-2</v>
      </c>
      <c r="AP46" s="26">
        <v>9.1855999999999993E-2</v>
      </c>
      <c r="AQ46" s="26">
        <v>9.1175000000000006E-2</v>
      </c>
      <c r="AR46" s="26">
        <v>9.0953999999999993E-2</v>
      </c>
      <c r="AS46" s="26">
        <v>9.0972999999999998E-2</v>
      </c>
      <c r="AT46" s="26">
        <v>9.0134000000000006E-2</v>
      </c>
      <c r="AU46" s="26">
        <v>8.9426000000000005E-2</v>
      </c>
      <c r="AV46" s="26">
        <v>9.0149000000000007E-2</v>
      </c>
      <c r="AW46" s="26">
        <v>9.0164999999999995E-2</v>
      </c>
      <c r="AX46" s="26">
        <v>9.0262999999999996E-2</v>
      </c>
      <c r="AY46" s="26" t="s">
        <v>64</v>
      </c>
      <c r="AZ46" s="26" t="s">
        <v>64</v>
      </c>
      <c r="BA46" s="26" t="s">
        <v>64</v>
      </c>
      <c r="BB46" s="26" t="s">
        <v>64</v>
      </c>
      <c r="BC46" s="26" t="s">
        <v>64</v>
      </c>
      <c r="BD46" s="26" t="s">
        <v>64</v>
      </c>
      <c r="BE46" s="26" t="s">
        <v>64</v>
      </c>
      <c r="BF46" s="26" t="s">
        <v>64</v>
      </c>
      <c r="BG46" s="26" t="s">
        <v>64</v>
      </c>
      <c r="BH46" s="26" t="s">
        <v>64</v>
      </c>
      <c r="BI46" s="26" t="s">
        <v>64</v>
      </c>
      <c r="BJ46" s="26" t="s">
        <v>64</v>
      </c>
    </row>
    <row r="47" spans="1:62" x14ac:dyDescent="0.3">
      <c r="A47" s="24" t="s">
        <v>45</v>
      </c>
      <c r="B47" s="24"/>
      <c r="C47" s="26" t="s">
        <v>64</v>
      </c>
      <c r="D47" s="26" t="s">
        <v>64</v>
      </c>
      <c r="E47" s="26" t="s">
        <v>64</v>
      </c>
      <c r="F47" s="26" t="s">
        <v>64</v>
      </c>
      <c r="G47" s="26" t="s">
        <v>64</v>
      </c>
      <c r="H47" s="26" t="s">
        <v>64</v>
      </c>
      <c r="I47" s="26" t="s">
        <v>64</v>
      </c>
      <c r="J47" s="26" t="s">
        <v>64</v>
      </c>
      <c r="K47" s="26" t="s">
        <v>64</v>
      </c>
      <c r="L47" s="26" t="s">
        <v>64</v>
      </c>
      <c r="M47" s="26" t="s">
        <v>64</v>
      </c>
      <c r="N47" s="26" t="s">
        <v>64</v>
      </c>
      <c r="O47" s="26" t="s">
        <v>64</v>
      </c>
      <c r="P47" s="26" t="s">
        <v>64</v>
      </c>
      <c r="Q47" s="26" t="s">
        <v>64</v>
      </c>
      <c r="R47" s="26" t="s">
        <v>64</v>
      </c>
      <c r="S47" s="26" t="s">
        <v>64</v>
      </c>
      <c r="T47" s="26" t="s">
        <v>64</v>
      </c>
      <c r="U47" s="26" t="s">
        <v>64</v>
      </c>
      <c r="V47" s="26" t="s">
        <v>64</v>
      </c>
      <c r="W47" s="26" t="s">
        <v>64</v>
      </c>
      <c r="X47" s="26" t="s">
        <v>64</v>
      </c>
      <c r="Y47" s="26" t="s">
        <v>64</v>
      </c>
      <c r="Z47" s="26" t="s">
        <v>64</v>
      </c>
      <c r="AA47" s="26">
        <v>7.9950999999999994E-2</v>
      </c>
      <c r="AB47" s="26">
        <v>7.9130000000000006E-2</v>
      </c>
      <c r="AC47" s="26">
        <v>8.0350000000000005E-2</v>
      </c>
      <c r="AD47" s="26">
        <v>8.1742999999999996E-2</v>
      </c>
      <c r="AE47" s="26">
        <v>8.2417000000000004E-2</v>
      </c>
      <c r="AF47" s="26">
        <v>8.3350999999999995E-2</v>
      </c>
      <c r="AG47" s="26">
        <v>8.4268999999999997E-2</v>
      </c>
      <c r="AH47" s="26">
        <v>8.5026000000000004E-2</v>
      </c>
      <c r="AI47" s="26">
        <v>8.6312E-2</v>
      </c>
      <c r="AJ47" s="26">
        <v>8.8442999999999994E-2</v>
      </c>
      <c r="AK47" s="26">
        <v>9.0515999999999999E-2</v>
      </c>
      <c r="AL47" s="26">
        <v>9.2242000000000005E-2</v>
      </c>
      <c r="AM47" s="26">
        <v>9.3786999999999995E-2</v>
      </c>
      <c r="AN47" s="26">
        <v>9.4505000000000006E-2</v>
      </c>
      <c r="AO47" s="26">
        <v>9.5625000000000002E-2</v>
      </c>
      <c r="AP47" s="26">
        <v>9.6138000000000001E-2</v>
      </c>
      <c r="AQ47" s="26">
        <v>9.6381999999999995E-2</v>
      </c>
      <c r="AR47" s="26">
        <v>9.6405000000000005E-2</v>
      </c>
      <c r="AS47" s="26">
        <v>9.6365999999999993E-2</v>
      </c>
      <c r="AT47" s="26">
        <v>9.6183000000000005E-2</v>
      </c>
      <c r="AU47" s="26">
        <v>9.6162999999999998E-2</v>
      </c>
      <c r="AV47" s="26">
        <v>9.6290000000000001E-2</v>
      </c>
      <c r="AW47" s="26">
        <v>9.6056000000000002E-2</v>
      </c>
      <c r="AX47" s="26">
        <v>9.6265000000000003E-2</v>
      </c>
      <c r="AY47" s="26" t="s">
        <v>64</v>
      </c>
      <c r="AZ47" s="26" t="s">
        <v>64</v>
      </c>
      <c r="BA47" s="26" t="s">
        <v>64</v>
      </c>
      <c r="BB47" s="26" t="s">
        <v>64</v>
      </c>
      <c r="BC47" s="26" t="s">
        <v>64</v>
      </c>
      <c r="BD47" s="26" t="s">
        <v>64</v>
      </c>
      <c r="BE47" s="26" t="s">
        <v>64</v>
      </c>
      <c r="BF47" s="26" t="s">
        <v>64</v>
      </c>
      <c r="BG47" s="26" t="s">
        <v>64</v>
      </c>
      <c r="BH47" s="26" t="s">
        <v>64</v>
      </c>
      <c r="BI47" s="26" t="s">
        <v>64</v>
      </c>
      <c r="BJ47" s="26" t="s">
        <v>64</v>
      </c>
    </row>
    <row r="48" spans="1:62" x14ac:dyDescent="0.3">
      <c r="A48" s="24" t="s">
        <v>47</v>
      </c>
      <c r="B48" s="24"/>
      <c r="C48" s="25">
        <v>8593000</v>
      </c>
      <c r="D48" s="25">
        <v>11466000</v>
      </c>
      <c r="E48" s="25">
        <v>14224000</v>
      </c>
      <c r="F48" s="25">
        <v>7006000</v>
      </c>
      <c r="G48" s="25">
        <v>13045000</v>
      </c>
      <c r="H48" s="25">
        <v>14641000</v>
      </c>
      <c r="I48" s="25">
        <v>11033000</v>
      </c>
      <c r="J48" s="25">
        <v>9439000</v>
      </c>
      <c r="K48" s="25">
        <v>14629000</v>
      </c>
      <c r="L48" s="25">
        <v>11465000</v>
      </c>
      <c r="M48" s="25">
        <v>13800000</v>
      </c>
      <c r="N48" s="25">
        <v>19394000</v>
      </c>
      <c r="O48" s="25">
        <v>3406365.23</v>
      </c>
      <c r="P48" s="25">
        <v>9114699.25</v>
      </c>
      <c r="Q48" s="25">
        <v>14886554.73</v>
      </c>
      <c r="R48" s="25">
        <v>836784.36</v>
      </c>
      <c r="S48" s="25">
        <v>8962548.6199999992</v>
      </c>
      <c r="T48" s="25">
        <v>15905245.77</v>
      </c>
      <c r="U48" s="25">
        <v>13848902.109999999</v>
      </c>
      <c r="V48" s="25">
        <v>12818174.43</v>
      </c>
      <c r="W48" s="25">
        <v>16445268.07</v>
      </c>
      <c r="X48" s="25">
        <v>8877069.8300000001</v>
      </c>
      <c r="Y48" s="25">
        <v>10525586.26</v>
      </c>
      <c r="Z48" s="25">
        <v>14988697.51</v>
      </c>
      <c r="AA48" s="25">
        <v>9262961</v>
      </c>
      <c r="AB48" s="25">
        <v>10657935</v>
      </c>
      <c r="AC48" s="25">
        <v>13380221</v>
      </c>
      <c r="AD48" s="25">
        <v>10468067</v>
      </c>
      <c r="AE48" s="25">
        <v>7322954</v>
      </c>
      <c r="AF48" s="25">
        <v>10907395</v>
      </c>
      <c r="AG48" s="25">
        <v>7746423</v>
      </c>
      <c r="AH48" s="25">
        <v>9380197</v>
      </c>
      <c r="AI48" s="25">
        <v>16432077</v>
      </c>
      <c r="AJ48" s="25">
        <v>10007143</v>
      </c>
      <c r="AK48" s="25">
        <v>10440047</v>
      </c>
      <c r="AL48" s="25">
        <v>17977004</v>
      </c>
      <c r="AM48" s="25">
        <v>8243678</v>
      </c>
      <c r="AN48" s="25">
        <v>13268771</v>
      </c>
      <c r="AO48" s="25">
        <v>16715620</v>
      </c>
      <c r="AP48" s="25">
        <v>14068640</v>
      </c>
      <c r="AQ48" s="25">
        <v>8148332</v>
      </c>
      <c r="AR48" s="25">
        <v>8489215</v>
      </c>
      <c r="AS48" s="25">
        <v>8154338</v>
      </c>
      <c r="AT48" s="25">
        <v>7745866</v>
      </c>
      <c r="AU48" s="25">
        <v>12294205</v>
      </c>
      <c r="AV48" s="25">
        <v>7355257</v>
      </c>
      <c r="AW48" s="25">
        <v>9708504</v>
      </c>
      <c r="AX48" s="25">
        <v>16727253</v>
      </c>
      <c r="AY48" s="25">
        <v>5392648</v>
      </c>
      <c r="AZ48" s="25">
        <v>12232207</v>
      </c>
      <c r="BA48" s="25">
        <v>14712575</v>
      </c>
      <c r="BB48" s="25">
        <v>7804968</v>
      </c>
      <c r="BC48" s="25">
        <v>11158933</v>
      </c>
      <c r="BD48" s="25">
        <v>16904453</v>
      </c>
      <c r="BE48" s="25">
        <v>7494654</v>
      </c>
      <c r="BF48" s="25">
        <v>9880635</v>
      </c>
      <c r="BG48" s="25">
        <v>11755225</v>
      </c>
      <c r="BH48" s="25">
        <v>6454266</v>
      </c>
      <c r="BI48" s="25">
        <v>9650576</v>
      </c>
      <c r="BJ48" s="25">
        <v>13458856</v>
      </c>
    </row>
    <row r="49" spans="1:62" x14ac:dyDescent="0.3">
      <c r="A49" s="24" t="s">
        <v>48</v>
      </c>
      <c r="B49" s="27"/>
      <c r="C49" s="25">
        <v>318308</v>
      </c>
      <c r="D49" s="25">
        <v>298331</v>
      </c>
      <c r="E49" s="25">
        <v>327653</v>
      </c>
      <c r="F49" s="25">
        <v>313336</v>
      </c>
      <c r="G49" s="25">
        <v>303287</v>
      </c>
      <c r="H49" s="25">
        <v>319490</v>
      </c>
      <c r="I49" s="25">
        <v>320761</v>
      </c>
      <c r="J49" s="25">
        <v>307343</v>
      </c>
      <c r="K49" s="25">
        <v>309597</v>
      </c>
      <c r="L49" s="25">
        <v>315467</v>
      </c>
      <c r="M49" s="25">
        <v>301488</v>
      </c>
      <c r="N49" s="25">
        <v>333118</v>
      </c>
      <c r="O49" s="25">
        <v>335141</v>
      </c>
      <c r="P49" s="25">
        <v>317239</v>
      </c>
      <c r="Q49" s="25">
        <v>366047</v>
      </c>
      <c r="R49" s="25">
        <v>339675</v>
      </c>
      <c r="S49" s="25">
        <v>323038</v>
      </c>
      <c r="T49" s="25">
        <v>348733</v>
      </c>
      <c r="U49" s="25">
        <v>339975</v>
      </c>
      <c r="V49" s="25">
        <v>341926</v>
      </c>
      <c r="W49" s="25">
        <v>339123</v>
      </c>
      <c r="X49" s="25">
        <v>341827</v>
      </c>
      <c r="Y49" s="25">
        <v>347328</v>
      </c>
      <c r="Z49" s="25">
        <v>359301</v>
      </c>
      <c r="AA49" s="25">
        <v>376189</v>
      </c>
      <c r="AB49" s="25">
        <v>353056</v>
      </c>
      <c r="AC49" s="25">
        <v>407551</v>
      </c>
      <c r="AD49" s="25">
        <v>369053</v>
      </c>
      <c r="AE49" s="25">
        <v>373708</v>
      </c>
      <c r="AF49" s="25">
        <v>385654</v>
      </c>
      <c r="AG49" s="25">
        <v>364762</v>
      </c>
      <c r="AH49" s="25">
        <v>396881</v>
      </c>
      <c r="AI49" s="25">
        <v>383669</v>
      </c>
      <c r="AJ49" s="25">
        <v>390267</v>
      </c>
      <c r="AK49" s="25">
        <v>407186</v>
      </c>
      <c r="AL49" s="25">
        <v>423300</v>
      </c>
      <c r="AM49" s="25">
        <v>447376</v>
      </c>
      <c r="AN49" s="25">
        <v>434906</v>
      </c>
      <c r="AO49" s="25">
        <v>452731</v>
      </c>
      <c r="AP49" s="25">
        <v>423089</v>
      </c>
      <c r="AQ49" s="25">
        <v>433700</v>
      </c>
      <c r="AR49" s="25">
        <v>411823</v>
      </c>
      <c r="AS49" s="25">
        <v>411824</v>
      </c>
      <c r="AT49" s="25">
        <v>426485</v>
      </c>
      <c r="AU49" s="25">
        <v>385701</v>
      </c>
      <c r="AV49" s="25">
        <v>428899</v>
      </c>
      <c r="AW49" s="25">
        <v>404818</v>
      </c>
      <c r="AX49" s="25">
        <v>398701</v>
      </c>
      <c r="AY49" s="25">
        <v>0</v>
      </c>
      <c r="AZ49" s="25">
        <v>0</v>
      </c>
      <c r="BA49" s="25">
        <v>0</v>
      </c>
      <c r="BB49" s="25">
        <v>0</v>
      </c>
      <c r="BC49" s="25">
        <v>0</v>
      </c>
      <c r="BD49" s="25">
        <v>0</v>
      </c>
      <c r="BE49" s="25">
        <v>0</v>
      </c>
      <c r="BF49" s="25">
        <v>0</v>
      </c>
      <c r="BG49" s="25">
        <v>0</v>
      </c>
      <c r="BH49" s="25">
        <v>0</v>
      </c>
      <c r="BI49" s="25">
        <v>0</v>
      </c>
      <c r="BJ49" s="25">
        <v>0</v>
      </c>
    </row>
    <row r="50" spans="1:62" x14ac:dyDescent="0.3">
      <c r="A50" s="24" t="s">
        <v>49</v>
      </c>
      <c r="B50" s="27"/>
      <c r="C50" s="25">
        <v>874204</v>
      </c>
      <c r="D50" s="25">
        <v>808055</v>
      </c>
      <c r="E50" s="25">
        <v>907144</v>
      </c>
      <c r="F50" s="25">
        <v>893012</v>
      </c>
      <c r="G50" s="25">
        <v>892446</v>
      </c>
      <c r="H50" s="25">
        <v>929177</v>
      </c>
      <c r="I50" s="25">
        <v>942381</v>
      </c>
      <c r="J50" s="25">
        <v>925823</v>
      </c>
      <c r="K50" s="25">
        <v>924183</v>
      </c>
      <c r="L50" s="25">
        <v>939539</v>
      </c>
      <c r="M50" s="25">
        <v>902994</v>
      </c>
      <c r="N50" s="25">
        <v>996544</v>
      </c>
      <c r="O50" s="25">
        <v>947105</v>
      </c>
      <c r="P50" s="25">
        <v>882574</v>
      </c>
      <c r="Q50" s="25">
        <v>1019390</v>
      </c>
      <c r="R50" s="25">
        <v>976401</v>
      </c>
      <c r="S50" s="25">
        <v>965132</v>
      </c>
      <c r="T50" s="25">
        <v>1032468</v>
      </c>
      <c r="U50" s="25">
        <v>1013648</v>
      </c>
      <c r="V50" s="25">
        <v>1021550</v>
      </c>
      <c r="W50" s="25">
        <v>1004868</v>
      </c>
      <c r="X50" s="25">
        <v>1011256</v>
      </c>
      <c r="Y50" s="25">
        <v>1024053</v>
      </c>
      <c r="Z50" s="25">
        <v>1062298</v>
      </c>
      <c r="AA50" s="25">
        <v>1065780</v>
      </c>
      <c r="AB50" s="25">
        <v>980731</v>
      </c>
      <c r="AC50" s="25">
        <v>1122440</v>
      </c>
      <c r="AD50" s="25">
        <v>1048611</v>
      </c>
      <c r="AE50" s="25">
        <v>1087260</v>
      </c>
      <c r="AF50" s="25">
        <v>1110167</v>
      </c>
      <c r="AG50" s="25">
        <v>1072597</v>
      </c>
      <c r="AH50" s="25">
        <v>1150916</v>
      </c>
      <c r="AI50" s="25">
        <v>1095770</v>
      </c>
      <c r="AJ50" s="25">
        <v>1117023</v>
      </c>
      <c r="AK50" s="25">
        <v>1143330</v>
      </c>
      <c r="AL50" s="25">
        <v>1193504</v>
      </c>
      <c r="AM50" s="25">
        <v>1204563</v>
      </c>
      <c r="AN50" s="25">
        <v>1166893</v>
      </c>
      <c r="AO50" s="25">
        <v>1238085</v>
      </c>
      <c r="AP50" s="25">
        <v>1201681</v>
      </c>
      <c r="AQ50" s="25">
        <v>1248325</v>
      </c>
      <c r="AR50" s="25">
        <v>1199293</v>
      </c>
      <c r="AS50" s="25">
        <v>1223788</v>
      </c>
      <c r="AT50" s="25">
        <v>1246977</v>
      </c>
      <c r="AU50" s="25">
        <v>1142793</v>
      </c>
      <c r="AV50" s="25">
        <v>1240460</v>
      </c>
      <c r="AW50" s="25">
        <v>1169233</v>
      </c>
      <c r="AX50" s="25">
        <v>1177274</v>
      </c>
      <c r="AY50" s="25">
        <v>0</v>
      </c>
      <c r="AZ50" s="25">
        <v>0</v>
      </c>
      <c r="BA50" s="25">
        <v>0</v>
      </c>
      <c r="BB50" s="25">
        <v>0</v>
      </c>
      <c r="BC50" s="25">
        <v>0</v>
      </c>
      <c r="BD50" s="25">
        <v>0</v>
      </c>
      <c r="BE50" s="25">
        <v>0</v>
      </c>
      <c r="BF50" s="25">
        <v>0</v>
      </c>
      <c r="BG50" s="25">
        <v>0</v>
      </c>
      <c r="BH50" s="25">
        <v>0</v>
      </c>
      <c r="BI50" s="25">
        <v>0</v>
      </c>
      <c r="BJ50" s="25">
        <v>0</v>
      </c>
    </row>
    <row r="51" spans="1:62" x14ac:dyDescent="0.3">
      <c r="A51" s="17" t="s">
        <v>50</v>
      </c>
      <c r="B51" s="17"/>
      <c r="C51" s="18">
        <v>1</v>
      </c>
      <c r="D51" s="18">
        <v>1</v>
      </c>
      <c r="E51" s="18">
        <v>1</v>
      </c>
      <c r="F51" s="18">
        <v>1</v>
      </c>
      <c r="G51" s="18">
        <v>1</v>
      </c>
      <c r="H51" s="18">
        <v>1</v>
      </c>
      <c r="I51" s="18">
        <v>1</v>
      </c>
      <c r="J51" s="18">
        <v>1</v>
      </c>
      <c r="K51" s="18">
        <v>1</v>
      </c>
      <c r="L51" s="18">
        <v>1</v>
      </c>
      <c r="M51" s="18">
        <v>1</v>
      </c>
      <c r="N51" s="18">
        <v>1</v>
      </c>
      <c r="O51" s="18">
        <v>1</v>
      </c>
      <c r="P51" s="18">
        <v>1</v>
      </c>
      <c r="Q51" s="18">
        <v>1</v>
      </c>
      <c r="R51" s="18">
        <v>1</v>
      </c>
      <c r="S51" s="18">
        <v>1</v>
      </c>
      <c r="T51" s="18">
        <v>1</v>
      </c>
      <c r="U51" s="18">
        <v>1</v>
      </c>
      <c r="V51" s="18">
        <v>1</v>
      </c>
      <c r="W51" s="18">
        <v>1</v>
      </c>
      <c r="X51" s="18">
        <v>1</v>
      </c>
      <c r="Y51" s="18">
        <v>1</v>
      </c>
      <c r="Z51" s="18">
        <v>1</v>
      </c>
      <c r="AA51" s="18">
        <v>0</v>
      </c>
      <c r="AB51" s="18">
        <v>0</v>
      </c>
      <c r="AC51" s="18">
        <v>0</v>
      </c>
      <c r="AD51" s="18">
        <v>0</v>
      </c>
      <c r="AE51" s="18">
        <v>0</v>
      </c>
      <c r="AF51" s="18">
        <v>0</v>
      </c>
      <c r="AG51" s="18">
        <v>0</v>
      </c>
      <c r="AH51" s="18">
        <v>0</v>
      </c>
      <c r="AI51" s="18">
        <v>0</v>
      </c>
      <c r="AJ51" s="18">
        <v>0</v>
      </c>
      <c r="AK51" s="18">
        <v>0</v>
      </c>
      <c r="AL51" s="18">
        <v>0</v>
      </c>
      <c r="AM51" s="18">
        <v>0</v>
      </c>
      <c r="AN51" s="18">
        <v>0</v>
      </c>
      <c r="AO51" s="18">
        <v>0</v>
      </c>
      <c r="AP51" s="18">
        <v>0</v>
      </c>
      <c r="AQ51" s="18">
        <v>0</v>
      </c>
      <c r="AR51" s="18">
        <v>0</v>
      </c>
      <c r="AS51" s="18">
        <v>0</v>
      </c>
      <c r="AT51" s="18">
        <v>0</v>
      </c>
      <c r="AU51" s="18">
        <v>0</v>
      </c>
      <c r="AV51" s="18">
        <v>0</v>
      </c>
      <c r="AW51" s="18">
        <v>0</v>
      </c>
      <c r="AX51" s="18">
        <v>0</v>
      </c>
      <c r="AY51" s="18">
        <v>0</v>
      </c>
      <c r="AZ51" s="18">
        <v>0</v>
      </c>
      <c r="BA51" s="18">
        <v>0</v>
      </c>
      <c r="BB51" s="18">
        <v>0</v>
      </c>
      <c r="BC51" s="18">
        <v>0</v>
      </c>
      <c r="BD51" s="18">
        <v>0</v>
      </c>
      <c r="BE51" s="18">
        <v>0</v>
      </c>
      <c r="BF51" s="18">
        <v>0</v>
      </c>
      <c r="BG51" s="18">
        <v>0</v>
      </c>
      <c r="BH51" s="18">
        <v>0</v>
      </c>
      <c r="BI51" s="18">
        <v>0</v>
      </c>
      <c r="BJ51" s="18">
        <v>0</v>
      </c>
    </row>
  </sheetData>
  <sortState ref="A10:BJ35">
    <sortCondition descending="1" ref="B10:B35"/>
    <sortCondition ref="A10:A35"/>
  </sortState>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
  <sheetViews>
    <sheetView topLeftCell="A19" workbookViewId="0">
      <selection activeCell="J12" sqref="J12"/>
    </sheetView>
  </sheetViews>
  <sheetFormatPr defaultRowHeight="14.4" x14ac:dyDescent="0.3"/>
  <cols>
    <col min="1" max="1" width="33.109375" customWidth="1"/>
    <col min="11" max="11" width="10.109375" customWidth="1"/>
    <col min="12" max="12" width="9.44140625" customWidth="1"/>
    <col min="13" max="13" width="10" customWidth="1"/>
    <col min="15" max="15" width="10.109375" customWidth="1"/>
    <col min="16" max="16" width="9.44140625" customWidth="1"/>
    <col min="17" max="19" width="9.77734375" customWidth="1"/>
    <col min="20" max="20" width="9.6640625" customWidth="1"/>
    <col min="22" max="22" width="10.33203125" customWidth="1"/>
    <col min="23" max="23" width="10.109375" customWidth="1"/>
  </cols>
  <sheetData>
    <row r="1" spans="1:23" ht="27.6" x14ac:dyDescent="0.3">
      <c r="A1" s="21" t="s">
        <v>0</v>
      </c>
      <c r="B1" s="21" t="s">
        <v>114</v>
      </c>
      <c r="C1" s="21" t="s">
        <v>115</v>
      </c>
      <c r="D1" s="21" t="s">
        <v>116</v>
      </c>
      <c r="E1" s="21" t="s">
        <v>117</v>
      </c>
      <c r="F1" s="21" t="s">
        <v>118</v>
      </c>
      <c r="G1" s="21" t="s">
        <v>119</v>
      </c>
      <c r="H1" s="21" t="s">
        <v>120</v>
      </c>
      <c r="I1" s="21" t="s">
        <v>121</v>
      </c>
      <c r="J1" s="21" t="s">
        <v>122</v>
      </c>
      <c r="K1" s="21" t="s">
        <v>123</v>
      </c>
      <c r="L1" s="21" t="s">
        <v>124</v>
      </c>
      <c r="M1" s="21" t="s">
        <v>125</v>
      </c>
      <c r="N1" s="21" t="s">
        <v>126</v>
      </c>
      <c r="O1" s="21" t="s">
        <v>127</v>
      </c>
      <c r="P1" s="21" t="s">
        <v>128</v>
      </c>
      <c r="Q1" s="21" t="s">
        <v>129</v>
      </c>
      <c r="R1" s="21" t="s">
        <v>130</v>
      </c>
      <c r="S1" s="21" t="s">
        <v>131</v>
      </c>
      <c r="T1" s="21" t="s">
        <v>132</v>
      </c>
      <c r="U1" s="21" t="s">
        <v>133</v>
      </c>
      <c r="V1" s="21" t="s">
        <v>134</v>
      </c>
      <c r="W1" s="42" t="s">
        <v>149</v>
      </c>
    </row>
    <row r="2" spans="1:23" x14ac:dyDescent="0.3">
      <c r="A2" s="22" t="s">
        <v>11</v>
      </c>
      <c r="B2" s="22" t="s">
        <v>112</v>
      </c>
      <c r="C2" s="29">
        <f>SUM(Month!C10:E10)</f>
        <v>0</v>
      </c>
      <c r="D2" s="29">
        <f>SUM(Month!F10:H10)</f>
        <v>0</v>
      </c>
      <c r="E2" s="29">
        <f>SUM(Month!I10:K10)</f>
        <v>0</v>
      </c>
      <c r="F2" s="29">
        <f>SUM(Month!L10:N10)</f>
        <v>0</v>
      </c>
      <c r="G2" s="29">
        <f>SUM(Month!O10:Q10)</f>
        <v>0</v>
      </c>
      <c r="H2" s="29">
        <f>SUM(Month!R10:T10)</f>
        <v>0</v>
      </c>
      <c r="I2" s="29">
        <f>SUM(Month!U10:W10)</f>
        <v>0</v>
      </c>
      <c r="J2" s="29">
        <f>SUM(Month!X10:Z10)</f>
        <v>0</v>
      </c>
      <c r="K2" s="29">
        <f>SUM(Month!AA10:AC10)</f>
        <v>1352126</v>
      </c>
      <c r="L2" s="29">
        <f>SUM(Month!AD10:AF10)</f>
        <v>1824420</v>
      </c>
      <c r="M2" s="29">
        <f>SUM(Month!AG10:AI10)</f>
        <v>1386967</v>
      </c>
      <c r="N2" s="29">
        <f>SUM(Month!AJ10:AL10)</f>
        <v>2114610</v>
      </c>
      <c r="O2" s="29">
        <f>SUM(Month!AM10:AO10)</f>
        <v>1485207</v>
      </c>
      <c r="P2" s="29">
        <f>SUM(Month!AP10:AR10)</f>
        <v>1547690</v>
      </c>
      <c r="Q2" s="29">
        <f>SUM(Month!AS10:AU10)</f>
        <v>564830</v>
      </c>
      <c r="R2" s="29">
        <f>SUM(Month!AV10:AX10)</f>
        <v>1501416</v>
      </c>
      <c r="S2" s="29">
        <f>SUM(Month!AY10:BA10)</f>
        <v>1432928</v>
      </c>
      <c r="T2" s="29">
        <f>SUM(Month!BB10:BD10)</f>
        <v>1070000</v>
      </c>
      <c r="U2" s="29">
        <f>SUM(Month!BE10:BG10)</f>
        <v>1200000</v>
      </c>
      <c r="V2" s="29">
        <f>SUM(Month!BH10:BJ10)</f>
        <v>1409000</v>
      </c>
      <c r="W2" s="56">
        <f>AVERAGE(K2:R2)</f>
        <v>1472158.25</v>
      </c>
    </row>
    <row r="3" spans="1:23" x14ac:dyDescent="0.3">
      <c r="A3" s="22" t="s">
        <v>12</v>
      </c>
      <c r="B3" s="22" t="s">
        <v>112</v>
      </c>
      <c r="C3" s="29">
        <f>SUM(Month!C11:E11)</f>
        <v>0</v>
      </c>
      <c r="D3" s="29">
        <f>SUM(Month!F11:H11)</f>
        <v>0</v>
      </c>
      <c r="E3" s="29">
        <f>SUM(Month!I11:K11)</f>
        <v>0</v>
      </c>
      <c r="F3" s="29">
        <f>SUM(Month!L11:N11)</f>
        <v>0</v>
      </c>
      <c r="G3" s="29">
        <f>SUM(Month!O11:Q11)</f>
        <v>0</v>
      </c>
      <c r="H3" s="29">
        <f>SUM(Month!R11:T11)</f>
        <v>0</v>
      </c>
      <c r="I3" s="29">
        <f>SUM(Month!U11:W11)</f>
        <v>0</v>
      </c>
      <c r="J3" s="29">
        <f>SUM(Month!X11:Z11)</f>
        <v>0</v>
      </c>
      <c r="K3" s="29">
        <f>SUM(Month!AA11:AC11)</f>
        <v>6409653</v>
      </c>
      <c r="L3" s="29">
        <f>SUM(Month!AD11:AF11)</f>
        <v>7261752</v>
      </c>
      <c r="M3" s="29">
        <f>SUM(Month!AG11:AI11)</f>
        <v>9543371</v>
      </c>
      <c r="N3" s="29">
        <f>SUM(Month!AJ11:AL11)</f>
        <v>8509159</v>
      </c>
      <c r="O3" s="29">
        <f>SUM(Month!AM11:AO11)</f>
        <v>7509116</v>
      </c>
      <c r="P3" s="29">
        <f>SUM(Month!AP11:AR11)</f>
        <v>8418818</v>
      </c>
      <c r="Q3" s="29">
        <f>SUM(Month!AS11:AU11)</f>
        <v>10997746</v>
      </c>
      <c r="R3" s="29">
        <f>SUM(Month!AV11:AX11)</f>
        <v>8318141</v>
      </c>
      <c r="S3" s="29">
        <f>SUM(Month!AY11:BA11)</f>
        <v>9938904</v>
      </c>
      <c r="T3" s="29">
        <f>SUM(Month!BB11:BD11)</f>
        <v>11402410</v>
      </c>
      <c r="U3" s="29">
        <f>SUM(Month!BE11:BG11)</f>
        <v>8151911</v>
      </c>
      <c r="V3" s="29">
        <f>SUM(Month!BH11:BJ11)</f>
        <v>10564819</v>
      </c>
      <c r="W3" s="56">
        <f t="shared" ref="W3:W22" si="0">AVERAGE(K3:R3)</f>
        <v>8370969.5</v>
      </c>
    </row>
    <row r="4" spans="1:23" x14ac:dyDescent="0.3">
      <c r="A4" s="22" t="s">
        <v>9</v>
      </c>
      <c r="B4" s="22" t="s">
        <v>112</v>
      </c>
      <c r="C4" s="29">
        <f>SUM(Month!C12:E12)</f>
        <v>0</v>
      </c>
      <c r="D4" s="29">
        <f>SUM(Month!F12:H12)</f>
        <v>0</v>
      </c>
      <c r="E4" s="29">
        <f>SUM(Month!I12:K12)</f>
        <v>0</v>
      </c>
      <c r="F4" s="29">
        <f>SUM(Month!L12:N12)</f>
        <v>0</v>
      </c>
      <c r="G4" s="29">
        <f>SUM(Month!O12:Q12)</f>
        <v>0</v>
      </c>
      <c r="H4" s="29">
        <f>SUM(Month!R12:T12)</f>
        <v>0</v>
      </c>
      <c r="I4" s="29">
        <f>SUM(Month!U12:W12)</f>
        <v>0</v>
      </c>
      <c r="J4" s="29">
        <f>SUM(Month!X12:Z12)</f>
        <v>0</v>
      </c>
      <c r="K4" s="29">
        <f>SUM(Month!AA12:AC12)</f>
        <v>12083099</v>
      </c>
      <c r="L4" s="29">
        <f>SUM(Month!AD12:AF12)</f>
        <v>4276803</v>
      </c>
      <c r="M4" s="29">
        <f>SUM(Month!AG12:AI12)</f>
        <v>10381561</v>
      </c>
      <c r="N4" s="29">
        <f>SUM(Month!AJ12:AL12)</f>
        <v>8024287</v>
      </c>
      <c r="O4" s="29">
        <f>SUM(Month!AM12:AO12)</f>
        <v>13463006</v>
      </c>
      <c r="P4" s="29">
        <f>SUM(Month!AP12:AR12)</f>
        <v>5574111</v>
      </c>
      <c r="Q4" s="29">
        <f>SUM(Month!AS12:AU12)</f>
        <v>4469709</v>
      </c>
      <c r="R4" s="29">
        <f>SUM(Month!AV12:AX12)</f>
        <v>10337574</v>
      </c>
      <c r="S4" s="29">
        <f>SUM(Month!AY12:BA12)</f>
        <v>7450749</v>
      </c>
      <c r="T4" s="29">
        <f>SUM(Month!BB12:BD12)</f>
        <v>8375749</v>
      </c>
      <c r="U4" s="29">
        <f>SUM(Month!BE12:BG12)</f>
        <v>5750749</v>
      </c>
      <c r="V4" s="29">
        <f>SUM(Month!BH12:BJ12)</f>
        <v>3650753</v>
      </c>
      <c r="W4" s="56">
        <f t="shared" si="0"/>
        <v>8576268.75</v>
      </c>
    </row>
    <row r="5" spans="1:23" x14ac:dyDescent="0.3">
      <c r="A5" s="22" t="s">
        <v>10</v>
      </c>
      <c r="B5" s="22" t="s">
        <v>112</v>
      </c>
      <c r="C5" s="29">
        <f>SUM(Month!C13:E13)</f>
        <v>0</v>
      </c>
      <c r="D5" s="29">
        <f>SUM(Month!F13:H13)</f>
        <v>0</v>
      </c>
      <c r="E5" s="29">
        <f>SUM(Month!I13:K13)</f>
        <v>0</v>
      </c>
      <c r="F5" s="29">
        <f>SUM(Month!L13:N13)</f>
        <v>0</v>
      </c>
      <c r="G5" s="29">
        <f>SUM(Month!O13:Q13)</f>
        <v>0</v>
      </c>
      <c r="H5" s="29">
        <f>SUM(Month!R13:T13)</f>
        <v>0</v>
      </c>
      <c r="I5" s="29">
        <f>SUM(Month!U13:W13)</f>
        <v>0</v>
      </c>
      <c r="J5" s="29">
        <f>SUM(Month!X13:Z13)</f>
        <v>0</v>
      </c>
      <c r="K5" s="29">
        <f>SUM(Month!AA13:AC13)</f>
        <v>2293487</v>
      </c>
      <c r="L5" s="29">
        <f>SUM(Month!AD13:AF13)</f>
        <v>1337117</v>
      </c>
      <c r="M5" s="29">
        <f>SUM(Month!AG13:AI13)</f>
        <v>783123</v>
      </c>
      <c r="N5" s="29">
        <f>SUM(Month!AJ13:AL13)</f>
        <v>1464871</v>
      </c>
      <c r="O5" s="29">
        <f>SUM(Month!AM13:AO13)</f>
        <v>865260</v>
      </c>
      <c r="P5" s="29">
        <f>SUM(Month!AP13:AR13)</f>
        <v>900512</v>
      </c>
      <c r="Q5" s="29">
        <f>SUM(Month!AS13:AU13)</f>
        <v>677687</v>
      </c>
      <c r="R5" s="29">
        <f>SUM(Month!AV13:AX13)</f>
        <v>816598</v>
      </c>
      <c r="S5" s="29">
        <f>SUM(Month!AY13:BA13)</f>
        <v>1317238</v>
      </c>
      <c r="T5" s="29">
        <f>SUM(Month!BB13:BD13)</f>
        <v>1727158</v>
      </c>
      <c r="U5" s="29">
        <f>SUM(Month!BE13:BG13)</f>
        <v>1676019</v>
      </c>
      <c r="V5" s="29">
        <f>SUM(Month!BH13:BJ13)</f>
        <v>2522079</v>
      </c>
      <c r="W5" s="56">
        <f t="shared" si="0"/>
        <v>1142331.875</v>
      </c>
    </row>
    <row r="6" spans="1:23" x14ac:dyDescent="0.3">
      <c r="A6" s="22" t="s">
        <v>13</v>
      </c>
      <c r="B6" s="22" t="s">
        <v>112</v>
      </c>
      <c r="C6" s="29">
        <f>SUM(Month!C14:E14)</f>
        <v>0</v>
      </c>
      <c r="D6" s="29">
        <f>SUM(Month!F14:H14)</f>
        <v>0</v>
      </c>
      <c r="E6" s="29">
        <f>SUM(Month!I14:K14)</f>
        <v>0</v>
      </c>
      <c r="F6" s="29">
        <f>SUM(Month!L14:N14)</f>
        <v>0</v>
      </c>
      <c r="G6" s="29">
        <f>SUM(Month!O14:Q14)</f>
        <v>0</v>
      </c>
      <c r="H6" s="29">
        <f>SUM(Month!R14:T14)</f>
        <v>0</v>
      </c>
      <c r="I6" s="29">
        <f>SUM(Month!U14:W14)</f>
        <v>0</v>
      </c>
      <c r="J6" s="29">
        <f>SUM(Month!X14:Z14)</f>
        <v>0</v>
      </c>
      <c r="K6" s="29">
        <f>SUM(Month!AA14:AC14)</f>
        <v>0</v>
      </c>
      <c r="L6" s="29">
        <f>SUM(Month!AD14:AF14)</f>
        <v>10995</v>
      </c>
      <c r="M6" s="29">
        <f>SUM(Month!AG14:AI14)</f>
        <v>0</v>
      </c>
      <c r="N6" s="29">
        <f>SUM(Month!AJ14:AL14)</f>
        <v>0</v>
      </c>
      <c r="O6" s="29">
        <f>SUM(Month!AM14:AO14)</f>
        <v>0</v>
      </c>
      <c r="P6" s="29">
        <f>SUM(Month!AP14:AR14)</f>
        <v>0</v>
      </c>
      <c r="Q6" s="29">
        <f>SUM(Month!AS14:AU14)</f>
        <v>0</v>
      </c>
      <c r="R6" s="29">
        <f>SUM(Month!AV14:AX14)</f>
        <v>0</v>
      </c>
      <c r="S6" s="29">
        <f>SUM(Month!AY14:BA14)</f>
        <v>0</v>
      </c>
      <c r="T6" s="29">
        <f>SUM(Month!BB14:BD14)</f>
        <v>0</v>
      </c>
      <c r="U6" s="29">
        <f>SUM(Month!BE14:BG14)</f>
        <v>0</v>
      </c>
      <c r="V6" s="29">
        <f>SUM(Month!BH14:BJ14)</f>
        <v>0</v>
      </c>
      <c r="W6" s="56">
        <f t="shared" si="0"/>
        <v>1374.375</v>
      </c>
    </row>
    <row r="7" spans="1:23" x14ac:dyDescent="0.3">
      <c r="A7" s="22" t="s">
        <v>14</v>
      </c>
      <c r="B7" s="22" t="s">
        <v>112</v>
      </c>
      <c r="C7" s="29">
        <f>SUM(Month!C15:E15)</f>
        <v>0</v>
      </c>
      <c r="D7" s="29">
        <f>SUM(Month!F15:H15)</f>
        <v>0</v>
      </c>
      <c r="E7" s="29">
        <f>SUM(Month!I15:K15)</f>
        <v>0</v>
      </c>
      <c r="F7" s="29">
        <f>SUM(Month!L15:N15)</f>
        <v>0</v>
      </c>
      <c r="G7" s="29">
        <f>SUM(Month!O15:Q15)</f>
        <v>0</v>
      </c>
      <c r="H7" s="29">
        <f>SUM(Month!R15:T15)</f>
        <v>0</v>
      </c>
      <c r="I7" s="29">
        <f>SUM(Month!U15:W15)</f>
        <v>0</v>
      </c>
      <c r="J7" s="29">
        <f>SUM(Month!X15:Z15)</f>
        <v>0</v>
      </c>
      <c r="K7" s="29">
        <f>SUM(Month!AA15:AC15)</f>
        <v>1894834</v>
      </c>
      <c r="L7" s="29">
        <f>SUM(Month!AD15:AF15)</f>
        <v>1099987</v>
      </c>
      <c r="M7" s="29">
        <f>SUM(Month!AG15:AI15)</f>
        <v>1589760</v>
      </c>
      <c r="N7" s="29">
        <f>SUM(Month!AJ15:AL15)</f>
        <v>2040526</v>
      </c>
      <c r="O7" s="29">
        <f>SUM(Month!AM15:AO15)</f>
        <v>1852637</v>
      </c>
      <c r="P7" s="29">
        <f>SUM(Month!AP15:AR15)</f>
        <v>1996534</v>
      </c>
      <c r="Q7" s="29">
        <f>SUM(Month!AS15:AU15)</f>
        <v>1646721</v>
      </c>
      <c r="R7" s="29">
        <f>SUM(Month!AV15:AX15)</f>
        <v>1801221</v>
      </c>
      <c r="S7" s="29">
        <f>SUM(Month!AY15:BA15)</f>
        <v>1285000</v>
      </c>
      <c r="T7" s="29">
        <f>SUM(Month!BB15:BD15)</f>
        <v>1285000</v>
      </c>
      <c r="U7" s="29">
        <f>SUM(Month!BE15:BG15)</f>
        <v>1285000</v>
      </c>
      <c r="V7" s="29">
        <f>SUM(Month!BH15:BJ15)</f>
        <v>1300000</v>
      </c>
      <c r="W7" s="56">
        <f t="shared" si="0"/>
        <v>1740277.5</v>
      </c>
    </row>
    <row r="8" spans="1:23" x14ac:dyDescent="0.3">
      <c r="A8" s="22" t="s">
        <v>15</v>
      </c>
      <c r="B8" s="22" t="s">
        <v>112</v>
      </c>
      <c r="C8" s="29">
        <f>SUM(Month!C16:E16)</f>
        <v>0</v>
      </c>
      <c r="D8" s="29">
        <f>SUM(Month!F16:H16)</f>
        <v>0</v>
      </c>
      <c r="E8" s="29">
        <f>SUM(Month!I16:K16)</f>
        <v>0</v>
      </c>
      <c r="F8" s="29">
        <f>SUM(Month!L16:N16)</f>
        <v>0</v>
      </c>
      <c r="G8" s="29">
        <f>SUM(Month!O16:Q16)</f>
        <v>0</v>
      </c>
      <c r="H8" s="29">
        <f>SUM(Month!R16:T16)</f>
        <v>0</v>
      </c>
      <c r="I8" s="29">
        <f>SUM(Month!U16:W16)</f>
        <v>0</v>
      </c>
      <c r="J8" s="29">
        <f>SUM(Month!X16:Z16)</f>
        <v>0</v>
      </c>
      <c r="K8" s="29">
        <f>SUM(Month!AA16:AC16)</f>
        <v>1058925</v>
      </c>
      <c r="L8" s="29">
        <f>SUM(Month!AD16:AF16)</f>
        <v>766595</v>
      </c>
      <c r="M8" s="29">
        <f>SUM(Month!AG16:AI16)</f>
        <v>856192</v>
      </c>
      <c r="N8" s="29">
        <f>SUM(Month!AJ16:AL16)</f>
        <v>1541691</v>
      </c>
      <c r="O8" s="29">
        <f>SUM(Month!AM16:AO16)</f>
        <v>1987601</v>
      </c>
      <c r="P8" s="29">
        <f>SUM(Month!AP16:AR16)</f>
        <v>599296</v>
      </c>
      <c r="Q8" s="29">
        <f>SUM(Month!AS16:AU16)</f>
        <v>1448962</v>
      </c>
      <c r="R8" s="29">
        <f>SUM(Month!AV16:AX16)</f>
        <v>1218933</v>
      </c>
      <c r="S8" s="29">
        <f>SUM(Month!AY16:BA16)</f>
        <v>1775250</v>
      </c>
      <c r="T8" s="29">
        <f>SUM(Month!BB16:BD16)</f>
        <v>1775250</v>
      </c>
      <c r="U8" s="29">
        <f>SUM(Month!BE16:BG16)</f>
        <v>1775250</v>
      </c>
      <c r="V8" s="29">
        <f>SUM(Month!BH16:BJ16)</f>
        <v>1751250</v>
      </c>
      <c r="W8" s="56">
        <f t="shared" si="0"/>
        <v>1184774.375</v>
      </c>
    </row>
    <row r="9" spans="1:23" x14ac:dyDescent="0.3">
      <c r="A9" s="22" t="s">
        <v>16</v>
      </c>
      <c r="B9" s="22" t="s">
        <v>112</v>
      </c>
      <c r="C9" s="29">
        <f>SUM(Month!C17:E17)</f>
        <v>0</v>
      </c>
      <c r="D9" s="29">
        <f>SUM(Month!F17:H17)</f>
        <v>0</v>
      </c>
      <c r="E9" s="29">
        <f>SUM(Month!I17:K17)</f>
        <v>0</v>
      </c>
      <c r="F9" s="29">
        <f>SUM(Month!L17:N17)</f>
        <v>0</v>
      </c>
      <c r="G9" s="29">
        <f>SUM(Month!O17:Q17)</f>
        <v>0</v>
      </c>
      <c r="H9" s="29">
        <f>SUM(Month!R17:T17)</f>
        <v>0</v>
      </c>
      <c r="I9" s="29">
        <f>SUM(Month!U17:W17)</f>
        <v>0</v>
      </c>
      <c r="J9" s="29">
        <f>SUM(Month!X17:Z17)</f>
        <v>0</v>
      </c>
      <c r="K9" s="29">
        <f>SUM(Month!AA17:AC17)</f>
        <v>3823039</v>
      </c>
      <c r="L9" s="29">
        <f>SUM(Month!AD17:AF17)</f>
        <v>3674950</v>
      </c>
      <c r="M9" s="29">
        <f>SUM(Month!AG17:AI17)</f>
        <v>2856402</v>
      </c>
      <c r="N9" s="29">
        <f>SUM(Month!AJ17:AL17)</f>
        <v>2435468</v>
      </c>
      <c r="O9" s="29">
        <f>SUM(Month!AM17:AO17)</f>
        <v>7817443</v>
      </c>
      <c r="P9" s="29">
        <f>SUM(Month!AP17:AR17)</f>
        <v>6801754</v>
      </c>
      <c r="Q9" s="29">
        <f>SUM(Month!AS17:AU17)</f>
        <v>4714835</v>
      </c>
      <c r="R9" s="29">
        <f>SUM(Month!AV17:AX17)</f>
        <v>5410153</v>
      </c>
      <c r="S9" s="29">
        <f>SUM(Month!AY17:BA17)</f>
        <v>5460244</v>
      </c>
      <c r="T9" s="29">
        <f>SUM(Month!BB17:BD17)</f>
        <v>5599689</v>
      </c>
      <c r="U9" s="29">
        <f>SUM(Month!BE17:BG17)</f>
        <v>5599689</v>
      </c>
      <c r="V9" s="29">
        <f>SUM(Month!BH17:BJ17)</f>
        <v>4942312</v>
      </c>
      <c r="W9" s="56">
        <f t="shared" si="0"/>
        <v>4691755.5</v>
      </c>
    </row>
    <row r="10" spans="1:23" x14ac:dyDescent="0.3">
      <c r="A10" s="22" t="s">
        <v>17</v>
      </c>
      <c r="B10" s="22" t="s">
        <v>112</v>
      </c>
      <c r="C10" s="29">
        <f>SUM(Month!C18:E18)</f>
        <v>0</v>
      </c>
      <c r="D10" s="29">
        <f>SUM(Month!F18:H18)</f>
        <v>0</v>
      </c>
      <c r="E10" s="29">
        <f>SUM(Month!I18:K18)</f>
        <v>0</v>
      </c>
      <c r="F10" s="29">
        <f>SUM(Month!L18:N18)</f>
        <v>0</v>
      </c>
      <c r="G10" s="29">
        <f>SUM(Month!O18:Q18)</f>
        <v>0</v>
      </c>
      <c r="H10" s="29">
        <f>SUM(Month!R18:T18)</f>
        <v>0</v>
      </c>
      <c r="I10" s="29">
        <f>SUM(Month!U18:W18)</f>
        <v>0</v>
      </c>
      <c r="J10" s="29">
        <f>SUM(Month!X18:Z18)</f>
        <v>0</v>
      </c>
      <c r="K10" s="29">
        <f>SUM(Month!AA18:AC18)</f>
        <v>0</v>
      </c>
      <c r="L10" s="29">
        <f>SUM(Month!AD18:AF18)</f>
        <v>0</v>
      </c>
      <c r="M10" s="29">
        <f>SUM(Month!AG18:AI18)</f>
        <v>0</v>
      </c>
      <c r="N10" s="29">
        <f>SUM(Month!AJ18:AL18)</f>
        <v>2027584</v>
      </c>
      <c r="O10" s="29">
        <f>SUM(Month!AM18:AO18)</f>
        <v>146598</v>
      </c>
      <c r="P10" s="29">
        <f>SUM(Month!AP18:AR18)</f>
        <v>79204</v>
      </c>
      <c r="Q10" s="29">
        <f>SUM(Month!AS18:AU18)</f>
        <v>48153</v>
      </c>
      <c r="R10" s="29">
        <f>SUM(Month!AV18:AX18)</f>
        <v>44711</v>
      </c>
      <c r="S10" s="29">
        <f>SUM(Month!AY18:BA18)</f>
        <v>0</v>
      </c>
      <c r="T10" s="29">
        <f>SUM(Month!BB18:BD18)</f>
        <v>0</v>
      </c>
      <c r="U10" s="29">
        <f>SUM(Month!BE18:BG18)</f>
        <v>0</v>
      </c>
      <c r="V10" s="29">
        <f>SUM(Month!BH18:BJ18)</f>
        <v>0</v>
      </c>
      <c r="W10" s="56">
        <f t="shared" si="0"/>
        <v>293281.25</v>
      </c>
    </row>
    <row r="11" spans="1:23" ht="15" thickBot="1" x14ac:dyDescent="0.35">
      <c r="A11" s="28" t="s">
        <v>46</v>
      </c>
      <c r="B11" s="28" t="s">
        <v>112</v>
      </c>
      <c r="C11" s="30">
        <f>SUM(Month!C38:E38)</f>
        <v>0</v>
      </c>
      <c r="D11" s="30">
        <f>SUM(Month!F38:H38)</f>
        <v>0</v>
      </c>
      <c r="E11" s="30">
        <f>SUM(Month!I38:K38)</f>
        <v>0</v>
      </c>
      <c r="F11" s="30">
        <f>SUM(Month!L38:N38)</f>
        <v>0</v>
      </c>
      <c r="G11" s="30">
        <f>SUM(Month!O38:Q38)</f>
        <v>0</v>
      </c>
      <c r="H11" s="30">
        <f>SUM(Month!R38:T38)</f>
        <v>0</v>
      </c>
      <c r="I11" s="30">
        <f>SUM(Month!U38:W38)</f>
        <v>0</v>
      </c>
      <c r="J11" s="30">
        <f>SUM(Month!X38:Z38)</f>
        <v>0</v>
      </c>
      <c r="K11" s="30">
        <f>SUM(Month!AA38:AC38)</f>
        <v>28915163</v>
      </c>
      <c r="L11" s="30">
        <f>SUM(Month!AD38:AF38)</f>
        <v>20252619</v>
      </c>
      <c r="M11" s="30">
        <f>SUM(Month!AG38:AI38)</f>
        <v>27397376</v>
      </c>
      <c r="N11" s="30">
        <f>SUM(Month!AJ38:AL38)</f>
        <v>28158196</v>
      </c>
      <c r="O11" s="30">
        <f>SUM(Month!AM38:AO38)</f>
        <v>35126868</v>
      </c>
      <c r="P11" s="30">
        <f>SUM(Month!AP38:AR38)</f>
        <v>25917919</v>
      </c>
      <c r="Q11" s="30">
        <f>SUM(Month!AS38:AU38)</f>
        <v>24568643</v>
      </c>
      <c r="R11" s="30">
        <f>SUM(Month!AV38:AX38)</f>
        <v>29448747</v>
      </c>
      <c r="S11" s="30">
        <f>SUM(Month!AY38:BA38)</f>
        <v>28660313</v>
      </c>
      <c r="T11" s="30">
        <f>SUM(Month!BB38:BD38)</f>
        <v>31235256</v>
      </c>
      <c r="U11" s="30">
        <f>SUM(Month!BE38:BG38)</f>
        <v>25438618</v>
      </c>
      <c r="V11" s="30">
        <f>SUM(Month!BH38:BJ38)</f>
        <v>26140213</v>
      </c>
      <c r="W11" s="57">
        <f t="shared" si="0"/>
        <v>27473191.375</v>
      </c>
    </row>
    <row r="12" spans="1:23" ht="15" thickTop="1" x14ac:dyDescent="0.3">
      <c r="A12" s="39" t="s">
        <v>38</v>
      </c>
      <c r="B12" s="39"/>
      <c r="C12" s="31">
        <f>SUM(Month!C40:E40)</f>
        <v>366713</v>
      </c>
      <c r="D12" s="31">
        <f>SUM(Month!F40:H40)</f>
        <v>390459</v>
      </c>
      <c r="E12" s="31">
        <f>SUM(Month!I40:K40)</f>
        <v>400657</v>
      </c>
      <c r="F12" s="31">
        <f>SUM(Month!L40:N40)</f>
        <v>346255</v>
      </c>
      <c r="G12" s="31">
        <f>SUM(Month!O40:Q40)</f>
        <v>284360</v>
      </c>
      <c r="H12" s="31">
        <f>SUM(Month!R40:T40)</f>
        <v>353051</v>
      </c>
      <c r="I12" s="31">
        <f>SUM(Month!U40:W40)</f>
        <v>337792</v>
      </c>
      <c r="J12" s="31">
        <f>SUM(Month!X40:Z40)</f>
        <v>314919</v>
      </c>
      <c r="K12" s="31">
        <f>SUM(Month!AA40:AC40)</f>
        <v>342955</v>
      </c>
      <c r="L12" s="31">
        <f>SUM(Month!AD40:AF40)</f>
        <v>364752</v>
      </c>
      <c r="M12" s="31">
        <f>SUM(Month!AG40:AI40)</f>
        <v>384691</v>
      </c>
      <c r="N12" s="31">
        <f>SUM(Month!AJ40:AL40)</f>
        <v>364837</v>
      </c>
      <c r="O12" s="31">
        <f>SUM(Month!AM40:AO40)</f>
        <v>529592</v>
      </c>
      <c r="P12" s="31">
        <f>SUM(Month!AP40:AR40)</f>
        <v>564699</v>
      </c>
      <c r="Q12" s="31">
        <f>SUM(Month!AS40:AU40)</f>
        <v>507628</v>
      </c>
      <c r="R12" s="31">
        <f>SUM(Month!AV40:AX40)</f>
        <v>457856</v>
      </c>
      <c r="S12" s="31">
        <f>SUM(Month!AY40:BA40)</f>
        <v>0</v>
      </c>
      <c r="T12" s="31">
        <f>SUM(Month!BB40:BD40)</f>
        <v>0</v>
      </c>
      <c r="U12" s="31">
        <f>SUM(Month!BE40:BG40)</f>
        <v>0</v>
      </c>
      <c r="V12" s="31">
        <f>SUM(Month!BH40:BJ40)</f>
        <v>0</v>
      </c>
      <c r="W12" s="58">
        <f t="shared" si="0"/>
        <v>439626.25</v>
      </c>
    </row>
    <row r="13" spans="1:23" x14ac:dyDescent="0.3">
      <c r="A13" s="39" t="s">
        <v>39</v>
      </c>
      <c r="B13" s="39"/>
      <c r="C13" s="31">
        <f>SUM(Month!C41:E41)</f>
        <v>2393548.0100000002</v>
      </c>
      <c r="D13" s="31">
        <f>SUM(Month!F41:H41)</f>
        <v>2833098.5700000003</v>
      </c>
      <c r="E13" s="31">
        <f>SUM(Month!I41:K41)</f>
        <v>2805511.71</v>
      </c>
      <c r="F13" s="31">
        <f>SUM(Month!L41:N41)</f>
        <v>2550892.29</v>
      </c>
      <c r="G13" s="31">
        <f>SUM(Month!O41:Q41)</f>
        <v>2562665.71</v>
      </c>
      <c r="H13" s="31">
        <f>SUM(Month!R41:T41)</f>
        <v>2630551.15</v>
      </c>
      <c r="I13" s="31">
        <f>SUM(Month!U41:W41)</f>
        <v>2642841.15</v>
      </c>
      <c r="J13" s="31">
        <f>SUM(Month!X41:Z41)</f>
        <v>2642361.71</v>
      </c>
      <c r="K13" s="31">
        <f>SUM(Month!AA41:AC41)</f>
        <v>2811694.29</v>
      </c>
      <c r="L13" s="31">
        <f>SUM(Month!AD41:AF41)</f>
        <v>2600774.2799999998</v>
      </c>
      <c r="M13" s="31">
        <f>SUM(Month!AG41:AI41)</f>
        <v>2495415.4300000002</v>
      </c>
      <c r="N13" s="31">
        <f>SUM(Month!AJ41:AL41)</f>
        <v>2053195.43</v>
      </c>
      <c r="O13" s="31">
        <f>SUM(Month!AM41:AO41)</f>
        <v>2708723.43</v>
      </c>
      <c r="P13" s="31">
        <f>SUM(Month!AP41:AR41)</f>
        <v>2699156.8600000003</v>
      </c>
      <c r="Q13" s="31">
        <f>SUM(Month!AS41:AU41)</f>
        <v>2327070.85</v>
      </c>
      <c r="R13" s="31">
        <f>SUM(Month!AV41:AX41)</f>
        <v>2015588</v>
      </c>
      <c r="S13" s="31">
        <f>SUM(Month!AY41:BA41)</f>
        <v>0</v>
      </c>
      <c r="T13" s="31">
        <f>SUM(Month!BB41:BD41)</f>
        <v>0</v>
      </c>
      <c r="U13" s="31">
        <f>SUM(Month!BE41:BG41)</f>
        <v>0</v>
      </c>
      <c r="V13" s="31">
        <f>SUM(Month!BH41:BJ41)</f>
        <v>0</v>
      </c>
      <c r="W13" s="58">
        <f t="shared" si="0"/>
        <v>2463952.32125</v>
      </c>
    </row>
    <row r="14" spans="1:23" x14ac:dyDescent="0.3">
      <c r="A14" s="39" t="s">
        <v>40</v>
      </c>
      <c r="B14" s="39"/>
      <c r="C14" s="31">
        <f>SUM(Month!C42:E42)</f>
        <v>638449.27999999991</v>
      </c>
      <c r="D14" s="31">
        <f>SUM(Month!F42:H42)</f>
        <v>650244.42000000004</v>
      </c>
      <c r="E14" s="31">
        <f>SUM(Month!I42:K42)</f>
        <v>655942.3600000001</v>
      </c>
      <c r="F14" s="31">
        <f>SUM(Month!L42:N42)</f>
        <v>669581.4</v>
      </c>
      <c r="G14" s="31">
        <f>SUM(Month!O42:Q42)</f>
        <v>694570.46</v>
      </c>
      <c r="H14" s="31">
        <f>SUM(Month!R42:T42)</f>
        <v>697952.89</v>
      </c>
      <c r="I14" s="31">
        <f>SUM(Month!U42:W42)</f>
        <v>706874.18</v>
      </c>
      <c r="J14" s="31">
        <f>SUM(Month!X42:Z42)</f>
        <v>727104.46</v>
      </c>
      <c r="K14" s="31">
        <f>SUM(Month!AA42:AC42)</f>
        <v>761990.53</v>
      </c>
      <c r="L14" s="31">
        <f>SUM(Month!AD42:AF42)</f>
        <v>780455.94</v>
      </c>
      <c r="M14" s="31">
        <f>SUM(Month!AG42:AI42)</f>
        <v>796305</v>
      </c>
      <c r="N14" s="31">
        <f>SUM(Month!AJ42:AL42)</f>
        <v>852306.42999999993</v>
      </c>
      <c r="O14" s="31">
        <f>SUM(Month!AM42:AO42)</f>
        <v>922981.9</v>
      </c>
      <c r="P14" s="31">
        <f>SUM(Month!AP42:AR42)</f>
        <v>901450.12</v>
      </c>
      <c r="Q14" s="31">
        <f>SUM(Month!AS42:AU42)</f>
        <v>889014.04999999993</v>
      </c>
      <c r="R14" s="31">
        <f>SUM(Month!AV42:AX42)</f>
        <v>908908.04</v>
      </c>
      <c r="S14" s="31">
        <f>SUM(Month!AY42:BA42)</f>
        <v>0</v>
      </c>
      <c r="T14" s="31">
        <f>SUM(Month!BB42:BD42)</f>
        <v>0</v>
      </c>
      <c r="U14" s="31">
        <f>SUM(Month!BE42:BG42)</f>
        <v>0</v>
      </c>
      <c r="V14" s="31">
        <f>SUM(Month!BH42:BJ42)</f>
        <v>0</v>
      </c>
      <c r="W14" s="58">
        <f t="shared" si="0"/>
        <v>851676.50124999986</v>
      </c>
    </row>
    <row r="15" spans="1:23" x14ac:dyDescent="0.3">
      <c r="A15" s="39" t="s">
        <v>41</v>
      </c>
      <c r="B15" s="39"/>
      <c r="C15" s="31">
        <f>SUM(Month!C43:E43)</f>
        <v>0</v>
      </c>
      <c r="D15" s="31">
        <f>SUM(Month!F43:H43)</f>
        <v>0</v>
      </c>
      <c r="E15" s="31">
        <f>SUM(Month!I43:K43)</f>
        <v>0</v>
      </c>
      <c r="F15" s="31">
        <f>SUM(Month!L43:N43)</f>
        <v>0</v>
      </c>
      <c r="G15" s="31">
        <f>SUM(Month!O43:Q43)</f>
        <v>0</v>
      </c>
      <c r="H15" s="31">
        <f>SUM(Month!R43:T43)</f>
        <v>0</v>
      </c>
      <c r="I15" s="31">
        <f>SUM(Month!U43:W43)</f>
        <v>0</v>
      </c>
      <c r="J15" s="31">
        <f>SUM(Month!X43:Z43)</f>
        <v>0</v>
      </c>
      <c r="K15" s="31">
        <f>SUM(Month!AA43:AC43)</f>
        <v>2203507.83</v>
      </c>
      <c r="L15" s="31">
        <f>SUM(Month!AD43:AF43)</f>
        <v>2286818.06</v>
      </c>
      <c r="M15" s="31">
        <f>SUM(Month!AG43:AI43)</f>
        <v>2346075.1500000004</v>
      </c>
      <c r="N15" s="31">
        <f>SUM(Month!AJ43:AL43)</f>
        <v>2461136.92</v>
      </c>
      <c r="O15" s="31">
        <f>SUM(Month!AM43:AO43)</f>
        <v>2579075.83</v>
      </c>
      <c r="P15" s="31">
        <f>SUM(Month!AP43:AR43)</f>
        <v>2642432.04</v>
      </c>
      <c r="Q15" s="31">
        <f>SUM(Month!AS43:AU43)</f>
        <v>2647902.35</v>
      </c>
      <c r="R15" s="31">
        <f>SUM(Month!AV43:AX43)</f>
        <v>2664156.63</v>
      </c>
      <c r="S15" s="31">
        <f>SUM(Month!AY43:BA43)</f>
        <v>0</v>
      </c>
      <c r="T15" s="31">
        <f>SUM(Month!BB43:BD43)</f>
        <v>0</v>
      </c>
      <c r="U15" s="31">
        <f>SUM(Month!BE43:BG43)</f>
        <v>0</v>
      </c>
      <c r="V15" s="31">
        <f>SUM(Month!BH43:BJ43)</f>
        <v>0</v>
      </c>
      <c r="W15" s="58">
        <f t="shared" si="0"/>
        <v>2478888.1012500003</v>
      </c>
    </row>
    <row r="16" spans="1:23" x14ac:dyDescent="0.3">
      <c r="A16" s="39" t="s">
        <v>42</v>
      </c>
      <c r="B16" s="39"/>
      <c r="C16" s="31">
        <f>SUM(Month!C44:E44)</f>
        <v>9354919.0500000007</v>
      </c>
      <c r="D16" s="31">
        <f>SUM(Month!F44:H44)</f>
        <v>9349290.8800000008</v>
      </c>
      <c r="E16" s="31">
        <f>SUM(Month!I44:K44)</f>
        <v>9670928.6099999994</v>
      </c>
      <c r="F16" s="31">
        <f>SUM(Month!L44:N44)</f>
        <v>9544846.879999999</v>
      </c>
      <c r="G16" s="31">
        <f>SUM(Month!O44:Q44)</f>
        <v>9737775.5700000003</v>
      </c>
      <c r="H16" s="31">
        <f>SUM(Month!R44:T44)</f>
        <v>9764066.5800000001</v>
      </c>
      <c r="I16" s="31">
        <f>SUM(Month!U44:W44)</f>
        <v>10802352.529999999</v>
      </c>
      <c r="J16" s="31">
        <f>SUM(Month!X44:Z44)</f>
        <v>10088152.540000001</v>
      </c>
      <c r="K16" s="31">
        <f>SUM(Month!AA44:AC44)</f>
        <v>10529256.859999999</v>
      </c>
      <c r="L16" s="31">
        <f>SUM(Month!AD44:AF44)</f>
        <v>10209803.98</v>
      </c>
      <c r="M16" s="31">
        <f>SUM(Month!AG44:AI44)</f>
        <v>9682611.0800000001</v>
      </c>
      <c r="N16" s="31">
        <f>SUM(Month!AJ44:AL44)</f>
        <v>9671284.0199999996</v>
      </c>
      <c r="O16" s="31">
        <f>SUM(Month!AM44:AO44)</f>
        <v>10046871.280000001</v>
      </c>
      <c r="P16" s="31">
        <f>SUM(Month!AP44:AR44)</f>
        <v>9870762.8000000007</v>
      </c>
      <c r="Q16" s="31">
        <f>SUM(Month!AS44:AU44)</f>
        <v>9857238.9199999999</v>
      </c>
      <c r="R16" s="31">
        <f>SUM(Month!AV44:AX44)</f>
        <v>10077576.65</v>
      </c>
      <c r="S16" s="31">
        <f>SUM(Month!AY44:BA44)</f>
        <v>0</v>
      </c>
      <c r="T16" s="31">
        <f>SUM(Month!BB44:BD44)</f>
        <v>0</v>
      </c>
      <c r="U16" s="31">
        <f>SUM(Month!BE44:BG44)</f>
        <v>0</v>
      </c>
      <c r="V16" s="31">
        <f>SUM(Month!BH44:BJ44)</f>
        <v>0</v>
      </c>
      <c r="W16" s="58">
        <f t="shared" si="0"/>
        <v>9993175.6987500004</v>
      </c>
    </row>
    <row r="17" spans="1:23" x14ac:dyDescent="0.3">
      <c r="A17" s="39" t="s">
        <v>43</v>
      </c>
      <c r="B17" s="39"/>
      <c r="C17" s="31">
        <f>SUM(Month!C45:E45)</f>
        <v>0</v>
      </c>
      <c r="D17" s="31">
        <f>SUM(Month!F45:H45)</f>
        <v>0</v>
      </c>
      <c r="E17" s="31">
        <f>SUM(Month!I45:K45)</f>
        <v>0</v>
      </c>
      <c r="F17" s="31">
        <f>SUM(Month!L45:N45)</f>
        <v>0</v>
      </c>
      <c r="G17" s="31">
        <f>SUM(Month!O45:Q45)</f>
        <v>0</v>
      </c>
      <c r="H17" s="31">
        <f>SUM(Month!R45:T45)</f>
        <v>0</v>
      </c>
      <c r="I17" s="31">
        <f>SUM(Month!U45:W45)</f>
        <v>0</v>
      </c>
      <c r="J17" s="31">
        <f>SUM(Month!X45:Z45)</f>
        <v>0</v>
      </c>
      <c r="K17" s="31">
        <f>SUM(Month!AA45:AC45)</f>
        <v>27600430.420000002</v>
      </c>
      <c r="L17" s="31">
        <f>SUM(Month!AD45:AF45)</f>
        <v>27715292.960000001</v>
      </c>
      <c r="M17" s="31">
        <f>SUM(Month!AG45:AI45)</f>
        <v>27536603.700000003</v>
      </c>
      <c r="N17" s="31">
        <f>SUM(Month!AJ45:AL45)</f>
        <v>27222020.490000002</v>
      </c>
      <c r="O17" s="31">
        <f>SUM(Month!AM45:AO45)</f>
        <v>27250601.469999999</v>
      </c>
      <c r="P17" s="31">
        <f>SUM(Month!AP45:AR45)</f>
        <v>27436791.689999998</v>
      </c>
      <c r="Q17" s="31">
        <f>SUM(Month!AS45:AU45)</f>
        <v>27514063.060000002</v>
      </c>
      <c r="R17" s="31">
        <f>SUM(Month!AV45:AX45)</f>
        <v>27692398.48</v>
      </c>
      <c r="S17" s="31">
        <f>SUM(Month!AY45:BA45)</f>
        <v>0</v>
      </c>
      <c r="T17" s="31">
        <f>SUM(Month!BB45:BD45)</f>
        <v>0</v>
      </c>
      <c r="U17" s="31">
        <f>SUM(Month!BE45:BG45)</f>
        <v>0</v>
      </c>
      <c r="V17" s="31">
        <f>SUM(Month!BH45:BJ45)</f>
        <v>0</v>
      </c>
      <c r="W17" s="58">
        <f t="shared" si="0"/>
        <v>27496025.283750001</v>
      </c>
    </row>
    <row r="18" spans="1:23" x14ac:dyDescent="0.3">
      <c r="A18" s="39" t="s">
        <v>44</v>
      </c>
      <c r="B18" s="39"/>
      <c r="C18" s="62">
        <f>C14/C16</f>
        <v>6.8247440366680651E-2</v>
      </c>
      <c r="D18" s="62">
        <f t="shared" ref="D18:R18" si="1">D14/D16</f>
        <v>6.9550132555079941E-2</v>
      </c>
      <c r="E18" s="62">
        <f t="shared" si="1"/>
        <v>6.782620226580291E-2</v>
      </c>
      <c r="F18" s="62">
        <f t="shared" si="1"/>
        <v>7.0151088688810911E-2</v>
      </c>
      <c r="G18" s="62">
        <f t="shared" si="1"/>
        <v>7.1327425345458023E-2</v>
      </c>
      <c r="H18" s="62">
        <f t="shared" si="1"/>
        <v>7.1481783156787937E-2</v>
      </c>
      <c r="I18" s="62">
        <f t="shared" si="1"/>
        <v>6.5437059014403415E-2</v>
      </c>
      <c r="J18" s="62">
        <f t="shared" si="1"/>
        <v>7.2075085811499823E-2</v>
      </c>
      <c r="K18" s="62">
        <f t="shared" si="1"/>
        <v>7.2368880361799823E-2</v>
      </c>
      <c r="L18" s="62">
        <f t="shared" si="1"/>
        <v>7.6441814311894354E-2</v>
      </c>
      <c r="M18" s="62">
        <f t="shared" si="1"/>
        <v>8.2240729635915527E-2</v>
      </c>
      <c r="N18" s="62">
        <f t="shared" si="1"/>
        <v>8.8127535933951409E-2</v>
      </c>
      <c r="O18" s="62">
        <f t="shared" si="1"/>
        <v>9.1867594824007734E-2</v>
      </c>
      <c r="P18" s="62">
        <f t="shared" si="1"/>
        <v>9.1325274273635668E-2</v>
      </c>
      <c r="Q18" s="62">
        <f t="shared" si="1"/>
        <v>9.0188952222332863E-2</v>
      </c>
      <c r="R18" s="62">
        <f t="shared" si="1"/>
        <v>9.0191131416499815E-2</v>
      </c>
      <c r="S18" s="62"/>
      <c r="T18" s="62"/>
      <c r="U18" s="62"/>
      <c r="V18" s="62"/>
      <c r="W18" s="58">
        <f t="shared" si="0"/>
        <v>8.5343989122504654E-2</v>
      </c>
    </row>
    <row r="19" spans="1:23" x14ac:dyDescent="0.3">
      <c r="A19" s="39" t="s">
        <v>45</v>
      </c>
      <c r="B19" s="39"/>
      <c r="C19" s="62"/>
      <c r="D19" s="62"/>
      <c r="E19" s="62"/>
      <c r="F19" s="62"/>
      <c r="G19" s="62"/>
      <c r="H19" s="62"/>
      <c r="I19" s="62"/>
      <c r="J19" s="62"/>
      <c r="K19" s="62">
        <f t="shared" ref="K19:R19" si="2">K15/K17</f>
        <v>7.9835995180831676E-2</v>
      </c>
      <c r="L19" s="62">
        <f t="shared" si="2"/>
        <v>8.2511054936364639E-2</v>
      </c>
      <c r="M19" s="62">
        <f t="shared" si="2"/>
        <v>8.5198420820502274E-2</v>
      </c>
      <c r="N19" s="62">
        <f t="shared" si="2"/>
        <v>9.0409781335081194E-2</v>
      </c>
      <c r="O19" s="62">
        <f t="shared" si="2"/>
        <v>9.4642895601379187E-2</v>
      </c>
      <c r="P19" s="62">
        <f t="shared" si="2"/>
        <v>9.6309804362552279E-2</v>
      </c>
      <c r="Q19" s="62">
        <f t="shared" si="2"/>
        <v>9.6238143535024662E-2</v>
      </c>
      <c r="R19" s="62">
        <f t="shared" si="2"/>
        <v>9.6205340679468648E-2</v>
      </c>
      <c r="S19" s="62"/>
      <c r="T19" s="62"/>
      <c r="U19" s="62"/>
      <c r="V19" s="62"/>
      <c r="W19" s="58">
        <f t="shared" si="0"/>
        <v>9.0168929556400573E-2</v>
      </c>
    </row>
    <row r="20" spans="1:23" x14ac:dyDescent="0.3">
      <c r="A20" s="40" t="s">
        <v>47</v>
      </c>
      <c r="B20" s="40"/>
      <c r="C20" s="32">
        <f>SUM(Month!C48:E48)</f>
        <v>34283000</v>
      </c>
      <c r="D20" s="32">
        <f>SUM(Month!F48:H48)</f>
        <v>34692000</v>
      </c>
      <c r="E20" s="32">
        <f>SUM(Month!I48:K48)</f>
        <v>35101000</v>
      </c>
      <c r="F20" s="32">
        <f>SUM(Month!L48:N48)</f>
        <v>44659000</v>
      </c>
      <c r="G20" s="32">
        <f>SUM(Month!O48:Q48)</f>
        <v>27407619.210000001</v>
      </c>
      <c r="H20" s="32">
        <f>SUM(Month!R48:T48)</f>
        <v>25704578.75</v>
      </c>
      <c r="I20" s="32">
        <f>SUM(Month!U48:W48)</f>
        <v>43112344.609999999</v>
      </c>
      <c r="J20" s="32">
        <f>SUM(Month!X48:Z48)</f>
        <v>34391353.600000001</v>
      </c>
      <c r="K20" s="32">
        <f>SUM(Month!AA48:AC48)</f>
        <v>33301117</v>
      </c>
      <c r="L20" s="32">
        <f>SUM(Month!AD48:AF48)</f>
        <v>28698416</v>
      </c>
      <c r="M20" s="32">
        <f>SUM(Month!AG48:AI48)</f>
        <v>33558697</v>
      </c>
      <c r="N20" s="32">
        <f>SUM(Month!AJ48:AL48)</f>
        <v>38424194</v>
      </c>
      <c r="O20" s="32">
        <f>SUM(Month!AM48:AO48)</f>
        <v>38228069</v>
      </c>
      <c r="P20" s="32">
        <f>SUM(Month!AP48:AR48)</f>
        <v>30706187</v>
      </c>
      <c r="Q20" s="32">
        <f>SUM(Month!AS48:AU48)</f>
        <v>28194409</v>
      </c>
      <c r="R20" s="32">
        <f>SUM(Month!AV48:AX48)</f>
        <v>33791014</v>
      </c>
      <c r="S20" s="32">
        <f>SUM(Month!AY48:BA48)</f>
        <v>32337430</v>
      </c>
      <c r="T20" s="32">
        <f>SUM(Month!BB48:BD48)</f>
        <v>35868354</v>
      </c>
      <c r="U20" s="32">
        <f>SUM(Month!BE48:BG48)</f>
        <v>29130514</v>
      </c>
      <c r="V20" s="32">
        <f>SUM(Month!BH48:BJ48)</f>
        <v>29563698</v>
      </c>
      <c r="W20" s="59">
        <f t="shared" si="0"/>
        <v>33112762.875</v>
      </c>
    </row>
    <row r="21" spans="1:23" x14ac:dyDescent="0.3">
      <c r="A21" s="33" t="s">
        <v>48</v>
      </c>
      <c r="B21" s="34"/>
      <c r="C21" s="35">
        <f>SUM(Month!C49:E49)</f>
        <v>944292</v>
      </c>
      <c r="D21" s="35">
        <f>SUM(Month!F49:H49)</f>
        <v>936113</v>
      </c>
      <c r="E21" s="35">
        <f>SUM(Month!I49:K49)</f>
        <v>937701</v>
      </c>
      <c r="F21" s="35">
        <f>SUM(Month!L49:N49)</f>
        <v>950073</v>
      </c>
      <c r="G21" s="35">
        <f>SUM(Month!O49:Q49)</f>
        <v>1018427</v>
      </c>
      <c r="H21" s="35">
        <f>SUM(Month!R49:T49)</f>
        <v>1011446</v>
      </c>
      <c r="I21" s="35">
        <f>SUM(Month!U49:W49)</f>
        <v>1021024</v>
      </c>
      <c r="J21" s="35">
        <f>SUM(Month!X49:Z49)</f>
        <v>1048456</v>
      </c>
      <c r="K21" s="35">
        <f>SUM(Month!AA49:AC49)</f>
        <v>1136796</v>
      </c>
      <c r="L21" s="35">
        <f>SUM(Month!AD49:AF49)</f>
        <v>1128415</v>
      </c>
      <c r="M21" s="35">
        <f>SUM(Month!AG49:AI49)</f>
        <v>1145312</v>
      </c>
      <c r="N21" s="35">
        <f>SUM(Month!AJ49:AL49)</f>
        <v>1220753</v>
      </c>
      <c r="O21" s="35">
        <f>SUM(Month!AM49:AO49)</f>
        <v>1335013</v>
      </c>
      <c r="P21" s="35">
        <f>SUM(Month!AP49:AR49)</f>
        <v>1268612</v>
      </c>
      <c r="Q21" s="35">
        <f>SUM(Month!AS49:AU49)</f>
        <v>1224010</v>
      </c>
      <c r="R21" s="35">
        <f>SUM(Month!AV49:AX49)</f>
        <v>1232418</v>
      </c>
      <c r="S21" s="35">
        <f>SUM(Month!AY49:BA49)</f>
        <v>0</v>
      </c>
      <c r="T21" s="35">
        <f>SUM(Month!BB49:BD49)</f>
        <v>0</v>
      </c>
      <c r="U21" s="35">
        <f>SUM(Month!BE49:BG49)</f>
        <v>0</v>
      </c>
      <c r="V21" s="35">
        <f>SUM(Month!BH49:BJ49)</f>
        <v>0</v>
      </c>
      <c r="W21" s="60">
        <f t="shared" si="0"/>
        <v>1211416.125</v>
      </c>
    </row>
    <row r="22" spans="1:23" x14ac:dyDescent="0.3">
      <c r="A22" s="36" t="s">
        <v>49</v>
      </c>
      <c r="B22" s="37"/>
      <c r="C22" s="38">
        <f>SUM(Month!C50:E50)</f>
        <v>2589403</v>
      </c>
      <c r="D22" s="38">
        <f>SUM(Month!F50:H50)</f>
        <v>2714635</v>
      </c>
      <c r="E22" s="38">
        <f>SUM(Month!I50:K50)</f>
        <v>2792387</v>
      </c>
      <c r="F22" s="38">
        <f>SUM(Month!L50:N50)</f>
        <v>2839077</v>
      </c>
      <c r="G22" s="38">
        <f>SUM(Month!O50:Q50)</f>
        <v>2849069</v>
      </c>
      <c r="H22" s="38">
        <f>SUM(Month!R50:T50)</f>
        <v>2974001</v>
      </c>
      <c r="I22" s="38">
        <f>SUM(Month!U50:W50)</f>
        <v>3040066</v>
      </c>
      <c r="J22" s="38">
        <f>SUM(Month!X50:Z50)</f>
        <v>3097607</v>
      </c>
      <c r="K22" s="38">
        <f>SUM(Month!AA50:AC50)</f>
        <v>3168951</v>
      </c>
      <c r="L22" s="38">
        <f>SUM(Month!AD50:AF50)</f>
        <v>3246038</v>
      </c>
      <c r="M22" s="38">
        <f>SUM(Month!AG50:AI50)</f>
        <v>3319283</v>
      </c>
      <c r="N22" s="38">
        <f>SUM(Month!AJ50:AL50)</f>
        <v>3453857</v>
      </c>
      <c r="O22" s="38">
        <f>SUM(Month!AM50:AO50)</f>
        <v>3609541</v>
      </c>
      <c r="P22" s="38">
        <f>SUM(Month!AP50:AR50)</f>
        <v>3649299</v>
      </c>
      <c r="Q22" s="38">
        <f>SUM(Month!AS50:AU50)</f>
        <v>3613558</v>
      </c>
      <c r="R22" s="38">
        <f>SUM(Month!AV50:AX50)</f>
        <v>3586967</v>
      </c>
      <c r="S22" s="38">
        <f>SUM(Month!AY50:BA50)</f>
        <v>0</v>
      </c>
      <c r="T22" s="38">
        <f>SUM(Month!BB50:BD50)</f>
        <v>0</v>
      </c>
      <c r="U22" s="38">
        <f>SUM(Month!BE50:BG50)</f>
        <v>0</v>
      </c>
      <c r="V22" s="38">
        <f>SUM(Month!BH50:BJ50)</f>
        <v>0</v>
      </c>
      <c r="W22" s="61">
        <f t="shared" si="0"/>
        <v>3455936.75</v>
      </c>
    </row>
    <row r="26" spans="1:23" x14ac:dyDescent="0.3">
      <c r="A26" s="41" t="s">
        <v>148</v>
      </c>
    </row>
    <row r="27" spans="1:23" ht="27.6" x14ac:dyDescent="0.3">
      <c r="A27" s="21" t="s">
        <v>0</v>
      </c>
      <c r="B27" s="21" t="s">
        <v>114</v>
      </c>
      <c r="C27" s="21" t="s">
        <v>115</v>
      </c>
      <c r="D27" s="21" t="s">
        <v>116</v>
      </c>
      <c r="E27" s="21" t="s">
        <v>117</v>
      </c>
      <c r="F27" s="21" t="s">
        <v>118</v>
      </c>
      <c r="G27" s="21" t="s">
        <v>119</v>
      </c>
      <c r="H27" s="21" t="s">
        <v>120</v>
      </c>
      <c r="I27" s="21" t="s">
        <v>121</v>
      </c>
      <c r="J27" s="21" t="s">
        <v>122</v>
      </c>
      <c r="K27" s="21" t="s">
        <v>123</v>
      </c>
      <c r="L27" s="21" t="s">
        <v>124</v>
      </c>
      <c r="M27" s="21" t="s">
        <v>125</v>
      </c>
      <c r="N27" s="21" t="s">
        <v>126</v>
      </c>
      <c r="O27" s="21" t="s">
        <v>127</v>
      </c>
      <c r="P27" s="21" t="s">
        <v>128</v>
      </c>
      <c r="Q27" s="21" t="s">
        <v>129</v>
      </c>
      <c r="R27" s="21" t="s">
        <v>130</v>
      </c>
      <c r="S27" s="21" t="s">
        <v>131</v>
      </c>
      <c r="T27" s="21" t="s">
        <v>132</v>
      </c>
      <c r="U27" s="21" t="s">
        <v>133</v>
      </c>
      <c r="V27" s="21" t="s">
        <v>134</v>
      </c>
    </row>
    <row r="28" spans="1:23" x14ac:dyDescent="0.3">
      <c r="A28" s="22" t="s">
        <v>11</v>
      </c>
      <c r="B28" s="22" t="s">
        <v>112</v>
      </c>
      <c r="C28" s="50"/>
      <c r="D28" s="50"/>
      <c r="E28" s="50"/>
      <c r="F28" s="50"/>
      <c r="G28" s="50"/>
      <c r="H28" s="50"/>
      <c r="I28" s="50"/>
      <c r="J28" s="50"/>
      <c r="K28" s="50">
        <f t="shared" ref="K28:V28" si="3">K2/$W2</f>
        <v>0.91846511745595283</v>
      </c>
      <c r="L28" s="50">
        <f t="shared" si="3"/>
        <v>1.2392825295785965</v>
      </c>
      <c r="M28" s="50">
        <f t="shared" si="3"/>
        <v>0.94213173074294154</v>
      </c>
      <c r="N28" s="50">
        <f t="shared" si="3"/>
        <v>1.4364012836255884</v>
      </c>
      <c r="O28" s="50">
        <f t="shared" si="3"/>
        <v>1.0088636870390801</v>
      </c>
      <c r="P28" s="50">
        <f t="shared" si="3"/>
        <v>1.0513068143319511</v>
      </c>
      <c r="Q28" s="50">
        <f t="shared" si="3"/>
        <v>0.38367478496282581</v>
      </c>
      <c r="R28" s="50">
        <f t="shared" si="3"/>
        <v>1.0198740522630634</v>
      </c>
      <c r="S28" s="50">
        <f t="shared" si="3"/>
        <v>0.97335187979960713</v>
      </c>
      <c r="T28" s="50">
        <f t="shared" si="3"/>
        <v>0.72682403539157558</v>
      </c>
      <c r="U28" s="50">
        <f t="shared" si="3"/>
        <v>0.81512975931765486</v>
      </c>
      <c r="V28" s="50">
        <f t="shared" si="3"/>
        <v>0.95709819239881311</v>
      </c>
    </row>
    <row r="29" spans="1:23" x14ac:dyDescent="0.3">
      <c r="A29" s="22" t="s">
        <v>12</v>
      </c>
      <c r="B29" s="22" t="s">
        <v>112</v>
      </c>
      <c r="C29" s="50"/>
      <c r="D29" s="50"/>
      <c r="E29" s="50"/>
      <c r="F29" s="50"/>
      <c r="G29" s="50"/>
      <c r="H29" s="50"/>
      <c r="I29" s="50"/>
      <c r="J29" s="50"/>
      <c r="K29" s="50">
        <f t="shared" ref="K29:V29" si="4">K3/$W3</f>
        <v>0.76570019756970797</v>
      </c>
      <c r="L29" s="50">
        <f t="shared" si="4"/>
        <v>0.86749234960179944</v>
      </c>
      <c r="M29" s="50">
        <f t="shared" si="4"/>
        <v>1.140055641105848</v>
      </c>
      <c r="N29" s="50">
        <f t="shared" si="4"/>
        <v>1.016508183430844</v>
      </c>
      <c r="O29" s="50">
        <f t="shared" si="4"/>
        <v>0.89704257075599192</v>
      </c>
      <c r="P29" s="50">
        <f t="shared" si="4"/>
        <v>1.0057160045798756</v>
      </c>
      <c r="Q29" s="50">
        <f t="shared" si="4"/>
        <v>1.3137959707056632</v>
      </c>
      <c r="R29" s="50">
        <f t="shared" si="4"/>
        <v>0.99368908225026986</v>
      </c>
      <c r="S29" s="50">
        <f t="shared" si="4"/>
        <v>1.187306201509873</v>
      </c>
      <c r="T29" s="50">
        <f t="shared" si="4"/>
        <v>1.3621373247148971</v>
      </c>
      <c r="U29" s="50">
        <f t="shared" si="4"/>
        <v>0.9738311673456701</v>
      </c>
      <c r="V29" s="50">
        <f t="shared" si="4"/>
        <v>1.2620783052667914</v>
      </c>
    </row>
    <row r="30" spans="1:23" x14ac:dyDescent="0.3">
      <c r="A30" s="22" t="s">
        <v>9</v>
      </c>
      <c r="B30" s="22" t="s">
        <v>112</v>
      </c>
      <c r="C30" s="50"/>
      <c r="D30" s="50"/>
      <c r="E30" s="50"/>
      <c r="F30" s="50"/>
      <c r="G30" s="50"/>
      <c r="H30" s="50"/>
      <c r="I30" s="50"/>
      <c r="J30" s="50"/>
      <c r="K30" s="50">
        <f t="shared" ref="K30:V30" si="5">K4/$W4</f>
        <v>1.4088992955123987</v>
      </c>
      <c r="L30" s="50">
        <f t="shared" si="5"/>
        <v>0.49867875234203685</v>
      </c>
      <c r="M30" s="50">
        <f t="shared" si="5"/>
        <v>1.2104985632592262</v>
      </c>
      <c r="N30" s="50">
        <f t="shared" si="5"/>
        <v>0.93563847331626593</v>
      </c>
      <c r="O30" s="50">
        <f t="shared" si="5"/>
        <v>1.569797588257714</v>
      </c>
      <c r="P30" s="50">
        <f t="shared" si="5"/>
        <v>0.64994593365558884</v>
      </c>
      <c r="Q30" s="50">
        <f t="shared" si="5"/>
        <v>0.52117175082695488</v>
      </c>
      <c r="R30" s="50">
        <f t="shared" si="5"/>
        <v>1.2053696428298146</v>
      </c>
      <c r="S30" s="50">
        <f t="shared" si="5"/>
        <v>0.86876347012796207</v>
      </c>
      <c r="T30" s="50">
        <f t="shared" si="5"/>
        <v>0.97661923199409995</v>
      </c>
      <c r="U30" s="50">
        <f t="shared" si="5"/>
        <v>0.67054206994154653</v>
      </c>
      <c r="V30" s="50">
        <f t="shared" si="5"/>
        <v>0.42568080670279834</v>
      </c>
    </row>
    <row r="31" spans="1:23" x14ac:dyDescent="0.3">
      <c r="A31" s="22" t="s">
        <v>10</v>
      </c>
      <c r="B31" s="22" t="s">
        <v>112</v>
      </c>
      <c r="C31" s="50"/>
      <c r="D31" s="50"/>
      <c r="E31" s="50"/>
      <c r="F31" s="50"/>
      <c r="G31" s="50"/>
      <c r="H31" s="50"/>
      <c r="I31" s="50"/>
      <c r="J31" s="50"/>
      <c r="K31" s="50">
        <f t="shared" ref="K31:V31" si="6">K5/$W5</f>
        <v>2.0077238937239672</v>
      </c>
      <c r="L31" s="50">
        <f t="shared" si="6"/>
        <v>1.1705153548306617</v>
      </c>
      <c r="M31" s="50">
        <f t="shared" si="6"/>
        <v>0.68554770915413699</v>
      </c>
      <c r="N31" s="50">
        <f t="shared" si="6"/>
        <v>1.2823515057740991</v>
      </c>
      <c r="O31" s="50">
        <f t="shared" si="6"/>
        <v>0.75745063141129632</v>
      </c>
      <c r="P31" s="50">
        <f t="shared" si="6"/>
        <v>0.78831031481109637</v>
      </c>
      <c r="Q31" s="50">
        <f t="shared" si="6"/>
        <v>0.59324878770453637</v>
      </c>
      <c r="R31" s="50">
        <f t="shared" si="6"/>
        <v>0.71485180259020609</v>
      </c>
      <c r="S31" s="50">
        <f t="shared" si="6"/>
        <v>1.1531132316517037</v>
      </c>
      <c r="T31" s="50">
        <f t="shared" si="6"/>
        <v>1.5119581601450105</v>
      </c>
      <c r="U31" s="50">
        <f t="shared" si="6"/>
        <v>1.4671909597200026</v>
      </c>
      <c r="V31" s="50">
        <f t="shared" si="6"/>
        <v>2.2078338661433219</v>
      </c>
    </row>
    <row r="32" spans="1:23" x14ac:dyDescent="0.3">
      <c r="A32" s="22" t="s">
        <v>13</v>
      </c>
      <c r="B32" s="22" t="s">
        <v>112</v>
      </c>
      <c r="C32" s="50"/>
      <c r="D32" s="50"/>
      <c r="E32" s="50"/>
      <c r="F32" s="50"/>
      <c r="G32" s="50"/>
      <c r="H32" s="50"/>
      <c r="I32" s="50"/>
      <c r="J32" s="50"/>
      <c r="K32" s="50">
        <f t="shared" ref="K32:V32" si="7">K6/$W6</f>
        <v>0</v>
      </c>
      <c r="L32" s="50">
        <f t="shared" si="7"/>
        <v>8</v>
      </c>
      <c r="M32" s="50">
        <f t="shared" si="7"/>
        <v>0</v>
      </c>
      <c r="N32" s="50">
        <f t="shared" si="7"/>
        <v>0</v>
      </c>
      <c r="O32" s="50">
        <f t="shared" si="7"/>
        <v>0</v>
      </c>
      <c r="P32" s="50">
        <f t="shared" si="7"/>
        <v>0</v>
      </c>
      <c r="Q32" s="50">
        <f t="shared" si="7"/>
        <v>0</v>
      </c>
      <c r="R32" s="50">
        <f t="shared" si="7"/>
        <v>0</v>
      </c>
      <c r="S32" s="50">
        <f t="shared" si="7"/>
        <v>0</v>
      </c>
      <c r="T32" s="50">
        <f t="shared" si="7"/>
        <v>0</v>
      </c>
      <c r="U32" s="50">
        <f t="shared" si="7"/>
        <v>0</v>
      </c>
      <c r="V32" s="50">
        <f t="shared" si="7"/>
        <v>0</v>
      </c>
    </row>
    <row r="33" spans="1:22" x14ac:dyDescent="0.3">
      <c r="A33" s="22" t="s">
        <v>14</v>
      </c>
      <c r="B33" s="22" t="s">
        <v>112</v>
      </c>
      <c r="C33" s="50"/>
      <c r="D33" s="50"/>
      <c r="E33" s="50"/>
      <c r="F33" s="50"/>
      <c r="G33" s="50"/>
      <c r="H33" s="50"/>
      <c r="I33" s="50"/>
      <c r="J33" s="50"/>
      <c r="K33" s="50">
        <f t="shared" ref="K33:V33" si="8">K7/$W7</f>
        <v>1.0888114108238485</v>
      </c>
      <c r="L33" s="50">
        <f t="shared" si="8"/>
        <v>0.63207563161622216</v>
      </c>
      <c r="M33" s="50">
        <f t="shared" si="8"/>
        <v>0.91350948340135407</v>
      </c>
      <c r="N33" s="50">
        <f t="shared" si="8"/>
        <v>1.172529093779584</v>
      </c>
      <c r="O33" s="50">
        <f t="shared" si="8"/>
        <v>1.0645641284220477</v>
      </c>
      <c r="P33" s="50">
        <f t="shared" si="8"/>
        <v>1.1472503666800267</v>
      </c>
      <c r="Q33" s="50">
        <f t="shared" si="8"/>
        <v>0.9462404702698276</v>
      </c>
      <c r="R33" s="50">
        <f t="shared" si="8"/>
        <v>1.0350194150070895</v>
      </c>
      <c r="S33" s="50">
        <f t="shared" si="8"/>
        <v>0.73838798697334185</v>
      </c>
      <c r="T33" s="50">
        <f t="shared" si="8"/>
        <v>0.73838798697334185</v>
      </c>
      <c r="U33" s="50">
        <f t="shared" si="8"/>
        <v>0.73838798697334185</v>
      </c>
      <c r="V33" s="50">
        <f t="shared" si="8"/>
        <v>0.74700730199637699</v>
      </c>
    </row>
    <row r="34" spans="1:22" x14ac:dyDescent="0.3">
      <c r="A34" s="22" t="s">
        <v>15</v>
      </c>
      <c r="B34" s="22" t="s">
        <v>112</v>
      </c>
      <c r="C34" s="50"/>
      <c r="D34" s="50"/>
      <c r="E34" s="50"/>
      <c r="F34" s="50"/>
      <c r="G34" s="50"/>
      <c r="H34" s="50"/>
      <c r="I34" s="50"/>
      <c r="J34" s="50"/>
      <c r="K34" s="50">
        <f t="shared" ref="K34:V34" si="9">K8/$W8</f>
        <v>0.89377777097854605</v>
      </c>
      <c r="L34" s="50">
        <f t="shared" si="9"/>
        <v>0.64703880854951812</v>
      </c>
      <c r="M34" s="50">
        <f t="shared" si="9"/>
        <v>0.72266249006271766</v>
      </c>
      <c r="N34" s="50">
        <f t="shared" si="9"/>
        <v>1.3012528229267282</v>
      </c>
      <c r="O34" s="50">
        <f t="shared" si="9"/>
        <v>1.6776198421745914</v>
      </c>
      <c r="P34" s="50">
        <f t="shared" si="9"/>
        <v>0.50583133180948481</v>
      </c>
      <c r="Q34" s="50">
        <f t="shared" si="9"/>
        <v>1.2229856001063493</v>
      </c>
      <c r="R34" s="50">
        <f t="shared" si="9"/>
        <v>1.0288313333920647</v>
      </c>
      <c r="S34" s="50">
        <f t="shared" si="9"/>
        <v>1.4983865598882489</v>
      </c>
      <c r="T34" s="50">
        <f t="shared" si="9"/>
        <v>1.4983865598882489</v>
      </c>
      <c r="U34" s="50">
        <f t="shared" si="9"/>
        <v>1.4983865598882489</v>
      </c>
      <c r="V34" s="50">
        <f t="shared" si="9"/>
        <v>1.4781295383772965</v>
      </c>
    </row>
    <row r="35" spans="1:22" x14ac:dyDescent="0.3">
      <c r="A35" s="22" t="s">
        <v>16</v>
      </c>
      <c r="B35" s="22" t="s">
        <v>112</v>
      </c>
      <c r="C35" s="50"/>
      <c r="D35" s="50"/>
      <c r="E35" s="50"/>
      <c r="F35" s="50"/>
      <c r="G35" s="50"/>
      <c r="H35" s="50"/>
      <c r="I35" s="50"/>
      <c r="J35" s="50"/>
      <c r="K35" s="50">
        <f t="shared" ref="K35:V35" si="10">K9/$W9</f>
        <v>0.81484190725624983</v>
      </c>
      <c r="L35" s="50">
        <f t="shared" si="10"/>
        <v>0.78327824201410323</v>
      </c>
      <c r="M35" s="50">
        <f t="shared" si="10"/>
        <v>0.60881305515600714</v>
      </c>
      <c r="N35" s="50">
        <f t="shared" si="10"/>
        <v>0.51909525123378664</v>
      </c>
      <c r="O35" s="50">
        <f t="shared" si="10"/>
        <v>1.6662085225881869</v>
      </c>
      <c r="P35" s="50">
        <f t="shared" si="10"/>
        <v>1.4497247352297025</v>
      </c>
      <c r="Q35" s="50">
        <f t="shared" si="10"/>
        <v>1.0049191608556753</v>
      </c>
      <c r="R35" s="50">
        <f t="shared" si="10"/>
        <v>1.1531191256662885</v>
      </c>
      <c r="S35" s="50">
        <f t="shared" si="10"/>
        <v>1.1637955132146165</v>
      </c>
      <c r="T35" s="50">
        <f t="shared" si="10"/>
        <v>1.1935167977103667</v>
      </c>
      <c r="U35" s="50">
        <f t="shared" si="10"/>
        <v>1.1935167977103667</v>
      </c>
      <c r="V35" s="50">
        <f t="shared" si="10"/>
        <v>1.0534035714350418</v>
      </c>
    </row>
    <row r="36" spans="1:22" x14ac:dyDescent="0.3">
      <c r="A36" s="22" t="s">
        <v>17</v>
      </c>
      <c r="B36" s="22" t="s">
        <v>112</v>
      </c>
      <c r="C36" s="50"/>
      <c r="D36" s="50"/>
      <c r="E36" s="50"/>
      <c r="F36" s="50"/>
      <c r="G36" s="50"/>
      <c r="H36" s="50"/>
      <c r="I36" s="50"/>
      <c r="J36" s="50"/>
      <c r="K36" s="50">
        <f t="shared" ref="K36:R36" si="11">K10/$W10</f>
        <v>0</v>
      </c>
      <c r="L36" s="50">
        <f t="shared" si="11"/>
        <v>0</v>
      </c>
      <c r="M36" s="50">
        <f t="shared" si="11"/>
        <v>0</v>
      </c>
      <c r="N36" s="50">
        <f t="shared" si="11"/>
        <v>6.9134457112413426</v>
      </c>
      <c r="O36" s="50">
        <f t="shared" si="11"/>
        <v>0.49985466169419285</v>
      </c>
      <c r="P36" s="50">
        <f t="shared" si="11"/>
        <v>0.27006158763985083</v>
      </c>
      <c r="Q36" s="50">
        <f t="shared" si="11"/>
        <v>0.16418710708577516</v>
      </c>
      <c r="R36" s="50">
        <f t="shared" si="11"/>
        <v>0.15245093233883858</v>
      </c>
      <c r="S36" s="50"/>
      <c r="T36" s="50"/>
      <c r="U36" s="50"/>
      <c r="V36" s="50"/>
    </row>
    <row r="37" spans="1:22" ht="15" thickBot="1" x14ac:dyDescent="0.35">
      <c r="A37" s="28" t="s">
        <v>46</v>
      </c>
      <c r="B37" s="28" t="s">
        <v>112</v>
      </c>
      <c r="C37" s="51"/>
      <c r="D37" s="51"/>
      <c r="E37" s="51"/>
      <c r="F37" s="51"/>
      <c r="G37" s="51"/>
      <c r="H37" s="51"/>
      <c r="I37" s="51"/>
      <c r="J37" s="51"/>
      <c r="K37" s="51">
        <f t="shared" ref="K37:V37" si="12">K11/$W11</f>
        <v>1.0524864987586466</v>
      </c>
      <c r="L37" s="51">
        <f t="shared" si="12"/>
        <v>0.73717751693126699</v>
      </c>
      <c r="M37" s="51">
        <f t="shared" si="12"/>
        <v>0.9972403870389448</v>
      </c>
      <c r="N37" s="51">
        <f t="shared" si="12"/>
        <v>1.024933565804202</v>
      </c>
      <c r="O37" s="51">
        <f t="shared" si="12"/>
        <v>1.2785870968002895</v>
      </c>
      <c r="P37" s="51">
        <f t="shared" si="12"/>
        <v>0.94338945360329474</v>
      </c>
      <c r="Q37" s="51">
        <f t="shared" si="12"/>
        <v>0.89427699405744776</v>
      </c>
      <c r="R37" s="51">
        <f t="shared" si="12"/>
        <v>1.0719084870059077</v>
      </c>
      <c r="S37" s="51">
        <f t="shared" si="12"/>
        <v>1.0432101829305589</v>
      </c>
      <c r="T37" s="51">
        <f t="shared" si="12"/>
        <v>1.1369358431515677</v>
      </c>
      <c r="U37" s="51">
        <f t="shared" si="12"/>
        <v>0.9259433188074605</v>
      </c>
      <c r="V37" s="51">
        <f t="shared" si="12"/>
        <v>0.95148075966838785</v>
      </c>
    </row>
    <row r="38" spans="1:22" ht="15" thickTop="1" x14ac:dyDescent="0.3">
      <c r="A38" s="39" t="s">
        <v>38</v>
      </c>
      <c r="B38" s="39"/>
      <c r="C38" s="52">
        <f t="shared" ref="C38:R38" si="13">C12/$W12</f>
        <v>0.83414718752576766</v>
      </c>
      <c r="D38" s="52">
        <f t="shared" si="13"/>
        <v>0.88816125060776052</v>
      </c>
      <c r="E38" s="52">
        <f t="shared" si="13"/>
        <v>0.91135822758536367</v>
      </c>
      <c r="F38" s="52">
        <f t="shared" si="13"/>
        <v>0.78761220468522974</v>
      </c>
      <c r="G38" s="52">
        <f t="shared" si="13"/>
        <v>0.64682215859494285</v>
      </c>
      <c r="H38" s="52">
        <f t="shared" si="13"/>
        <v>0.80307079024512296</v>
      </c>
      <c r="I38" s="52">
        <f t="shared" si="13"/>
        <v>0.76836176183746985</v>
      </c>
      <c r="J38" s="52">
        <f t="shared" si="13"/>
        <v>0.71633347644732315</v>
      </c>
      <c r="K38" s="52">
        <f t="shared" si="13"/>
        <v>0.78010582853048471</v>
      </c>
      <c r="L38" s="52">
        <f t="shared" si="13"/>
        <v>0.82968658036229637</v>
      </c>
      <c r="M38" s="52">
        <f t="shared" si="13"/>
        <v>0.87504101495304254</v>
      </c>
      <c r="N38" s="52">
        <f t="shared" si="13"/>
        <v>0.82987992641476704</v>
      </c>
      <c r="O38" s="52">
        <f t="shared" si="13"/>
        <v>1.2046414425890173</v>
      </c>
      <c r="P38" s="52">
        <f t="shared" si="13"/>
        <v>1.2844979115783008</v>
      </c>
      <c r="Q38" s="52">
        <f t="shared" si="13"/>
        <v>1.1546808226305867</v>
      </c>
      <c r="R38" s="52">
        <f t="shared" si="13"/>
        <v>1.0414664729415042</v>
      </c>
      <c r="S38" s="52"/>
      <c r="T38" s="52"/>
      <c r="U38" s="52"/>
      <c r="V38" s="52"/>
    </row>
    <row r="39" spans="1:22" x14ac:dyDescent="0.3">
      <c r="A39" s="39" t="s">
        <v>39</v>
      </c>
      <c r="B39" s="39"/>
      <c r="C39" s="52">
        <f t="shared" ref="C39:R39" si="14">C13/$W13</f>
        <v>0.97142626882719763</v>
      </c>
      <c r="D39" s="52">
        <f t="shared" si="14"/>
        <v>1.1498187467210108</v>
      </c>
      <c r="E39" s="52">
        <f t="shared" si="14"/>
        <v>1.1386225641641969</v>
      </c>
      <c r="F39" s="52">
        <f t="shared" si="14"/>
        <v>1.0352847609915983</v>
      </c>
      <c r="G39" s="52">
        <f t="shared" si="14"/>
        <v>1.0400630271530258</v>
      </c>
      <c r="H39" s="52">
        <f t="shared" si="14"/>
        <v>1.0676144693682554</v>
      </c>
      <c r="I39" s="52">
        <f t="shared" si="14"/>
        <v>1.0726023905605637</v>
      </c>
      <c r="J39" s="52">
        <f t="shared" si="14"/>
        <v>1.0724078088733024</v>
      </c>
      <c r="K39" s="52">
        <f t="shared" si="14"/>
        <v>1.1411317766788545</v>
      </c>
      <c r="L39" s="52">
        <f t="shared" si="14"/>
        <v>1.0555294668529089</v>
      </c>
      <c r="M39" s="52">
        <f t="shared" si="14"/>
        <v>1.0127693658999206</v>
      </c>
      <c r="N39" s="52">
        <f t="shared" si="14"/>
        <v>0.83329349041883372</v>
      </c>
      <c r="O39" s="52">
        <f t="shared" si="14"/>
        <v>1.0993408462651679</v>
      </c>
      <c r="P39" s="52">
        <f t="shared" si="14"/>
        <v>1.0954582346101069</v>
      </c>
      <c r="Q39" s="52">
        <f t="shared" si="14"/>
        <v>0.94444637987939717</v>
      </c>
      <c r="R39" s="52">
        <f t="shared" si="14"/>
        <v>0.81803043939481013</v>
      </c>
      <c r="S39" s="52"/>
      <c r="T39" s="52"/>
      <c r="U39" s="52"/>
      <c r="V39" s="52"/>
    </row>
    <row r="40" spans="1:22" x14ac:dyDescent="0.3">
      <c r="A40" s="39" t="s">
        <v>40</v>
      </c>
      <c r="B40" s="39"/>
      <c r="C40" s="52">
        <f t="shared" ref="C40:R40" si="15">C14/$W14</f>
        <v>0.74963824769493137</v>
      </c>
      <c r="D40" s="52">
        <f t="shared" si="15"/>
        <v>0.76348756722257882</v>
      </c>
      <c r="E40" s="52">
        <f t="shared" si="15"/>
        <v>0.77017783047586486</v>
      </c>
      <c r="F40" s="52">
        <f t="shared" si="15"/>
        <v>0.78619217392667273</v>
      </c>
      <c r="G40" s="52">
        <f t="shared" si="15"/>
        <v>0.81553319714772399</v>
      </c>
      <c r="H40" s="52">
        <f t="shared" si="15"/>
        <v>0.81950469336141041</v>
      </c>
      <c r="I40" s="52">
        <f t="shared" si="15"/>
        <v>0.82997966829250969</v>
      </c>
      <c r="J40" s="52">
        <f t="shared" si="15"/>
        <v>0.85373314742491269</v>
      </c>
      <c r="K40" s="52">
        <f t="shared" si="15"/>
        <v>0.89469479183895728</v>
      </c>
      <c r="L40" s="52">
        <f t="shared" si="15"/>
        <v>0.91637604049721932</v>
      </c>
      <c r="M40" s="52">
        <f t="shared" si="15"/>
        <v>0.93498528940421455</v>
      </c>
      <c r="N40" s="52">
        <f t="shared" si="15"/>
        <v>1.0007396338270171</v>
      </c>
      <c r="O40" s="52">
        <f t="shared" si="15"/>
        <v>1.0837235718554472</v>
      </c>
      <c r="P40" s="52">
        <f t="shared" si="15"/>
        <v>1.058441930330293</v>
      </c>
      <c r="Q40" s="52">
        <f t="shared" si="15"/>
        <v>1.0438400598058066</v>
      </c>
      <c r="R40" s="52">
        <f t="shared" si="15"/>
        <v>1.0671986824410464</v>
      </c>
      <c r="S40" s="52"/>
      <c r="T40" s="52"/>
      <c r="U40" s="52"/>
      <c r="V40" s="52"/>
    </row>
    <row r="41" spans="1:22" x14ac:dyDescent="0.3">
      <c r="A41" s="39" t="s">
        <v>41</v>
      </c>
      <c r="B41" s="39"/>
      <c r="C41" s="52">
        <f t="shared" ref="C41:R41" si="16">C15/$W15</f>
        <v>0</v>
      </c>
      <c r="D41" s="52">
        <f t="shared" si="16"/>
        <v>0</v>
      </c>
      <c r="E41" s="52">
        <f t="shared" si="16"/>
        <v>0</v>
      </c>
      <c r="F41" s="52">
        <f t="shared" si="16"/>
        <v>0</v>
      </c>
      <c r="G41" s="52">
        <f t="shared" si="16"/>
        <v>0</v>
      </c>
      <c r="H41" s="52">
        <f t="shared" si="16"/>
        <v>0</v>
      </c>
      <c r="I41" s="52">
        <f t="shared" si="16"/>
        <v>0</v>
      </c>
      <c r="J41" s="52">
        <f t="shared" si="16"/>
        <v>0</v>
      </c>
      <c r="K41" s="52">
        <f t="shared" si="16"/>
        <v>0.88890976115011511</v>
      </c>
      <c r="L41" s="52">
        <f t="shared" si="16"/>
        <v>0.92251766380533784</v>
      </c>
      <c r="M41" s="52">
        <f t="shared" si="16"/>
        <v>0.94642236929410894</v>
      </c>
      <c r="N41" s="52">
        <f t="shared" si="16"/>
        <v>0.99283905504203707</v>
      </c>
      <c r="O41" s="52">
        <f t="shared" si="16"/>
        <v>1.0404163982631887</v>
      </c>
      <c r="P41" s="52">
        <f t="shared" si="16"/>
        <v>1.065974716110635</v>
      </c>
      <c r="Q41" s="52">
        <f t="shared" si="16"/>
        <v>1.0681814756643404</v>
      </c>
      <c r="R41" s="52">
        <f t="shared" si="16"/>
        <v>1.0747385606702362</v>
      </c>
      <c r="S41" s="52"/>
      <c r="T41" s="52"/>
      <c r="U41" s="52"/>
      <c r="V41" s="52"/>
    </row>
    <row r="42" spans="1:22" x14ac:dyDescent="0.3">
      <c r="A42" s="39" t="s">
        <v>42</v>
      </c>
      <c r="B42" s="39"/>
      <c r="C42" s="52">
        <f t="shared" ref="C42:R42" si="17">C16/$W16</f>
        <v>0.93613074882393632</v>
      </c>
      <c r="D42" s="52">
        <f t="shared" si="17"/>
        <v>0.93556754747837167</v>
      </c>
      <c r="E42" s="52">
        <f t="shared" si="17"/>
        <v>0.96775328499524838</v>
      </c>
      <c r="F42" s="52">
        <f t="shared" si="17"/>
        <v>0.95513650192239885</v>
      </c>
      <c r="G42" s="52">
        <f t="shared" si="17"/>
        <v>0.97444254594843693</v>
      </c>
      <c r="H42" s="52">
        <f t="shared" si="17"/>
        <v>0.97707344235139804</v>
      </c>
      <c r="I42" s="52">
        <f t="shared" si="17"/>
        <v>1.080972941499589</v>
      </c>
      <c r="J42" s="52">
        <f t="shared" si="17"/>
        <v>1.00950417005696</v>
      </c>
      <c r="K42" s="52">
        <f t="shared" si="17"/>
        <v>1.0536447249013199</v>
      </c>
      <c r="L42" s="52">
        <f t="shared" si="17"/>
        <v>1.0216776215870094</v>
      </c>
      <c r="M42" s="52">
        <f t="shared" si="17"/>
        <v>0.96892232978663151</v>
      </c>
      <c r="N42" s="52">
        <f t="shared" si="17"/>
        <v>0.96778885026606054</v>
      </c>
      <c r="O42" s="52">
        <f t="shared" si="17"/>
        <v>1.0053732249755918</v>
      </c>
      <c r="P42" s="52">
        <f t="shared" si="17"/>
        <v>0.98775035059522553</v>
      </c>
      <c r="Q42" s="52">
        <f t="shared" si="17"/>
        <v>0.9863970390546617</v>
      </c>
      <c r="R42" s="52">
        <f t="shared" si="17"/>
        <v>1.0084458588334995</v>
      </c>
      <c r="S42" s="52"/>
      <c r="T42" s="52"/>
      <c r="U42" s="52"/>
      <c r="V42" s="52"/>
    </row>
    <row r="43" spans="1:22" x14ac:dyDescent="0.3">
      <c r="A43" s="39" t="s">
        <v>43</v>
      </c>
      <c r="B43" s="39"/>
      <c r="C43" s="52"/>
      <c r="D43" s="52"/>
      <c r="E43" s="52"/>
      <c r="F43" s="52"/>
      <c r="G43" s="52"/>
      <c r="H43" s="52"/>
      <c r="I43" s="52"/>
      <c r="J43" s="52"/>
      <c r="K43" s="52">
        <f t="shared" ref="K43:R43" si="18">K17/$W17</f>
        <v>1.0037970992233449</v>
      </c>
      <c r="L43" s="52">
        <f t="shared" si="18"/>
        <v>1.0079745226441723</v>
      </c>
      <c r="M43" s="52">
        <f t="shared" si="18"/>
        <v>1.0014757920765363</v>
      </c>
      <c r="N43" s="52">
        <f t="shared" si="18"/>
        <v>0.99003474898926813</v>
      </c>
      <c r="O43" s="52">
        <f t="shared" si="18"/>
        <v>0.99107420759119513</v>
      </c>
      <c r="P43" s="52">
        <f t="shared" si="18"/>
        <v>0.99784573977006741</v>
      </c>
      <c r="Q43" s="52">
        <f t="shared" si="18"/>
        <v>1.00065601395343</v>
      </c>
      <c r="R43" s="52">
        <f t="shared" si="18"/>
        <v>1.0071418757519857</v>
      </c>
      <c r="S43" s="52"/>
      <c r="T43" s="52"/>
      <c r="U43" s="52"/>
      <c r="V43" s="52"/>
    </row>
    <row r="44" spans="1:22" x14ac:dyDescent="0.3">
      <c r="A44" s="39" t="s">
        <v>44</v>
      </c>
      <c r="B44" s="39"/>
      <c r="C44" s="52">
        <f t="shared" ref="C44:R44" si="19">C18/$W18</f>
        <v>0.79967483437781139</v>
      </c>
      <c r="D44" s="52">
        <f t="shared" si="19"/>
        <v>0.8149388524040766</v>
      </c>
      <c r="E44" s="52">
        <f t="shared" si="19"/>
        <v>0.79473906672494155</v>
      </c>
      <c r="F44" s="52">
        <f t="shared" si="19"/>
        <v>0.8219804277969065</v>
      </c>
      <c r="G44" s="52">
        <f t="shared" si="19"/>
        <v>0.83576390181472604</v>
      </c>
      <c r="H44" s="52">
        <f t="shared" si="19"/>
        <v>0.837572556564955</v>
      </c>
      <c r="I44" s="52">
        <f t="shared" si="19"/>
        <v>0.76674478996375017</v>
      </c>
      <c r="J44" s="52">
        <f t="shared" si="19"/>
        <v>0.84452445394884978</v>
      </c>
      <c r="K44" s="52">
        <f t="shared" si="19"/>
        <v>0.84796692896461556</v>
      </c>
      <c r="L44" s="52">
        <f t="shared" si="19"/>
        <v>0.89569066430874333</v>
      </c>
      <c r="M44" s="52">
        <f t="shared" si="19"/>
        <v>0.96363821847916387</v>
      </c>
      <c r="N44" s="52">
        <f t="shared" si="19"/>
        <v>1.0326156164021252</v>
      </c>
      <c r="O44" s="52">
        <f t="shared" si="19"/>
        <v>1.0764389591883143</v>
      </c>
      <c r="P44" s="52">
        <f t="shared" si="19"/>
        <v>1.0700844337443067</v>
      </c>
      <c r="Q44" s="52">
        <f t="shared" si="19"/>
        <v>1.0567698223348061</v>
      </c>
      <c r="R44" s="52">
        <f t="shared" si="19"/>
        <v>1.0567953565779244</v>
      </c>
      <c r="S44" s="52"/>
      <c r="T44" s="52"/>
      <c r="U44" s="52"/>
      <c r="V44" s="52"/>
    </row>
    <row r="45" spans="1:22" x14ac:dyDescent="0.3">
      <c r="A45" s="39" t="s">
        <v>45</v>
      </c>
      <c r="B45" s="39"/>
      <c r="C45" s="52"/>
      <c r="D45" s="52"/>
      <c r="E45" s="52"/>
      <c r="F45" s="52"/>
      <c r="G45" s="52"/>
      <c r="H45" s="52"/>
      <c r="I45" s="52"/>
      <c r="J45" s="52"/>
      <c r="K45" s="52">
        <f t="shared" ref="K45:R45" si="20">K19/$W19</f>
        <v>0.88540471283841005</v>
      </c>
      <c r="L45" s="52">
        <f t="shared" si="20"/>
        <v>0.91507191382098041</v>
      </c>
      <c r="M45" s="52">
        <f t="shared" si="20"/>
        <v>0.94487559339617921</v>
      </c>
      <c r="N45" s="52">
        <f t="shared" si="20"/>
        <v>1.0026711172004095</v>
      </c>
      <c r="O45" s="52">
        <f t="shared" si="20"/>
        <v>1.0496176018390033</v>
      </c>
      <c r="P45" s="52">
        <f t="shared" si="20"/>
        <v>1.0681041112095113</v>
      </c>
      <c r="Q45" s="52">
        <f t="shared" si="20"/>
        <v>1.0673093715150272</v>
      </c>
      <c r="R45" s="52">
        <f t="shared" si="20"/>
        <v>1.0669455781804784</v>
      </c>
      <c r="S45" s="52"/>
      <c r="T45" s="52"/>
      <c r="U45" s="52"/>
      <c r="V45" s="52"/>
    </row>
    <row r="46" spans="1:22" x14ac:dyDescent="0.3">
      <c r="A46" s="40" t="s">
        <v>47</v>
      </c>
      <c r="B46" s="40"/>
      <c r="C46" s="53">
        <f t="shared" ref="C46:V46" si="21">C20/$W20</f>
        <v>1.0353409689616544</v>
      </c>
      <c r="D46" s="53">
        <f t="shared" si="21"/>
        <v>1.0476927017827413</v>
      </c>
      <c r="E46" s="53">
        <f t="shared" si="21"/>
        <v>1.060044434603828</v>
      </c>
      <c r="F46" s="53">
        <f t="shared" si="21"/>
        <v>1.3486944646868282</v>
      </c>
      <c r="G46" s="53">
        <f t="shared" si="21"/>
        <v>0.82770559839609881</v>
      </c>
      <c r="H46" s="53">
        <f t="shared" si="21"/>
        <v>0.77627405623125612</v>
      </c>
      <c r="I46" s="53">
        <f t="shared" si="21"/>
        <v>1.301985725949484</v>
      </c>
      <c r="J46" s="53">
        <f t="shared" si="21"/>
        <v>1.0386132298844</v>
      </c>
      <c r="K46" s="53">
        <f t="shared" si="21"/>
        <v>1.0056882636375295</v>
      </c>
      <c r="L46" s="53">
        <f t="shared" si="21"/>
        <v>0.86668744943863285</v>
      </c>
      <c r="M46" s="53">
        <f t="shared" si="21"/>
        <v>1.0134671373295969</v>
      </c>
      <c r="N46" s="53">
        <f t="shared" si="21"/>
        <v>1.1604043475638244</v>
      </c>
      <c r="O46" s="53">
        <f t="shared" si="21"/>
        <v>1.1544814047776737</v>
      </c>
      <c r="P46" s="53">
        <f t="shared" si="21"/>
        <v>0.9273218038589901</v>
      </c>
      <c r="Q46" s="53">
        <f t="shared" si="21"/>
        <v>0.85146652082259988</v>
      </c>
      <c r="R46" s="53">
        <f t="shared" si="21"/>
        <v>1.0204830725711529</v>
      </c>
      <c r="S46" s="53">
        <f t="shared" si="21"/>
        <v>0.97658507452468202</v>
      </c>
      <c r="T46" s="53">
        <f t="shared" si="21"/>
        <v>1.0832183993646891</v>
      </c>
      <c r="U46" s="53">
        <f t="shared" si="21"/>
        <v>0.87973673806583563</v>
      </c>
      <c r="V46" s="53">
        <f t="shared" si="21"/>
        <v>0.89281882371466115</v>
      </c>
    </row>
    <row r="47" spans="1:22" x14ac:dyDescent="0.3">
      <c r="A47" s="33" t="s">
        <v>48</v>
      </c>
      <c r="B47" s="34"/>
      <c r="C47" s="54">
        <f t="shared" ref="C47:R47" si="22">C21/$W21</f>
        <v>0.77949432941550123</v>
      </c>
      <c r="D47" s="54">
        <f t="shared" si="22"/>
        <v>0.77274272702949198</v>
      </c>
      <c r="E47" s="54">
        <f t="shared" si="22"/>
        <v>0.77405358955412618</v>
      </c>
      <c r="F47" s="54">
        <f t="shared" si="22"/>
        <v>0.7842664303316913</v>
      </c>
      <c r="G47" s="54">
        <f t="shared" si="22"/>
        <v>0.84069130250350599</v>
      </c>
      <c r="H47" s="54">
        <f t="shared" si="22"/>
        <v>0.83492862537222712</v>
      </c>
      <c r="I47" s="54">
        <f t="shared" si="22"/>
        <v>0.84283507452899387</v>
      </c>
      <c r="J47" s="54">
        <f t="shared" si="22"/>
        <v>0.86547964680592315</v>
      </c>
      <c r="K47" s="54">
        <f t="shared" si="22"/>
        <v>0.93840256584004111</v>
      </c>
      <c r="L47" s="54">
        <f t="shared" si="22"/>
        <v>0.93148421645782531</v>
      </c>
      <c r="M47" s="54">
        <f t="shared" si="22"/>
        <v>0.9454323550464544</v>
      </c>
      <c r="N47" s="54">
        <f t="shared" si="22"/>
        <v>1.0077074052485475</v>
      </c>
      <c r="O47" s="54">
        <f t="shared" si="22"/>
        <v>1.1020267705285829</v>
      </c>
      <c r="P47" s="54">
        <f t="shared" si="22"/>
        <v>1.0472140611468252</v>
      </c>
      <c r="Q47" s="54">
        <f t="shared" si="22"/>
        <v>1.0103959941923342</v>
      </c>
      <c r="R47" s="54">
        <f t="shared" si="22"/>
        <v>1.0173366315393895</v>
      </c>
      <c r="S47" s="54"/>
      <c r="T47" s="54"/>
      <c r="U47" s="54"/>
      <c r="V47" s="54"/>
    </row>
    <row r="48" spans="1:22" x14ac:dyDescent="0.3">
      <c r="A48" s="36" t="s">
        <v>49</v>
      </c>
      <c r="B48" s="37"/>
      <c r="C48" s="55">
        <f t="shared" ref="C48:R48" si="23">C22/$W22</f>
        <v>0.74926226586756828</v>
      </c>
      <c r="D48" s="55">
        <f t="shared" si="23"/>
        <v>0.785499040166172</v>
      </c>
      <c r="E48" s="55">
        <f t="shared" si="23"/>
        <v>0.80799713710038246</v>
      </c>
      <c r="F48" s="55">
        <f t="shared" si="23"/>
        <v>0.82150722231823248</v>
      </c>
      <c r="G48" s="55">
        <f t="shared" si="23"/>
        <v>0.8243984789362826</v>
      </c>
      <c r="H48" s="55">
        <f t="shared" si="23"/>
        <v>0.86054844609062942</v>
      </c>
      <c r="I48" s="55">
        <f t="shared" si="23"/>
        <v>0.87966482604173812</v>
      </c>
      <c r="J48" s="55">
        <f t="shared" si="23"/>
        <v>0.8963147256673607</v>
      </c>
      <c r="K48" s="55">
        <f t="shared" si="23"/>
        <v>0.91695862200024347</v>
      </c>
      <c r="L48" s="55">
        <f t="shared" si="23"/>
        <v>0.93926429643135112</v>
      </c>
      <c r="M48" s="55">
        <f t="shared" si="23"/>
        <v>0.96045826070167517</v>
      </c>
      <c r="N48" s="55">
        <f t="shared" si="23"/>
        <v>0.99939820947243896</v>
      </c>
      <c r="O48" s="55">
        <f t="shared" si="23"/>
        <v>1.044446487627414</v>
      </c>
      <c r="P48" s="55">
        <f t="shared" si="23"/>
        <v>1.0559507490986344</v>
      </c>
      <c r="Q48" s="55">
        <f t="shared" si="23"/>
        <v>1.0456088352890138</v>
      </c>
      <c r="R48" s="55">
        <f t="shared" si="23"/>
        <v>1.0379145393792291</v>
      </c>
      <c r="S48" s="55"/>
      <c r="T48" s="55"/>
      <c r="U48" s="55"/>
      <c r="V48" s="55"/>
    </row>
  </sheetData>
  <pageMargins left="0.7" right="0.7" top="0.75" bottom="0.75" header="0.3" footer="0.3"/>
  <pageSetup orientation="portrait"/>
  <ignoredErrors>
    <ignoredError sqref="N2 K2:M2 O2:R2 S2:V2 K3:V10 C12:V12 C13:S14 K11:V11 K15:V17 C16:J17 C20:J22 K20:V2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opLeftCell="A69" workbookViewId="0">
      <selection activeCell="A75" sqref="A75"/>
    </sheetView>
  </sheetViews>
  <sheetFormatPr defaultRowHeight="14.4" x14ac:dyDescent="0.3"/>
  <cols>
    <col min="1" max="1" width="33.109375" customWidth="1"/>
  </cols>
  <sheetData>
    <row r="1" spans="1:13" ht="27.6" x14ac:dyDescent="0.3">
      <c r="A1" s="21" t="s">
        <v>0</v>
      </c>
      <c r="B1" s="21" t="s">
        <v>114</v>
      </c>
      <c r="C1" s="21" t="s">
        <v>135</v>
      </c>
      <c r="D1" s="21" t="s">
        <v>136</v>
      </c>
      <c r="E1" s="21" t="s">
        <v>137</v>
      </c>
      <c r="F1" s="21" t="s">
        <v>138</v>
      </c>
      <c r="G1" s="21" t="s">
        <v>139</v>
      </c>
      <c r="H1" s="21" t="s">
        <v>140</v>
      </c>
      <c r="I1" s="21" t="s">
        <v>141</v>
      </c>
      <c r="J1" s="21" t="s">
        <v>142</v>
      </c>
      <c r="K1" s="21" t="s">
        <v>143</v>
      </c>
      <c r="L1" s="21" t="s">
        <v>144</v>
      </c>
      <c r="M1" s="49" t="s">
        <v>147</v>
      </c>
    </row>
    <row r="2" spans="1:13" x14ac:dyDescent="0.3">
      <c r="A2" s="22" t="s">
        <v>11</v>
      </c>
      <c r="B2" s="22" t="s">
        <v>112</v>
      </c>
      <c r="C2" s="29">
        <f>SUM(Month!C10:H10)</f>
        <v>0</v>
      </c>
      <c r="D2" s="29">
        <f>SUM(Month!I10:N10)</f>
        <v>0</v>
      </c>
      <c r="E2" s="29">
        <f>SUM(Month!O10:T10)</f>
        <v>0</v>
      </c>
      <c r="F2" s="29">
        <f>SUM(Month!U10:Z10)</f>
        <v>0</v>
      </c>
      <c r="G2" s="29">
        <f>SUM(Month!AA10:AF10)</f>
        <v>3176546</v>
      </c>
      <c r="H2" s="29">
        <f>SUM(Month!AG10:AL10)</f>
        <v>3501577</v>
      </c>
      <c r="I2" s="29">
        <f>SUM(Month!AM10:AR10)</f>
        <v>3032897</v>
      </c>
      <c r="J2" s="29">
        <f>SUM(Month!AS10:AX10)</f>
        <v>2066246</v>
      </c>
      <c r="K2" s="29">
        <f>SUM(Month!AY10:BD10)</f>
        <v>2502928</v>
      </c>
      <c r="L2" s="29">
        <f>SUM(Month!BE10:BJ10)</f>
        <v>2609000</v>
      </c>
      <c r="M2" s="43">
        <f>AVERAGE(G2:J2)</f>
        <v>2944316.5</v>
      </c>
    </row>
    <row r="3" spans="1:13" x14ac:dyDescent="0.3">
      <c r="A3" s="22" t="s">
        <v>12</v>
      </c>
      <c r="B3" s="22" t="s">
        <v>112</v>
      </c>
      <c r="C3" s="29">
        <f>SUM(Month!C11:H11)</f>
        <v>0</v>
      </c>
      <c r="D3" s="29">
        <f>SUM(Month!I11:N11)</f>
        <v>0</v>
      </c>
      <c r="E3" s="29">
        <f>SUM(Month!O11:T11)</f>
        <v>0</v>
      </c>
      <c r="F3" s="29">
        <f>SUM(Month!U11:Z11)</f>
        <v>0</v>
      </c>
      <c r="G3" s="29">
        <f>SUM(Month!AA11:AF11)</f>
        <v>13671405</v>
      </c>
      <c r="H3" s="29">
        <f>SUM(Month!AG11:AL11)</f>
        <v>18052530</v>
      </c>
      <c r="I3" s="29">
        <f>SUM(Month!AM11:AR11)</f>
        <v>15927934</v>
      </c>
      <c r="J3" s="29">
        <f>SUM(Month!AS11:AX11)</f>
        <v>19315887</v>
      </c>
      <c r="K3" s="29">
        <f>SUM(Month!AY11:BD11)</f>
        <v>21341314</v>
      </c>
      <c r="L3" s="29">
        <f>SUM(Month!BE11:BJ11)</f>
        <v>18716730</v>
      </c>
      <c r="M3" s="43">
        <f t="shared" ref="M3:M22" si="0">AVERAGE(G3:J3)</f>
        <v>16741939</v>
      </c>
    </row>
    <row r="4" spans="1:13" x14ac:dyDescent="0.3">
      <c r="A4" s="22" t="s">
        <v>9</v>
      </c>
      <c r="B4" s="22" t="s">
        <v>112</v>
      </c>
      <c r="C4" s="29">
        <f>SUM(Month!C12:H12)</f>
        <v>0</v>
      </c>
      <c r="D4" s="29">
        <f>SUM(Month!I12:N12)</f>
        <v>0</v>
      </c>
      <c r="E4" s="29">
        <f>SUM(Month!O12:T12)</f>
        <v>0</v>
      </c>
      <c r="F4" s="29">
        <f>SUM(Month!U12:Z12)</f>
        <v>0</v>
      </c>
      <c r="G4" s="29">
        <f>SUM(Month!AA12:AF12)</f>
        <v>16359902</v>
      </c>
      <c r="H4" s="29">
        <f>SUM(Month!AG12:AL12)</f>
        <v>18405848</v>
      </c>
      <c r="I4" s="29">
        <f>SUM(Month!AM12:AR12)</f>
        <v>19037117</v>
      </c>
      <c r="J4" s="29">
        <f>SUM(Month!AS12:AX12)</f>
        <v>14807283</v>
      </c>
      <c r="K4" s="29">
        <f>SUM(Month!AY12:BD12)</f>
        <v>15826498</v>
      </c>
      <c r="L4" s="29">
        <f>SUM(Month!BE12:BJ12)</f>
        <v>9401502</v>
      </c>
      <c r="M4" s="43">
        <f t="shared" si="0"/>
        <v>17152537.5</v>
      </c>
    </row>
    <row r="5" spans="1:13" x14ac:dyDescent="0.3">
      <c r="A5" s="22" t="s">
        <v>10</v>
      </c>
      <c r="B5" s="22" t="s">
        <v>112</v>
      </c>
      <c r="C5" s="29">
        <f>SUM(Month!C13:H13)</f>
        <v>0</v>
      </c>
      <c r="D5" s="29">
        <f>SUM(Month!I13:N13)</f>
        <v>0</v>
      </c>
      <c r="E5" s="29">
        <f>SUM(Month!O13:T13)</f>
        <v>0</v>
      </c>
      <c r="F5" s="29">
        <f>SUM(Month!U13:Z13)</f>
        <v>0</v>
      </c>
      <c r="G5" s="29">
        <f>SUM(Month!AA13:AF13)</f>
        <v>3630604</v>
      </c>
      <c r="H5" s="29">
        <f>SUM(Month!AG13:AL13)</f>
        <v>2247994</v>
      </c>
      <c r="I5" s="29">
        <f>SUM(Month!AM13:AR13)</f>
        <v>1765772</v>
      </c>
      <c r="J5" s="29">
        <f>SUM(Month!AS13:AX13)</f>
        <v>1494285</v>
      </c>
      <c r="K5" s="29">
        <f>SUM(Month!AY13:BD13)</f>
        <v>3044396</v>
      </c>
      <c r="L5" s="29">
        <f>SUM(Month!BE13:BJ13)</f>
        <v>4198098</v>
      </c>
      <c r="M5" s="43">
        <f t="shared" si="0"/>
        <v>2284663.75</v>
      </c>
    </row>
    <row r="6" spans="1:13" x14ac:dyDescent="0.3">
      <c r="A6" s="22" t="s">
        <v>13</v>
      </c>
      <c r="B6" s="22" t="s">
        <v>112</v>
      </c>
      <c r="C6" s="29">
        <f>SUM(Month!C14:H14)</f>
        <v>0</v>
      </c>
      <c r="D6" s="29">
        <f>SUM(Month!I14:N14)</f>
        <v>0</v>
      </c>
      <c r="E6" s="29">
        <f>SUM(Month!O14:T14)</f>
        <v>0</v>
      </c>
      <c r="F6" s="29">
        <f>SUM(Month!U14:Z14)</f>
        <v>0</v>
      </c>
      <c r="G6" s="29">
        <f>SUM(Month!AA14:AF14)</f>
        <v>10995</v>
      </c>
      <c r="H6" s="29">
        <f>SUM(Month!AG14:AL14)</f>
        <v>0</v>
      </c>
      <c r="I6" s="29">
        <f>SUM(Month!AM14:AR14)</f>
        <v>0</v>
      </c>
      <c r="J6" s="29">
        <f>SUM(Month!AS14:AX14)</f>
        <v>0</v>
      </c>
      <c r="K6" s="29">
        <f>SUM(Month!AY14:BD14)</f>
        <v>0</v>
      </c>
      <c r="L6" s="29">
        <f>SUM(Month!BE14:BJ14)</f>
        <v>0</v>
      </c>
      <c r="M6" s="43">
        <f t="shared" si="0"/>
        <v>2748.75</v>
      </c>
    </row>
    <row r="7" spans="1:13" x14ac:dyDescent="0.3">
      <c r="A7" s="22" t="s">
        <v>14</v>
      </c>
      <c r="B7" s="22" t="s">
        <v>112</v>
      </c>
      <c r="C7" s="29">
        <f>SUM(Month!C15:H15)</f>
        <v>0</v>
      </c>
      <c r="D7" s="29">
        <f>SUM(Month!I15:N15)</f>
        <v>0</v>
      </c>
      <c r="E7" s="29">
        <f>SUM(Month!O15:T15)</f>
        <v>0</v>
      </c>
      <c r="F7" s="29">
        <f>SUM(Month!U15:Z15)</f>
        <v>0</v>
      </c>
      <c r="G7" s="29">
        <f>SUM(Month!AA15:AF15)</f>
        <v>2994821</v>
      </c>
      <c r="H7" s="29">
        <f>SUM(Month!AG15:AL15)</f>
        <v>3630286</v>
      </c>
      <c r="I7" s="29">
        <f>SUM(Month!AM15:AR15)</f>
        <v>3849171</v>
      </c>
      <c r="J7" s="29">
        <f>SUM(Month!AS15:AX15)</f>
        <v>3447942</v>
      </c>
      <c r="K7" s="29">
        <f>SUM(Month!AY15:BD15)</f>
        <v>2570000</v>
      </c>
      <c r="L7" s="29">
        <f>SUM(Month!BE15:BJ15)</f>
        <v>2585000</v>
      </c>
      <c r="M7" s="43">
        <f t="shared" si="0"/>
        <v>3480555</v>
      </c>
    </row>
    <row r="8" spans="1:13" x14ac:dyDescent="0.3">
      <c r="A8" s="22" t="s">
        <v>15</v>
      </c>
      <c r="B8" s="22" t="s">
        <v>112</v>
      </c>
      <c r="C8" s="29">
        <f>SUM(Month!C16:H16)</f>
        <v>0</v>
      </c>
      <c r="D8" s="29">
        <f>SUM(Month!I16:N16)</f>
        <v>0</v>
      </c>
      <c r="E8" s="29">
        <f>SUM(Month!O16:T16)</f>
        <v>0</v>
      </c>
      <c r="F8" s="29">
        <f>SUM(Month!U16:Z16)</f>
        <v>0</v>
      </c>
      <c r="G8" s="29">
        <f>SUM(Month!AA16:AF16)</f>
        <v>1825520</v>
      </c>
      <c r="H8" s="29">
        <f>SUM(Month!AG16:AL16)</f>
        <v>2397883</v>
      </c>
      <c r="I8" s="29">
        <f>SUM(Month!AM16:AR16)</f>
        <v>2586897</v>
      </c>
      <c r="J8" s="29">
        <f>SUM(Month!AS16:AX16)</f>
        <v>2667895</v>
      </c>
      <c r="K8" s="29">
        <f>SUM(Month!AY16:BD16)</f>
        <v>3550500</v>
      </c>
      <c r="L8" s="29">
        <f>SUM(Month!BE16:BJ16)</f>
        <v>3526500</v>
      </c>
      <c r="M8" s="43">
        <f t="shared" si="0"/>
        <v>2369548.75</v>
      </c>
    </row>
    <row r="9" spans="1:13" x14ac:dyDescent="0.3">
      <c r="A9" s="22" t="s">
        <v>16</v>
      </c>
      <c r="B9" s="22" t="s">
        <v>112</v>
      </c>
      <c r="C9" s="29">
        <f>SUM(Month!C17:H17)</f>
        <v>0</v>
      </c>
      <c r="D9" s="29">
        <f>SUM(Month!I17:N17)</f>
        <v>0</v>
      </c>
      <c r="E9" s="29">
        <f>SUM(Month!O17:T17)</f>
        <v>0</v>
      </c>
      <c r="F9" s="29">
        <f>SUM(Month!U17:Z17)</f>
        <v>0</v>
      </c>
      <c r="G9" s="29">
        <f>SUM(Month!AA17:AF17)</f>
        <v>7497989</v>
      </c>
      <c r="H9" s="29">
        <f>SUM(Month!AG17:AL17)</f>
        <v>5291870</v>
      </c>
      <c r="I9" s="29">
        <f>SUM(Month!AM17:AR17)</f>
        <v>14619197</v>
      </c>
      <c r="J9" s="29">
        <f>SUM(Month!AS17:AX17)</f>
        <v>10124988</v>
      </c>
      <c r="K9" s="29">
        <f>SUM(Month!AY17:BD17)</f>
        <v>11059933</v>
      </c>
      <c r="L9" s="29">
        <f>SUM(Month!BE17:BJ17)</f>
        <v>10542001</v>
      </c>
      <c r="M9" s="43">
        <f t="shared" si="0"/>
        <v>9383511</v>
      </c>
    </row>
    <row r="10" spans="1:13" x14ac:dyDescent="0.3">
      <c r="A10" s="22" t="s">
        <v>17</v>
      </c>
      <c r="B10" s="22" t="s">
        <v>112</v>
      </c>
      <c r="C10" s="29">
        <f>SUM(Month!C18:H18)</f>
        <v>0</v>
      </c>
      <c r="D10" s="29">
        <f>SUM(Month!I18:N18)</f>
        <v>0</v>
      </c>
      <c r="E10" s="29">
        <f>SUM(Month!O18:T18)</f>
        <v>0</v>
      </c>
      <c r="F10" s="29">
        <f>SUM(Month!U18:Z18)</f>
        <v>0</v>
      </c>
      <c r="G10" s="29">
        <f>SUM(Month!AA18:AF18)</f>
        <v>0</v>
      </c>
      <c r="H10" s="29">
        <f>SUM(Month!AG18:AL18)</f>
        <v>2027584</v>
      </c>
      <c r="I10" s="29">
        <f>SUM(Month!AM18:AR18)</f>
        <v>225802</v>
      </c>
      <c r="J10" s="29">
        <f>SUM(Month!AS18:AX18)</f>
        <v>92864</v>
      </c>
      <c r="K10" s="29">
        <f>SUM(Month!AY18:BD18)</f>
        <v>0</v>
      </c>
      <c r="L10" s="29">
        <f>SUM(Month!BE18:BJ18)</f>
        <v>0</v>
      </c>
      <c r="M10" s="43">
        <f t="shared" si="0"/>
        <v>586562.5</v>
      </c>
    </row>
    <row r="11" spans="1:13" ht="15" thickBot="1" x14ac:dyDescent="0.35">
      <c r="A11" s="28" t="s">
        <v>46</v>
      </c>
      <c r="B11" s="28" t="s">
        <v>112</v>
      </c>
      <c r="C11" s="30">
        <f>SUM(Month!C38:H38)</f>
        <v>0</v>
      </c>
      <c r="D11" s="30">
        <f>SUM(Month!I38:N38)</f>
        <v>0</v>
      </c>
      <c r="E11" s="30">
        <f>SUM(Month!O38:T38)</f>
        <v>0</v>
      </c>
      <c r="F11" s="30">
        <f>SUM(Month!U38:Z38)</f>
        <v>0</v>
      </c>
      <c r="G11" s="30">
        <f>SUM(Month!AA38:AF38)</f>
        <v>49167782</v>
      </c>
      <c r="H11" s="30">
        <f>SUM(Month!AG38:AL38)</f>
        <v>55555572</v>
      </c>
      <c r="I11" s="30">
        <f>SUM(Month!AM38:AR38)</f>
        <v>61044787</v>
      </c>
      <c r="J11" s="30">
        <f>SUM(Month!AS38:AX38)</f>
        <v>54017390</v>
      </c>
      <c r="K11" s="30">
        <f>SUM(Month!AY38:BD38)</f>
        <v>59895569</v>
      </c>
      <c r="L11" s="30">
        <f>SUM(Month!BE38:BJ38)</f>
        <v>51578831</v>
      </c>
      <c r="M11" s="44">
        <f t="shared" si="0"/>
        <v>54946382.75</v>
      </c>
    </row>
    <row r="12" spans="1:13" ht="15" thickTop="1" x14ac:dyDescent="0.3">
      <c r="A12" s="39" t="s">
        <v>38</v>
      </c>
      <c r="B12" s="39"/>
      <c r="C12" s="31">
        <f>SUM(Month!C40:H40)</f>
        <v>757172</v>
      </c>
      <c r="D12" s="31">
        <f>SUM(Month!I40:N40)</f>
        <v>746912</v>
      </c>
      <c r="E12" s="31">
        <f>SUM(Month!O40:T40)</f>
        <v>637411</v>
      </c>
      <c r="F12" s="31">
        <f>SUM(Month!U40:Z40)</f>
        <v>652711</v>
      </c>
      <c r="G12" s="31">
        <f>SUM(Month!AA40:AF40)</f>
        <v>707707</v>
      </c>
      <c r="H12" s="31">
        <f>SUM(Month!AG40:AL40)</f>
        <v>749528</v>
      </c>
      <c r="I12" s="31">
        <f>SUM(Month!AM40:AR40)</f>
        <v>1094291</v>
      </c>
      <c r="J12" s="31">
        <f>SUM(Month!AS40:AX40)</f>
        <v>965484</v>
      </c>
      <c r="K12" s="31">
        <f>SUM(Month!AY40:BD40)</f>
        <v>0</v>
      </c>
      <c r="L12" s="31">
        <f>SUM(Month!BE40:BJ40)</f>
        <v>0</v>
      </c>
      <c r="M12" s="45">
        <f t="shared" si="0"/>
        <v>879252.5</v>
      </c>
    </row>
    <row r="13" spans="1:13" x14ac:dyDescent="0.3">
      <c r="A13" s="39" t="s">
        <v>39</v>
      </c>
      <c r="B13" s="39"/>
      <c r="C13" s="31">
        <f>SUM(Month!C41:H41)</f>
        <v>5226646.58</v>
      </c>
      <c r="D13" s="31">
        <f>SUM(Month!I41:N41)</f>
        <v>5356404</v>
      </c>
      <c r="E13" s="31">
        <f>SUM(Month!O41:T41)</f>
        <v>5193216.8600000003</v>
      </c>
      <c r="F13" s="31">
        <f>SUM(Month!U41:Z41)</f>
        <v>5285202.8600000003</v>
      </c>
      <c r="G13" s="31">
        <f>SUM(Month!AA41:AF41)</f>
        <v>5412468.5700000003</v>
      </c>
      <c r="H13" s="31">
        <f>SUM(Month!AG41:AL41)</f>
        <v>4548610.8599999994</v>
      </c>
      <c r="I13" s="31">
        <f>SUM(Month!AM41:AR41)</f>
        <v>5407880.29</v>
      </c>
      <c r="J13" s="31">
        <f>SUM(Month!AS41:AX41)</f>
        <v>4342658.8499999996</v>
      </c>
      <c r="K13" s="31">
        <f>SUM(Month!AY41:BD41)</f>
        <v>0</v>
      </c>
      <c r="L13" s="31">
        <f>SUM(Month!BE41:BJ41)</f>
        <v>0</v>
      </c>
      <c r="M13" s="45">
        <f t="shared" si="0"/>
        <v>4927904.6425000001</v>
      </c>
    </row>
    <row r="14" spans="1:13" x14ac:dyDescent="0.3">
      <c r="A14" s="39" t="s">
        <v>40</v>
      </c>
      <c r="B14" s="39"/>
      <c r="C14" s="31">
        <f>SUM(Month!C42:H42)</f>
        <v>1288693.7</v>
      </c>
      <c r="D14" s="31">
        <f>SUM(Month!I42:N42)</f>
        <v>1325523.76</v>
      </c>
      <c r="E14" s="31">
        <f>SUM(Month!O42:T42)</f>
        <v>1392523.35</v>
      </c>
      <c r="F14" s="31">
        <f>SUM(Month!U42:Z42)</f>
        <v>1433978.6400000001</v>
      </c>
      <c r="G14" s="31">
        <f>SUM(Month!AA42:AF42)</f>
        <v>1542446.47</v>
      </c>
      <c r="H14" s="31">
        <f>SUM(Month!AG42:AL42)</f>
        <v>1648611.43</v>
      </c>
      <c r="I14" s="31">
        <f>SUM(Month!AM42:AR42)</f>
        <v>1824432.02</v>
      </c>
      <c r="J14" s="31">
        <f>SUM(Month!AS42:AX42)</f>
        <v>1797922.0899999999</v>
      </c>
      <c r="K14" s="31">
        <f>SUM(Month!AY42:BD42)</f>
        <v>0</v>
      </c>
      <c r="L14" s="31">
        <f>SUM(Month!BE42:BJ42)</f>
        <v>0</v>
      </c>
      <c r="M14" s="45">
        <f t="shared" si="0"/>
        <v>1703353.0024999999</v>
      </c>
    </row>
    <row r="15" spans="1:13" x14ac:dyDescent="0.3">
      <c r="A15" s="39" t="s">
        <v>41</v>
      </c>
      <c r="B15" s="39"/>
      <c r="C15" s="31">
        <f>SUM(Month!C43:H43)</f>
        <v>0</v>
      </c>
      <c r="D15" s="31">
        <f>SUM(Month!I43:N43)</f>
        <v>0</v>
      </c>
      <c r="E15" s="31">
        <f>SUM(Month!O43:T43)</f>
        <v>0</v>
      </c>
      <c r="F15" s="31">
        <f>SUM(Month!U43:Z43)</f>
        <v>0</v>
      </c>
      <c r="G15" s="31">
        <f>SUM(Month!AA43:AF43)</f>
        <v>4490325.8899999997</v>
      </c>
      <c r="H15" s="31">
        <f>SUM(Month!AG43:AL43)</f>
        <v>4807212.07</v>
      </c>
      <c r="I15" s="31">
        <f>SUM(Month!AM43:AR43)</f>
        <v>5221507.87</v>
      </c>
      <c r="J15" s="31">
        <f>SUM(Month!AS43:AX43)</f>
        <v>5312058.9800000004</v>
      </c>
      <c r="K15" s="31">
        <f>SUM(Month!AY43:BD43)</f>
        <v>0</v>
      </c>
      <c r="L15" s="31">
        <f>SUM(Month!BE43:BJ43)</f>
        <v>0</v>
      </c>
      <c r="M15" s="45">
        <f t="shared" si="0"/>
        <v>4957776.2025000006</v>
      </c>
    </row>
    <row r="16" spans="1:13" x14ac:dyDescent="0.3">
      <c r="A16" s="39" t="s">
        <v>42</v>
      </c>
      <c r="B16" s="39"/>
      <c r="C16" s="31">
        <f>SUM(Month!C44:H44)</f>
        <v>18704209.93</v>
      </c>
      <c r="D16" s="31">
        <f>SUM(Month!I44:N44)</f>
        <v>19215775.490000002</v>
      </c>
      <c r="E16" s="31">
        <f>SUM(Month!O44:T44)</f>
        <v>19501842.150000002</v>
      </c>
      <c r="F16" s="31">
        <f>SUM(Month!U44:Z44)</f>
        <v>20890505.07</v>
      </c>
      <c r="G16" s="31">
        <f>SUM(Month!AA44:AF44)</f>
        <v>20739060.839999996</v>
      </c>
      <c r="H16" s="31">
        <f>SUM(Month!AG44:AL44)</f>
        <v>19353895.100000001</v>
      </c>
      <c r="I16" s="31">
        <f>SUM(Month!AM44:AR44)</f>
        <v>19917634.079999998</v>
      </c>
      <c r="J16" s="31">
        <f>SUM(Month!AS44:AX44)</f>
        <v>19934815.57</v>
      </c>
      <c r="K16" s="31">
        <f>SUM(Month!AY44:BD44)</f>
        <v>0</v>
      </c>
      <c r="L16" s="31">
        <f>SUM(Month!BE44:BJ44)</f>
        <v>0</v>
      </c>
      <c r="M16" s="45">
        <f t="shared" si="0"/>
        <v>19986351.397500001</v>
      </c>
    </row>
    <row r="17" spans="1:13" x14ac:dyDescent="0.3">
      <c r="A17" s="39" t="s">
        <v>43</v>
      </c>
      <c r="B17" s="39"/>
      <c r="C17" s="31">
        <f>SUM(Month!C45:H45)</f>
        <v>0</v>
      </c>
      <c r="D17" s="31">
        <f>SUM(Month!I45:N45)</f>
        <v>0</v>
      </c>
      <c r="E17" s="31">
        <f>SUM(Month!O45:T45)</f>
        <v>0</v>
      </c>
      <c r="F17" s="31">
        <f>SUM(Month!U45:Z45)</f>
        <v>0</v>
      </c>
      <c r="G17" s="31">
        <f>SUM(Month!AA45:AF45)</f>
        <v>55315723.379999995</v>
      </c>
      <c r="H17" s="31">
        <f>SUM(Month!AG45:AL45)</f>
        <v>54758624.190000005</v>
      </c>
      <c r="I17" s="31">
        <f>SUM(Month!AM45:AR45)</f>
        <v>54687393.159999996</v>
      </c>
      <c r="J17" s="31">
        <f>SUM(Month!AS45:AX45)</f>
        <v>55206461.540000007</v>
      </c>
      <c r="K17" s="31">
        <f>SUM(Month!AY45:BD45)</f>
        <v>0</v>
      </c>
      <c r="L17" s="31">
        <f>SUM(Month!BE45:BJ45)</f>
        <v>0</v>
      </c>
      <c r="M17" s="45">
        <f t="shared" si="0"/>
        <v>54992050.567499995</v>
      </c>
    </row>
    <row r="18" spans="1:13" x14ac:dyDescent="0.3">
      <c r="A18" s="39" t="s">
        <v>44</v>
      </c>
      <c r="B18" s="39"/>
      <c r="C18" s="31">
        <f>SUM(Month!C46:H46)</f>
        <v>0.41335100000000002</v>
      </c>
      <c r="D18" s="31">
        <f>SUM(Month!I46:N46)</f>
        <v>0.41407300000000002</v>
      </c>
      <c r="E18" s="31">
        <f>SUM(Month!O46:T46)</f>
        <v>0.42840400000000006</v>
      </c>
      <c r="F18" s="31">
        <f>SUM(Month!U46:Z46)</f>
        <v>0.41297</v>
      </c>
      <c r="G18" s="31">
        <f>SUM(Month!AA46:AF46)</f>
        <v>0.44640600000000003</v>
      </c>
      <c r="H18" s="31">
        <f>SUM(Month!AG46:AL46)</f>
        <v>0.51106499999999999</v>
      </c>
      <c r="I18" s="31">
        <f>SUM(Month!AM46:AR46)</f>
        <v>0.54957600000000006</v>
      </c>
      <c r="J18" s="31">
        <f>SUM(Month!AS46:AX46)</f>
        <v>0.54111000000000009</v>
      </c>
      <c r="K18" s="31">
        <f>SUM(Month!AY46:BD46)</f>
        <v>0</v>
      </c>
      <c r="L18" s="31">
        <f>SUM(Month!BE46:BJ46)</f>
        <v>0</v>
      </c>
      <c r="M18" s="45">
        <f t="shared" si="0"/>
        <v>0.51203925000000006</v>
      </c>
    </row>
    <row r="19" spans="1:13" x14ac:dyDescent="0.3">
      <c r="A19" s="39" t="s">
        <v>45</v>
      </c>
      <c r="B19" s="39"/>
      <c r="C19" s="31">
        <f>SUM(Month!C47:H47)</f>
        <v>0</v>
      </c>
      <c r="D19" s="31">
        <f>SUM(Month!I47:N47)</f>
        <v>0</v>
      </c>
      <c r="E19" s="31">
        <f>SUM(Month!O47:T47)</f>
        <v>0</v>
      </c>
      <c r="F19" s="31">
        <f>SUM(Month!U47:Z47)</f>
        <v>0</v>
      </c>
      <c r="G19" s="31">
        <f>SUM(Month!AA47:AF47)</f>
        <v>0.48694200000000004</v>
      </c>
      <c r="H19" s="31">
        <f>SUM(Month!AG47:AL47)</f>
        <v>0.52680800000000005</v>
      </c>
      <c r="I19" s="31">
        <f>SUM(Month!AM47:AR47)</f>
        <v>0.57284199999999996</v>
      </c>
      <c r="J19" s="31">
        <f>SUM(Month!AS47:AX47)</f>
        <v>0.57732300000000003</v>
      </c>
      <c r="K19" s="31">
        <f>SUM(Month!AY47:BD47)</f>
        <v>0</v>
      </c>
      <c r="L19" s="31">
        <f>SUM(Month!BE47:BJ47)</f>
        <v>0</v>
      </c>
      <c r="M19" s="45">
        <f t="shared" si="0"/>
        <v>0.54097875000000006</v>
      </c>
    </row>
    <row r="20" spans="1:13" x14ac:dyDescent="0.3">
      <c r="A20" s="40" t="s">
        <v>47</v>
      </c>
      <c r="B20" s="40"/>
      <c r="C20" s="32">
        <f>SUM(Month!C48:H48)</f>
        <v>68975000</v>
      </c>
      <c r="D20" s="32">
        <f>SUM(Month!I48:N48)</f>
        <v>79760000</v>
      </c>
      <c r="E20" s="32">
        <f>SUM(Month!O48:T48)</f>
        <v>53112197.959999993</v>
      </c>
      <c r="F20" s="32">
        <f>SUM(Month!U48:Z48)</f>
        <v>77503698.209999993</v>
      </c>
      <c r="G20" s="32">
        <f>SUM(Month!AA48:AF48)</f>
        <v>61999533</v>
      </c>
      <c r="H20" s="32">
        <f>SUM(Month!AG48:AL48)</f>
        <v>71982891</v>
      </c>
      <c r="I20" s="32">
        <f>SUM(Month!AM48:AR48)</f>
        <v>68934256</v>
      </c>
      <c r="J20" s="32">
        <f>SUM(Month!AS48:AX48)</f>
        <v>61985423</v>
      </c>
      <c r="K20" s="32">
        <f>SUM(Month!AY48:BD48)</f>
        <v>68205784</v>
      </c>
      <c r="L20" s="32">
        <f>SUM(Month!BE48:BJ48)</f>
        <v>58694212</v>
      </c>
      <c r="M20" s="46">
        <f t="shared" si="0"/>
        <v>66225525.75</v>
      </c>
    </row>
    <row r="21" spans="1:13" x14ac:dyDescent="0.3">
      <c r="A21" s="33" t="s">
        <v>48</v>
      </c>
      <c r="B21" s="34"/>
      <c r="C21" s="35">
        <f>SUM(Month!C49:H49)</f>
        <v>1880405</v>
      </c>
      <c r="D21" s="35">
        <f>SUM(Month!I49:N49)</f>
        <v>1887774</v>
      </c>
      <c r="E21" s="35">
        <f>SUM(Month!O49:T49)</f>
        <v>2029873</v>
      </c>
      <c r="F21" s="35">
        <f>SUM(Month!U49:Z49)</f>
        <v>2069480</v>
      </c>
      <c r="G21" s="35">
        <f>SUM(Month!AA49:AF49)</f>
        <v>2265211</v>
      </c>
      <c r="H21" s="35">
        <f>SUM(Month!AG49:AL49)</f>
        <v>2366065</v>
      </c>
      <c r="I21" s="35">
        <f>SUM(Month!AM49:AR49)</f>
        <v>2603625</v>
      </c>
      <c r="J21" s="35">
        <f>SUM(Month!AS49:AX49)</f>
        <v>2456428</v>
      </c>
      <c r="K21" s="35"/>
      <c r="L21" s="35"/>
      <c r="M21" s="47">
        <f t="shared" si="0"/>
        <v>2422832.25</v>
      </c>
    </row>
    <row r="22" spans="1:13" x14ac:dyDescent="0.3">
      <c r="A22" s="36" t="s">
        <v>49</v>
      </c>
      <c r="B22" s="37"/>
      <c r="C22" s="38">
        <f>SUM(Month!C50:H50)</f>
        <v>5304038</v>
      </c>
      <c r="D22" s="38">
        <f>SUM(Month!I50:N50)</f>
        <v>5631464</v>
      </c>
      <c r="E22" s="38">
        <f>SUM(Month!O50:T50)</f>
        <v>5823070</v>
      </c>
      <c r="F22" s="38">
        <f>SUM(Month!U50:Z50)</f>
        <v>6137673</v>
      </c>
      <c r="G22" s="38">
        <f>SUM(Month!AA50:AF50)</f>
        <v>6414989</v>
      </c>
      <c r="H22" s="38">
        <f>SUM(Month!AG50:AL50)</f>
        <v>6773140</v>
      </c>
      <c r="I22" s="38">
        <f>SUM(Month!AM50:AR50)</f>
        <v>7258840</v>
      </c>
      <c r="J22" s="38">
        <f>SUM(Month!AS50:AX50)</f>
        <v>7200525</v>
      </c>
      <c r="K22" s="38"/>
      <c r="L22" s="38"/>
      <c r="M22" s="48">
        <f t="shared" si="0"/>
        <v>6911873.5</v>
      </c>
    </row>
    <row r="25" spans="1:13" x14ac:dyDescent="0.3">
      <c r="A25" s="41" t="s">
        <v>145</v>
      </c>
    </row>
    <row r="26" spans="1:13" ht="27.6" x14ac:dyDescent="0.3">
      <c r="A26" s="21" t="s">
        <v>0</v>
      </c>
      <c r="B26" s="21" t="s">
        <v>114</v>
      </c>
      <c r="C26" s="21" t="s">
        <v>135</v>
      </c>
      <c r="D26" s="21" t="s">
        <v>136</v>
      </c>
      <c r="E26" s="21" t="s">
        <v>137</v>
      </c>
      <c r="F26" s="21" t="s">
        <v>138</v>
      </c>
      <c r="G26" s="21" t="s">
        <v>139</v>
      </c>
      <c r="H26" s="21" t="s">
        <v>140</v>
      </c>
      <c r="I26" s="21" t="s">
        <v>141</v>
      </c>
      <c r="J26" s="21" t="s">
        <v>142</v>
      </c>
      <c r="K26" s="21" t="s">
        <v>143</v>
      </c>
      <c r="L26" s="21" t="s">
        <v>144</v>
      </c>
    </row>
    <row r="27" spans="1:13" x14ac:dyDescent="0.3">
      <c r="A27" s="22" t="s">
        <v>11</v>
      </c>
      <c r="B27" s="22" t="s">
        <v>112</v>
      </c>
      <c r="C27" s="29"/>
      <c r="D27" s="29"/>
      <c r="E27" s="29"/>
      <c r="F27" s="29"/>
      <c r="G27" s="29"/>
      <c r="H27" s="29">
        <f t="shared" ref="H27:L27" si="1">H2-G2</f>
        <v>325031</v>
      </c>
      <c r="I27" s="29">
        <f t="shared" si="1"/>
        <v>-468680</v>
      </c>
      <c r="J27" s="29">
        <f t="shared" si="1"/>
        <v>-966651</v>
      </c>
      <c r="K27" s="29">
        <f t="shared" si="1"/>
        <v>436682</v>
      </c>
      <c r="L27" s="29">
        <f t="shared" si="1"/>
        <v>106072</v>
      </c>
    </row>
    <row r="28" spans="1:13" x14ac:dyDescent="0.3">
      <c r="A28" s="22" t="s">
        <v>12</v>
      </c>
      <c r="B28" s="22" t="s">
        <v>112</v>
      </c>
      <c r="C28" s="29"/>
      <c r="D28" s="29"/>
      <c r="E28" s="29"/>
      <c r="F28" s="29"/>
      <c r="G28" s="29"/>
      <c r="H28" s="29">
        <f t="shared" ref="H28:L28" si="2">H3-G3</f>
        <v>4381125</v>
      </c>
      <c r="I28" s="29">
        <f t="shared" si="2"/>
        <v>-2124596</v>
      </c>
      <c r="J28" s="29">
        <f t="shared" si="2"/>
        <v>3387953</v>
      </c>
      <c r="K28" s="29">
        <f t="shared" si="2"/>
        <v>2025427</v>
      </c>
      <c r="L28" s="29">
        <f t="shared" si="2"/>
        <v>-2624584</v>
      </c>
    </row>
    <row r="29" spans="1:13" x14ac:dyDescent="0.3">
      <c r="A29" s="22" t="s">
        <v>9</v>
      </c>
      <c r="B29" s="22" t="s">
        <v>112</v>
      </c>
      <c r="C29" s="29"/>
      <c r="D29" s="29"/>
      <c r="E29" s="29"/>
      <c r="F29" s="29"/>
      <c r="G29" s="29"/>
      <c r="H29" s="29">
        <f t="shared" ref="H29:L29" si="3">H4-G4</f>
        <v>2045946</v>
      </c>
      <c r="I29" s="29">
        <f t="shared" si="3"/>
        <v>631269</v>
      </c>
      <c r="J29" s="29">
        <f t="shared" si="3"/>
        <v>-4229834</v>
      </c>
      <c r="K29" s="29">
        <f t="shared" si="3"/>
        <v>1019215</v>
      </c>
      <c r="L29" s="29">
        <f t="shared" si="3"/>
        <v>-6424996</v>
      </c>
    </row>
    <row r="30" spans="1:13" x14ac:dyDescent="0.3">
      <c r="A30" s="22" t="s">
        <v>10</v>
      </c>
      <c r="B30" s="22" t="s">
        <v>112</v>
      </c>
      <c r="C30" s="29"/>
      <c r="D30" s="29"/>
      <c r="E30" s="29"/>
      <c r="F30" s="29"/>
      <c r="G30" s="29"/>
      <c r="H30" s="29">
        <f t="shared" ref="H30:L30" si="4">H5-G5</f>
        <v>-1382610</v>
      </c>
      <c r="I30" s="29">
        <f t="shared" si="4"/>
        <v>-482222</v>
      </c>
      <c r="J30" s="29">
        <f t="shared" si="4"/>
        <v>-271487</v>
      </c>
      <c r="K30" s="29">
        <f t="shared" si="4"/>
        <v>1550111</v>
      </c>
      <c r="L30" s="29">
        <f t="shared" si="4"/>
        <v>1153702</v>
      </c>
    </row>
    <row r="31" spans="1:13" x14ac:dyDescent="0.3">
      <c r="A31" s="22" t="s">
        <v>13</v>
      </c>
      <c r="B31" s="22" t="s">
        <v>112</v>
      </c>
      <c r="C31" s="29"/>
      <c r="D31" s="29"/>
      <c r="E31" s="29"/>
      <c r="F31" s="29"/>
      <c r="G31" s="29"/>
      <c r="H31" s="29">
        <f t="shared" ref="H31:L31" si="5">H6-G6</f>
        <v>-10995</v>
      </c>
      <c r="I31" s="29">
        <f t="shared" si="5"/>
        <v>0</v>
      </c>
      <c r="J31" s="29">
        <f t="shared" si="5"/>
        <v>0</v>
      </c>
      <c r="K31" s="29">
        <f t="shared" si="5"/>
        <v>0</v>
      </c>
      <c r="L31" s="29">
        <f t="shared" si="5"/>
        <v>0</v>
      </c>
    </row>
    <row r="32" spans="1:13" x14ac:dyDescent="0.3">
      <c r="A32" s="22" t="s">
        <v>14</v>
      </c>
      <c r="B32" s="22" t="s">
        <v>112</v>
      </c>
      <c r="C32" s="29"/>
      <c r="D32" s="29"/>
      <c r="E32" s="29"/>
      <c r="F32" s="29"/>
      <c r="G32" s="29"/>
      <c r="H32" s="29">
        <f t="shared" ref="H32:L32" si="6">H7-G7</f>
        <v>635465</v>
      </c>
      <c r="I32" s="29">
        <f t="shared" si="6"/>
        <v>218885</v>
      </c>
      <c r="J32" s="29">
        <f t="shared" si="6"/>
        <v>-401229</v>
      </c>
      <c r="K32" s="29">
        <f t="shared" si="6"/>
        <v>-877942</v>
      </c>
      <c r="L32" s="29">
        <f t="shared" si="6"/>
        <v>15000</v>
      </c>
    </row>
    <row r="33" spans="1:12" x14ac:dyDescent="0.3">
      <c r="A33" s="22" t="s">
        <v>15</v>
      </c>
      <c r="B33" s="22" t="s">
        <v>112</v>
      </c>
      <c r="C33" s="29"/>
      <c r="D33" s="29"/>
      <c r="E33" s="29"/>
      <c r="F33" s="29"/>
      <c r="G33" s="29"/>
      <c r="H33" s="29">
        <f t="shared" ref="H33:L33" si="7">H8-G8</f>
        <v>572363</v>
      </c>
      <c r="I33" s="29">
        <f t="shared" si="7"/>
        <v>189014</v>
      </c>
      <c r="J33" s="29">
        <f t="shared" si="7"/>
        <v>80998</v>
      </c>
      <c r="K33" s="29">
        <f t="shared" si="7"/>
        <v>882605</v>
      </c>
      <c r="L33" s="29">
        <f t="shared" si="7"/>
        <v>-24000</v>
      </c>
    </row>
    <row r="34" spans="1:12" x14ac:dyDescent="0.3">
      <c r="A34" s="22" t="s">
        <v>16</v>
      </c>
      <c r="B34" s="22" t="s">
        <v>112</v>
      </c>
      <c r="C34" s="29"/>
      <c r="D34" s="29"/>
      <c r="E34" s="29"/>
      <c r="F34" s="29"/>
      <c r="G34" s="29"/>
      <c r="H34" s="29">
        <f t="shared" ref="H34:L34" si="8">H9-G9</f>
        <v>-2206119</v>
      </c>
      <c r="I34" s="29">
        <f t="shared" si="8"/>
        <v>9327327</v>
      </c>
      <c r="J34" s="29">
        <f t="shared" si="8"/>
        <v>-4494209</v>
      </c>
      <c r="K34" s="29">
        <f t="shared" si="8"/>
        <v>934945</v>
      </c>
      <c r="L34" s="29">
        <f t="shared" si="8"/>
        <v>-517932</v>
      </c>
    </row>
    <row r="35" spans="1:12" x14ac:dyDescent="0.3">
      <c r="A35" s="22" t="s">
        <v>17</v>
      </c>
      <c r="B35" s="22" t="s">
        <v>112</v>
      </c>
      <c r="C35" s="29"/>
      <c r="D35" s="29"/>
      <c r="E35" s="29"/>
      <c r="F35" s="29"/>
      <c r="G35" s="29"/>
      <c r="H35" s="29">
        <f t="shared" ref="H35:L35" si="9">H10-G10</f>
        <v>2027584</v>
      </c>
      <c r="I35" s="29">
        <f t="shared" si="9"/>
        <v>-1801782</v>
      </c>
      <c r="J35" s="29">
        <f t="shared" si="9"/>
        <v>-132938</v>
      </c>
      <c r="K35" s="29">
        <f t="shared" si="9"/>
        <v>-92864</v>
      </c>
      <c r="L35" s="29">
        <f t="shared" si="9"/>
        <v>0</v>
      </c>
    </row>
    <row r="36" spans="1:12" ht="15" thickBot="1" x14ac:dyDescent="0.35">
      <c r="A36" s="28" t="s">
        <v>46</v>
      </c>
      <c r="B36" s="28" t="s">
        <v>112</v>
      </c>
      <c r="C36" s="30"/>
      <c r="D36" s="30"/>
      <c r="E36" s="30"/>
      <c r="F36" s="30"/>
      <c r="G36" s="30"/>
      <c r="H36" s="30">
        <f t="shared" ref="H36:L36" si="10">H11-G11</f>
        <v>6387790</v>
      </c>
      <c r="I36" s="30">
        <f t="shared" si="10"/>
        <v>5489215</v>
      </c>
      <c r="J36" s="30">
        <f t="shared" si="10"/>
        <v>-7027397</v>
      </c>
      <c r="K36" s="30">
        <f t="shared" si="10"/>
        <v>5878179</v>
      </c>
      <c r="L36" s="30">
        <f t="shared" si="10"/>
        <v>-8316738</v>
      </c>
    </row>
    <row r="37" spans="1:12" ht="15" thickTop="1" x14ac:dyDescent="0.3">
      <c r="A37" s="39" t="s">
        <v>38</v>
      </c>
      <c r="B37" s="39"/>
      <c r="C37" s="31"/>
      <c r="D37" s="31">
        <f t="shared" ref="D37:J37" si="11">D12-C12</f>
        <v>-10260</v>
      </c>
      <c r="E37" s="31">
        <f t="shared" si="11"/>
        <v>-109501</v>
      </c>
      <c r="F37" s="31">
        <f t="shared" si="11"/>
        <v>15300</v>
      </c>
      <c r="G37" s="31">
        <f t="shared" si="11"/>
        <v>54996</v>
      </c>
      <c r="H37" s="31">
        <f t="shared" si="11"/>
        <v>41821</v>
      </c>
      <c r="I37" s="31">
        <f t="shared" si="11"/>
        <v>344763</v>
      </c>
      <c r="J37" s="31">
        <f t="shared" si="11"/>
        <v>-128807</v>
      </c>
      <c r="K37" s="31"/>
      <c r="L37" s="31"/>
    </row>
    <row r="38" spans="1:12" x14ac:dyDescent="0.3">
      <c r="A38" s="39" t="s">
        <v>39</v>
      </c>
      <c r="B38" s="39"/>
      <c r="C38" s="31"/>
      <c r="D38" s="31">
        <f t="shared" ref="D38:J38" si="12">D13-C13</f>
        <v>129757.41999999993</v>
      </c>
      <c r="E38" s="31">
        <f t="shared" si="12"/>
        <v>-163187.13999999966</v>
      </c>
      <c r="F38" s="31">
        <f t="shared" si="12"/>
        <v>91986</v>
      </c>
      <c r="G38" s="31">
        <f t="shared" si="12"/>
        <v>127265.70999999996</v>
      </c>
      <c r="H38" s="31">
        <f t="shared" si="12"/>
        <v>-863857.71000000089</v>
      </c>
      <c r="I38" s="31">
        <f t="shared" si="12"/>
        <v>859269.43000000063</v>
      </c>
      <c r="J38" s="31">
        <f t="shared" si="12"/>
        <v>-1065221.4400000004</v>
      </c>
      <c r="K38" s="31"/>
      <c r="L38" s="31"/>
    </row>
    <row r="39" spans="1:12" x14ac:dyDescent="0.3">
      <c r="A39" s="39" t="s">
        <v>40</v>
      </c>
      <c r="B39" s="39"/>
      <c r="C39" s="31"/>
      <c r="D39" s="31">
        <f t="shared" ref="D39:J39" si="13">D14-C14</f>
        <v>36830.060000000056</v>
      </c>
      <c r="E39" s="31">
        <f t="shared" si="13"/>
        <v>66999.590000000084</v>
      </c>
      <c r="F39" s="31">
        <f t="shared" si="13"/>
        <v>41455.290000000037</v>
      </c>
      <c r="G39" s="31">
        <f t="shared" si="13"/>
        <v>108467.82999999984</v>
      </c>
      <c r="H39" s="31">
        <f t="shared" si="13"/>
        <v>106164.95999999996</v>
      </c>
      <c r="I39" s="31">
        <f t="shared" si="13"/>
        <v>175820.59000000008</v>
      </c>
      <c r="J39" s="31">
        <f t="shared" si="13"/>
        <v>-26509.930000000168</v>
      </c>
      <c r="K39" s="31"/>
      <c r="L39" s="31"/>
    </row>
    <row r="40" spans="1:12" x14ac:dyDescent="0.3">
      <c r="A40" s="39" t="s">
        <v>41</v>
      </c>
      <c r="B40" s="39"/>
      <c r="C40" s="31"/>
      <c r="D40" s="31">
        <f t="shared" ref="D40:J40" si="14">D15-C15</f>
        <v>0</v>
      </c>
      <c r="E40" s="31">
        <f t="shared" si="14"/>
        <v>0</v>
      </c>
      <c r="F40" s="31">
        <f t="shared" si="14"/>
        <v>0</v>
      </c>
      <c r="G40" s="31">
        <f t="shared" si="14"/>
        <v>4490325.8899999997</v>
      </c>
      <c r="H40" s="31">
        <f t="shared" si="14"/>
        <v>316886.18000000063</v>
      </c>
      <c r="I40" s="31">
        <f t="shared" si="14"/>
        <v>414295.79999999981</v>
      </c>
      <c r="J40" s="31">
        <f t="shared" si="14"/>
        <v>90551.110000000335</v>
      </c>
      <c r="K40" s="31"/>
      <c r="L40" s="31"/>
    </row>
    <row r="41" spans="1:12" x14ac:dyDescent="0.3">
      <c r="A41" s="39" t="s">
        <v>42</v>
      </c>
      <c r="B41" s="39"/>
      <c r="C41" s="31"/>
      <c r="D41" s="31">
        <f t="shared" ref="D41:J41" si="15">D16-C16</f>
        <v>511565.56000000238</v>
      </c>
      <c r="E41" s="31">
        <f t="shared" si="15"/>
        <v>286066.66000000015</v>
      </c>
      <c r="F41" s="31">
        <f t="shared" si="15"/>
        <v>1388662.9199999981</v>
      </c>
      <c r="G41" s="31">
        <f t="shared" si="15"/>
        <v>-151444.23000000417</v>
      </c>
      <c r="H41" s="31">
        <f t="shared" si="15"/>
        <v>-1385165.7399999946</v>
      </c>
      <c r="I41" s="31">
        <f t="shared" si="15"/>
        <v>563738.97999999672</v>
      </c>
      <c r="J41" s="31">
        <f t="shared" si="15"/>
        <v>17181.490000002086</v>
      </c>
      <c r="K41" s="31"/>
      <c r="L41" s="31"/>
    </row>
    <row r="42" spans="1:12" x14ac:dyDescent="0.3">
      <c r="A42" s="39" t="s">
        <v>43</v>
      </c>
      <c r="B42" s="39"/>
      <c r="C42" s="31"/>
      <c r="D42" s="31">
        <f t="shared" ref="D42:J42" si="16">D17-C17</f>
        <v>0</v>
      </c>
      <c r="E42" s="31">
        <f t="shared" si="16"/>
        <v>0</v>
      </c>
      <c r="F42" s="31">
        <f t="shared" si="16"/>
        <v>0</v>
      </c>
      <c r="G42" s="31">
        <f t="shared" si="16"/>
        <v>55315723.379999995</v>
      </c>
      <c r="H42" s="31">
        <f t="shared" si="16"/>
        <v>-557099.18999999017</v>
      </c>
      <c r="I42" s="31">
        <f t="shared" si="16"/>
        <v>-71231.030000008643</v>
      </c>
      <c r="J42" s="31">
        <f t="shared" si="16"/>
        <v>519068.38000001013</v>
      </c>
      <c r="K42" s="31"/>
      <c r="L42" s="31"/>
    </row>
    <row r="43" spans="1:12" x14ac:dyDescent="0.3">
      <c r="A43" s="39" t="s">
        <v>44</v>
      </c>
      <c r="B43" s="39"/>
      <c r="C43" s="31"/>
      <c r="D43" s="31">
        <f t="shared" ref="D43:J43" si="17">D18-C18</f>
        <v>7.2200000000000042E-4</v>
      </c>
      <c r="E43" s="31">
        <f t="shared" si="17"/>
        <v>1.4331000000000038E-2</v>
      </c>
      <c r="F43" s="31">
        <f t="shared" si="17"/>
        <v>-1.5434000000000059E-2</v>
      </c>
      <c r="G43" s="31">
        <f t="shared" si="17"/>
        <v>3.3436000000000021E-2</v>
      </c>
      <c r="H43" s="31">
        <f t="shared" si="17"/>
        <v>6.4658999999999967E-2</v>
      </c>
      <c r="I43" s="31">
        <f t="shared" si="17"/>
        <v>3.8511000000000073E-2</v>
      </c>
      <c r="J43" s="31">
        <f t="shared" si="17"/>
        <v>-8.4659999999999735E-3</v>
      </c>
      <c r="K43" s="31"/>
      <c r="L43" s="31"/>
    </row>
    <row r="44" spans="1:12" x14ac:dyDescent="0.3">
      <c r="A44" s="39" t="s">
        <v>45</v>
      </c>
      <c r="B44" s="39"/>
      <c r="C44" s="31"/>
      <c r="D44" s="31">
        <f t="shared" ref="D44:J44" si="18">D19-C19</f>
        <v>0</v>
      </c>
      <c r="E44" s="31">
        <f t="shared" si="18"/>
        <v>0</v>
      </c>
      <c r="F44" s="31">
        <f t="shared" si="18"/>
        <v>0</v>
      </c>
      <c r="G44" s="31">
        <f t="shared" si="18"/>
        <v>0.48694200000000004</v>
      </c>
      <c r="H44" s="31">
        <f t="shared" si="18"/>
        <v>3.9866000000000013E-2</v>
      </c>
      <c r="I44" s="31">
        <f t="shared" si="18"/>
        <v>4.6033999999999908E-2</v>
      </c>
      <c r="J44" s="31">
        <f t="shared" si="18"/>
        <v>4.4810000000000683E-3</v>
      </c>
      <c r="K44" s="31"/>
      <c r="L44" s="31"/>
    </row>
    <row r="45" spans="1:12" x14ac:dyDescent="0.3">
      <c r="A45" s="40" t="s">
        <v>47</v>
      </c>
      <c r="B45" s="40"/>
      <c r="C45" s="32"/>
      <c r="D45" s="32">
        <f t="shared" ref="D45:L45" si="19">D20-C20</f>
        <v>10785000</v>
      </c>
      <c r="E45" s="32">
        <f t="shared" si="19"/>
        <v>-26647802.040000007</v>
      </c>
      <c r="F45" s="32">
        <f t="shared" si="19"/>
        <v>24391500.25</v>
      </c>
      <c r="G45" s="32">
        <f t="shared" si="19"/>
        <v>-15504165.209999993</v>
      </c>
      <c r="H45" s="32">
        <f t="shared" si="19"/>
        <v>9983358</v>
      </c>
      <c r="I45" s="32">
        <f t="shared" si="19"/>
        <v>-3048635</v>
      </c>
      <c r="J45" s="32">
        <f t="shared" si="19"/>
        <v>-6948833</v>
      </c>
      <c r="K45" s="32">
        <f t="shared" si="19"/>
        <v>6220361</v>
      </c>
      <c r="L45" s="32">
        <f t="shared" si="19"/>
        <v>-9511572</v>
      </c>
    </row>
    <row r="46" spans="1:12" x14ac:dyDescent="0.3">
      <c r="A46" s="33" t="s">
        <v>48</v>
      </c>
      <c r="B46" s="34"/>
      <c r="C46" s="35"/>
      <c r="D46" s="35">
        <f t="shared" ref="D46:J46" si="20">D21-C21</f>
        <v>7369</v>
      </c>
      <c r="E46" s="35">
        <f t="shared" si="20"/>
        <v>142099</v>
      </c>
      <c r="F46" s="35">
        <f t="shared" si="20"/>
        <v>39607</v>
      </c>
      <c r="G46" s="35">
        <f t="shared" si="20"/>
        <v>195731</v>
      </c>
      <c r="H46" s="35">
        <f t="shared" si="20"/>
        <v>100854</v>
      </c>
      <c r="I46" s="35">
        <f t="shared" si="20"/>
        <v>237560</v>
      </c>
      <c r="J46" s="35">
        <f t="shared" si="20"/>
        <v>-147197</v>
      </c>
      <c r="K46" s="35"/>
      <c r="L46" s="35"/>
    </row>
    <row r="47" spans="1:12" x14ac:dyDescent="0.3">
      <c r="A47" s="36" t="s">
        <v>49</v>
      </c>
      <c r="B47" s="37"/>
      <c r="C47" s="38"/>
      <c r="D47" s="38">
        <f t="shared" ref="D47:J47" si="21">D22-C22</f>
        <v>327426</v>
      </c>
      <c r="E47" s="38">
        <f t="shared" si="21"/>
        <v>191606</v>
      </c>
      <c r="F47" s="38">
        <f t="shared" si="21"/>
        <v>314603</v>
      </c>
      <c r="G47" s="38">
        <f t="shared" si="21"/>
        <v>277316</v>
      </c>
      <c r="H47" s="38">
        <f t="shared" si="21"/>
        <v>358151</v>
      </c>
      <c r="I47" s="38">
        <f t="shared" si="21"/>
        <v>485700</v>
      </c>
      <c r="J47" s="38">
        <f t="shared" si="21"/>
        <v>-58315</v>
      </c>
      <c r="K47" s="38"/>
      <c r="L47" s="38"/>
    </row>
    <row r="50" spans="1:12" x14ac:dyDescent="0.3">
      <c r="A50" s="41" t="s">
        <v>146</v>
      </c>
    </row>
    <row r="51" spans="1:12" ht="27.6" x14ac:dyDescent="0.3">
      <c r="A51" s="21" t="s">
        <v>0</v>
      </c>
      <c r="B51" s="21" t="s">
        <v>114</v>
      </c>
      <c r="C51" s="21" t="s">
        <v>135</v>
      </c>
      <c r="D51" s="21" t="s">
        <v>136</v>
      </c>
      <c r="E51" s="21" t="s">
        <v>137</v>
      </c>
      <c r="F51" s="21" t="s">
        <v>138</v>
      </c>
      <c r="G51" s="21" t="s">
        <v>139</v>
      </c>
      <c r="H51" s="21" t="s">
        <v>140</v>
      </c>
      <c r="I51" s="21" t="s">
        <v>141</v>
      </c>
      <c r="J51" s="21" t="s">
        <v>142</v>
      </c>
      <c r="K51" s="21" t="s">
        <v>143</v>
      </c>
      <c r="L51" s="21" t="s">
        <v>144</v>
      </c>
    </row>
    <row r="52" spans="1:12" x14ac:dyDescent="0.3">
      <c r="A52" s="22" t="s">
        <v>11</v>
      </c>
      <c r="B52" s="22" t="s">
        <v>112</v>
      </c>
      <c r="C52" s="29"/>
      <c r="D52" s="29"/>
      <c r="E52" s="29"/>
      <c r="F52" s="29"/>
      <c r="G52" s="29"/>
      <c r="H52" s="29"/>
      <c r="I52" s="29">
        <f t="shared" ref="I52:L52" si="22">I2-G2</f>
        <v>-143649</v>
      </c>
      <c r="J52" s="29">
        <f t="shared" si="22"/>
        <v>-1435331</v>
      </c>
      <c r="K52" s="29">
        <f t="shared" si="22"/>
        <v>-529969</v>
      </c>
      <c r="L52" s="29">
        <f t="shared" si="22"/>
        <v>542754</v>
      </c>
    </row>
    <row r="53" spans="1:12" x14ac:dyDescent="0.3">
      <c r="A53" s="22" t="s">
        <v>12</v>
      </c>
      <c r="B53" s="22" t="s">
        <v>112</v>
      </c>
      <c r="C53" s="29"/>
      <c r="D53" s="29"/>
      <c r="E53" s="29"/>
      <c r="F53" s="29"/>
      <c r="G53" s="29"/>
      <c r="H53" s="29"/>
      <c r="I53" s="29">
        <f t="shared" ref="I53:I72" si="23">I3-G3</f>
        <v>2256529</v>
      </c>
      <c r="J53" s="29">
        <f t="shared" ref="J53:J72" si="24">J3-H3</f>
        <v>1263357</v>
      </c>
      <c r="K53" s="29">
        <f t="shared" ref="K53:K70" si="25">K3-I3</f>
        <v>5413380</v>
      </c>
      <c r="L53" s="29">
        <f t="shared" ref="L53:L70" si="26">L3-J3</f>
        <v>-599157</v>
      </c>
    </row>
    <row r="54" spans="1:12" x14ac:dyDescent="0.3">
      <c r="A54" s="22" t="s">
        <v>9</v>
      </c>
      <c r="B54" s="22" t="s">
        <v>112</v>
      </c>
      <c r="C54" s="29"/>
      <c r="D54" s="29"/>
      <c r="E54" s="29"/>
      <c r="F54" s="29"/>
      <c r="G54" s="29"/>
      <c r="H54" s="29"/>
      <c r="I54" s="29">
        <f t="shared" si="23"/>
        <v>2677215</v>
      </c>
      <c r="J54" s="29">
        <f t="shared" si="24"/>
        <v>-3598565</v>
      </c>
      <c r="K54" s="29">
        <f t="shared" si="25"/>
        <v>-3210619</v>
      </c>
      <c r="L54" s="29">
        <f t="shared" si="26"/>
        <v>-5405781</v>
      </c>
    </row>
    <row r="55" spans="1:12" x14ac:dyDescent="0.3">
      <c r="A55" s="22" t="s">
        <v>10</v>
      </c>
      <c r="B55" s="22" t="s">
        <v>112</v>
      </c>
      <c r="C55" s="29"/>
      <c r="D55" s="29"/>
      <c r="E55" s="29"/>
      <c r="F55" s="29"/>
      <c r="G55" s="29"/>
      <c r="H55" s="29"/>
      <c r="I55" s="29">
        <f t="shared" si="23"/>
        <v>-1864832</v>
      </c>
      <c r="J55" s="29">
        <f t="shared" si="24"/>
        <v>-753709</v>
      </c>
      <c r="K55" s="29">
        <f t="shared" si="25"/>
        <v>1278624</v>
      </c>
      <c r="L55" s="29">
        <f t="shared" si="26"/>
        <v>2703813</v>
      </c>
    </row>
    <row r="56" spans="1:12" x14ac:dyDescent="0.3">
      <c r="A56" s="22" t="s">
        <v>13</v>
      </c>
      <c r="B56" s="22" t="s">
        <v>112</v>
      </c>
      <c r="C56" s="29"/>
      <c r="D56" s="29"/>
      <c r="E56" s="29"/>
      <c r="F56" s="29"/>
      <c r="G56" s="29"/>
      <c r="H56" s="29"/>
      <c r="I56" s="29">
        <f t="shared" si="23"/>
        <v>-10995</v>
      </c>
      <c r="J56" s="29">
        <f t="shared" si="24"/>
        <v>0</v>
      </c>
      <c r="K56" s="29">
        <f t="shared" si="25"/>
        <v>0</v>
      </c>
      <c r="L56" s="29">
        <f t="shared" si="26"/>
        <v>0</v>
      </c>
    </row>
    <row r="57" spans="1:12" x14ac:dyDescent="0.3">
      <c r="A57" s="22" t="s">
        <v>14</v>
      </c>
      <c r="B57" s="22" t="s">
        <v>112</v>
      </c>
      <c r="C57" s="29"/>
      <c r="D57" s="29"/>
      <c r="E57" s="29"/>
      <c r="F57" s="29"/>
      <c r="G57" s="29"/>
      <c r="H57" s="29"/>
      <c r="I57" s="29">
        <f t="shared" si="23"/>
        <v>854350</v>
      </c>
      <c r="J57" s="29">
        <f t="shared" si="24"/>
        <v>-182344</v>
      </c>
      <c r="K57" s="29">
        <f t="shared" si="25"/>
        <v>-1279171</v>
      </c>
      <c r="L57" s="29">
        <f t="shared" si="26"/>
        <v>-862942</v>
      </c>
    </row>
    <row r="58" spans="1:12" x14ac:dyDescent="0.3">
      <c r="A58" s="22" t="s">
        <v>15</v>
      </c>
      <c r="B58" s="22" t="s">
        <v>112</v>
      </c>
      <c r="C58" s="29"/>
      <c r="D58" s="29"/>
      <c r="E58" s="29"/>
      <c r="F58" s="29"/>
      <c r="G58" s="29"/>
      <c r="H58" s="29"/>
      <c r="I58" s="29">
        <f t="shared" si="23"/>
        <v>761377</v>
      </c>
      <c r="J58" s="29">
        <f t="shared" si="24"/>
        <v>270012</v>
      </c>
      <c r="K58" s="29">
        <f t="shared" si="25"/>
        <v>963603</v>
      </c>
      <c r="L58" s="29">
        <f t="shared" si="26"/>
        <v>858605</v>
      </c>
    </row>
    <row r="59" spans="1:12" x14ac:dyDescent="0.3">
      <c r="A59" s="22" t="s">
        <v>16</v>
      </c>
      <c r="B59" s="22" t="s">
        <v>112</v>
      </c>
      <c r="C59" s="29"/>
      <c r="D59" s="29"/>
      <c r="E59" s="29"/>
      <c r="F59" s="29"/>
      <c r="G59" s="29"/>
      <c r="H59" s="29"/>
      <c r="I59" s="29">
        <f t="shared" si="23"/>
        <v>7121208</v>
      </c>
      <c r="J59" s="29">
        <f t="shared" si="24"/>
        <v>4833118</v>
      </c>
      <c r="K59" s="29">
        <f t="shared" si="25"/>
        <v>-3559264</v>
      </c>
      <c r="L59" s="29">
        <f t="shared" si="26"/>
        <v>417013</v>
      </c>
    </row>
    <row r="60" spans="1:12" x14ac:dyDescent="0.3">
      <c r="A60" s="22" t="s">
        <v>17</v>
      </c>
      <c r="B60" s="22" t="s">
        <v>112</v>
      </c>
      <c r="C60" s="29"/>
      <c r="D60" s="29"/>
      <c r="E60" s="29"/>
      <c r="F60" s="29"/>
      <c r="G60" s="29"/>
      <c r="H60" s="29"/>
      <c r="I60" s="29">
        <f t="shared" si="23"/>
        <v>225802</v>
      </c>
      <c r="J60" s="29">
        <f t="shared" si="24"/>
        <v>-1934720</v>
      </c>
      <c r="K60" s="29">
        <f t="shared" si="25"/>
        <v>-225802</v>
      </c>
      <c r="L60" s="29">
        <f t="shared" si="26"/>
        <v>-92864</v>
      </c>
    </row>
    <row r="61" spans="1:12" ht="15" thickBot="1" x14ac:dyDescent="0.35">
      <c r="A61" s="28" t="s">
        <v>46</v>
      </c>
      <c r="B61" s="28" t="s">
        <v>112</v>
      </c>
      <c r="C61" s="30"/>
      <c r="D61" s="30"/>
      <c r="E61" s="30"/>
      <c r="F61" s="30"/>
      <c r="G61" s="30"/>
      <c r="H61" s="30"/>
      <c r="I61" s="30">
        <f t="shared" si="23"/>
        <v>11877005</v>
      </c>
      <c r="J61" s="30">
        <f t="shared" si="24"/>
        <v>-1538182</v>
      </c>
      <c r="K61" s="30">
        <f t="shared" si="25"/>
        <v>-1149218</v>
      </c>
      <c r="L61" s="30">
        <f t="shared" si="26"/>
        <v>-2438559</v>
      </c>
    </row>
    <row r="62" spans="1:12" ht="15" thickTop="1" x14ac:dyDescent="0.3">
      <c r="A62" s="39" t="s">
        <v>38</v>
      </c>
      <c r="B62" s="39"/>
      <c r="C62" s="31"/>
      <c r="D62" s="31"/>
      <c r="E62" s="31">
        <f t="shared" ref="E62:E72" si="27">E12-C12</f>
        <v>-119761</v>
      </c>
      <c r="F62" s="31">
        <f t="shared" ref="F62:F72" si="28">F12-D12</f>
        <v>-94201</v>
      </c>
      <c r="G62" s="31">
        <f t="shared" ref="G62:G72" si="29">G12-E12</f>
        <v>70296</v>
      </c>
      <c r="H62" s="31">
        <f t="shared" ref="H62:H72" si="30">H12-F12</f>
        <v>96817</v>
      </c>
      <c r="I62" s="31">
        <f t="shared" si="23"/>
        <v>386584</v>
      </c>
      <c r="J62" s="31">
        <f t="shared" si="24"/>
        <v>215956</v>
      </c>
      <c r="K62" s="31"/>
      <c r="L62" s="31"/>
    </row>
    <row r="63" spans="1:12" x14ac:dyDescent="0.3">
      <c r="A63" s="39" t="s">
        <v>39</v>
      </c>
      <c r="B63" s="39"/>
      <c r="C63" s="31"/>
      <c r="D63" s="31"/>
      <c r="E63" s="31">
        <f t="shared" si="27"/>
        <v>-33429.719999999739</v>
      </c>
      <c r="F63" s="31">
        <f t="shared" si="28"/>
        <v>-71201.139999999665</v>
      </c>
      <c r="G63" s="31">
        <f t="shared" si="29"/>
        <v>219251.70999999996</v>
      </c>
      <c r="H63" s="31">
        <f t="shared" si="30"/>
        <v>-736592.00000000093</v>
      </c>
      <c r="I63" s="31">
        <f t="shared" si="23"/>
        <v>-4588.2800000002608</v>
      </c>
      <c r="J63" s="31">
        <f t="shared" si="24"/>
        <v>-205952.00999999978</v>
      </c>
      <c r="K63" s="31"/>
      <c r="L63" s="31"/>
    </row>
    <row r="64" spans="1:12" x14ac:dyDescent="0.3">
      <c r="A64" s="39" t="s">
        <v>40</v>
      </c>
      <c r="B64" s="39"/>
      <c r="C64" s="31"/>
      <c r="D64" s="31"/>
      <c r="E64" s="31">
        <f t="shared" si="27"/>
        <v>103829.65000000014</v>
      </c>
      <c r="F64" s="31">
        <f t="shared" si="28"/>
        <v>108454.88000000012</v>
      </c>
      <c r="G64" s="31">
        <f t="shared" si="29"/>
        <v>149923.11999999988</v>
      </c>
      <c r="H64" s="31">
        <f t="shared" si="30"/>
        <v>214632.7899999998</v>
      </c>
      <c r="I64" s="31">
        <f t="shared" si="23"/>
        <v>281985.55000000005</v>
      </c>
      <c r="J64" s="31">
        <f t="shared" si="24"/>
        <v>149310.65999999992</v>
      </c>
      <c r="K64" s="31"/>
      <c r="L64" s="31"/>
    </row>
    <row r="65" spans="1:12" x14ac:dyDescent="0.3">
      <c r="A65" s="39" t="s">
        <v>41</v>
      </c>
      <c r="B65" s="39"/>
      <c r="C65" s="31"/>
      <c r="D65" s="31"/>
      <c r="E65" s="31">
        <f t="shared" si="27"/>
        <v>0</v>
      </c>
      <c r="F65" s="31">
        <f t="shared" si="28"/>
        <v>0</v>
      </c>
      <c r="G65" s="31">
        <f t="shared" si="29"/>
        <v>4490325.8899999997</v>
      </c>
      <c r="H65" s="31">
        <f t="shared" si="30"/>
        <v>4807212.07</v>
      </c>
      <c r="I65" s="31">
        <f t="shared" si="23"/>
        <v>731181.98000000045</v>
      </c>
      <c r="J65" s="31">
        <f t="shared" si="24"/>
        <v>504846.91000000015</v>
      </c>
      <c r="K65" s="31"/>
      <c r="L65" s="31"/>
    </row>
    <row r="66" spans="1:12" x14ac:dyDescent="0.3">
      <c r="A66" s="39" t="s">
        <v>42</v>
      </c>
      <c r="B66" s="39"/>
      <c r="C66" s="31"/>
      <c r="D66" s="31"/>
      <c r="E66" s="31">
        <f t="shared" si="27"/>
        <v>797632.22000000253</v>
      </c>
      <c r="F66" s="31">
        <f t="shared" si="28"/>
        <v>1674729.5799999982</v>
      </c>
      <c r="G66" s="31">
        <f t="shared" si="29"/>
        <v>1237218.6899999939</v>
      </c>
      <c r="H66" s="31">
        <f t="shared" si="30"/>
        <v>-1536609.9699999988</v>
      </c>
      <c r="I66" s="31">
        <f t="shared" si="23"/>
        <v>-821426.75999999791</v>
      </c>
      <c r="J66" s="31">
        <f t="shared" si="24"/>
        <v>580920.46999999881</v>
      </c>
      <c r="K66" s="31"/>
      <c r="L66" s="31"/>
    </row>
    <row r="67" spans="1:12" x14ac:dyDescent="0.3">
      <c r="A67" s="39" t="s">
        <v>43</v>
      </c>
      <c r="B67" s="39"/>
      <c r="C67" s="31"/>
      <c r="D67" s="31"/>
      <c r="E67" s="31">
        <f t="shared" si="27"/>
        <v>0</v>
      </c>
      <c r="F67" s="31">
        <f t="shared" si="28"/>
        <v>0</v>
      </c>
      <c r="G67" s="31">
        <f t="shared" si="29"/>
        <v>55315723.379999995</v>
      </c>
      <c r="H67" s="31">
        <f t="shared" si="30"/>
        <v>54758624.190000005</v>
      </c>
      <c r="I67" s="31">
        <f t="shared" si="23"/>
        <v>-628330.21999999881</v>
      </c>
      <c r="J67" s="31">
        <f t="shared" si="24"/>
        <v>447837.35000000149</v>
      </c>
      <c r="K67" s="31"/>
      <c r="L67" s="31"/>
    </row>
    <row r="68" spans="1:12" x14ac:dyDescent="0.3">
      <c r="A68" s="39" t="s">
        <v>44</v>
      </c>
      <c r="B68" s="39"/>
      <c r="C68" s="31"/>
      <c r="D68" s="31"/>
      <c r="E68" s="31">
        <f t="shared" si="27"/>
        <v>1.5053000000000039E-2</v>
      </c>
      <c r="F68" s="31">
        <f t="shared" si="28"/>
        <v>-1.1030000000000206E-3</v>
      </c>
      <c r="G68" s="31">
        <f t="shared" si="29"/>
        <v>1.8001999999999962E-2</v>
      </c>
      <c r="H68" s="31">
        <f t="shared" si="30"/>
        <v>9.8094999999999988E-2</v>
      </c>
      <c r="I68" s="31">
        <f t="shared" si="23"/>
        <v>0.10317000000000004</v>
      </c>
      <c r="J68" s="31">
        <f t="shared" si="24"/>
        <v>3.0045000000000099E-2</v>
      </c>
      <c r="K68" s="31"/>
      <c r="L68" s="31"/>
    </row>
    <row r="69" spans="1:12" x14ac:dyDescent="0.3">
      <c r="A69" s="39" t="s">
        <v>45</v>
      </c>
      <c r="B69" s="39"/>
      <c r="C69" s="31"/>
      <c r="D69" s="31"/>
      <c r="E69" s="31">
        <f t="shared" si="27"/>
        <v>0</v>
      </c>
      <c r="F69" s="31">
        <f t="shared" si="28"/>
        <v>0</v>
      </c>
      <c r="G69" s="31">
        <f t="shared" si="29"/>
        <v>0.48694200000000004</v>
      </c>
      <c r="H69" s="31">
        <f t="shared" si="30"/>
        <v>0.52680800000000005</v>
      </c>
      <c r="I69" s="31">
        <f t="shared" si="23"/>
        <v>8.5899999999999921E-2</v>
      </c>
      <c r="J69" s="31">
        <f t="shared" si="24"/>
        <v>5.0514999999999977E-2</v>
      </c>
      <c r="K69" s="31"/>
      <c r="L69" s="31"/>
    </row>
    <row r="70" spans="1:12" x14ac:dyDescent="0.3">
      <c r="A70" s="40" t="s">
        <v>47</v>
      </c>
      <c r="B70" s="40"/>
      <c r="C70" s="32"/>
      <c r="D70" s="32"/>
      <c r="E70" s="32">
        <f t="shared" si="27"/>
        <v>-15862802.040000007</v>
      </c>
      <c r="F70" s="32">
        <f t="shared" si="28"/>
        <v>-2256301.7900000066</v>
      </c>
      <c r="G70" s="32">
        <f t="shared" si="29"/>
        <v>8887335.0400000066</v>
      </c>
      <c r="H70" s="32">
        <f t="shared" si="30"/>
        <v>-5520807.2099999934</v>
      </c>
      <c r="I70" s="32">
        <f t="shared" si="23"/>
        <v>6934723</v>
      </c>
      <c r="J70" s="32">
        <f t="shared" si="24"/>
        <v>-9997468</v>
      </c>
      <c r="K70" s="32">
        <f t="shared" si="25"/>
        <v>-728472</v>
      </c>
      <c r="L70" s="32">
        <f t="shared" si="26"/>
        <v>-3291211</v>
      </c>
    </row>
    <row r="71" spans="1:12" x14ac:dyDescent="0.3">
      <c r="A71" s="33" t="s">
        <v>48</v>
      </c>
      <c r="B71" s="34"/>
      <c r="C71" s="35"/>
      <c r="D71" s="35"/>
      <c r="E71" s="35">
        <f t="shared" si="27"/>
        <v>149468</v>
      </c>
      <c r="F71" s="35">
        <f t="shared" si="28"/>
        <v>181706</v>
      </c>
      <c r="G71" s="35">
        <f t="shared" si="29"/>
        <v>235338</v>
      </c>
      <c r="H71" s="35">
        <f t="shared" si="30"/>
        <v>296585</v>
      </c>
      <c r="I71" s="35">
        <f t="shared" si="23"/>
        <v>338414</v>
      </c>
      <c r="J71" s="35">
        <f t="shared" si="24"/>
        <v>90363</v>
      </c>
      <c r="K71" s="35"/>
      <c r="L71" s="35"/>
    </row>
    <row r="72" spans="1:12" x14ac:dyDescent="0.3">
      <c r="A72" s="36" t="s">
        <v>49</v>
      </c>
      <c r="B72" s="37"/>
      <c r="C72" s="38"/>
      <c r="D72" s="38"/>
      <c r="E72" s="38">
        <f t="shared" si="27"/>
        <v>519032</v>
      </c>
      <c r="F72" s="38">
        <f t="shared" si="28"/>
        <v>506209</v>
      </c>
      <c r="G72" s="38">
        <f t="shared" si="29"/>
        <v>591919</v>
      </c>
      <c r="H72" s="38">
        <f t="shared" si="30"/>
        <v>635467</v>
      </c>
      <c r="I72" s="38">
        <f t="shared" si="23"/>
        <v>843851</v>
      </c>
      <c r="J72" s="38">
        <f t="shared" si="24"/>
        <v>427385</v>
      </c>
      <c r="K72" s="38"/>
      <c r="L72" s="38"/>
    </row>
    <row r="75" spans="1:12" x14ac:dyDescent="0.3">
      <c r="A75" s="41" t="s">
        <v>148</v>
      </c>
    </row>
    <row r="76" spans="1:12" ht="27.6" x14ac:dyDescent="0.3">
      <c r="A76" s="21" t="s">
        <v>0</v>
      </c>
      <c r="B76" s="21" t="s">
        <v>114</v>
      </c>
      <c r="C76" s="21" t="s">
        <v>135</v>
      </c>
      <c r="D76" s="21" t="s">
        <v>136</v>
      </c>
      <c r="E76" s="21" t="s">
        <v>137</v>
      </c>
      <c r="F76" s="21" t="s">
        <v>138</v>
      </c>
      <c r="G76" s="21" t="s">
        <v>139</v>
      </c>
      <c r="H76" s="21" t="s">
        <v>140</v>
      </c>
      <c r="I76" s="21" t="s">
        <v>141</v>
      </c>
      <c r="J76" s="21" t="s">
        <v>142</v>
      </c>
      <c r="K76" s="21" t="s">
        <v>143</v>
      </c>
      <c r="L76" s="21" t="s">
        <v>144</v>
      </c>
    </row>
    <row r="77" spans="1:12" x14ac:dyDescent="0.3">
      <c r="A77" s="22" t="s">
        <v>11</v>
      </c>
      <c r="B77" s="22" t="s">
        <v>112</v>
      </c>
      <c r="C77" s="29"/>
      <c r="D77" s="29"/>
      <c r="E77" s="29"/>
      <c r="F77" s="29"/>
      <c r="G77" s="50">
        <f>G2/$M2</f>
        <v>1.0788738235172748</v>
      </c>
      <c r="H77" s="50">
        <f t="shared" ref="H77:L77" si="31">H2/$M2</f>
        <v>1.189266507184265</v>
      </c>
      <c r="I77" s="50">
        <f t="shared" si="31"/>
        <v>1.0300852506855156</v>
      </c>
      <c r="J77" s="50">
        <f t="shared" si="31"/>
        <v>0.70177441861294465</v>
      </c>
      <c r="K77" s="50">
        <f t="shared" si="31"/>
        <v>0.85008795759559141</v>
      </c>
      <c r="L77" s="50">
        <f t="shared" si="31"/>
        <v>0.88611397585823404</v>
      </c>
    </row>
    <row r="78" spans="1:12" x14ac:dyDescent="0.3">
      <c r="A78" s="22" t="s">
        <v>12</v>
      </c>
      <c r="B78" s="22" t="s">
        <v>112</v>
      </c>
      <c r="C78" s="29"/>
      <c r="D78" s="29"/>
      <c r="E78" s="29"/>
      <c r="F78" s="29"/>
      <c r="G78" s="50">
        <f t="shared" ref="G78:L78" si="32">G3/$M3</f>
        <v>0.81659627358575371</v>
      </c>
      <c r="H78" s="50">
        <f t="shared" si="32"/>
        <v>1.078281912268346</v>
      </c>
      <c r="I78" s="50">
        <f t="shared" si="32"/>
        <v>0.95137928766793378</v>
      </c>
      <c r="J78" s="50">
        <f t="shared" si="32"/>
        <v>1.1537425264779666</v>
      </c>
      <c r="K78" s="50">
        <f t="shared" si="32"/>
        <v>1.2747217631123851</v>
      </c>
      <c r="L78" s="50">
        <f t="shared" si="32"/>
        <v>1.1179547363062308</v>
      </c>
    </row>
    <row r="79" spans="1:12" x14ac:dyDescent="0.3">
      <c r="A79" s="22" t="s">
        <v>9</v>
      </c>
      <c r="B79" s="22" t="s">
        <v>112</v>
      </c>
      <c r="C79" s="29"/>
      <c r="D79" s="29"/>
      <c r="E79" s="29"/>
      <c r="F79" s="29"/>
      <c r="G79" s="50">
        <f t="shared" ref="G79:L79" si="33">G4/$M4</f>
        <v>0.95378902392721776</v>
      </c>
      <c r="H79" s="50">
        <f t="shared" si="33"/>
        <v>1.073068518287746</v>
      </c>
      <c r="I79" s="50">
        <f t="shared" si="33"/>
        <v>1.1098717609566515</v>
      </c>
      <c r="J79" s="50">
        <f t="shared" si="33"/>
        <v>0.86327069682838475</v>
      </c>
      <c r="K79" s="50">
        <f t="shared" si="33"/>
        <v>0.92269135106103106</v>
      </c>
      <c r="L79" s="50">
        <f t="shared" si="33"/>
        <v>0.54811143832217246</v>
      </c>
    </row>
    <row r="80" spans="1:12" x14ac:dyDescent="0.3">
      <c r="A80" s="22" t="s">
        <v>10</v>
      </c>
      <c r="B80" s="22" t="s">
        <v>112</v>
      </c>
      <c r="C80" s="29"/>
      <c r="D80" s="29"/>
      <c r="E80" s="29"/>
      <c r="F80" s="29"/>
      <c r="G80" s="50">
        <f t="shared" ref="G80:L80" si="34">G5/$M5</f>
        <v>1.5891196242773142</v>
      </c>
      <c r="H80" s="50">
        <f t="shared" si="34"/>
        <v>0.98394960746411808</v>
      </c>
      <c r="I80" s="50">
        <f t="shared" si="34"/>
        <v>0.77288047311119634</v>
      </c>
      <c r="J80" s="50">
        <f t="shared" si="34"/>
        <v>0.65405029514737123</v>
      </c>
      <c r="K80" s="50">
        <f t="shared" si="34"/>
        <v>1.332535695898357</v>
      </c>
      <c r="L80" s="50">
        <f t="shared" si="34"/>
        <v>1.8375124129316622</v>
      </c>
    </row>
    <row r="81" spans="1:12" x14ac:dyDescent="0.3">
      <c r="A81" s="22" t="s">
        <v>13</v>
      </c>
      <c r="B81" s="22" t="s">
        <v>112</v>
      </c>
      <c r="C81" s="29"/>
      <c r="D81" s="29"/>
      <c r="E81" s="29"/>
      <c r="F81" s="29"/>
      <c r="G81" s="50">
        <f t="shared" ref="G81:L81" si="35">G6/$M6</f>
        <v>4</v>
      </c>
      <c r="H81" s="50">
        <f t="shared" si="35"/>
        <v>0</v>
      </c>
      <c r="I81" s="50">
        <f t="shared" si="35"/>
        <v>0</v>
      </c>
      <c r="J81" s="50">
        <f t="shared" si="35"/>
        <v>0</v>
      </c>
      <c r="K81" s="50">
        <f t="shared" si="35"/>
        <v>0</v>
      </c>
      <c r="L81" s="50">
        <f t="shared" si="35"/>
        <v>0</v>
      </c>
    </row>
    <row r="82" spans="1:12" x14ac:dyDescent="0.3">
      <c r="A82" s="22" t="s">
        <v>14</v>
      </c>
      <c r="B82" s="22" t="s">
        <v>112</v>
      </c>
      <c r="C82" s="29"/>
      <c r="D82" s="29"/>
      <c r="E82" s="29"/>
      <c r="F82" s="29"/>
      <c r="G82" s="50">
        <f t="shared" ref="G82:L82" si="36">G7/$M7</f>
        <v>0.86044352122003531</v>
      </c>
      <c r="H82" s="50">
        <f t="shared" si="36"/>
        <v>1.043019288590469</v>
      </c>
      <c r="I82" s="50">
        <f t="shared" si="36"/>
        <v>1.1059072475510372</v>
      </c>
      <c r="J82" s="50">
        <f t="shared" si="36"/>
        <v>0.99062994263845849</v>
      </c>
      <c r="K82" s="50">
        <f t="shared" si="36"/>
        <v>0.73838798697334185</v>
      </c>
      <c r="L82" s="50">
        <f t="shared" si="36"/>
        <v>0.74269764448485942</v>
      </c>
    </row>
    <row r="83" spans="1:12" x14ac:dyDescent="0.3">
      <c r="A83" s="22" t="s">
        <v>15</v>
      </c>
      <c r="B83" s="22" t="s">
        <v>112</v>
      </c>
      <c r="C83" s="29"/>
      <c r="D83" s="29"/>
      <c r="E83" s="29"/>
      <c r="F83" s="29"/>
      <c r="G83" s="50">
        <f t="shared" ref="G83:L83" si="37">G8/$M8</f>
        <v>0.77040828976403208</v>
      </c>
      <c r="H83" s="50">
        <f t="shared" si="37"/>
        <v>1.0119576564947228</v>
      </c>
      <c r="I83" s="50">
        <f t="shared" si="37"/>
        <v>1.0917255869920381</v>
      </c>
      <c r="J83" s="50">
        <f t="shared" si="37"/>
        <v>1.125908466749207</v>
      </c>
      <c r="K83" s="50">
        <f t="shared" si="37"/>
        <v>1.4983865598882489</v>
      </c>
      <c r="L83" s="50">
        <f t="shared" si="37"/>
        <v>1.4882580491327726</v>
      </c>
    </row>
    <row r="84" spans="1:12" x14ac:dyDescent="0.3">
      <c r="A84" s="22" t="s">
        <v>16</v>
      </c>
      <c r="B84" s="22" t="s">
        <v>112</v>
      </c>
      <c r="C84" s="29"/>
      <c r="D84" s="29"/>
      <c r="E84" s="29"/>
      <c r="F84" s="29"/>
      <c r="G84" s="50">
        <f t="shared" ref="G84:L84" si="38">G9/$M9</f>
        <v>0.79906007463517659</v>
      </c>
      <c r="H84" s="50">
        <f t="shared" si="38"/>
        <v>0.56395415319489683</v>
      </c>
      <c r="I84" s="50">
        <f t="shared" si="38"/>
        <v>1.5579666289089447</v>
      </c>
      <c r="J84" s="50">
        <f t="shared" si="38"/>
        <v>1.0790191432609819</v>
      </c>
      <c r="K84" s="50">
        <f t="shared" si="38"/>
        <v>1.1786561554624917</v>
      </c>
      <c r="L84" s="50">
        <f t="shared" si="38"/>
        <v>1.1234601845727041</v>
      </c>
    </row>
    <row r="85" spans="1:12" x14ac:dyDescent="0.3">
      <c r="A85" s="22" t="s">
        <v>17</v>
      </c>
      <c r="B85" s="22" t="s">
        <v>112</v>
      </c>
      <c r="C85" s="29"/>
      <c r="D85" s="29"/>
      <c r="E85" s="29"/>
      <c r="F85" s="29"/>
      <c r="G85" s="50">
        <f t="shared" ref="G85:L85" si="39">G10/$M10</f>
        <v>0</v>
      </c>
      <c r="H85" s="50">
        <f t="shared" si="39"/>
        <v>3.4567228556206713</v>
      </c>
      <c r="I85" s="50">
        <f t="shared" si="39"/>
        <v>0.38495812466702184</v>
      </c>
      <c r="J85" s="50">
        <f t="shared" si="39"/>
        <v>0.15831901971230689</v>
      </c>
      <c r="K85" s="50">
        <f t="shared" si="39"/>
        <v>0</v>
      </c>
      <c r="L85" s="50">
        <f t="shared" si="39"/>
        <v>0</v>
      </c>
    </row>
    <row r="86" spans="1:12" ht="15" thickBot="1" x14ac:dyDescent="0.35">
      <c r="A86" s="28" t="s">
        <v>46</v>
      </c>
      <c r="B86" s="28" t="s">
        <v>112</v>
      </c>
      <c r="C86" s="30"/>
      <c r="D86" s="30"/>
      <c r="E86" s="30"/>
      <c r="F86" s="30"/>
      <c r="G86" s="51">
        <f t="shared" ref="G86:L86" si="40">G11/$M11</f>
        <v>0.89483200784495687</v>
      </c>
      <c r="H86" s="51">
        <f t="shared" si="40"/>
        <v>1.0110869764215735</v>
      </c>
      <c r="I86" s="51">
        <f t="shared" si="40"/>
        <v>1.1109882752017921</v>
      </c>
      <c r="J86" s="51">
        <f t="shared" si="40"/>
        <v>0.98309274053167772</v>
      </c>
      <c r="K86" s="51">
        <f t="shared" si="40"/>
        <v>1.0900730130410632</v>
      </c>
      <c r="L86" s="51">
        <f t="shared" si="40"/>
        <v>0.93871203923792412</v>
      </c>
    </row>
    <row r="87" spans="1:12" ht="15" thickTop="1" x14ac:dyDescent="0.3">
      <c r="A87" s="39" t="s">
        <v>38</v>
      </c>
      <c r="B87" s="39"/>
      <c r="C87" s="52">
        <f t="shared" ref="C87:F87" si="41">C12/$M12</f>
        <v>0.86115421906676415</v>
      </c>
      <c r="D87" s="52">
        <f t="shared" si="41"/>
        <v>0.84948521613529671</v>
      </c>
      <c r="E87" s="52">
        <f t="shared" si="41"/>
        <v>0.7249464744200329</v>
      </c>
      <c r="F87" s="52">
        <f t="shared" si="41"/>
        <v>0.74234761914239655</v>
      </c>
      <c r="G87" s="52">
        <f t="shared" ref="G87:J87" si="42">G12/$M12</f>
        <v>0.80489620444639054</v>
      </c>
      <c r="H87" s="52">
        <f t="shared" si="42"/>
        <v>0.85246047068390485</v>
      </c>
      <c r="I87" s="52">
        <f t="shared" si="42"/>
        <v>1.2445696770836592</v>
      </c>
      <c r="J87" s="52">
        <f t="shared" si="42"/>
        <v>1.0980736477860455</v>
      </c>
      <c r="K87" s="52"/>
      <c r="L87" s="52"/>
    </row>
    <row r="88" spans="1:12" x14ac:dyDescent="0.3">
      <c r="A88" s="39" t="s">
        <v>39</v>
      </c>
      <c r="B88" s="39"/>
      <c r="C88" s="52">
        <f t="shared" ref="C88:F88" si="43">C13/$M13</f>
        <v>1.0606225077741041</v>
      </c>
      <c r="D88" s="52">
        <f t="shared" si="43"/>
        <v>1.0869536625778975</v>
      </c>
      <c r="E88" s="52">
        <f t="shared" si="43"/>
        <v>1.0538387482606408</v>
      </c>
      <c r="F88" s="52">
        <f t="shared" si="43"/>
        <v>1.0725050997169332</v>
      </c>
      <c r="G88" s="52">
        <f t="shared" ref="G88:J88" si="44">G13/$M13</f>
        <v>1.0983306217658817</v>
      </c>
      <c r="H88" s="52">
        <f t="shared" si="44"/>
        <v>0.923031428159377</v>
      </c>
      <c r="I88" s="52">
        <f t="shared" si="44"/>
        <v>1.0973995404376373</v>
      </c>
      <c r="J88" s="52">
        <f t="shared" si="44"/>
        <v>0.88123840963710365</v>
      </c>
      <c r="K88" s="52"/>
      <c r="L88" s="52"/>
    </row>
    <row r="89" spans="1:12" x14ac:dyDescent="0.3">
      <c r="A89" s="39" t="s">
        <v>40</v>
      </c>
      <c r="B89" s="39"/>
      <c r="C89" s="52">
        <f t="shared" ref="C89:F89" si="45">C14/$M14</f>
        <v>0.75656290745875499</v>
      </c>
      <c r="D89" s="52">
        <f t="shared" si="45"/>
        <v>0.77818500220126863</v>
      </c>
      <c r="E89" s="52">
        <f t="shared" si="45"/>
        <v>0.81751894525456714</v>
      </c>
      <c r="F89" s="52">
        <f t="shared" si="45"/>
        <v>0.84185640785871108</v>
      </c>
      <c r="G89" s="52">
        <f t="shared" ref="G89:J89" si="46">G14/$M14</f>
        <v>0.90553541616808819</v>
      </c>
      <c r="H89" s="52">
        <f t="shared" si="46"/>
        <v>0.96786246161561573</v>
      </c>
      <c r="I89" s="52">
        <f t="shared" si="46"/>
        <v>1.07108275109287</v>
      </c>
      <c r="J89" s="52">
        <f t="shared" si="46"/>
        <v>1.0555193711234263</v>
      </c>
      <c r="K89" s="52"/>
      <c r="L89" s="52"/>
    </row>
    <row r="90" spans="1:12" x14ac:dyDescent="0.3">
      <c r="A90" s="39" t="s">
        <v>41</v>
      </c>
      <c r="B90" s="39"/>
      <c r="C90" s="52">
        <f t="shared" ref="C90:F90" si="47">C15/$M15</f>
        <v>0</v>
      </c>
      <c r="D90" s="52">
        <f t="shared" si="47"/>
        <v>0</v>
      </c>
      <c r="E90" s="52">
        <f t="shared" si="47"/>
        <v>0</v>
      </c>
      <c r="F90" s="52">
        <f t="shared" si="47"/>
        <v>0</v>
      </c>
      <c r="G90" s="52">
        <f t="shared" ref="G90:J90" si="48">G15/$M15</f>
        <v>0.90571371247772636</v>
      </c>
      <c r="H90" s="52">
        <f t="shared" si="48"/>
        <v>0.96963071216807306</v>
      </c>
      <c r="I90" s="52">
        <f t="shared" si="48"/>
        <v>1.0531955571869118</v>
      </c>
      <c r="J90" s="52">
        <f t="shared" si="48"/>
        <v>1.0714600181672884</v>
      </c>
      <c r="K90" s="52"/>
      <c r="L90" s="52"/>
    </row>
    <row r="91" spans="1:12" x14ac:dyDescent="0.3">
      <c r="A91" s="39" t="s">
        <v>42</v>
      </c>
      <c r="B91" s="39"/>
      <c r="C91" s="52">
        <f t="shared" ref="C91:F91" si="49">C16/$M16</f>
        <v>0.93584914815115383</v>
      </c>
      <c r="D91" s="52">
        <f t="shared" si="49"/>
        <v>0.96144489345882378</v>
      </c>
      <c r="E91" s="52">
        <f t="shared" si="49"/>
        <v>0.9757579941499176</v>
      </c>
      <c r="F91" s="52">
        <f t="shared" si="49"/>
        <v>1.0452385557782746</v>
      </c>
      <c r="G91" s="52">
        <f t="shared" ref="G91:J91" si="50">G16/$M16</f>
        <v>1.0376611732441645</v>
      </c>
      <c r="H91" s="52">
        <f t="shared" si="50"/>
        <v>0.96835559002634619</v>
      </c>
      <c r="I91" s="52">
        <f t="shared" si="50"/>
        <v>0.99656178778540849</v>
      </c>
      <c r="J91" s="52">
        <f t="shared" si="50"/>
        <v>0.99742144894408058</v>
      </c>
      <c r="K91" s="52"/>
      <c r="L91" s="52"/>
    </row>
    <row r="92" spans="1:12" x14ac:dyDescent="0.3">
      <c r="A92" s="39" t="s">
        <v>43</v>
      </c>
      <c r="B92" s="39"/>
      <c r="C92" s="52">
        <f t="shared" ref="C92:F92" si="51">C17/$M17</f>
        <v>0</v>
      </c>
      <c r="D92" s="52">
        <f t="shared" si="51"/>
        <v>0</v>
      </c>
      <c r="E92" s="52">
        <f t="shared" si="51"/>
        <v>0</v>
      </c>
      <c r="F92" s="52">
        <f t="shared" si="51"/>
        <v>0</v>
      </c>
      <c r="G92" s="52">
        <f t="shared" ref="G92:J92" si="52">G17/$M17</f>
        <v>1.0058858109337587</v>
      </c>
      <c r="H92" s="52">
        <f t="shared" si="52"/>
        <v>0.99575527053290236</v>
      </c>
      <c r="I92" s="52">
        <f t="shared" si="52"/>
        <v>0.99445997368063144</v>
      </c>
      <c r="J92" s="52">
        <f t="shared" si="52"/>
        <v>1.003898944852708</v>
      </c>
      <c r="K92" s="52"/>
      <c r="L92" s="52"/>
    </row>
    <row r="93" spans="1:12" x14ac:dyDescent="0.3">
      <c r="A93" s="39" t="s">
        <v>44</v>
      </c>
      <c r="B93" s="39"/>
      <c r="C93" s="52">
        <f t="shared" ref="C93:F93" si="53">C18/$M18</f>
        <v>0.80726428686863361</v>
      </c>
      <c r="D93" s="52">
        <f t="shared" si="53"/>
        <v>0.80867433502412167</v>
      </c>
      <c r="E93" s="52">
        <f t="shared" si="53"/>
        <v>0.83666242382786093</v>
      </c>
      <c r="F93" s="52">
        <f t="shared" si="53"/>
        <v>0.80652020328519725</v>
      </c>
      <c r="G93" s="52">
        <f t="shared" ref="G93:J93" si="54">G18/$M18</f>
        <v>0.8718198849014015</v>
      </c>
      <c r="H93" s="52">
        <f t="shared" si="54"/>
        <v>0.99809731382896905</v>
      </c>
      <c r="I93" s="52">
        <f t="shared" si="54"/>
        <v>1.0733083450145668</v>
      </c>
      <c r="J93" s="52">
        <f t="shared" si="54"/>
        <v>1.0567744562550625</v>
      </c>
      <c r="K93" s="52"/>
      <c r="L93" s="52"/>
    </row>
    <row r="94" spans="1:12" x14ac:dyDescent="0.3">
      <c r="A94" s="39" t="s">
        <v>45</v>
      </c>
      <c r="B94" s="39"/>
      <c r="C94" s="52">
        <f t="shared" ref="C94:F94" si="55">C19/$M19</f>
        <v>0</v>
      </c>
      <c r="D94" s="52">
        <f t="shared" si="55"/>
        <v>0</v>
      </c>
      <c r="E94" s="52">
        <f t="shared" si="55"/>
        <v>0</v>
      </c>
      <c r="F94" s="52">
        <f t="shared" si="55"/>
        <v>0</v>
      </c>
      <c r="G94" s="52">
        <f t="shared" ref="G94:J94" si="56">G19/$M19</f>
        <v>0.90011298965070252</v>
      </c>
      <c r="H94" s="52">
        <f t="shared" si="56"/>
        <v>0.97380534817679987</v>
      </c>
      <c r="I94" s="52">
        <f t="shared" si="56"/>
        <v>1.0588992636032375</v>
      </c>
      <c r="J94" s="52">
        <f t="shared" si="56"/>
        <v>1.0671823985692599</v>
      </c>
      <c r="K94" s="52"/>
      <c r="L94" s="52"/>
    </row>
    <row r="95" spans="1:12" x14ac:dyDescent="0.3">
      <c r="A95" s="40" t="s">
        <v>47</v>
      </c>
      <c r="B95" s="40"/>
      <c r="C95" s="53">
        <f t="shared" ref="C95:F95" si="57">C20/$M20</f>
        <v>1.0415168353721977</v>
      </c>
      <c r="D95" s="53">
        <f t="shared" si="57"/>
        <v>1.2043694496453281</v>
      </c>
      <c r="E95" s="53">
        <f t="shared" si="57"/>
        <v>0.80198982731367741</v>
      </c>
      <c r="F95" s="53">
        <f t="shared" si="57"/>
        <v>1.170299477916942</v>
      </c>
      <c r="G95" s="53">
        <f t="shared" ref="G95:L95" si="58">G20/$M20</f>
        <v>0.93618785653808112</v>
      </c>
      <c r="H95" s="53">
        <f t="shared" si="58"/>
        <v>1.0869357424467105</v>
      </c>
      <c r="I95" s="53">
        <f t="shared" si="58"/>
        <v>1.0409016043183319</v>
      </c>
      <c r="J95" s="53">
        <f t="shared" si="58"/>
        <v>0.93597479669687633</v>
      </c>
      <c r="K95" s="53">
        <f t="shared" si="58"/>
        <v>1.0299017369446855</v>
      </c>
      <c r="L95" s="53">
        <f t="shared" si="58"/>
        <v>0.88627778089024833</v>
      </c>
    </row>
    <row r="96" spans="1:12" x14ac:dyDescent="0.3">
      <c r="A96" s="33" t="s">
        <v>48</v>
      </c>
      <c r="B96" s="34"/>
      <c r="C96" s="54">
        <f t="shared" ref="C96:F96" si="59">C21/$M21</f>
        <v>0.77611852822249661</v>
      </c>
      <c r="D96" s="54">
        <f t="shared" si="59"/>
        <v>0.77916000994290879</v>
      </c>
      <c r="E96" s="54">
        <f t="shared" si="59"/>
        <v>0.83780996393786655</v>
      </c>
      <c r="F96" s="54">
        <f t="shared" si="59"/>
        <v>0.85415736066745851</v>
      </c>
      <c r="G96" s="54">
        <f t="shared" ref="G96:J96" si="60">G21/$M21</f>
        <v>0.93494339114893321</v>
      </c>
      <c r="H96" s="54">
        <f t="shared" si="60"/>
        <v>0.9765698801475009</v>
      </c>
      <c r="I96" s="54">
        <f t="shared" si="60"/>
        <v>1.074620415837704</v>
      </c>
      <c r="J96" s="54">
        <f t="shared" si="60"/>
        <v>1.0138663128658618</v>
      </c>
      <c r="K96" s="54"/>
      <c r="L96" s="54"/>
    </row>
    <row r="97" spans="1:12" x14ac:dyDescent="0.3">
      <c r="A97" s="36" t="s">
        <v>49</v>
      </c>
      <c r="B97" s="37"/>
      <c r="C97" s="55">
        <f t="shared" ref="C97:F97" si="61">C22/$M22</f>
        <v>0.7673806530168702</v>
      </c>
      <c r="D97" s="55">
        <f t="shared" si="61"/>
        <v>0.81475217970930747</v>
      </c>
      <c r="E97" s="55">
        <f t="shared" si="61"/>
        <v>0.84247346251345601</v>
      </c>
      <c r="F97" s="55">
        <f t="shared" si="61"/>
        <v>0.88798977585454941</v>
      </c>
      <c r="G97" s="55">
        <f t="shared" ref="G97:J97" si="62">G22/$M22</f>
        <v>0.9281114592157973</v>
      </c>
      <c r="H97" s="55">
        <f t="shared" si="62"/>
        <v>0.97992823508705706</v>
      </c>
      <c r="I97" s="55">
        <f t="shared" si="62"/>
        <v>1.0501986183630241</v>
      </c>
      <c r="J97" s="55">
        <f t="shared" si="62"/>
        <v>1.0417616873341216</v>
      </c>
      <c r="K97" s="55"/>
      <c r="L97" s="55"/>
    </row>
  </sheetData>
  <pageMargins left="0.7" right="0.7" top="0.75" bottom="0.75" header="0.3" footer="0.3"/>
  <ignoredErrors>
    <ignoredError sqref="G2:J2 C12:J22 G3:J11 K2:L11 K20:L20"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3" workbookViewId="0">
      <selection activeCell="N189" sqref="N189"/>
    </sheetView>
  </sheetViews>
  <sheetFormatPr defaultRowHeight="14.4" x14ac:dyDescent="0.3"/>
  <sheetData/>
  <pageMargins left="0.7" right="0.7" top="0.75" bottom="0.75" header="0.3" footer="0.3"/>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1"/>
  <sheetViews>
    <sheetView workbookViewId="0">
      <selection activeCell="A6" sqref="A6"/>
    </sheetView>
  </sheetViews>
  <sheetFormatPr defaultRowHeight="13.8" x14ac:dyDescent="0.3"/>
  <cols>
    <col min="1" max="1" width="124.44140625" style="63" customWidth="1"/>
    <col min="2" max="16384" width="8.88671875" style="63"/>
  </cols>
  <sheetData>
    <row r="2" spans="1:1" x14ac:dyDescent="0.3">
      <c r="A2" s="67" t="s">
        <v>150</v>
      </c>
    </row>
    <row r="3" spans="1:1" ht="22.2" customHeight="1" x14ac:dyDescent="0.3">
      <c r="A3" s="64" t="s">
        <v>154</v>
      </c>
    </row>
    <row r="4" spans="1:1" ht="24" customHeight="1" x14ac:dyDescent="0.3">
      <c r="A4" s="64" t="s">
        <v>155</v>
      </c>
    </row>
    <row r="5" spans="1:1" ht="36.6" customHeight="1" x14ac:dyDescent="0.3">
      <c r="A5" s="64" t="s">
        <v>156</v>
      </c>
    </row>
    <row r="6" spans="1:1" ht="36.6" customHeight="1" x14ac:dyDescent="0.3">
      <c r="A6" s="64" t="s">
        <v>157</v>
      </c>
    </row>
    <row r="7" spans="1:1" ht="36.6" customHeight="1" x14ac:dyDescent="0.3">
      <c r="A7" s="64" t="s">
        <v>158</v>
      </c>
    </row>
    <row r="8" spans="1:1" ht="53.4" customHeight="1" x14ac:dyDescent="0.3">
      <c r="A8" s="64" t="s">
        <v>159</v>
      </c>
    </row>
    <row r="9" spans="1:1" ht="28.2" customHeight="1" x14ac:dyDescent="0.3">
      <c r="A9" s="64" t="s">
        <v>160</v>
      </c>
    </row>
    <row r="10" spans="1:1" ht="18" customHeight="1" x14ac:dyDescent="0.3">
      <c r="A10" s="64" t="s">
        <v>161</v>
      </c>
    </row>
    <row r="11" spans="1:1" x14ac:dyDescent="0.3">
      <c r="A11" s="65" t="s">
        <v>162</v>
      </c>
    </row>
    <row r="12" spans="1:1" x14ac:dyDescent="0.3">
      <c r="A12" s="65" t="s">
        <v>163</v>
      </c>
    </row>
    <row r="13" spans="1:1" ht="29.4" x14ac:dyDescent="0.3">
      <c r="A13" s="65" t="s">
        <v>164</v>
      </c>
    </row>
    <row r="14" spans="1:1" ht="28.8" customHeight="1" x14ac:dyDescent="0.3">
      <c r="A14" s="64" t="s">
        <v>165</v>
      </c>
    </row>
    <row r="15" spans="1:1" ht="21.6" customHeight="1" x14ac:dyDescent="0.3">
      <c r="A15" s="66" t="s">
        <v>151</v>
      </c>
    </row>
    <row r="16" spans="1:1" ht="22.8" customHeight="1" x14ac:dyDescent="0.3">
      <c r="A16" s="66" t="s">
        <v>152</v>
      </c>
    </row>
    <row r="17" spans="1:1" ht="27" customHeight="1" x14ac:dyDescent="0.3">
      <c r="A17" s="64" t="s">
        <v>166</v>
      </c>
    </row>
    <row r="18" spans="1:1" ht="94.2" customHeight="1" x14ac:dyDescent="0.3">
      <c r="A18" s="64" t="s">
        <v>167</v>
      </c>
    </row>
    <row r="19" spans="1:1" ht="23.4" customHeight="1" x14ac:dyDescent="0.3">
      <c r="A19" s="64" t="s">
        <v>168</v>
      </c>
    </row>
    <row r="20" spans="1:1" ht="34.799999999999997" customHeight="1" x14ac:dyDescent="0.3">
      <c r="A20" s="66" t="s">
        <v>153</v>
      </c>
    </row>
    <row r="21" spans="1:1" ht="22.2" customHeight="1" x14ac:dyDescent="0.3">
      <c r="A21" s="64" t="s">
        <v>169</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A85" workbookViewId="0">
      <selection activeCell="C109" sqref="C109"/>
    </sheetView>
  </sheetViews>
  <sheetFormatPr defaultRowHeight="14.4" x14ac:dyDescent="0.3"/>
  <cols>
    <col min="1" max="1" width="35" customWidth="1"/>
  </cols>
  <sheetData>
    <row r="1" spans="1:14" x14ac:dyDescent="0.3">
      <c r="A1" s="68" t="s">
        <v>171</v>
      </c>
    </row>
    <row r="2" spans="1:14" x14ac:dyDescent="0.3">
      <c r="A2" s="41" t="s">
        <v>170</v>
      </c>
    </row>
    <row r="3" spans="1:14" ht="72" x14ac:dyDescent="0.3">
      <c r="A3" s="69"/>
      <c r="B3" s="69" t="s">
        <v>48</v>
      </c>
      <c r="C3" s="69" t="s">
        <v>11</v>
      </c>
      <c r="D3" s="69" t="s">
        <v>12</v>
      </c>
      <c r="E3" s="69" t="s">
        <v>9</v>
      </c>
      <c r="F3" s="69" t="s">
        <v>10</v>
      </c>
      <c r="G3" s="69" t="s">
        <v>13</v>
      </c>
      <c r="H3" s="69" t="s">
        <v>14</v>
      </c>
      <c r="I3" s="69" t="s">
        <v>15</v>
      </c>
      <c r="J3" s="69" t="s">
        <v>16</v>
      </c>
      <c r="K3" s="69" t="s">
        <v>17</v>
      </c>
      <c r="L3" s="69" t="s">
        <v>47</v>
      </c>
      <c r="M3" s="69" t="s">
        <v>38</v>
      </c>
      <c r="N3" s="69" t="s">
        <v>39</v>
      </c>
    </row>
    <row r="4" spans="1:14" x14ac:dyDescent="0.3">
      <c r="A4" s="69" t="s">
        <v>48</v>
      </c>
      <c r="B4">
        <v>1</v>
      </c>
      <c r="C4">
        <v>-6.0499999999999998E-2</v>
      </c>
      <c r="D4">
        <v>0.12670000000000001</v>
      </c>
      <c r="E4">
        <v>0.21890000000000001</v>
      </c>
      <c r="F4">
        <v>-0.50009999999999999</v>
      </c>
      <c r="G4">
        <v>-0.46729999999999999</v>
      </c>
      <c r="H4">
        <v>0.54749999999999999</v>
      </c>
      <c r="I4">
        <v>0.60050000000000003</v>
      </c>
      <c r="J4">
        <v>0.81310000000000004</v>
      </c>
      <c r="K4">
        <v>0.1222</v>
      </c>
      <c r="L4">
        <v>0.42199999999999999</v>
      </c>
      <c r="M4">
        <v>0.82640000000000002</v>
      </c>
      <c r="N4">
        <v>-6.9900000000000004E-2</v>
      </c>
    </row>
    <row r="5" spans="1:14" x14ac:dyDescent="0.3">
      <c r="A5" s="69" t="s">
        <v>11</v>
      </c>
      <c r="B5">
        <v>-6.0499999999999998E-2</v>
      </c>
      <c r="C5">
        <v>1</v>
      </c>
      <c r="D5">
        <v>-0.57799999999999996</v>
      </c>
      <c r="E5">
        <v>0.10639999999999999</v>
      </c>
      <c r="F5">
        <v>0.33069999999999999</v>
      </c>
      <c r="G5">
        <v>0.3196</v>
      </c>
      <c r="H5">
        <v>7.3499999999999996E-2</v>
      </c>
      <c r="I5">
        <v>-0.1026</v>
      </c>
      <c r="J5">
        <v>-0.22869999999999999</v>
      </c>
      <c r="K5">
        <v>0.57899999999999996</v>
      </c>
      <c r="L5">
        <v>0.51160000000000005</v>
      </c>
      <c r="M5">
        <v>-0.40350000000000003</v>
      </c>
      <c r="N5">
        <v>-0.13539999999999999</v>
      </c>
    </row>
    <row r="6" spans="1:14" x14ac:dyDescent="0.3">
      <c r="A6" s="69" t="s">
        <v>12</v>
      </c>
      <c r="B6">
        <v>0.12670000000000001</v>
      </c>
      <c r="C6">
        <v>-0.57799999999999996</v>
      </c>
      <c r="D6">
        <v>1</v>
      </c>
      <c r="E6">
        <v>-0.43619999999999998</v>
      </c>
      <c r="F6">
        <v>-0.7107</v>
      </c>
      <c r="G6">
        <v>-0.31559999999999999</v>
      </c>
      <c r="H6">
        <v>-2.0500000000000001E-2</v>
      </c>
      <c r="I6">
        <v>7.5800000000000006E-2</v>
      </c>
      <c r="J6">
        <v>-0.1172</v>
      </c>
      <c r="K6">
        <v>4.0300000000000002E-2</v>
      </c>
      <c r="L6">
        <v>-0.3044</v>
      </c>
      <c r="M6">
        <v>0.35389999999999999</v>
      </c>
      <c r="N6">
        <v>-0.46060000000000001</v>
      </c>
    </row>
    <row r="7" spans="1:14" x14ac:dyDescent="0.3">
      <c r="A7" s="69" t="s">
        <v>9</v>
      </c>
      <c r="B7">
        <v>0.21890000000000001</v>
      </c>
      <c r="C7">
        <v>0.10639999999999999</v>
      </c>
      <c r="D7">
        <v>-0.43619999999999998</v>
      </c>
      <c r="E7">
        <v>1</v>
      </c>
      <c r="F7">
        <v>0.2301</v>
      </c>
      <c r="G7">
        <v>-0.49220000000000003</v>
      </c>
      <c r="H7">
        <v>0.41959999999999997</v>
      </c>
      <c r="I7">
        <v>0.45900000000000002</v>
      </c>
      <c r="J7">
        <v>0.20069999999999999</v>
      </c>
      <c r="K7">
        <v>-4.3799999999999999E-2</v>
      </c>
      <c r="L7">
        <v>0.74490000000000001</v>
      </c>
      <c r="M7">
        <v>-0.1208</v>
      </c>
      <c r="N7">
        <v>0.157</v>
      </c>
    </row>
    <row r="8" spans="1:14" x14ac:dyDescent="0.3">
      <c r="A8" s="69" t="s">
        <v>10</v>
      </c>
      <c r="B8">
        <v>-0.50009999999999999</v>
      </c>
      <c r="C8">
        <v>0.33069999999999999</v>
      </c>
      <c r="D8">
        <v>-0.7107</v>
      </c>
      <c r="E8">
        <v>0.2301</v>
      </c>
      <c r="F8">
        <v>1</v>
      </c>
      <c r="G8">
        <v>0.14530000000000001</v>
      </c>
      <c r="H8">
        <v>0.1177</v>
      </c>
      <c r="I8">
        <v>-0.1191</v>
      </c>
      <c r="J8">
        <v>-0.40310000000000001</v>
      </c>
      <c r="K8">
        <v>0.2092</v>
      </c>
      <c r="L8">
        <v>0.14599999999999999</v>
      </c>
      <c r="M8">
        <v>-0.68069999999999997</v>
      </c>
      <c r="N8">
        <v>0.32</v>
      </c>
    </row>
    <row r="9" spans="1:14" x14ac:dyDescent="0.3">
      <c r="A9" s="69" t="s">
        <v>13</v>
      </c>
      <c r="B9">
        <v>-0.46729999999999999</v>
      </c>
      <c r="C9">
        <v>0.3196</v>
      </c>
      <c r="D9">
        <v>-0.31559999999999999</v>
      </c>
      <c r="E9">
        <v>-0.49220000000000003</v>
      </c>
      <c r="F9">
        <v>0.14530000000000001</v>
      </c>
      <c r="G9">
        <v>1</v>
      </c>
      <c r="H9">
        <v>-0.85740000000000005</v>
      </c>
      <c r="I9">
        <v>-0.3669</v>
      </c>
      <c r="J9">
        <v>-0.2175</v>
      </c>
      <c r="K9">
        <v>-0.16869999999999999</v>
      </c>
      <c r="L9">
        <v>-0.46160000000000001</v>
      </c>
      <c r="M9">
        <v>-0.35020000000000001</v>
      </c>
      <c r="N9">
        <v>0.1822</v>
      </c>
    </row>
    <row r="10" spans="1:14" x14ac:dyDescent="0.3">
      <c r="A10" s="69" t="s">
        <v>14</v>
      </c>
      <c r="B10">
        <v>0.54749999999999999</v>
      </c>
      <c r="C10">
        <v>7.3499999999999996E-2</v>
      </c>
      <c r="D10">
        <v>-2.0500000000000001E-2</v>
      </c>
      <c r="E10">
        <v>0.41959999999999997</v>
      </c>
      <c r="F10">
        <v>0.1177</v>
      </c>
      <c r="G10">
        <v>-0.85740000000000005</v>
      </c>
      <c r="H10">
        <v>1</v>
      </c>
      <c r="I10">
        <v>0.33150000000000002</v>
      </c>
      <c r="J10">
        <v>0.26290000000000002</v>
      </c>
      <c r="K10">
        <v>0.43380000000000002</v>
      </c>
      <c r="L10">
        <v>0.59319999999999995</v>
      </c>
      <c r="M10">
        <v>0.30530000000000002</v>
      </c>
      <c r="N10">
        <v>-0.1384</v>
      </c>
    </row>
    <row r="11" spans="1:14" x14ac:dyDescent="0.3">
      <c r="A11" s="69" t="s">
        <v>15</v>
      </c>
      <c r="B11">
        <v>0.60050000000000003</v>
      </c>
      <c r="C11">
        <v>-0.1026</v>
      </c>
      <c r="D11">
        <v>7.5800000000000006E-2</v>
      </c>
      <c r="E11">
        <v>0.45900000000000002</v>
      </c>
      <c r="F11">
        <v>-0.1191</v>
      </c>
      <c r="G11">
        <v>-0.3669</v>
      </c>
      <c r="H11">
        <v>0.33150000000000002</v>
      </c>
      <c r="I11">
        <v>1</v>
      </c>
      <c r="J11">
        <v>0.26879999999999998</v>
      </c>
      <c r="K11">
        <v>0.35730000000000001</v>
      </c>
      <c r="L11">
        <v>0.627</v>
      </c>
      <c r="M11">
        <v>0.18820000000000001</v>
      </c>
      <c r="N11">
        <v>-0.25619999999999998</v>
      </c>
    </row>
    <row r="12" spans="1:14" x14ac:dyDescent="0.3">
      <c r="A12" s="69" t="s">
        <v>16</v>
      </c>
      <c r="B12">
        <v>0.81310000000000004</v>
      </c>
      <c r="C12">
        <v>-0.22869999999999999</v>
      </c>
      <c r="D12">
        <v>-0.1172</v>
      </c>
      <c r="E12">
        <v>0.20069999999999999</v>
      </c>
      <c r="F12">
        <v>-0.40310000000000001</v>
      </c>
      <c r="G12">
        <v>-0.2175</v>
      </c>
      <c r="H12">
        <v>0.26290000000000002</v>
      </c>
      <c r="I12">
        <v>0.26879999999999998</v>
      </c>
      <c r="J12">
        <v>1</v>
      </c>
      <c r="K12">
        <v>-0.42149999999999999</v>
      </c>
      <c r="L12">
        <v>5.4899999999999997E-2</v>
      </c>
      <c r="M12">
        <v>0.8659</v>
      </c>
      <c r="N12">
        <v>0.33989999999999998</v>
      </c>
    </row>
    <row r="13" spans="1:14" x14ac:dyDescent="0.3">
      <c r="A13" s="69" t="s">
        <v>17</v>
      </c>
      <c r="B13">
        <v>0.1222</v>
      </c>
      <c r="C13">
        <v>0.57899999999999996</v>
      </c>
      <c r="D13">
        <v>4.0300000000000002E-2</v>
      </c>
      <c r="E13">
        <v>-4.3799999999999999E-2</v>
      </c>
      <c r="F13">
        <v>0.2092</v>
      </c>
      <c r="G13">
        <v>-0.16869999999999999</v>
      </c>
      <c r="H13">
        <v>0.43380000000000002</v>
      </c>
      <c r="I13">
        <v>0.35730000000000001</v>
      </c>
      <c r="J13">
        <v>-0.42149999999999999</v>
      </c>
      <c r="K13">
        <v>1</v>
      </c>
      <c r="L13">
        <v>0.58520000000000005</v>
      </c>
      <c r="M13">
        <v>-0.29289999999999999</v>
      </c>
      <c r="N13">
        <v>-0.53949999999999998</v>
      </c>
    </row>
    <row r="14" spans="1:14" x14ac:dyDescent="0.3">
      <c r="A14" s="69" t="s">
        <v>47</v>
      </c>
      <c r="B14">
        <v>0.42199999999999999</v>
      </c>
      <c r="C14">
        <v>0.51160000000000005</v>
      </c>
      <c r="D14">
        <v>-0.3044</v>
      </c>
      <c r="E14">
        <v>0.74490000000000001</v>
      </c>
      <c r="F14">
        <v>0.14599999999999999</v>
      </c>
      <c r="G14">
        <v>-0.46160000000000001</v>
      </c>
      <c r="H14">
        <v>0.59319999999999995</v>
      </c>
      <c r="I14">
        <v>0.627</v>
      </c>
      <c r="J14">
        <v>5.4899999999999997E-2</v>
      </c>
      <c r="K14">
        <v>0.58520000000000005</v>
      </c>
      <c r="L14">
        <v>1</v>
      </c>
      <c r="M14">
        <v>-0.11650000000000001</v>
      </c>
      <c r="N14">
        <v>-0.20119999999999999</v>
      </c>
    </row>
    <row r="15" spans="1:14" x14ac:dyDescent="0.3">
      <c r="A15" s="69" t="s">
        <v>38</v>
      </c>
      <c r="B15">
        <v>0.82640000000000002</v>
      </c>
      <c r="C15">
        <v>-0.40350000000000003</v>
      </c>
      <c r="D15">
        <v>0.35389999999999999</v>
      </c>
      <c r="E15">
        <v>-0.1208</v>
      </c>
      <c r="F15">
        <v>-0.68069999999999997</v>
      </c>
      <c r="G15">
        <v>-0.35020000000000001</v>
      </c>
      <c r="H15">
        <v>0.30530000000000002</v>
      </c>
      <c r="I15">
        <v>0.18820000000000001</v>
      </c>
      <c r="J15">
        <v>0.8659</v>
      </c>
      <c r="K15">
        <v>-0.29289999999999999</v>
      </c>
      <c r="L15">
        <v>-0.11650000000000001</v>
      </c>
      <c r="M15">
        <v>1</v>
      </c>
      <c r="N15">
        <v>0.104</v>
      </c>
    </row>
    <row r="16" spans="1:14" x14ac:dyDescent="0.3">
      <c r="A16" s="69" t="s">
        <v>39</v>
      </c>
      <c r="B16">
        <v>-6.9900000000000004E-2</v>
      </c>
      <c r="C16">
        <v>-0.13539999999999999</v>
      </c>
      <c r="D16">
        <v>-0.46060000000000001</v>
      </c>
      <c r="E16">
        <v>0.157</v>
      </c>
      <c r="F16">
        <v>0.32</v>
      </c>
      <c r="G16">
        <v>0.1822</v>
      </c>
      <c r="H16">
        <v>-0.1384</v>
      </c>
      <c r="I16">
        <v>-0.25619999999999998</v>
      </c>
      <c r="J16">
        <v>0.33989999999999998</v>
      </c>
      <c r="K16">
        <v>-0.53949999999999998</v>
      </c>
      <c r="L16">
        <v>-0.20119999999999999</v>
      </c>
      <c r="M16">
        <v>0.104</v>
      </c>
      <c r="N16">
        <v>1</v>
      </c>
    </row>
    <row r="19" spans="1:8" x14ac:dyDescent="0.3">
      <c r="A19" s="41" t="s">
        <v>172</v>
      </c>
    </row>
    <row r="20" spans="1:8" x14ac:dyDescent="0.3">
      <c r="A20" t="s">
        <v>173</v>
      </c>
      <c r="B20" t="s">
        <v>113</v>
      </c>
      <c r="C20" t="s">
        <v>174</v>
      </c>
      <c r="D20" t="s">
        <v>175</v>
      </c>
      <c r="E20" t="s">
        <v>176</v>
      </c>
      <c r="F20" t="s">
        <v>177</v>
      </c>
      <c r="G20" t="s">
        <v>178</v>
      </c>
      <c r="H20" t="s">
        <v>179</v>
      </c>
    </row>
    <row r="21" spans="1:8" x14ac:dyDescent="0.3">
      <c r="A21" t="s">
        <v>48</v>
      </c>
      <c r="B21">
        <v>8</v>
      </c>
      <c r="C21">
        <v>7</v>
      </c>
      <c r="D21">
        <v>1211416</v>
      </c>
      <c r="E21">
        <v>71775</v>
      </c>
      <c r="F21">
        <v>9691329</v>
      </c>
      <c r="G21">
        <v>1128415</v>
      </c>
      <c r="H21">
        <v>1335013</v>
      </c>
    </row>
    <row r="22" spans="1:8" x14ac:dyDescent="0.3">
      <c r="A22" t="s">
        <v>11</v>
      </c>
      <c r="B22">
        <v>8</v>
      </c>
      <c r="C22">
        <v>7</v>
      </c>
      <c r="D22">
        <v>1472158</v>
      </c>
      <c r="E22">
        <v>445369</v>
      </c>
      <c r="F22" s="70">
        <v>11800000</v>
      </c>
      <c r="G22">
        <v>564830</v>
      </c>
      <c r="H22">
        <v>2114610</v>
      </c>
    </row>
    <row r="23" spans="1:8" x14ac:dyDescent="0.3">
      <c r="A23" t="s">
        <v>12</v>
      </c>
      <c r="B23">
        <v>8</v>
      </c>
      <c r="C23">
        <v>7</v>
      </c>
      <c r="D23">
        <v>8370970</v>
      </c>
      <c r="E23">
        <v>1420190</v>
      </c>
      <c r="F23" s="70">
        <v>67000000</v>
      </c>
      <c r="G23">
        <v>6409653</v>
      </c>
      <c r="H23" s="70">
        <v>11000000</v>
      </c>
    </row>
    <row r="24" spans="1:8" x14ac:dyDescent="0.3">
      <c r="A24" t="s">
        <v>9</v>
      </c>
      <c r="B24">
        <v>8</v>
      </c>
      <c r="C24">
        <v>7</v>
      </c>
      <c r="D24">
        <v>8576269</v>
      </c>
      <c r="E24">
        <v>3529593</v>
      </c>
      <c r="F24" s="70">
        <v>68600000</v>
      </c>
      <c r="G24">
        <v>4276803</v>
      </c>
      <c r="H24" s="70">
        <v>13500000</v>
      </c>
    </row>
    <row r="25" spans="1:8" x14ac:dyDescent="0.3">
      <c r="A25" t="s">
        <v>10</v>
      </c>
      <c r="B25">
        <v>8</v>
      </c>
      <c r="C25">
        <v>7</v>
      </c>
      <c r="D25">
        <v>1142332</v>
      </c>
      <c r="E25">
        <v>541612</v>
      </c>
      <c r="F25">
        <v>9138655</v>
      </c>
      <c r="G25">
        <v>677687</v>
      </c>
      <c r="H25">
        <v>2293487</v>
      </c>
    </row>
    <row r="26" spans="1:8" x14ac:dyDescent="0.3">
      <c r="A26" t="s">
        <v>13</v>
      </c>
      <c r="B26">
        <v>8</v>
      </c>
      <c r="C26">
        <v>7</v>
      </c>
      <c r="D26">
        <v>1374.38</v>
      </c>
      <c r="E26">
        <v>3887.32</v>
      </c>
      <c r="F26">
        <v>10995</v>
      </c>
      <c r="G26">
        <v>0</v>
      </c>
      <c r="H26">
        <v>10995</v>
      </c>
    </row>
    <row r="27" spans="1:8" x14ac:dyDescent="0.3">
      <c r="A27" t="s">
        <v>14</v>
      </c>
      <c r="B27">
        <v>8</v>
      </c>
      <c r="C27">
        <v>7</v>
      </c>
      <c r="D27">
        <v>1740278</v>
      </c>
      <c r="E27">
        <v>301762</v>
      </c>
      <c r="F27" s="70">
        <v>13900000</v>
      </c>
      <c r="G27">
        <v>1099987</v>
      </c>
      <c r="H27">
        <v>2040526</v>
      </c>
    </row>
    <row r="28" spans="1:8" x14ac:dyDescent="0.3">
      <c r="A28" t="s">
        <v>15</v>
      </c>
      <c r="B28">
        <v>8</v>
      </c>
      <c r="C28">
        <v>7</v>
      </c>
      <c r="D28">
        <v>1184774</v>
      </c>
      <c r="E28">
        <v>460488</v>
      </c>
      <c r="F28">
        <v>9478195</v>
      </c>
      <c r="G28">
        <v>599296</v>
      </c>
      <c r="H28">
        <v>1987601</v>
      </c>
    </row>
    <row r="29" spans="1:8" x14ac:dyDescent="0.3">
      <c r="A29" t="s">
        <v>16</v>
      </c>
      <c r="B29">
        <v>8</v>
      </c>
      <c r="C29">
        <v>7</v>
      </c>
      <c r="D29">
        <v>4691756</v>
      </c>
      <c r="E29">
        <v>1889314</v>
      </c>
      <c r="F29" s="70">
        <v>37500000</v>
      </c>
      <c r="G29">
        <v>2435468</v>
      </c>
      <c r="H29">
        <v>7817443</v>
      </c>
    </row>
    <row r="30" spans="1:8" x14ac:dyDescent="0.3">
      <c r="A30" t="s">
        <v>17</v>
      </c>
      <c r="B30">
        <v>8</v>
      </c>
      <c r="C30">
        <v>7</v>
      </c>
      <c r="D30">
        <v>293281</v>
      </c>
      <c r="E30">
        <v>702553</v>
      </c>
      <c r="F30">
        <v>2346250</v>
      </c>
      <c r="G30">
        <v>0</v>
      </c>
      <c r="H30">
        <v>2027584</v>
      </c>
    </row>
    <row r="31" spans="1:8" x14ac:dyDescent="0.3">
      <c r="A31" t="s">
        <v>47</v>
      </c>
      <c r="B31">
        <v>8</v>
      </c>
      <c r="C31">
        <v>7</v>
      </c>
      <c r="D31" s="70">
        <v>33100000</v>
      </c>
      <c r="E31">
        <v>3864496</v>
      </c>
      <c r="F31" s="70">
        <v>265000000</v>
      </c>
      <c r="G31" s="70">
        <v>28200000</v>
      </c>
      <c r="H31" s="70">
        <v>38400000</v>
      </c>
    </row>
    <row r="32" spans="1:8" x14ac:dyDescent="0.3">
      <c r="A32" t="s">
        <v>38</v>
      </c>
      <c r="B32">
        <v>8</v>
      </c>
      <c r="C32">
        <v>7</v>
      </c>
      <c r="D32">
        <v>439626</v>
      </c>
      <c r="E32">
        <v>86401.4</v>
      </c>
      <c r="F32">
        <v>3517010</v>
      </c>
      <c r="G32">
        <v>342955</v>
      </c>
      <c r="H32">
        <v>564699</v>
      </c>
    </row>
    <row r="33" spans="1:8" x14ac:dyDescent="0.3">
      <c r="A33" t="s">
        <v>39</v>
      </c>
      <c r="B33">
        <v>8</v>
      </c>
      <c r="C33">
        <v>7</v>
      </c>
      <c r="D33">
        <v>2463952</v>
      </c>
      <c r="E33">
        <v>303399</v>
      </c>
      <c r="F33" s="70">
        <v>19700000</v>
      </c>
      <c r="G33">
        <v>2015588</v>
      </c>
      <c r="H33">
        <v>2811694</v>
      </c>
    </row>
    <row r="36" spans="1:8" x14ac:dyDescent="0.3">
      <c r="A36" s="41" t="s">
        <v>181</v>
      </c>
    </row>
    <row r="40" spans="1:8" x14ac:dyDescent="0.3">
      <c r="A40" t="s">
        <v>180</v>
      </c>
    </row>
    <row r="61" spans="1:9" x14ac:dyDescent="0.3">
      <c r="A61" s="41" t="s">
        <v>182</v>
      </c>
    </row>
    <row r="62" spans="1:9" x14ac:dyDescent="0.3">
      <c r="B62" s="21" t="s">
        <v>123</v>
      </c>
      <c r="C62" s="21" t="s">
        <v>124</v>
      </c>
      <c r="D62" s="21" t="s">
        <v>125</v>
      </c>
      <c r="E62" s="21" t="s">
        <v>126</v>
      </c>
      <c r="F62" s="21" t="s">
        <v>127</v>
      </c>
      <c r="G62" s="21" t="s">
        <v>128</v>
      </c>
      <c r="H62" s="21" t="s">
        <v>129</v>
      </c>
      <c r="I62" s="21" t="s">
        <v>130</v>
      </c>
    </row>
    <row r="63" spans="1:9" x14ac:dyDescent="0.3">
      <c r="A63" t="s">
        <v>48</v>
      </c>
      <c r="B63">
        <f>(Quarter!K21-Corr!$D21)/Corr!$E21</f>
        <v>-1.0396377568791362</v>
      </c>
      <c r="C63">
        <f>(Quarter!L21-Corr!$D21)/Corr!$E21</f>
        <v>-1.156405433646813</v>
      </c>
      <c r="D63">
        <f>(Quarter!M21-Corr!$D21)/Corr!$E21</f>
        <v>-0.92098920236851267</v>
      </c>
      <c r="E63">
        <f>(Quarter!N21-Corr!$D21)/Corr!$E21</f>
        <v>0.13008707767328456</v>
      </c>
      <c r="F63">
        <f>(Quarter!O21-Corr!$D21)/Corr!$E21</f>
        <v>1.7220062695924765</v>
      </c>
      <c r="G63">
        <f>(Quarter!P21-Corr!$D21)/Corr!$E21</f>
        <v>0.79687913618948103</v>
      </c>
      <c r="H63">
        <f>(Quarter!Q21-Corr!$D21)/Corr!$E21</f>
        <v>0.17546499477533961</v>
      </c>
      <c r="I63">
        <f>(Quarter!R21-Corr!$D21)/Corr!$E21</f>
        <v>0.29260884709160573</v>
      </c>
    </row>
    <row r="64" spans="1:9" x14ac:dyDescent="0.3">
      <c r="A64" t="s">
        <v>11</v>
      </c>
      <c r="B64">
        <f>(Quarter!K2-Corr!$D22)/Corr!$E22</f>
        <v>-0.26951134901620905</v>
      </c>
      <c r="C64">
        <f>(Quarter!L2-Corr!$D22)/Corr!$E22</f>
        <v>0.790944138455977</v>
      </c>
      <c r="D64">
        <f>(Quarter!M2-Corr!$D22)/Corr!$E22</f>
        <v>-0.19128183596074266</v>
      </c>
      <c r="E64">
        <f>(Quarter!N2-Corr!$D22)/Corr!$E22</f>
        <v>1.4425162056631693</v>
      </c>
      <c r="F64">
        <f>(Quarter!O2-Corr!$D22)/Corr!$E22</f>
        <v>2.9299300130902688E-2</v>
      </c>
      <c r="G64">
        <f>(Quarter!P2-Corr!$D22)/Corr!$E22</f>
        <v>0.16959420166199263</v>
      </c>
      <c r="H64">
        <f>(Quarter!Q2-Corr!$D22)/Corr!$E22</f>
        <v>-2.0372500106653133</v>
      </c>
      <c r="I64">
        <f>(Quarter!R2-Corr!$D22)/Corr!$E22</f>
        <v>6.5693840388531752E-2</v>
      </c>
    </row>
    <row r="65" spans="1:11" x14ac:dyDescent="0.3">
      <c r="A65" t="s">
        <v>12</v>
      </c>
      <c r="B65">
        <f>(Quarter!K3-Corr!$D23)/Corr!$E23</f>
        <v>-1.3810243699786648</v>
      </c>
      <c r="C65">
        <f>(Quarter!L3-Corr!$D23)/Corr!$E23</f>
        <v>-0.7810349319457256</v>
      </c>
      <c r="D65">
        <f>(Quarter!M3-Corr!$D23)/Corr!$E23</f>
        <v>0.82552404959899728</v>
      </c>
      <c r="E65">
        <f>(Quarter!N3-Corr!$D23)/Corr!$E23</f>
        <v>9.7303177743823008E-2</v>
      </c>
      <c r="F65">
        <f>(Quarter!O3-Corr!$D23)/Corr!$E23</f>
        <v>-0.60685823727811072</v>
      </c>
      <c r="G65">
        <f>(Quarter!P3-Corr!$D23)/Corr!$E23</f>
        <v>3.3691266661503037E-2</v>
      </c>
      <c r="H65">
        <f>(Quarter!Q3-Corr!$D23)/Corr!$E23</f>
        <v>1.849594772530436</v>
      </c>
      <c r="I65">
        <f>(Quarter!R3-Corr!$D23)/Corr!$E23</f>
        <v>-3.7198543856807889E-2</v>
      </c>
    </row>
    <row r="66" spans="1:11" x14ac:dyDescent="0.3">
      <c r="A66" t="s">
        <v>9</v>
      </c>
      <c r="B66">
        <f>(Quarter!K4-Corr!$D24)/Corr!$E24</f>
        <v>0.99355081449900884</v>
      </c>
      <c r="C66">
        <f>(Quarter!L4-Corr!$D24)/Corr!$E24</f>
        <v>-1.2181194828978865</v>
      </c>
      <c r="D66">
        <f>(Quarter!M4-Corr!$D24)/Corr!$E24</f>
        <v>0.51147313585447385</v>
      </c>
      <c r="E66">
        <f>(Quarter!N4-Corr!$D24)/Corr!$E24</f>
        <v>-0.15638686953424941</v>
      </c>
      <c r="F66">
        <f>(Quarter!O4-Corr!$D24)/Corr!$E24</f>
        <v>1.3845043890329565</v>
      </c>
      <c r="G66">
        <f>(Quarter!P4-Corr!$D24)/Corr!$E24</f>
        <v>-0.85056775667902784</v>
      </c>
      <c r="H66">
        <f>(Quarter!Q4-Corr!$D24)/Corr!$E24</f>
        <v>-1.163465589375319</v>
      </c>
      <c r="I66">
        <f>(Quarter!R4-Corr!$D24)/Corr!$E24</f>
        <v>0.49901079246247371</v>
      </c>
    </row>
    <row r="67" spans="1:11" x14ac:dyDescent="0.3">
      <c r="A67" t="s">
        <v>10</v>
      </c>
      <c r="B67">
        <f>(Quarter!K5-Corr!$D25)/Corr!$E25</f>
        <v>2.1254237350723395</v>
      </c>
      <c r="C67">
        <f>(Quarter!L5-Corr!$D25)/Corr!$E25</f>
        <v>0.35963937283516612</v>
      </c>
      <c r="D67">
        <f>(Quarter!M5-Corr!$D25)/Corr!$E25</f>
        <v>-0.66322201132914338</v>
      </c>
      <c r="E67">
        <f>(Quarter!N5-Corr!$D25)/Corr!$E25</f>
        <v>0.59551671676403028</v>
      </c>
      <c r="F67">
        <f>(Quarter!O5-Corr!$D25)/Corr!$E25</f>
        <v>-0.51156916759599125</v>
      </c>
      <c r="G67">
        <f>(Quarter!P5-Corr!$D25)/Corr!$E25</f>
        <v>-0.4464819834124798</v>
      </c>
      <c r="H67">
        <f>(Quarter!Q5-Corr!$D25)/Corr!$E25</f>
        <v>-0.85789273502064212</v>
      </c>
      <c r="I67">
        <f>(Quarter!R5-Corr!$D25)/Corr!$E25</f>
        <v>-0.6014157736534641</v>
      </c>
    </row>
    <row r="68" spans="1:11" x14ac:dyDescent="0.3">
      <c r="A68" t="s">
        <v>13</v>
      </c>
      <c r="B68">
        <f>(Quarter!K6-Corr!$D26)/Corr!$E26</f>
        <v>-0.35355463404093312</v>
      </c>
      <c r="C68">
        <f>(Quarter!L6-Corr!$D26)/Corr!$E26</f>
        <v>2.4748721484210199</v>
      </c>
      <c r="D68">
        <f>(Quarter!M6-Corr!$D26)/Corr!$E26</f>
        <v>-0.35355463404093312</v>
      </c>
      <c r="E68">
        <f>(Quarter!N6-Corr!$D26)/Corr!$E26</f>
        <v>-0.35355463404093312</v>
      </c>
      <c r="F68">
        <f>(Quarter!O6-Corr!$D26)/Corr!$E26</f>
        <v>-0.35355463404093312</v>
      </c>
      <c r="G68">
        <f>(Quarter!P6-Corr!$D26)/Corr!$E26</f>
        <v>-0.35355463404093312</v>
      </c>
      <c r="H68">
        <f>(Quarter!Q6-Corr!$D26)/Corr!$E26</f>
        <v>-0.35355463404093312</v>
      </c>
      <c r="I68">
        <f>(Quarter!R6-Corr!$D26)/Corr!$E26</f>
        <v>-0.35355463404093312</v>
      </c>
    </row>
    <row r="69" spans="1:11" x14ac:dyDescent="0.3">
      <c r="A69" t="s">
        <v>14</v>
      </c>
      <c r="B69">
        <f>(Quarter!K7-Corr!$D27)/Corr!$E27</f>
        <v>0.51217847177577036</v>
      </c>
      <c r="C69">
        <f>(Quarter!L7-Corr!$D27)/Corr!$E27</f>
        <v>-2.1218410535455092</v>
      </c>
      <c r="D69">
        <f>(Quarter!M7-Corr!$D27)/Corr!$E27</f>
        <v>-0.49879706523684225</v>
      </c>
      <c r="E69">
        <f>(Quarter!N7-Corr!$D27)/Corr!$E27</f>
        <v>0.99498280101536973</v>
      </c>
      <c r="F69">
        <f>(Quarter!O7-Corr!$D27)/Corr!$E27</f>
        <v>0.3723431048309595</v>
      </c>
      <c r="G69">
        <f>(Quarter!P7-Corr!$D27)/Corr!$E27</f>
        <v>0.84919903765218951</v>
      </c>
      <c r="H69">
        <f>(Quarter!Q7-Corr!$D27)/Corr!$E27</f>
        <v>-0.31003572351720893</v>
      </c>
      <c r="I69">
        <f>(Quarter!R7-Corr!$D27)/Corr!$E27</f>
        <v>0.20195717154578774</v>
      </c>
    </row>
    <row r="70" spans="1:11" x14ac:dyDescent="0.3">
      <c r="A70" t="s">
        <v>15</v>
      </c>
      <c r="B70">
        <f>(Quarter!K8-Corr!$D28)/Corr!$E28</f>
        <v>-0.2732948524174354</v>
      </c>
      <c r="C70">
        <f>(Quarter!L8-Corr!$D28)/Corr!$E28</f>
        <v>-0.90812138427059985</v>
      </c>
      <c r="D70">
        <f>(Quarter!M8-Corr!$D28)/Corr!$E28</f>
        <v>-0.71355171035944476</v>
      </c>
      <c r="E70">
        <f>(Quarter!N8-Corr!$D28)/Corr!$E28</f>
        <v>0.77508425843887352</v>
      </c>
      <c r="F70">
        <f>(Quarter!O8-Corr!$D28)/Corr!$E28</f>
        <v>1.743426538802314</v>
      </c>
      <c r="G70">
        <f>(Quarter!P8-Corr!$D28)/Corr!$E28</f>
        <v>-1.2714294400722712</v>
      </c>
      <c r="H70">
        <f>(Quarter!Q8-Corr!$D28)/Corr!$E28</f>
        <v>0.57371310435885403</v>
      </c>
      <c r="I70">
        <f>(Quarter!R8-Corr!$D28)/Corr!$E28</f>
        <v>7.4180000347457475E-2</v>
      </c>
    </row>
    <row r="71" spans="1:11" x14ac:dyDescent="0.3">
      <c r="A71" t="s">
        <v>16</v>
      </c>
      <c r="B71">
        <f>(Quarter!K9-Corr!$D29)/Corr!$E29</f>
        <v>-0.45980551671135661</v>
      </c>
      <c r="C71">
        <f>(Quarter!L9-Corr!$D29)/Corr!$E29</f>
        <v>-0.53818793488006755</v>
      </c>
      <c r="D71">
        <f>(Quarter!M9-Corr!$D29)/Corr!$E29</f>
        <v>-0.97143936899848304</v>
      </c>
      <c r="E71">
        <f>(Quarter!N9-Corr!$D29)/Corr!$E29</f>
        <v>-1.1942366382718808</v>
      </c>
      <c r="F71">
        <f>(Quarter!O9-Corr!$D29)/Corr!$E29</f>
        <v>1.6544031325655768</v>
      </c>
      <c r="G71">
        <f>(Quarter!P9-Corr!$D29)/Corr!$E29</f>
        <v>1.1168064175674346</v>
      </c>
      <c r="H71">
        <f>(Quarter!Q9-Corr!$D29)/Corr!$E29</f>
        <v>1.221554490148276E-2</v>
      </c>
      <c r="I71">
        <f>(Quarter!R9-Corr!$D29)/Corr!$E29</f>
        <v>0.38024224665672302</v>
      </c>
    </row>
    <row r="72" spans="1:11" x14ac:dyDescent="0.3">
      <c r="A72" t="s">
        <v>17</v>
      </c>
      <c r="B72">
        <f>(Quarter!K10-Corr!$D30)/Corr!$E30</f>
        <v>-0.41745035605854647</v>
      </c>
      <c r="C72">
        <f>(Quarter!L10-Corr!$D30)/Corr!$E30</f>
        <v>-0.41745035605854647</v>
      </c>
      <c r="D72">
        <f>(Quarter!M10-Corr!$D30)/Corr!$E30</f>
        <v>-0.41745035605854647</v>
      </c>
      <c r="E72">
        <f>(Quarter!N10-Corr!$D30)/Corr!$E30</f>
        <v>2.468572477805945</v>
      </c>
      <c r="F72">
        <f>(Quarter!O10-Corr!$D30)/Corr!$E30</f>
        <v>-0.20878567168597956</v>
      </c>
      <c r="G72">
        <f>(Quarter!P10-Corr!$D30)/Corr!$E30</f>
        <v>-0.3047129540404781</v>
      </c>
      <c r="H72">
        <f>(Quarter!Q10-Corr!$D30)/Corr!$E30</f>
        <v>-0.34891033132019933</v>
      </c>
      <c r="I72">
        <f>(Quarter!R10-Corr!$D30)/Corr!$E30</f>
        <v>-0.35380960582333293</v>
      </c>
    </row>
    <row r="73" spans="1:11" x14ac:dyDescent="0.3">
      <c r="A73" t="s">
        <v>47</v>
      </c>
      <c r="B73">
        <f>(Quarter!K20-Corr!$D31)/Corr!$E31</f>
        <v>5.2042232674066685E-2</v>
      </c>
      <c r="C73">
        <f>(Quarter!L20-Corr!$D31)/Corr!$E31</f>
        <v>-1.1389800895123194</v>
      </c>
      <c r="D73">
        <f>(Quarter!M20-Corr!$D31)/Corr!$E31</f>
        <v>0.11869516749402768</v>
      </c>
      <c r="E73">
        <f>(Quarter!N20-Corr!$D31)/Corr!$E31</f>
        <v>1.3777201477243086</v>
      </c>
      <c r="F73">
        <f>(Quarter!O20-Corr!$D31)/Corr!$E31</f>
        <v>1.326969674700142</v>
      </c>
      <c r="G73">
        <f>(Quarter!P20-Corr!$D31)/Corr!$E31</f>
        <v>-0.619437308254427</v>
      </c>
      <c r="H73">
        <f>(Quarter!Q20-Corr!$D31)/Corr!$E31</f>
        <v>-1.2693999424504514</v>
      </c>
      <c r="I73">
        <f>(Quarter!R20-Corr!$D31)/Corr!$E31</f>
        <v>0.17881089797996944</v>
      </c>
    </row>
    <row r="74" spans="1:11" x14ac:dyDescent="0.3">
      <c r="A74" t="s">
        <v>38</v>
      </c>
      <c r="B74">
        <f>(Quarter!K12-Corr!$D32)/Corr!$E32</f>
        <v>-1.1188591851520926</v>
      </c>
      <c r="C74">
        <f>(Quarter!L12-Corr!$D32)/Corr!$E32</f>
        <v>-0.86658318036513304</v>
      </c>
      <c r="D74">
        <f>(Quarter!M12-Corr!$D32)/Corr!$E32</f>
        <v>-0.63581145675880257</v>
      </c>
      <c r="E74">
        <f>(Quarter!N12-Corr!$D32)/Corr!$E32</f>
        <v>-0.86559940000972213</v>
      </c>
      <c r="F74">
        <f>(Quarter!O12-Corr!$D32)/Corr!$E32</f>
        <v>1.0412562759399733</v>
      </c>
      <c r="G74">
        <f>(Quarter!P12-Corr!$D32)/Corr!$E32</f>
        <v>1.4475807104977467</v>
      </c>
      <c r="H74">
        <f>(Quarter!Q12-Corr!$D32)/Corr!$E32</f>
        <v>0.78704743210179473</v>
      </c>
      <c r="I74">
        <f>(Quarter!R12-Corr!$D32)/Corr!$E32</f>
        <v>0.21099195151930411</v>
      </c>
    </row>
    <row r="75" spans="1:11" x14ac:dyDescent="0.3">
      <c r="A75" t="s">
        <v>39</v>
      </c>
      <c r="B75">
        <f>(Quarter!K13-Corr!$D33)/Corr!$E33</f>
        <v>1.1461550301747865</v>
      </c>
      <c r="C75">
        <f>(Quarter!L13-Corr!$D33)/Corr!$E33</f>
        <v>0.45096483508515123</v>
      </c>
      <c r="D75">
        <f>(Quarter!M13-Corr!$D33)/Corr!$E33</f>
        <v>0.10370314338544348</v>
      </c>
      <c r="E75">
        <f>(Quarter!N13-Corr!$D33)/Corr!$E33</f>
        <v>-1.3538494523713001</v>
      </c>
      <c r="F75">
        <f>(Quarter!O13-Corr!$D33)/Corr!$E33</f>
        <v>0.80676412908414386</v>
      </c>
      <c r="G75">
        <f>(Quarter!P13-Corr!$D33)/Corr!$E33</f>
        <v>0.77523281223735196</v>
      </c>
      <c r="H75">
        <f>(Quarter!Q13-Corr!$D33)/Corr!$E33</f>
        <v>-0.4511588700028672</v>
      </c>
      <c r="I75">
        <f>(Quarter!R13-Corr!$D33)/Corr!$E33</f>
        <v>-1.4778031568990009</v>
      </c>
    </row>
    <row r="77" spans="1:11" x14ac:dyDescent="0.3">
      <c r="A77" s="41" t="s">
        <v>183</v>
      </c>
    </row>
    <row r="78" spans="1:11" ht="27.6" x14ac:dyDescent="0.3">
      <c r="B78" s="21" t="s">
        <v>123</v>
      </c>
      <c r="C78" s="21" t="s">
        <v>124</v>
      </c>
      <c r="D78" s="21" t="s">
        <v>125</v>
      </c>
      <c r="E78" s="21" t="s">
        <v>126</v>
      </c>
      <c r="F78" s="21" t="s">
        <v>127</v>
      </c>
      <c r="G78" s="21" t="s">
        <v>128</v>
      </c>
      <c r="H78" s="21" t="s">
        <v>129</v>
      </c>
      <c r="I78" s="71" t="s">
        <v>130</v>
      </c>
      <c r="J78" s="72" t="s">
        <v>184</v>
      </c>
      <c r="K78" s="72" t="s">
        <v>186</v>
      </c>
    </row>
    <row r="79" spans="1:11" x14ac:dyDescent="0.3">
      <c r="A79" s="74" t="s">
        <v>11</v>
      </c>
      <c r="B79" s="75">
        <f>(B64-B$63)^2</f>
        <v>0.59309468408785548</v>
      </c>
      <c r="C79" s="75">
        <f t="shared" ref="C79:I79" si="0">(C64-C$63)^2</f>
        <v>3.7921703559689193</v>
      </c>
      <c r="D79" s="75">
        <f t="shared" si="0"/>
        <v>0.53247284058976352</v>
      </c>
      <c r="E79" s="75">
        <f t="shared" si="0"/>
        <v>1.7224702159962892</v>
      </c>
      <c r="F79" s="75">
        <f t="shared" si="0"/>
        <v>2.8652568844637849</v>
      </c>
      <c r="G79" s="75">
        <f t="shared" si="0"/>
        <v>0.39348638908515549</v>
      </c>
      <c r="H79" s="75">
        <f t="shared" si="0"/>
        <v>4.8961076953022289</v>
      </c>
      <c r="I79" s="75">
        <f t="shared" si="0"/>
        <v>5.1490420267056101E-2</v>
      </c>
      <c r="J79" s="73">
        <f>SUM(B79:I79)</f>
        <v>14.846549485761052</v>
      </c>
      <c r="K79" s="78">
        <v>9</v>
      </c>
    </row>
    <row r="80" spans="1:11" x14ac:dyDescent="0.3">
      <c r="A80" s="74" t="s">
        <v>12</v>
      </c>
      <c r="B80" s="76">
        <f t="shared" ref="B80:I80" si="1">(B65-B$63)^2</f>
        <v>0.11654481960356727</v>
      </c>
      <c r="C80" s="76">
        <f t="shared" si="1"/>
        <v>0.14090301354732609</v>
      </c>
      <c r="D80" s="76">
        <f t="shared" si="1"/>
        <v>3.0503085392981268</v>
      </c>
      <c r="E80" s="76">
        <f t="shared" si="1"/>
        <v>1.0747840945849493E-3</v>
      </c>
      <c r="F80" s="76">
        <f t="shared" si="1"/>
        <v>5.4236098913615827</v>
      </c>
      <c r="G80" s="76">
        <f t="shared" si="1"/>
        <v>0.58245572419465397</v>
      </c>
      <c r="H80" s="76">
        <f t="shared" si="1"/>
        <v>2.8027105127663288</v>
      </c>
      <c r="I80" s="76">
        <f t="shared" si="1"/>
        <v>0.10877291512419973</v>
      </c>
      <c r="J80" s="73">
        <f t="shared" ref="J80:J90" si="2">SUM(B80:I80)</f>
        <v>12.22638019999037</v>
      </c>
      <c r="K80" s="78">
        <v>7</v>
      </c>
    </row>
    <row r="81" spans="1:11" x14ac:dyDescent="0.3">
      <c r="A81" s="74" t="s">
        <v>9</v>
      </c>
      <c r="B81" s="76">
        <f t="shared" ref="B81:I81" si="3">(B66-B$63)^2</f>
        <v>4.1338557667827009</v>
      </c>
      <c r="C81" s="76">
        <f t="shared" si="3"/>
        <v>3.8086238749639244E-3</v>
      </c>
      <c r="D81" s="76">
        <f t="shared" si="3"/>
        <v>2.0519483504272662</v>
      </c>
      <c r="E81" s="76">
        <f t="shared" si="3"/>
        <v>8.2067322428664949E-2</v>
      </c>
      <c r="F81" s="76">
        <f t="shared" si="3"/>
        <v>0.11390751938121252</v>
      </c>
      <c r="G81" s="76">
        <f t="shared" si="3"/>
        <v>2.714081264822104</v>
      </c>
      <c r="H81" s="76">
        <f t="shared" si="3"/>
        <v>1.7927351091740236</v>
      </c>
      <c r="I81" s="76">
        <f t="shared" si="3"/>
        <v>4.2601763052878772E-2</v>
      </c>
      <c r="J81" s="73">
        <f t="shared" si="2"/>
        <v>10.935005719943815</v>
      </c>
      <c r="K81" s="78">
        <v>6</v>
      </c>
    </row>
    <row r="82" spans="1:11" x14ac:dyDescent="0.3">
      <c r="A82" s="74" t="s">
        <v>10</v>
      </c>
      <c r="B82" s="76">
        <f t="shared" ref="B82:I82" si="4">(B67-B$63)^2</f>
        <v>10.017614247834102</v>
      </c>
      <c r="C82" s="76">
        <f t="shared" si="4"/>
        <v>2.2983918552609817</v>
      </c>
      <c r="D82" s="76">
        <f t="shared" si="4"/>
        <v>6.6443924776326699E-2</v>
      </c>
      <c r="E82" s="76">
        <f t="shared" si="4"/>
        <v>0.21662474894414185</v>
      </c>
      <c r="F82" s="76">
        <f t="shared" si="4"/>
        <v>4.9888592336116551</v>
      </c>
      <c r="G82" s="76">
        <f t="shared" si="4"/>
        <v>1.5459468737378419</v>
      </c>
      <c r="H82" s="76">
        <f t="shared" si="4"/>
        <v>1.0678281977291051</v>
      </c>
      <c r="I82" s="76">
        <f t="shared" si="4"/>
        <v>0.79928002249836594</v>
      </c>
      <c r="J82" s="73">
        <f t="shared" si="2"/>
        <v>21.000989104392524</v>
      </c>
      <c r="K82" s="78">
        <v>12</v>
      </c>
    </row>
    <row r="83" spans="1:11" x14ac:dyDescent="0.3">
      <c r="A83" s="74" t="s">
        <v>13</v>
      </c>
      <c r="B83" s="76">
        <f t="shared" ref="B83:I83" si="5">(B68-B$63)^2</f>
        <v>0.47071005144342082</v>
      </c>
      <c r="C83" s="76">
        <f t="shared" si="5"/>
        <v>13.186176878028407</v>
      </c>
      <c r="D83" s="76">
        <f t="shared" si="5"/>
        <v>0.32198198933310657</v>
      </c>
      <c r="E83" s="76">
        <f t="shared" si="5"/>
        <v>0.23390930530985843</v>
      </c>
      <c r="F83" s="76">
        <f t="shared" si="5"/>
        <v>4.307953064691536</v>
      </c>
      <c r="G83" s="76">
        <f t="shared" si="5"/>
        <v>1.3234978596865654</v>
      </c>
      <c r="H83" s="76">
        <f t="shared" si="5"/>
        <v>0.27986176767290699</v>
      </c>
      <c r="I83" s="76">
        <f t="shared" si="5"/>
        <v>0.41752724434932087</v>
      </c>
      <c r="J83" s="73">
        <f t="shared" si="2"/>
        <v>20.541618160515121</v>
      </c>
      <c r="K83" s="78">
        <v>11</v>
      </c>
    </row>
    <row r="84" spans="1:11" x14ac:dyDescent="0.3">
      <c r="A84" s="74" t="s">
        <v>14</v>
      </c>
      <c r="B84" s="76">
        <f t="shared" ref="B84:I84" si="6">(B69-B$63)^2</f>
        <v>2.4081336075167377</v>
      </c>
      <c r="C84" s="76">
        <f t="shared" si="6"/>
        <v>0.93206593616917977</v>
      </c>
      <c r="D84" s="76">
        <f t="shared" si="6"/>
        <v>0.17824620065580721</v>
      </c>
      <c r="E84" s="76">
        <f t="shared" si="6"/>
        <v>0.74804461225542873</v>
      </c>
      <c r="F84" s="76">
        <f t="shared" si="6"/>
        <v>1.8215906583140735</v>
      </c>
      <c r="G84" s="76">
        <f t="shared" si="6"/>
        <v>2.7373720890675256E-3</v>
      </c>
      <c r="H84" s="76">
        <f t="shared" si="6"/>
        <v>0.23571094746258059</v>
      </c>
      <c r="I84" s="76">
        <f t="shared" si="6"/>
        <v>8.2177262792642557E-3</v>
      </c>
      <c r="J84" s="73">
        <f t="shared" si="2"/>
        <v>6.3347470607421394</v>
      </c>
      <c r="K84" s="78">
        <v>4</v>
      </c>
    </row>
    <row r="85" spans="1:11" x14ac:dyDescent="0.3">
      <c r="A85" s="74" t="s">
        <v>15</v>
      </c>
      <c r="B85" s="76">
        <f t="shared" ref="B85:I85" si="7">(B70-B$63)^2</f>
        <v>0.58728144721879538</v>
      </c>
      <c r="C85" s="76">
        <f t="shared" si="7"/>
        <v>6.1644969174649865E-2</v>
      </c>
      <c r="D85" s="76">
        <f t="shared" si="7"/>
        <v>4.3030313091012115E-2</v>
      </c>
      <c r="E85" s="76">
        <f t="shared" si="7"/>
        <v>0.41602136319555788</v>
      </c>
      <c r="F85" s="76">
        <f t="shared" si="7"/>
        <v>4.5882793302191361E-4</v>
      </c>
      <c r="G85" s="76">
        <f t="shared" si="7"/>
        <v>4.2779003666379163</v>
      </c>
      <c r="H85" s="76">
        <f t="shared" si="7"/>
        <v>0.1586015567868429</v>
      </c>
      <c r="I85" s="76">
        <f t="shared" si="7"/>
        <v>4.7711161089978603E-2</v>
      </c>
      <c r="J85" s="73">
        <f t="shared" si="2"/>
        <v>5.5926500051277754</v>
      </c>
      <c r="K85" s="78">
        <v>3</v>
      </c>
    </row>
    <row r="86" spans="1:11" x14ac:dyDescent="0.3">
      <c r="A86" s="74" t="s">
        <v>16</v>
      </c>
      <c r="B86" s="76">
        <f t="shared" ref="B86:I86" si="8">(B71-B$63)^2</f>
        <v>0.33620542673798559</v>
      </c>
      <c r="C86" s="76">
        <f t="shared" si="8"/>
        <v>0.38219287578141092</v>
      </c>
      <c r="D86" s="76">
        <f t="shared" si="8"/>
        <v>2.5452193129917762E-3</v>
      </c>
      <c r="E86" s="76">
        <f t="shared" si="8"/>
        <v>1.7538333046148109</v>
      </c>
      <c r="F86" s="76">
        <f t="shared" si="8"/>
        <v>4.5701841358777749E-3</v>
      </c>
      <c r="G86" s="76">
        <f t="shared" si="8"/>
        <v>0.10235346536988828</v>
      </c>
      <c r="H86" s="76">
        <f t="shared" si="8"/>
        <v>2.6650382884116898E-2</v>
      </c>
      <c r="I86" s="76">
        <f t="shared" si="8"/>
        <v>7.6796127193394983E-3</v>
      </c>
      <c r="J86" s="73">
        <f t="shared" si="2"/>
        <v>2.6160304715564218</v>
      </c>
      <c r="K86" s="78">
        <v>2</v>
      </c>
    </row>
    <row r="87" spans="1:11" x14ac:dyDescent="0.3">
      <c r="A87" s="74" t="s">
        <v>17</v>
      </c>
      <c r="B87" s="76">
        <f t="shared" ref="B87:I87" si="9">(B72-B$63)^2</f>
        <v>0.38711716173988109</v>
      </c>
      <c r="C87" s="76">
        <f t="shared" si="9"/>
        <v>0.54605460669348094</v>
      </c>
      <c r="D87" s="76">
        <f t="shared" si="9"/>
        <v>0.25355136974317172</v>
      </c>
      <c r="E87" s="76">
        <f t="shared" si="9"/>
        <v>5.4685139666336084</v>
      </c>
      <c r="F87" s="76">
        <f t="shared" si="9"/>
        <v>3.7279575205058286</v>
      </c>
      <c r="G87" s="76">
        <f t="shared" si="9"/>
        <v>1.2135051332572104</v>
      </c>
      <c r="H87" s="76">
        <f t="shared" si="9"/>
        <v>0.2749694826178028</v>
      </c>
      <c r="I87" s="76">
        <f t="shared" si="9"/>
        <v>0.41785681626894272</v>
      </c>
      <c r="J87" s="73">
        <f t="shared" si="2"/>
        <v>12.289526057459927</v>
      </c>
      <c r="K87" s="78">
        <v>8</v>
      </c>
    </row>
    <row r="88" spans="1:11" x14ac:dyDescent="0.3">
      <c r="A88" s="74" t="s">
        <v>47</v>
      </c>
      <c r="B88" s="76">
        <f t="shared" ref="B88:I88" si="10">(B73-B$63)^2</f>
        <v>1.1917651995908809</v>
      </c>
      <c r="C88" s="76">
        <f t="shared" si="10"/>
        <v>3.0364261820553024E-4</v>
      </c>
      <c r="D88" s="76">
        <f t="shared" si="10"/>
        <v>1.0809435889364678</v>
      </c>
      <c r="E88" s="76">
        <f t="shared" si="10"/>
        <v>1.5565882774849435</v>
      </c>
      <c r="F88" s="76">
        <f t="shared" si="10"/>
        <v>0.15605391130413035</v>
      </c>
      <c r="G88" s="76">
        <f t="shared" si="10"/>
        <v>2.0059522708022337</v>
      </c>
      <c r="H88" s="76">
        <f t="shared" si="10"/>
        <v>2.0876346868244893</v>
      </c>
      <c r="I88" s="76">
        <f t="shared" si="10"/>
        <v>1.2949973222014563E-2</v>
      </c>
      <c r="J88" s="73">
        <f t="shared" si="2"/>
        <v>8.0921915507833653</v>
      </c>
      <c r="K88" s="78">
        <v>5</v>
      </c>
    </row>
    <row r="89" spans="1:11" x14ac:dyDescent="0.3">
      <c r="A89" s="74" t="s">
        <v>38</v>
      </c>
      <c r="B89" s="76">
        <f t="shared" ref="B89:I89" si="11">(B74-B$63)^2</f>
        <v>6.2760346976071784E-3</v>
      </c>
      <c r="C89" s="76">
        <f t="shared" si="11"/>
        <v>8.399693849727026E-2</v>
      </c>
      <c r="D89" s="76">
        <f t="shared" si="11"/>
        <v>8.1326346591036533E-2</v>
      </c>
      <c r="E89" s="76">
        <f t="shared" si="11"/>
        <v>0.99139156184079258</v>
      </c>
      <c r="F89" s="76">
        <f t="shared" si="11"/>
        <v>0.46342055385788317</v>
      </c>
      <c r="G89" s="76">
        <f t="shared" si="11"/>
        <v>0.42341253880725543</v>
      </c>
      <c r="H89" s="76">
        <f t="shared" si="11"/>
        <v>0.37403307764616739</v>
      </c>
      <c r="I89" s="76">
        <f t="shared" si="11"/>
        <v>6.6613176428599874E-3</v>
      </c>
      <c r="J89" s="73">
        <f t="shared" si="2"/>
        <v>2.4305183695808728</v>
      </c>
      <c r="K89" s="78">
        <v>1</v>
      </c>
    </row>
    <row r="90" spans="1:11" x14ac:dyDescent="0.3">
      <c r="A90" s="74" t="s">
        <v>39</v>
      </c>
      <c r="B90" s="77">
        <f t="shared" ref="B90:I90" si="12">(B75-B$63)^2</f>
        <v>4.7776901079369551</v>
      </c>
      <c r="C90" s="77">
        <f t="shared" si="12"/>
        <v>2.5836391808034667</v>
      </c>
      <c r="D90" s="77">
        <f t="shared" si="12"/>
        <v>1.049994403446745</v>
      </c>
      <c r="E90" s="77">
        <f t="shared" si="12"/>
        <v>2.2020676252007623</v>
      </c>
      <c r="F90" s="77">
        <f t="shared" si="12"/>
        <v>0.83766817576227448</v>
      </c>
      <c r="G90" s="77">
        <f t="shared" si="12"/>
        <v>4.6856334064051647E-4</v>
      </c>
      <c r="H90" s="77">
        <f t="shared" si="12"/>
        <v>0.39265746790957634</v>
      </c>
      <c r="I90" s="77">
        <f t="shared" si="12"/>
        <v>3.1343586638740355</v>
      </c>
      <c r="J90" s="73">
        <f t="shared" si="2"/>
        <v>14.978544188274455</v>
      </c>
      <c r="K90" s="78">
        <v>10</v>
      </c>
    </row>
    <row r="91" spans="1:11" x14ac:dyDescent="0.3">
      <c r="B91" t="s">
        <v>185</v>
      </c>
    </row>
    <row r="95" spans="1:11" x14ac:dyDescent="0.3">
      <c r="B95" s="72" t="s">
        <v>186</v>
      </c>
    </row>
    <row r="96" spans="1:11" x14ac:dyDescent="0.3">
      <c r="A96" s="74" t="s">
        <v>38</v>
      </c>
      <c r="B96" s="78">
        <v>1</v>
      </c>
    </row>
    <row r="97" spans="1:2" x14ac:dyDescent="0.3">
      <c r="A97" s="74" t="s">
        <v>16</v>
      </c>
      <c r="B97" s="78">
        <v>2</v>
      </c>
    </row>
    <row r="98" spans="1:2" x14ac:dyDescent="0.3">
      <c r="A98" s="74" t="s">
        <v>15</v>
      </c>
      <c r="B98" s="78">
        <v>3</v>
      </c>
    </row>
    <row r="99" spans="1:2" x14ac:dyDescent="0.3">
      <c r="A99" s="74" t="s">
        <v>14</v>
      </c>
      <c r="B99" s="78">
        <v>4</v>
      </c>
    </row>
    <row r="100" spans="1:2" x14ac:dyDescent="0.3">
      <c r="A100" s="74" t="s">
        <v>47</v>
      </c>
      <c r="B100" s="78">
        <v>5</v>
      </c>
    </row>
    <row r="101" spans="1:2" x14ac:dyDescent="0.3">
      <c r="A101" s="74" t="s">
        <v>9</v>
      </c>
      <c r="B101" s="78">
        <v>6</v>
      </c>
    </row>
    <row r="102" spans="1:2" x14ac:dyDescent="0.3">
      <c r="A102" s="74" t="s">
        <v>12</v>
      </c>
      <c r="B102" s="78">
        <v>7</v>
      </c>
    </row>
    <row r="103" spans="1:2" x14ac:dyDescent="0.3">
      <c r="A103" s="74" t="s">
        <v>17</v>
      </c>
      <c r="B103" s="78">
        <v>8</v>
      </c>
    </row>
    <row r="104" spans="1:2" x14ac:dyDescent="0.3">
      <c r="A104" s="74" t="s">
        <v>11</v>
      </c>
      <c r="B104" s="78">
        <v>9</v>
      </c>
    </row>
    <row r="105" spans="1:2" hidden="1" x14ac:dyDescent="0.3">
      <c r="A105" s="74" t="s">
        <v>39</v>
      </c>
      <c r="B105" s="78">
        <v>10</v>
      </c>
    </row>
    <row r="106" spans="1:2" x14ac:dyDescent="0.3">
      <c r="A106" s="74" t="s">
        <v>13</v>
      </c>
      <c r="B106" s="78">
        <v>11</v>
      </c>
    </row>
    <row r="107" spans="1:2" x14ac:dyDescent="0.3">
      <c r="A107" s="74" t="s">
        <v>10</v>
      </c>
      <c r="B107" s="78">
        <v>12</v>
      </c>
    </row>
    <row r="108" spans="1:2" ht="27.6" customHeight="1" x14ac:dyDescent="0.3">
      <c r="A108" s="166" t="s">
        <v>185</v>
      </c>
      <c r="B108" s="166"/>
    </row>
  </sheetData>
  <sortState ref="A96:B107">
    <sortCondition ref="B96:B107"/>
  </sortState>
  <mergeCells count="1">
    <mergeCell ref="A108:B108"/>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95"/>
  <sheetViews>
    <sheetView tabSelected="1" topLeftCell="N103" workbookViewId="0">
      <selection activeCell="AA121" sqref="AA121"/>
    </sheetView>
  </sheetViews>
  <sheetFormatPr defaultRowHeight="14.4" x14ac:dyDescent="0.3"/>
  <cols>
    <col min="1" max="1" width="19.77734375" customWidth="1"/>
    <col min="2" max="2" width="10.44140625" bestFit="1" customWidth="1"/>
    <col min="10" max="10" width="10" customWidth="1"/>
    <col min="11" max="11" width="10.33203125" customWidth="1"/>
    <col min="12" max="12" width="11.21875" customWidth="1"/>
    <col min="14" max="14" width="10.33203125" customWidth="1"/>
    <col min="15" max="15" width="9.5546875" bestFit="1" customWidth="1"/>
  </cols>
  <sheetData>
    <row r="2" spans="1:15" x14ac:dyDescent="0.3">
      <c r="A2" s="41" t="s">
        <v>187</v>
      </c>
    </row>
    <row r="4" spans="1:15" x14ac:dyDescent="0.3">
      <c r="A4" s="41">
        <v>2012</v>
      </c>
    </row>
    <row r="5" spans="1:15" x14ac:dyDescent="0.3">
      <c r="A5" s="97" t="s">
        <v>188</v>
      </c>
      <c r="B5" s="98">
        <v>40909</v>
      </c>
      <c r="C5" s="98">
        <v>40940</v>
      </c>
      <c r="D5" s="98">
        <v>40969</v>
      </c>
      <c r="E5" s="98">
        <v>41000</v>
      </c>
      <c r="F5" s="98">
        <v>41030</v>
      </c>
      <c r="G5" s="98">
        <v>41061</v>
      </c>
      <c r="H5" s="98">
        <v>41091</v>
      </c>
      <c r="I5" s="98">
        <v>41122</v>
      </c>
      <c r="J5" s="98">
        <v>41153</v>
      </c>
      <c r="K5" s="98">
        <v>41183</v>
      </c>
      <c r="L5" s="98">
        <v>41214</v>
      </c>
      <c r="M5" s="98">
        <v>41244</v>
      </c>
      <c r="N5" s="80" t="s">
        <v>189</v>
      </c>
      <c r="O5" s="86"/>
    </row>
    <row r="6" spans="1:15" x14ac:dyDescent="0.3">
      <c r="A6" s="87" t="s">
        <v>190</v>
      </c>
      <c r="B6" s="85"/>
      <c r="C6" s="85"/>
      <c r="D6" s="85"/>
      <c r="E6" s="85"/>
      <c r="F6" s="85"/>
      <c r="G6" s="85"/>
      <c r="H6" s="85"/>
      <c r="I6" s="85"/>
      <c r="J6" s="85"/>
      <c r="K6" s="85"/>
      <c r="L6" s="85"/>
      <c r="M6" s="88"/>
      <c r="N6" s="89"/>
      <c r="O6" s="86"/>
    </row>
    <row r="7" spans="1:15" x14ac:dyDescent="0.3">
      <c r="A7" s="85" t="s">
        <v>191</v>
      </c>
      <c r="B7" s="85">
        <v>119185</v>
      </c>
      <c r="C7" s="85">
        <v>148181</v>
      </c>
      <c r="D7" s="85">
        <v>156268</v>
      </c>
      <c r="E7" s="85">
        <v>156836</v>
      </c>
      <c r="F7" s="85">
        <v>153059</v>
      </c>
      <c r="G7" s="85">
        <v>148112</v>
      </c>
      <c r="H7" s="85">
        <v>106094</v>
      </c>
      <c r="I7" s="90">
        <v>104256</v>
      </c>
      <c r="J7" s="90">
        <v>116232</v>
      </c>
      <c r="K7" s="85">
        <v>120150</v>
      </c>
      <c r="L7" s="85">
        <v>118900</v>
      </c>
      <c r="M7" s="88">
        <v>119150</v>
      </c>
      <c r="N7" s="82">
        <v>1566423</v>
      </c>
      <c r="O7" s="86"/>
    </row>
    <row r="8" spans="1:15" x14ac:dyDescent="0.3">
      <c r="A8" s="85"/>
      <c r="B8" s="85"/>
      <c r="C8" s="85"/>
      <c r="D8" s="85"/>
      <c r="E8" s="85"/>
      <c r="F8" s="85"/>
      <c r="G8" s="85"/>
      <c r="H8" s="85"/>
      <c r="I8" s="90"/>
      <c r="J8" s="85"/>
      <c r="K8" s="85"/>
      <c r="L8" s="85"/>
      <c r="M8" s="88"/>
      <c r="N8" s="89"/>
      <c r="O8" s="86"/>
    </row>
    <row r="9" spans="1:15" x14ac:dyDescent="0.3">
      <c r="A9" s="87" t="s">
        <v>192</v>
      </c>
      <c r="B9" s="85"/>
      <c r="C9" s="85"/>
      <c r="D9" s="85"/>
      <c r="E9" s="85"/>
      <c r="F9" s="85"/>
      <c r="G9" s="85"/>
      <c r="H9" s="85"/>
      <c r="I9" s="90"/>
      <c r="J9" s="85"/>
      <c r="K9" s="85"/>
      <c r="L9" s="85"/>
      <c r="M9" s="88"/>
      <c r="N9" s="89"/>
      <c r="O9" s="86"/>
    </row>
    <row r="10" spans="1:15" x14ac:dyDescent="0.3">
      <c r="A10" s="85" t="s">
        <v>193</v>
      </c>
      <c r="B10" s="85">
        <v>37999</v>
      </c>
      <c r="C10" s="85">
        <v>23199</v>
      </c>
      <c r="D10" s="85">
        <v>22471</v>
      </c>
      <c r="E10" s="85">
        <v>17424</v>
      </c>
      <c r="F10" s="85">
        <v>12300</v>
      </c>
      <c r="G10" s="85">
        <v>13104</v>
      </c>
      <c r="H10" s="85">
        <v>11796</v>
      </c>
      <c r="I10" s="90">
        <v>12228</v>
      </c>
      <c r="J10" s="90">
        <v>11940</v>
      </c>
      <c r="K10" s="87">
        <v>20400</v>
      </c>
      <c r="L10" s="87">
        <v>14400</v>
      </c>
      <c r="M10" s="91">
        <v>14400</v>
      </c>
      <c r="N10" s="82">
        <v>211661</v>
      </c>
      <c r="O10" s="86"/>
    </row>
    <row r="11" spans="1:15" x14ac:dyDescent="0.3">
      <c r="A11" s="85" t="s">
        <v>194</v>
      </c>
      <c r="B11" s="85">
        <v>48031</v>
      </c>
      <c r="C11" s="85">
        <v>40170</v>
      </c>
      <c r="D11" s="85">
        <v>29336</v>
      </c>
      <c r="E11" s="85">
        <v>34644</v>
      </c>
      <c r="F11" s="85">
        <v>9336</v>
      </c>
      <c r="G11" s="85">
        <v>9600</v>
      </c>
      <c r="H11" s="85">
        <v>9588</v>
      </c>
      <c r="I11" s="90">
        <v>9648</v>
      </c>
      <c r="J11" s="90">
        <v>9648</v>
      </c>
      <c r="K11" s="85">
        <v>9732</v>
      </c>
      <c r="L11" s="85">
        <v>9924</v>
      </c>
      <c r="M11" s="85">
        <v>9912</v>
      </c>
      <c r="N11" s="82">
        <v>229569</v>
      </c>
      <c r="O11" s="86"/>
    </row>
    <row r="12" spans="1:15" x14ac:dyDescent="0.3">
      <c r="A12" s="85"/>
      <c r="B12" s="85"/>
      <c r="C12" s="85"/>
      <c r="D12" s="85"/>
      <c r="E12" s="85"/>
      <c r="F12" s="85"/>
      <c r="G12" s="85"/>
      <c r="H12" s="85"/>
      <c r="I12" s="90"/>
      <c r="J12" s="85"/>
      <c r="K12" s="85"/>
      <c r="L12" s="85"/>
      <c r="M12" s="88"/>
      <c r="N12" s="89"/>
      <c r="O12" s="86"/>
    </row>
    <row r="13" spans="1:15" x14ac:dyDescent="0.3">
      <c r="A13" s="87" t="s">
        <v>195</v>
      </c>
      <c r="B13" s="85"/>
      <c r="C13" s="85"/>
      <c r="D13" s="85"/>
      <c r="E13" s="85"/>
      <c r="F13" s="85"/>
      <c r="G13" s="85"/>
      <c r="H13" s="85"/>
      <c r="I13" s="90"/>
      <c r="J13" s="85"/>
      <c r="K13" s="85"/>
      <c r="L13" s="85"/>
      <c r="M13" s="88"/>
      <c r="N13" s="89"/>
      <c r="O13" s="86"/>
    </row>
    <row r="14" spans="1:15" x14ac:dyDescent="0.3">
      <c r="A14" s="85" t="s">
        <v>194</v>
      </c>
      <c r="B14" s="85">
        <v>0</v>
      </c>
      <c r="C14" s="85">
        <v>91956</v>
      </c>
      <c r="D14" s="85">
        <v>90294</v>
      </c>
      <c r="E14" s="85">
        <v>78253</v>
      </c>
      <c r="F14" s="85">
        <v>83561</v>
      </c>
      <c r="G14" s="85">
        <v>57398</v>
      </c>
      <c r="H14" s="85">
        <v>45884</v>
      </c>
      <c r="I14" s="90">
        <v>45468</v>
      </c>
      <c r="J14" s="90">
        <v>43824</v>
      </c>
      <c r="K14" s="87">
        <v>45000</v>
      </c>
      <c r="L14" s="87">
        <v>45000</v>
      </c>
      <c r="M14" s="87">
        <v>45000</v>
      </c>
      <c r="N14" s="82">
        <v>671638</v>
      </c>
      <c r="O14" s="86"/>
    </row>
    <row r="15" spans="1:15" x14ac:dyDescent="0.3">
      <c r="A15" s="85" t="s">
        <v>196</v>
      </c>
      <c r="B15" s="85">
        <v>0</v>
      </c>
      <c r="C15" s="85">
        <v>57024</v>
      </c>
      <c r="D15" s="85">
        <v>53746</v>
      </c>
      <c r="E15" s="85">
        <v>45333</v>
      </c>
      <c r="F15" s="85">
        <v>61016</v>
      </c>
      <c r="G15" s="85">
        <v>45773</v>
      </c>
      <c r="H15" s="85">
        <v>37530</v>
      </c>
      <c r="I15" s="90">
        <v>36936</v>
      </c>
      <c r="J15" s="90">
        <v>36060</v>
      </c>
      <c r="K15" s="85">
        <v>40000</v>
      </c>
      <c r="L15" s="85">
        <v>40000</v>
      </c>
      <c r="M15" s="85">
        <v>40000</v>
      </c>
      <c r="N15" s="82">
        <v>493418</v>
      </c>
    </row>
    <row r="16" spans="1:15" x14ac:dyDescent="0.3">
      <c r="A16" s="85"/>
      <c r="B16" s="85"/>
      <c r="C16" s="85"/>
      <c r="D16" s="85"/>
      <c r="E16" s="85"/>
      <c r="F16" s="85"/>
      <c r="G16" s="85"/>
      <c r="H16" s="85"/>
      <c r="I16" s="90"/>
      <c r="J16" s="85"/>
      <c r="K16" s="85"/>
      <c r="L16" s="85"/>
      <c r="M16" s="88"/>
      <c r="N16" s="89"/>
    </row>
    <row r="17" spans="1:14" x14ac:dyDescent="0.3">
      <c r="A17" s="87" t="s">
        <v>197</v>
      </c>
      <c r="B17" s="85"/>
      <c r="C17" s="85"/>
      <c r="D17" s="85"/>
      <c r="E17" s="85"/>
      <c r="F17" s="85"/>
      <c r="G17" s="85"/>
      <c r="H17" s="85"/>
      <c r="I17" s="90"/>
      <c r="J17" s="85"/>
      <c r="K17" s="85"/>
      <c r="L17" s="85"/>
      <c r="M17" s="88"/>
      <c r="N17" s="89"/>
    </row>
    <row r="18" spans="1:14" x14ac:dyDescent="0.3">
      <c r="A18" s="85" t="s">
        <v>198</v>
      </c>
      <c r="B18" s="85">
        <v>35564</v>
      </c>
      <c r="C18" s="85">
        <v>24946</v>
      </c>
      <c r="D18" s="85">
        <v>13276</v>
      </c>
      <c r="E18" s="85">
        <v>4080</v>
      </c>
      <c r="F18" s="85">
        <v>1782</v>
      </c>
      <c r="G18" s="85">
        <v>1185</v>
      </c>
      <c r="H18" s="85">
        <v>909</v>
      </c>
      <c r="I18" s="90">
        <v>3108</v>
      </c>
      <c r="J18" s="90">
        <v>2148</v>
      </c>
      <c r="K18" s="85">
        <v>3658</v>
      </c>
      <c r="L18" s="85">
        <v>3658</v>
      </c>
      <c r="M18" s="85">
        <v>3658</v>
      </c>
      <c r="N18" s="82">
        <v>97972</v>
      </c>
    </row>
    <row r="19" spans="1:14" x14ac:dyDescent="0.3">
      <c r="A19" s="92" t="s">
        <v>199</v>
      </c>
      <c r="B19" s="85">
        <v>44689</v>
      </c>
      <c r="C19" s="85">
        <v>24293</v>
      </c>
      <c r="D19" s="85">
        <v>12929</v>
      </c>
      <c r="E19" s="85">
        <v>3918</v>
      </c>
      <c r="F19" s="85">
        <v>1627</v>
      </c>
      <c r="G19" s="85">
        <v>1103</v>
      </c>
      <c r="H19" s="85">
        <v>866</v>
      </c>
      <c r="I19" s="90">
        <v>3360</v>
      </c>
      <c r="J19" s="90">
        <v>1704</v>
      </c>
      <c r="K19" s="85">
        <v>3158</v>
      </c>
      <c r="L19" s="85">
        <v>3158</v>
      </c>
      <c r="M19" s="85">
        <v>3158</v>
      </c>
      <c r="N19" s="82">
        <v>103963</v>
      </c>
    </row>
    <row r="20" spans="1:14" x14ac:dyDescent="0.3">
      <c r="A20" s="93" t="s">
        <v>200</v>
      </c>
      <c r="B20" s="86"/>
      <c r="C20" s="86"/>
      <c r="D20" s="86"/>
      <c r="E20" s="86"/>
      <c r="F20" s="86"/>
      <c r="G20" s="86"/>
      <c r="H20" s="86"/>
      <c r="I20" s="86"/>
      <c r="J20" s="86"/>
      <c r="K20" s="86"/>
      <c r="L20" s="86"/>
      <c r="M20" s="86"/>
      <c r="N20" s="86"/>
    </row>
    <row r="21" spans="1:14" x14ac:dyDescent="0.3">
      <c r="A21" s="97" t="s">
        <v>201</v>
      </c>
      <c r="B21" s="98">
        <v>40909</v>
      </c>
      <c r="C21" s="98">
        <v>40940</v>
      </c>
      <c r="D21" s="98">
        <v>40969</v>
      </c>
      <c r="E21" s="98">
        <v>41000</v>
      </c>
      <c r="F21" s="98">
        <v>41030</v>
      </c>
      <c r="G21" s="98">
        <v>41061</v>
      </c>
      <c r="H21" s="98">
        <v>41091</v>
      </c>
      <c r="I21" s="98">
        <v>41122</v>
      </c>
      <c r="J21" s="98">
        <v>41153</v>
      </c>
      <c r="K21" s="98">
        <v>41183</v>
      </c>
      <c r="L21" s="98">
        <v>41214</v>
      </c>
      <c r="M21" s="98">
        <v>41244</v>
      </c>
      <c r="N21" s="80" t="s">
        <v>189</v>
      </c>
    </row>
    <row r="22" spans="1:14" x14ac:dyDescent="0.3">
      <c r="A22" s="87" t="s">
        <v>190</v>
      </c>
      <c r="B22" s="85"/>
      <c r="C22" s="85"/>
      <c r="D22" s="85"/>
      <c r="E22" s="85"/>
      <c r="F22" s="85"/>
      <c r="G22" s="85"/>
      <c r="H22" s="85"/>
      <c r="I22" s="85"/>
      <c r="J22" s="85"/>
      <c r="K22" s="85"/>
      <c r="L22" s="85"/>
      <c r="M22" s="85"/>
      <c r="N22" s="82"/>
    </row>
    <row r="23" spans="1:14" x14ac:dyDescent="0.3">
      <c r="A23" s="85" t="s">
        <v>191</v>
      </c>
      <c r="B23" s="96">
        <v>513542.09</v>
      </c>
      <c r="C23" s="96">
        <v>473774.12</v>
      </c>
      <c r="D23" s="96">
        <v>984525.4</v>
      </c>
      <c r="E23" s="96">
        <v>716947.4</v>
      </c>
      <c r="F23" s="96">
        <v>569527.79</v>
      </c>
      <c r="G23" s="96">
        <v>737281.29</v>
      </c>
      <c r="H23" s="96">
        <v>511368</v>
      </c>
      <c r="I23" s="96">
        <v>471226</v>
      </c>
      <c r="J23" s="82">
        <v>498716.64240000001</v>
      </c>
      <c r="K23" s="82">
        <v>515527.60500000004</v>
      </c>
      <c r="L23" s="82">
        <v>510164.23000000004</v>
      </c>
      <c r="M23" s="82">
        <v>511236.90500000003</v>
      </c>
      <c r="N23" s="83">
        <v>7013837.4724000013</v>
      </c>
    </row>
    <row r="24" spans="1:14" x14ac:dyDescent="0.3">
      <c r="A24" s="85"/>
      <c r="B24" s="85"/>
      <c r="C24" s="85"/>
      <c r="D24" s="85"/>
      <c r="E24" s="85"/>
      <c r="F24" s="85"/>
      <c r="G24" s="85"/>
      <c r="H24" s="85"/>
      <c r="I24" s="85"/>
      <c r="J24" s="85"/>
      <c r="K24" s="85"/>
      <c r="L24" s="85"/>
      <c r="M24" s="85"/>
      <c r="N24" s="82"/>
    </row>
    <row r="25" spans="1:14" x14ac:dyDescent="0.3">
      <c r="A25" s="87" t="s">
        <v>192</v>
      </c>
      <c r="B25" s="85"/>
      <c r="C25" s="85"/>
      <c r="D25" s="85"/>
      <c r="E25" s="85"/>
      <c r="F25" s="85"/>
      <c r="G25" s="85"/>
      <c r="H25" s="85"/>
      <c r="I25" s="85"/>
      <c r="J25" s="85"/>
      <c r="K25" s="85"/>
      <c r="L25" s="85"/>
      <c r="M25" s="85"/>
      <c r="N25" s="82"/>
    </row>
    <row r="26" spans="1:14" x14ac:dyDescent="0.3">
      <c r="A26" s="85" t="s">
        <v>193</v>
      </c>
      <c r="B26" s="82">
        <v>248954.24839999998</v>
      </c>
      <c r="C26" s="82">
        <v>151990.56839999999</v>
      </c>
      <c r="D26" s="82">
        <v>147221.0036</v>
      </c>
      <c r="E26" s="82">
        <v>114155.0784</v>
      </c>
      <c r="F26" s="82">
        <v>80584.679999999993</v>
      </c>
      <c r="G26" s="82">
        <v>85852.166400000002</v>
      </c>
      <c r="H26" s="82">
        <v>77282.673599999995</v>
      </c>
      <c r="I26" s="82">
        <v>80112.964800000002</v>
      </c>
      <c r="J26" s="82">
        <v>78226.103999999992</v>
      </c>
      <c r="K26" s="82">
        <v>133652.63999999998</v>
      </c>
      <c r="L26" s="82">
        <v>94343.039999999994</v>
      </c>
      <c r="M26" s="82">
        <v>94343.039999999994</v>
      </c>
      <c r="N26" s="83">
        <v>1386718.2075999998</v>
      </c>
    </row>
    <row r="27" spans="1:14" x14ac:dyDescent="0.3">
      <c r="A27" s="85" t="s">
        <v>194</v>
      </c>
      <c r="B27" s="82">
        <v>396615.98250000004</v>
      </c>
      <c r="C27" s="82">
        <v>331703.77500000002</v>
      </c>
      <c r="D27" s="82">
        <v>242242.02000000002</v>
      </c>
      <c r="E27" s="82">
        <v>286072.83</v>
      </c>
      <c r="F27" s="82">
        <v>77092.02</v>
      </c>
      <c r="G27" s="82">
        <v>79272</v>
      </c>
      <c r="H27" s="82">
        <v>79172.91</v>
      </c>
      <c r="I27" s="82">
        <v>79668.36</v>
      </c>
      <c r="J27" s="82">
        <v>79668.36</v>
      </c>
      <c r="K27" s="82">
        <v>80361.990000000005</v>
      </c>
      <c r="L27" s="82">
        <v>81947.430000000008</v>
      </c>
      <c r="M27" s="82">
        <v>81848.34</v>
      </c>
      <c r="N27" s="83">
        <v>1895666.0175000003</v>
      </c>
    </row>
    <row r="28" spans="1:14" x14ac:dyDescent="0.3">
      <c r="A28" s="85"/>
      <c r="B28" s="84">
        <v>629059.47</v>
      </c>
      <c r="C28" s="84">
        <v>290432.43</v>
      </c>
      <c r="D28" s="84">
        <v>584586.48</v>
      </c>
      <c r="E28" s="84">
        <v>400784.74</v>
      </c>
      <c r="F28" s="84">
        <v>144867.54999999999</v>
      </c>
      <c r="G28" s="84">
        <v>177931.82</v>
      </c>
      <c r="H28" s="84">
        <v>155606</v>
      </c>
      <c r="I28" s="84">
        <v>159781.3248</v>
      </c>
      <c r="J28" s="84">
        <v>157894.46399999998</v>
      </c>
      <c r="K28" s="84">
        <v>214014.63</v>
      </c>
      <c r="L28" s="84">
        <v>176290.47</v>
      </c>
      <c r="M28" s="84">
        <v>176191.38</v>
      </c>
      <c r="N28" s="84">
        <v>3282384.2251000004</v>
      </c>
    </row>
    <row r="29" spans="1:14" x14ac:dyDescent="0.3">
      <c r="A29" s="87" t="s">
        <v>195</v>
      </c>
      <c r="B29" s="89"/>
      <c r="C29" s="89"/>
      <c r="D29" s="89"/>
      <c r="E29" s="89"/>
      <c r="F29" s="89"/>
      <c r="G29" s="89"/>
      <c r="H29" s="89"/>
      <c r="I29" s="89"/>
      <c r="J29" s="89"/>
      <c r="K29" s="89"/>
      <c r="L29" s="89"/>
      <c r="M29" s="89"/>
      <c r="N29" s="82"/>
    </row>
    <row r="30" spans="1:14" x14ac:dyDescent="0.3">
      <c r="A30" s="85" t="s">
        <v>194</v>
      </c>
      <c r="B30" s="82">
        <v>0</v>
      </c>
      <c r="C30" s="82">
        <v>1104308.7996</v>
      </c>
      <c r="D30" s="82">
        <v>1084349.6754000001</v>
      </c>
      <c r="E30" s="82">
        <v>939748.10230000003</v>
      </c>
      <c r="F30" s="82">
        <v>1003492.4051</v>
      </c>
      <c r="G30" s="82">
        <v>689298.32180000003</v>
      </c>
      <c r="H30" s="82">
        <v>551025.54440000001</v>
      </c>
      <c r="I30" s="82">
        <v>546029.75879999995</v>
      </c>
      <c r="J30" s="82">
        <v>526286.79839999997</v>
      </c>
      <c r="K30" s="82">
        <v>540409.5</v>
      </c>
      <c r="L30" s="82">
        <v>540409.5</v>
      </c>
      <c r="M30" s="82">
        <v>540409.5</v>
      </c>
      <c r="N30" s="83">
        <v>8065767.9057999998</v>
      </c>
    </row>
    <row r="31" spans="1:14" x14ac:dyDescent="0.3">
      <c r="A31" s="85" t="s">
        <v>196</v>
      </c>
      <c r="B31" s="82">
        <v>0</v>
      </c>
      <c r="C31" s="82">
        <v>481812.88319999992</v>
      </c>
      <c r="D31" s="82">
        <v>454116.07779999997</v>
      </c>
      <c r="E31" s="82">
        <v>383032.11689999996</v>
      </c>
      <c r="F31" s="82">
        <v>515542.48879999993</v>
      </c>
      <c r="G31" s="82">
        <v>386749.80889999995</v>
      </c>
      <c r="H31" s="82">
        <v>317102.22899999999</v>
      </c>
      <c r="I31" s="82">
        <v>312083.34479999996</v>
      </c>
      <c r="J31" s="82">
        <v>304681.75799999997</v>
      </c>
      <c r="K31" s="82">
        <v>337971.99999999994</v>
      </c>
      <c r="L31" s="82">
        <v>337971.99999999994</v>
      </c>
      <c r="M31" s="82">
        <v>337971.99999999994</v>
      </c>
      <c r="N31" s="83">
        <v>4169036.7073999997</v>
      </c>
    </row>
    <row r="32" spans="1:14" x14ac:dyDescent="0.3">
      <c r="A32" s="85"/>
      <c r="B32" s="89"/>
      <c r="C32" s="81">
        <v>1608864.29</v>
      </c>
      <c r="D32" s="84">
        <v>1575949</v>
      </c>
      <c r="E32" s="84">
        <v>1339348</v>
      </c>
      <c r="F32" s="84">
        <v>1306560.1499999999</v>
      </c>
      <c r="G32" s="84">
        <v>1323318.81</v>
      </c>
      <c r="H32" s="84">
        <v>850842</v>
      </c>
      <c r="I32" s="94">
        <v>858113.10359999991</v>
      </c>
      <c r="J32" s="94">
        <v>830968.55639999988</v>
      </c>
      <c r="K32" s="94">
        <v>878381.5</v>
      </c>
      <c r="L32" s="94">
        <v>878381.5</v>
      </c>
      <c r="M32" s="94">
        <v>878381.5</v>
      </c>
      <c r="N32" s="94">
        <v>12234804.6132</v>
      </c>
    </row>
    <row r="33" spans="1:14" x14ac:dyDescent="0.3">
      <c r="A33" s="87" t="s">
        <v>197</v>
      </c>
      <c r="B33" s="89"/>
      <c r="C33" s="89"/>
      <c r="D33" s="89"/>
      <c r="E33" s="89"/>
      <c r="F33" s="89"/>
      <c r="G33" s="89"/>
      <c r="H33" s="89"/>
      <c r="I33" s="89"/>
      <c r="J33" s="89"/>
      <c r="K33" s="89"/>
      <c r="L33" s="89"/>
      <c r="M33" s="89"/>
      <c r="N33" s="82"/>
    </row>
    <row r="34" spans="1:14" x14ac:dyDescent="0.3">
      <c r="A34" s="85" t="s">
        <v>198</v>
      </c>
      <c r="B34" s="82">
        <v>202750.36399999997</v>
      </c>
      <c r="C34" s="82">
        <v>142217.14599999998</v>
      </c>
      <c r="D34" s="82">
        <v>75686.475999999995</v>
      </c>
      <c r="E34" s="82">
        <v>23260.079999999998</v>
      </c>
      <c r="F34" s="82">
        <v>10159.181999999999</v>
      </c>
      <c r="G34" s="82">
        <v>6755.6849999999995</v>
      </c>
      <c r="H34" s="82">
        <v>5182.2089999999998</v>
      </c>
      <c r="I34" s="82">
        <v>17718.707999999999</v>
      </c>
      <c r="J34" s="82">
        <v>12245.748</v>
      </c>
      <c r="K34" s="82">
        <v>20854.257999999998</v>
      </c>
      <c r="L34" s="82">
        <v>20854.257999999998</v>
      </c>
      <c r="M34" s="82">
        <v>20854.257999999998</v>
      </c>
      <c r="N34" s="83">
        <v>558538.37199999986</v>
      </c>
    </row>
    <row r="35" spans="1:14" x14ac:dyDescent="0.3">
      <c r="A35" s="85" t="s">
        <v>199</v>
      </c>
      <c r="B35" s="82">
        <v>264103.05219999998</v>
      </c>
      <c r="C35" s="82">
        <v>143566.7714</v>
      </c>
      <c r="D35" s="82">
        <v>76407.804199999999</v>
      </c>
      <c r="E35" s="82">
        <v>23154.596399999999</v>
      </c>
      <c r="F35" s="82">
        <v>9615.2446</v>
      </c>
      <c r="G35" s="82">
        <v>6518.5093999999999</v>
      </c>
      <c r="H35" s="82">
        <v>5117.8867999999993</v>
      </c>
      <c r="I35" s="82">
        <v>19856.928</v>
      </c>
      <c r="J35" s="82">
        <v>10070.299199999999</v>
      </c>
      <c r="K35" s="82">
        <v>18663.148399999998</v>
      </c>
      <c r="L35" s="82">
        <v>18663.148399999998</v>
      </c>
      <c r="M35" s="82">
        <v>18663.148399999998</v>
      </c>
      <c r="N35" s="83">
        <v>614400.5373999998</v>
      </c>
    </row>
    <row r="36" spans="1:14" x14ac:dyDescent="0.3">
      <c r="A36" s="85"/>
      <c r="B36" s="100">
        <v>664866.72</v>
      </c>
      <c r="C36" s="100">
        <v>201102.71</v>
      </c>
      <c r="D36" s="100">
        <v>290739.64</v>
      </c>
      <c r="E36" s="100">
        <v>51494.89</v>
      </c>
      <c r="F36" s="100">
        <v>17016.990000000002</v>
      </c>
      <c r="G36" s="100">
        <v>16675.27</v>
      </c>
      <c r="H36" s="100">
        <v>5342</v>
      </c>
      <c r="I36" s="100">
        <v>37575.635999999999</v>
      </c>
      <c r="J36" s="100">
        <v>22316.047200000001</v>
      </c>
      <c r="K36" s="100">
        <v>39517.406399999993</v>
      </c>
      <c r="L36" s="100">
        <v>39517.406399999993</v>
      </c>
      <c r="M36" s="100">
        <v>39517.406399999993</v>
      </c>
      <c r="N36" s="100">
        <v>1172938.9093999998</v>
      </c>
    </row>
    <row r="37" spans="1:14" x14ac:dyDescent="0.3">
      <c r="A37" s="93" t="s">
        <v>202</v>
      </c>
      <c r="B37" s="99"/>
      <c r="C37" s="89"/>
      <c r="D37" s="89"/>
      <c r="E37" s="89"/>
      <c r="F37" s="89"/>
      <c r="G37" s="89"/>
      <c r="H37" s="89"/>
      <c r="I37" s="89"/>
      <c r="J37" s="89"/>
      <c r="K37" s="89"/>
      <c r="L37" s="89"/>
      <c r="M37" s="89"/>
      <c r="N37" s="95">
        <v>23703965.220100001</v>
      </c>
    </row>
    <row r="40" spans="1:14" x14ac:dyDescent="0.3">
      <c r="A40" s="41">
        <v>2013</v>
      </c>
    </row>
    <row r="41" spans="1:14" x14ac:dyDescent="0.3">
      <c r="A41" s="101" t="s">
        <v>188</v>
      </c>
      <c r="B41" s="79">
        <v>41275</v>
      </c>
      <c r="C41" s="79">
        <v>41306</v>
      </c>
      <c r="D41" s="79">
        <v>41334</v>
      </c>
      <c r="E41" s="79">
        <v>41365</v>
      </c>
      <c r="F41" s="79">
        <v>41395</v>
      </c>
      <c r="G41" s="79">
        <v>41426</v>
      </c>
      <c r="H41" s="79">
        <v>41456</v>
      </c>
      <c r="I41" s="79">
        <v>41487</v>
      </c>
      <c r="J41" s="79">
        <v>41518</v>
      </c>
      <c r="K41" s="79">
        <v>41548</v>
      </c>
      <c r="L41" s="79">
        <v>41579</v>
      </c>
      <c r="M41" s="79">
        <v>41609</v>
      </c>
      <c r="N41" s="102" t="s">
        <v>203</v>
      </c>
    </row>
    <row r="42" spans="1:14" x14ac:dyDescent="0.3">
      <c r="A42" s="103" t="s">
        <v>190</v>
      </c>
      <c r="B42" s="104"/>
      <c r="C42" s="104"/>
      <c r="D42" s="104"/>
      <c r="E42" s="104"/>
      <c r="F42" s="104"/>
      <c r="G42" s="104"/>
      <c r="H42" s="104"/>
      <c r="I42" s="104"/>
      <c r="J42" s="104"/>
      <c r="K42" s="104"/>
      <c r="L42" s="104"/>
      <c r="M42" s="104"/>
      <c r="N42" s="105"/>
    </row>
    <row r="43" spans="1:14" x14ac:dyDescent="0.3">
      <c r="A43" s="104" t="s">
        <v>191</v>
      </c>
      <c r="B43" s="104">
        <v>157613</v>
      </c>
      <c r="C43" s="104">
        <v>169613</v>
      </c>
      <c r="D43" s="104">
        <v>169613</v>
      </c>
      <c r="E43" s="104">
        <v>169613</v>
      </c>
      <c r="F43" s="104">
        <v>169613</v>
      </c>
      <c r="G43" s="104">
        <v>169613</v>
      </c>
      <c r="H43" s="104">
        <v>169613</v>
      </c>
      <c r="I43" s="104">
        <v>169613</v>
      </c>
      <c r="J43" s="104">
        <v>169613</v>
      </c>
      <c r="K43" s="104">
        <v>169613</v>
      </c>
      <c r="L43" s="104">
        <v>122613</v>
      </c>
      <c r="M43" s="104">
        <v>122613</v>
      </c>
      <c r="N43" s="105">
        <v>1929356</v>
      </c>
    </row>
    <row r="44" spans="1:14" x14ac:dyDescent="0.3">
      <c r="A44" s="104"/>
      <c r="B44" s="104"/>
      <c r="C44" s="104"/>
      <c r="D44" s="104"/>
      <c r="E44" s="104"/>
      <c r="F44" s="104"/>
      <c r="G44" s="104"/>
      <c r="H44" s="104"/>
      <c r="I44" s="104"/>
      <c r="J44" s="104"/>
      <c r="K44" s="104"/>
      <c r="L44" s="104"/>
      <c r="M44" s="104"/>
      <c r="N44" s="105"/>
    </row>
    <row r="45" spans="1:14" x14ac:dyDescent="0.3">
      <c r="A45" s="103" t="s">
        <v>192</v>
      </c>
      <c r="B45" s="104"/>
      <c r="C45" s="104"/>
      <c r="D45" s="104"/>
      <c r="E45" s="104"/>
      <c r="F45" s="104"/>
      <c r="G45" s="104"/>
      <c r="H45" s="104"/>
      <c r="I45" s="104"/>
      <c r="J45" s="104"/>
      <c r="K45" s="104"/>
      <c r="L45" s="104"/>
      <c r="M45" s="104"/>
      <c r="N45" s="105"/>
    </row>
    <row r="46" spans="1:14" x14ac:dyDescent="0.3">
      <c r="A46" s="104" t="s">
        <v>193</v>
      </c>
      <c r="B46" s="104">
        <v>20200</v>
      </c>
      <c r="C46" s="104">
        <v>20200</v>
      </c>
      <c r="D46" s="104">
        <v>20200</v>
      </c>
      <c r="E46" s="104">
        <v>20200</v>
      </c>
      <c r="F46" s="104">
        <v>20200</v>
      </c>
      <c r="G46" s="104">
        <v>20200</v>
      </c>
      <c r="H46" s="104">
        <v>20200</v>
      </c>
      <c r="I46" s="104">
        <v>20200</v>
      </c>
      <c r="J46" s="104">
        <v>20200</v>
      </c>
      <c r="K46" s="104">
        <v>20200</v>
      </c>
      <c r="L46" s="104">
        <v>20200</v>
      </c>
      <c r="M46" s="104">
        <v>20200</v>
      </c>
      <c r="N46" s="105">
        <v>242400</v>
      </c>
    </row>
    <row r="47" spans="1:14" x14ac:dyDescent="0.3">
      <c r="A47" s="104" t="s">
        <v>194</v>
      </c>
      <c r="B47" s="104">
        <v>22200</v>
      </c>
      <c r="C47" s="104">
        <v>22200</v>
      </c>
      <c r="D47" s="104">
        <v>22200</v>
      </c>
      <c r="E47" s="104">
        <v>22200</v>
      </c>
      <c r="F47" s="104">
        <v>22200</v>
      </c>
      <c r="G47" s="104">
        <v>22200</v>
      </c>
      <c r="H47" s="104">
        <v>22200</v>
      </c>
      <c r="I47" s="104">
        <v>22200</v>
      </c>
      <c r="J47" s="104">
        <v>22200</v>
      </c>
      <c r="K47" s="104">
        <v>22200</v>
      </c>
      <c r="L47" s="104">
        <v>22200</v>
      </c>
      <c r="M47" s="104">
        <v>22200</v>
      </c>
      <c r="N47" s="105">
        <v>266400</v>
      </c>
    </row>
    <row r="48" spans="1:14" x14ac:dyDescent="0.3">
      <c r="A48" s="104"/>
      <c r="B48" s="104"/>
      <c r="C48" s="104"/>
      <c r="D48" s="104"/>
      <c r="E48" s="104"/>
      <c r="F48" s="104"/>
      <c r="G48" s="104"/>
      <c r="H48" s="104"/>
      <c r="I48" s="104"/>
      <c r="J48" s="104"/>
      <c r="K48" s="104"/>
      <c r="L48" s="104"/>
      <c r="M48" s="104"/>
      <c r="N48" s="105"/>
    </row>
    <row r="49" spans="1:15" x14ac:dyDescent="0.3">
      <c r="A49" s="103" t="s">
        <v>195</v>
      </c>
      <c r="B49" s="74"/>
      <c r="C49" s="74"/>
      <c r="D49" s="74"/>
      <c r="E49" s="74"/>
      <c r="F49" s="74"/>
      <c r="G49" s="74"/>
      <c r="H49" s="74"/>
      <c r="I49" s="74"/>
      <c r="J49" s="74"/>
      <c r="K49" s="74"/>
      <c r="L49" s="74"/>
      <c r="M49" s="74"/>
      <c r="N49" s="105"/>
    </row>
    <row r="50" spans="1:15" x14ac:dyDescent="0.3">
      <c r="A50" s="104" t="s">
        <v>194</v>
      </c>
      <c r="B50" s="104">
        <v>50200</v>
      </c>
      <c r="C50" s="104">
        <v>50200</v>
      </c>
      <c r="D50" s="104">
        <v>50200</v>
      </c>
      <c r="E50" s="104">
        <v>55200</v>
      </c>
      <c r="F50" s="104">
        <v>55200</v>
      </c>
      <c r="G50" s="104">
        <v>55200</v>
      </c>
      <c r="H50" s="104">
        <v>55200</v>
      </c>
      <c r="I50" s="104">
        <v>55200</v>
      </c>
      <c r="J50" s="104">
        <v>55200</v>
      </c>
      <c r="K50" s="104">
        <v>55200</v>
      </c>
      <c r="L50" s="104">
        <v>45200</v>
      </c>
      <c r="M50" s="104">
        <v>45200</v>
      </c>
      <c r="N50" s="105">
        <v>627400</v>
      </c>
    </row>
    <row r="51" spans="1:15" x14ac:dyDescent="0.3">
      <c r="A51" s="104" t="s">
        <v>196</v>
      </c>
      <c r="B51" s="104">
        <v>39875</v>
      </c>
      <c r="C51" s="104">
        <v>39875</v>
      </c>
      <c r="D51" s="104">
        <v>39875</v>
      </c>
      <c r="E51" s="104">
        <v>44875</v>
      </c>
      <c r="F51" s="104">
        <v>44875</v>
      </c>
      <c r="G51" s="104">
        <v>44875</v>
      </c>
      <c r="H51" s="104">
        <v>44875</v>
      </c>
      <c r="I51" s="104">
        <v>44875</v>
      </c>
      <c r="J51" s="104">
        <v>44875</v>
      </c>
      <c r="K51" s="104">
        <v>44875</v>
      </c>
      <c r="L51" s="104">
        <v>36875</v>
      </c>
      <c r="M51" s="104">
        <v>36875</v>
      </c>
      <c r="N51" s="105">
        <v>507500</v>
      </c>
    </row>
    <row r="52" spans="1:15" x14ac:dyDescent="0.3">
      <c r="A52" s="104"/>
      <c r="B52" s="74"/>
      <c r="C52" s="74"/>
      <c r="D52" s="74"/>
      <c r="E52" s="74"/>
      <c r="F52" s="74"/>
      <c r="G52" s="74"/>
      <c r="H52" s="74"/>
      <c r="I52" s="74"/>
      <c r="J52" s="74"/>
      <c r="K52" s="74"/>
      <c r="L52" s="74"/>
      <c r="M52" s="74"/>
      <c r="N52" s="105"/>
    </row>
    <row r="53" spans="1:15" x14ac:dyDescent="0.3">
      <c r="A53" s="103" t="s">
        <v>197</v>
      </c>
      <c r="B53" s="74"/>
      <c r="C53" s="74"/>
      <c r="D53" s="74"/>
      <c r="E53" s="74"/>
      <c r="F53" s="74"/>
      <c r="G53" s="74"/>
      <c r="H53" s="74"/>
      <c r="I53" s="74"/>
      <c r="J53" s="74"/>
      <c r="K53" s="74"/>
      <c r="L53" s="74"/>
      <c r="M53" s="74"/>
      <c r="N53" s="105"/>
    </row>
    <row r="54" spans="1:15" x14ac:dyDescent="0.3">
      <c r="A54" s="104" t="s">
        <v>198</v>
      </c>
      <c r="B54" s="104">
        <v>1150</v>
      </c>
      <c r="C54" s="104">
        <v>1150</v>
      </c>
      <c r="D54" s="104">
        <v>1150</v>
      </c>
      <c r="E54" s="104">
        <v>1150</v>
      </c>
      <c r="F54" s="104">
        <v>1150</v>
      </c>
      <c r="G54" s="104">
        <v>1150</v>
      </c>
      <c r="H54" s="104">
        <v>1150</v>
      </c>
      <c r="I54" s="104">
        <v>1150</v>
      </c>
      <c r="J54" s="104">
        <v>1150</v>
      </c>
      <c r="K54" s="104">
        <v>1150</v>
      </c>
      <c r="L54" s="104">
        <v>1150</v>
      </c>
      <c r="M54" s="104">
        <v>1150</v>
      </c>
      <c r="N54" s="105">
        <v>13800</v>
      </c>
    </row>
    <row r="55" spans="1:15" x14ac:dyDescent="0.3">
      <c r="A55" s="106" t="s">
        <v>199</v>
      </c>
      <c r="B55" s="106">
        <v>1150</v>
      </c>
      <c r="C55" s="106">
        <v>1150</v>
      </c>
      <c r="D55" s="106">
        <v>1150</v>
      </c>
      <c r="E55" s="106">
        <v>1150</v>
      </c>
      <c r="F55" s="106">
        <v>1150</v>
      </c>
      <c r="G55" s="106">
        <v>1150</v>
      </c>
      <c r="H55" s="106">
        <v>1150</v>
      </c>
      <c r="I55" s="106">
        <v>1150</v>
      </c>
      <c r="J55" s="106">
        <v>1150</v>
      </c>
      <c r="K55" s="106">
        <v>1150</v>
      </c>
      <c r="L55" s="106">
        <v>1150</v>
      </c>
      <c r="M55" s="106">
        <v>1150</v>
      </c>
      <c r="N55" s="105">
        <v>13800</v>
      </c>
    </row>
    <row r="56" spans="1:15" x14ac:dyDescent="0.3">
      <c r="A56" s="107" t="s">
        <v>200</v>
      </c>
      <c r="B56" s="74"/>
      <c r="C56" s="74"/>
      <c r="D56" s="74"/>
      <c r="E56" s="74"/>
      <c r="F56" s="74"/>
      <c r="G56" s="74"/>
      <c r="H56" s="74"/>
      <c r="I56" s="74"/>
      <c r="J56" s="74"/>
      <c r="K56" s="74"/>
      <c r="L56" s="74"/>
      <c r="M56" s="74"/>
      <c r="N56" s="108">
        <v>3600656</v>
      </c>
    </row>
    <row r="57" spans="1:15" x14ac:dyDescent="0.3">
      <c r="A57" s="101" t="s">
        <v>201</v>
      </c>
      <c r="B57" s="79">
        <v>41275</v>
      </c>
      <c r="C57" s="79">
        <v>41306</v>
      </c>
      <c r="D57" s="79">
        <v>41334</v>
      </c>
      <c r="E57" s="79">
        <v>41365</v>
      </c>
      <c r="F57" s="79">
        <v>41395</v>
      </c>
      <c r="G57" s="79">
        <v>41426</v>
      </c>
      <c r="H57" s="79">
        <v>41456</v>
      </c>
      <c r="I57" s="79">
        <v>41487</v>
      </c>
      <c r="J57" s="79">
        <v>41518</v>
      </c>
      <c r="K57" s="79">
        <v>41548</v>
      </c>
      <c r="L57" s="79">
        <v>41579</v>
      </c>
      <c r="M57" s="79">
        <v>41609</v>
      </c>
      <c r="N57" s="102" t="s">
        <v>203</v>
      </c>
    </row>
    <row r="58" spans="1:15" x14ac:dyDescent="0.3">
      <c r="A58" s="103" t="s">
        <v>190</v>
      </c>
      <c r="B58" s="104"/>
      <c r="C58" s="104"/>
      <c r="D58" s="104"/>
      <c r="E58" s="104"/>
      <c r="F58" s="104"/>
      <c r="G58" s="104"/>
      <c r="H58" s="104"/>
      <c r="I58" s="104"/>
      <c r="J58" s="104"/>
      <c r="K58" s="104"/>
      <c r="L58" s="104"/>
      <c r="M58" s="104"/>
      <c r="N58" s="105"/>
    </row>
    <row r="59" spans="1:15" x14ac:dyDescent="0.3">
      <c r="A59" s="104" t="s">
        <v>191</v>
      </c>
      <c r="B59" s="105">
        <v>676270.09909999999</v>
      </c>
      <c r="C59" s="105">
        <v>508839</v>
      </c>
      <c r="D59" s="105">
        <v>508839</v>
      </c>
      <c r="E59" s="105">
        <v>508839</v>
      </c>
      <c r="F59" s="105">
        <v>508839</v>
      </c>
      <c r="G59" s="105">
        <v>508839</v>
      </c>
      <c r="H59" s="105">
        <v>508839</v>
      </c>
      <c r="I59" s="105">
        <v>508839</v>
      </c>
      <c r="J59" s="105">
        <v>508839</v>
      </c>
      <c r="K59" s="105">
        <v>508839</v>
      </c>
      <c r="L59" s="105">
        <v>367839</v>
      </c>
      <c r="M59" s="105">
        <v>367839</v>
      </c>
      <c r="N59" s="109">
        <v>5991499.0991000002</v>
      </c>
    </row>
    <row r="60" spans="1:15" x14ac:dyDescent="0.3">
      <c r="A60" s="104"/>
      <c r="B60" s="104"/>
      <c r="C60" s="104"/>
      <c r="D60" s="104"/>
      <c r="E60" s="104"/>
      <c r="F60" s="104"/>
      <c r="G60" s="104"/>
      <c r="H60" s="104"/>
      <c r="I60" s="104"/>
      <c r="J60" s="104"/>
      <c r="K60" s="104"/>
      <c r="L60" s="104"/>
      <c r="M60" s="104"/>
      <c r="N60" s="105"/>
    </row>
    <row r="61" spans="1:15" x14ac:dyDescent="0.3">
      <c r="A61" s="103" t="s">
        <v>192</v>
      </c>
      <c r="B61" s="104"/>
      <c r="C61" s="104"/>
      <c r="D61" s="104"/>
      <c r="E61" s="104"/>
      <c r="F61" s="104"/>
      <c r="G61" s="104"/>
      <c r="H61" s="104"/>
      <c r="I61" s="104"/>
      <c r="J61" s="104"/>
      <c r="K61" s="104"/>
      <c r="L61" s="104"/>
      <c r="M61" s="104"/>
      <c r="N61" s="105"/>
    </row>
    <row r="62" spans="1:15" x14ac:dyDescent="0.3">
      <c r="A62" s="104" t="s">
        <v>193</v>
      </c>
      <c r="B62" s="105">
        <v>132342.32</v>
      </c>
      <c r="C62" s="105">
        <v>132342.32</v>
      </c>
      <c r="D62" s="105">
        <v>132342.32</v>
      </c>
      <c r="E62" s="105">
        <v>132342.32</v>
      </c>
      <c r="F62" s="105">
        <v>132342.32</v>
      </c>
      <c r="G62" s="105">
        <v>132342.32</v>
      </c>
      <c r="H62" s="105">
        <v>132342.32</v>
      </c>
      <c r="I62" s="105">
        <v>132342.32</v>
      </c>
      <c r="J62" s="105">
        <v>132342.32</v>
      </c>
      <c r="K62" s="105">
        <v>132342.32</v>
      </c>
      <c r="L62" s="105">
        <v>132342.32</v>
      </c>
      <c r="M62" s="105">
        <v>132342.32</v>
      </c>
      <c r="N62" s="109">
        <v>1588107.8400000005</v>
      </c>
    </row>
    <row r="63" spans="1:15" x14ac:dyDescent="0.3">
      <c r="A63" s="104" t="s">
        <v>194</v>
      </c>
      <c r="B63" s="105">
        <v>183316.5</v>
      </c>
      <c r="C63" s="105">
        <v>183316.5</v>
      </c>
      <c r="D63" s="105">
        <v>183316.5</v>
      </c>
      <c r="E63" s="105">
        <v>183316.5</v>
      </c>
      <c r="F63" s="105">
        <v>183316.5</v>
      </c>
      <c r="G63" s="105">
        <v>183316.5</v>
      </c>
      <c r="H63" s="105">
        <v>183316.5</v>
      </c>
      <c r="I63" s="105">
        <v>183316.5</v>
      </c>
      <c r="J63" s="105">
        <v>183316.5</v>
      </c>
      <c r="K63" s="105">
        <v>183316.5</v>
      </c>
      <c r="L63" s="105">
        <v>183316.5</v>
      </c>
      <c r="M63" s="105">
        <v>183316.5</v>
      </c>
      <c r="N63" s="109">
        <v>2199798</v>
      </c>
      <c r="O63">
        <v>3787905.8400000008</v>
      </c>
    </row>
    <row r="64" spans="1:15" x14ac:dyDescent="0.3">
      <c r="A64" s="104"/>
      <c r="B64" s="104"/>
      <c r="C64" s="104"/>
      <c r="D64" s="104"/>
      <c r="E64" s="104"/>
      <c r="F64" s="104"/>
      <c r="G64" s="104"/>
      <c r="H64" s="104"/>
      <c r="I64" s="104"/>
      <c r="J64" s="104"/>
      <c r="K64" s="104"/>
      <c r="L64" s="104"/>
      <c r="M64" s="104"/>
      <c r="N64" s="105"/>
    </row>
    <row r="65" spans="1:15" x14ac:dyDescent="0.3">
      <c r="A65" s="103" t="s">
        <v>195</v>
      </c>
      <c r="B65" s="74"/>
      <c r="C65" s="74"/>
      <c r="D65" s="74"/>
      <c r="E65" s="74"/>
      <c r="F65" s="74"/>
      <c r="G65" s="74"/>
      <c r="H65" s="74"/>
      <c r="I65" s="74"/>
      <c r="J65" s="74"/>
      <c r="K65" s="74"/>
      <c r="L65" s="74"/>
      <c r="M65" s="74"/>
      <c r="N65" s="105"/>
    </row>
    <row r="66" spans="1:15" x14ac:dyDescent="0.3">
      <c r="A66" s="104" t="s">
        <v>194</v>
      </c>
      <c r="B66" s="105">
        <v>602856.81999999995</v>
      </c>
      <c r="C66" s="105">
        <v>602856.81999999995</v>
      </c>
      <c r="D66" s="105">
        <v>602856.81999999995</v>
      </c>
      <c r="E66" s="105">
        <v>662902.31999999995</v>
      </c>
      <c r="F66" s="105">
        <v>662902.31999999995</v>
      </c>
      <c r="G66" s="105">
        <v>662902.31999999995</v>
      </c>
      <c r="H66" s="105">
        <v>662902.31999999995</v>
      </c>
      <c r="I66" s="105">
        <v>662902.31999999995</v>
      </c>
      <c r="J66" s="105">
        <v>662902.31999999995</v>
      </c>
      <c r="K66" s="105">
        <v>662902.31999999995</v>
      </c>
      <c r="L66" s="105">
        <v>542811.31999999995</v>
      </c>
      <c r="M66" s="105">
        <v>542811.31999999995</v>
      </c>
      <c r="N66" s="109">
        <v>7534509.3400000008</v>
      </c>
    </row>
    <row r="67" spans="1:15" x14ac:dyDescent="0.3">
      <c r="A67" s="104" t="s">
        <v>196</v>
      </c>
      <c r="B67" s="105">
        <v>336915.83749999997</v>
      </c>
      <c r="C67" s="105">
        <v>336915.83749999997</v>
      </c>
      <c r="D67" s="105">
        <v>336915.83749999997</v>
      </c>
      <c r="E67" s="105">
        <v>379162.33749999997</v>
      </c>
      <c r="F67" s="105">
        <v>379162.33749999997</v>
      </c>
      <c r="G67" s="105">
        <v>379162.33749999997</v>
      </c>
      <c r="H67" s="105">
        <v>379162.33749999997</v>
      </c>
      <c r="I67" s="105">
        <v>379162.33749999997</v>
      </c>
      <c r="J67" s="105">
        <v>379162.33749999997</v>
      </c>
      <c r="K67" s="105">
        <v>379162.33749999997</v>
      </c>
      <c r="L67" s="105">
        <v>311567.93749999994</v>
      </c>
      <c r="M67" s="105">
        <v>311567.93749999994</v>
      </c>
      <c r="N67" s="109">
        <v>4288019.7499999991</v>
      </c>
      <c r="O67">
        <v>11822529.09</v>
      </c>
    </row>
    <row r="68" spans="1:15" x14ac:dyDescent="0.3">
      <c r="A68" s="104"/>
      <c r="B68" s="105"/>
      <c r="C68" s="105"/>
      <c r="D68" s="105"/>
      <c r="E68" s="105"/>
      <c r="F68" s="105"/>
      <c r="G68" s="105"/>
      <c r="H68" s="105"/>
      <c r="I68" s="105"/>
      <c r="J68" s="105"/>
      <c r="K68" s="105"/>
      <c r="L68" s="105"/>
      <c r="M68" s="105"/>
      <c r="N68" s="109"/>
    </row>
    <row r="69" spans="1:15" x14ac:dyDescent="0.3">
      <c r="A69" s="107" t="s">
        <v>202</v>
      </c>
      <c r="B69" s="74"/>
      <c r="C69" s="74"/>
      <c r="D69" s="74"/>
      <c r="E69" s="74"/>
      <c r="F69" s="74"/>
      <c r="G69" s="74"/>
      <c r="H69" s="74"/>
      <c r="I69" s="74"/>
      <c r="J69" s="74"/>
      <c r="K69" s="74"/>
      <c r="L69" s="74"/>
      <c r="M69" s="74"/>
      <c r="N69" s="110">
        <v>21601934.029100001</v>
      </c>
    </row>
    <row r="70" spans="1:15" x14ac:dyDescent="0.3">
      <c r="B70" s="111">
        <v>315658.82</v>
      </c>
      <c r="C70" s="111">
        <v>315658.82</v>
      </c>
      <c r="D70" s="111">
        <v>315658.82</v>
      </c>
      <c r="E70" s="111">
        <v>315658.82</v>
      </c>
      <c r="F70" s="111">
        <v>315658.82</v>
      </c>
      <c r="G70" s="111">
        <v>315658.82</v>
      </c>
      <c r="H70" s="111">
        <v>315658.82</v>
      </c>
      <c r="I70" s="111">
        <v>315658.82</v>
      </c>
      <c r="J70" s="111">
        <v>315658.82</v>
      </c>
      <c r="K70" s="111">
        <v>315658.82</v>
      </c>
      <c r="L70" s="111">
        <v>315658.82</v>
      </c>
      <c r="M70" s="111">
        <v>315658.82</v>
      </c>
      <c r="N70" s="112">
        <v>3787905.8399999994</v>
      </c>
    </row>
    <row r="71" spans="1:15" x14ac:dyDescent="0.3">
      <c r="B71" s="111">
        <v>939772.65749999997</v>
      </c>
      <c r="C71" s="111">
        <v>939772.65749999997</v>
      </c>
      <c r="D71" s="111">
        <v>939772.65749999997</v>
      </c>
      <c r="E71" s="111">
        <v>1042064.6575</v>
      </c>
      <c r="F71" s="111">
        <v>1042064.6575</v>
      </c>
      <c r="G71" s="111">
        <v>1042064.6575</v>
      </c>
      <c r="H71" s="111">
        <v>1042064.6575</v>
      </c>
      <c r="I71" s="111">
        <v>1042064.6575</v>
      </c>
      <c r="J71" s="111">
        <v>1042064.6575</v>
      </c>
      <c r="K71" s="111">
        <v>1042064.6575</v>
      </c>
      <c r="L71" s="111">
        <v>854379.25749999983</v>
      </c>
      <c r="M71" s="111">
        <v>854379.25749999983</v>
      </c>
      <c r="N71" s="112">
        <v>11822529.09</v>
      </c>
    </row>
    <row r="74" spans="1:15" x14ac:dyDescent="0.3">
      <c r="A74" s="68" t="s">
        <v>215</v>
      </c>
    </row>
    <row r="75" spans="1:15" ht="31.8" customHeight="1" x14ac:dyDescent="0.3">
      <c r="A75" s="75"/>
      <c r="B75" s="113" t="s">
        <v>127</v>
      </c>
      <c r="C75" s="113" t="s">
        <v>128</v>
      </c>
      <c r="D75" s="113" t="s">
        <v>129</v>
      </c>
      <c r="E75" s="113" t="s">
        <v>130</v>
      </c>
      <c r="F75" s="113" t="s">
        <v>131</v>
      </c>
      <c r="G75" s="113" t="s">
        <v>132</v>
      </c>
      <c r="H75" s="113" t="s">
        <v>133</v>
      </c>
      <c r="I75" s="113" t="s">
        <v>134</v>
      </c>
      <c r="J75" s="113" t="s">
        <v>211</v>
      </c>
      <c r="K75" s="113" t="s">
        <v>212</v>
      </c>
      <c r="L75" s="113" t="s">
        <v>214</v>
      </c>
    </row>
    <row r="76" spans="1:15" x14ac:dyDescent="0.3">
      <c r="A76" s="114" t="s">
        <v>204</v>
      </c>
      <c r="B76" s="115">
        <f>SUM(B7:D7)</f>
        <v>423634</v>
      </c>
      <c r="C76" s="115">
        <f>SUM(E7:G7)</f>
        <v>458007</v>
      </c>
      <c r="D76" s="115">
        <f>SUM(H7:J7)</f>
        <v>326582</v>
      </c>
      <c r="E76" s="115">
        <f>SUM(K7:M7)</f>
        <v>358200</v>
      </c>
      <c r="F76" s="115">
        <f>SUM(B43:D43)</f>
        <v>496839</v>
      </c>
      <c r="G76" s="115">
        <f>SUM(E43:G43)</f>
        <v>508839</v>
      </c>
      <c r="H76" s="115">
        <f>SUM(H43:J43)</f>
        <v>508839</v>
      </c>
      <c r="I76" s="115">
        <f>SUM(K43:M43)</f>
        <v>414839</v>
      </c>
      <c r="J76" s="119">
        <f>SUM(B76:E76)</f>
        <v>1566423</v>
      </c>
      <c r="K76" s="119">
        <f>SUM(F76:I76)</f>
        <v>1929356</v>
      </c>
      <c r="L76" s="121">
        <f>B76*4</f>
        <v>1694536</v>
      </c>
    </row>
    <row r="77" spans="1:15" x14ac:dyDescent="0.3">
      <c r="A77" s="76" t="s">
        <v>205</v>
      </c>
      <c r="B77" s="116">
        <f>SUM(B10:D10)</f>
        <v>83669</v>
      </c>
      <c r="C77" s="116">
        <f>SUM(E10:G10)</f>
        <v>42828</v>
      </c>
      <c r="D77" s="116">
        <f>SUM(H10:J10)</f>
        <v>35964</v>
      </c>
      <c r="E77" s="116">
        <f>SUM(K10:M10)</f>
        <v>49200</v>
      </c>
      <c r="F77" s="116">
        <f>SUM(B46:D46)</f>
        <v>60600</v>
      </c>
      <c r="G77" s="116">
        <f>SUM(E46:G46)</f>
        <v>60600</v>
      </c>
      <c r="H77" s="116">
        <f>SUM(H46:J46)</f>
        <v>60600</v>
      </c>
      <c r="I77" s="116">
        <f>SUM(K46:M46)</f>
        <v>60600</v>
      </c>
      <c r="J77" s="116">
        <f t="shared" ref="J77:J79" si="0">SUM(B77:E77)</f>
        <v>211661</v>
      </c>
      <c r="K77" s="116">
        <f t="shared" ref="K77:K79" si="1">SUM(F77:I77)</f>
        <v>242400</v>
      </c>
      <c r="L77" s="116">
        <f t="shared" ref="L77:L86" si="2">B77*4</f>
        <v>334676</v>
      </c>
    </row>
    <row r="78" spans="1:15" x14ac:dyDescent="0.3">
      <c r="A78" s="76" t="s">
        <v>206</v>
      </c>
      <c r="B78" s="116">
        <f>SUM(B11:D11)</f>
        <v>117537</v>
      </c>
      <c r="C78" s="116">
        <f>SUM(E11:G11)</f>
        <v>53580</v>
      </c>
      <c r="D78" s="116">
        <f>SUM(H11:J11)</f>
        <v>28884</v>
      </c>
      <c r="E78" s="116">
        <f>SUM(K11:M11)</f>
        <v>29568</v>
      </c>
      <c r="F78" s="116">
        <f>SUM(B47:D47)</f>
        <v>66600</v>
      </c>
      <c r="G78" s="116">
        <f>SUM(E47:G47)</f>
        <v>66600</v>
      </c>
      <c r="H78" s="116">
        <f>SUM(H47:J47)</f>
        <v>66600</v>
      </c>
      <c r="I78" s="116">
        <f>SUM(K47:M47)</f>
        <v>66600</v>
      </c>
      <c r="J78" s="116">
        <f t="shared" si="0"/>
        <v>229569</v>
      </c>
      <c r="K78" s="116">
        <f t="shared" si="1"/>
        <v>266400</v>
      </c>
      <c r="L78" s="116">
        <f t="shared" si="2"/>
        <v>470148</v>
      </c>
    </row>
    <row r="79" spans="1:15" x14ac:dyDescent="0.3">
      <c r="A79" s="114" t="s">
        <v>271</v>
      </c>
      <c r="B79" s="125">
        <f>SUM(B77:B78)</f>
        <v>201206</v>
      </c>
      <c r="C79" s="125">
        <f t="shared" ref="C79:I79" si="3">SUM(C77:C78)</f>
        <v>96408</v>
      </c>
      <c r="D79" s="115">
        <f t="shared" si="3"/>
        <v>64848</v>
      </c>
      <c r="E79" s="115">
        <f t="shared" si="3"/>
        <v>78768</v>
      </c>
      <c r="F79" s="115">
        <f t="shared" si="3"/>
        <v>127200</v>
      </c>
      <c r="G79" s="115">
        <f t="shared" si="3"/>
        <v>127200</v>
      </c>
      <c r="H79" s="115">
        <f t="shared" si="3"/>
        <v>127200</v>
      </c>
      <c r="I79" s="115">
        <f t="shared" si="3"/>
        <v>127200</v>
      </c>
      <c r="J79" s="119">
        <f t="shared" si="0"/>
        <v>441230</v>
      </c>
      <c r="K79" s="119">
        <f t="shared" si="1"/>
        <v>508800</v>
      </c>
      <c r="L79" s="119">
        <f t="shared" si="2"/>
        <v>804824</v>
      </c>
    </row>
    <row r="80" spans="1:15" x14ac:dyDescent="0.3">
      <c r="A80" s="76" t="s">
        <v>207</v>
      </c>
      <c r="B80" s="116">
        <f>SUM(B14:D14)</f>
        <v>182250</v>
      </c>
      <c r="C80" s="116">
        <f>SUM(E14:G14)</f>
        <v>219212</v>
      </c>
      <c r="D80" s="116">
        <f>SUM(H14:J14)</f>
        <v>135176</v>
      </c>
      <c r="E80" s="116">
        <f>SUM(K14:M14)</f>
        <v>135000</v>
      </c>
      <c r="F80" s="116">
        <f>SUM(B50:D50)</f>
        <v>150600</v>
      </c>
      <c r="G80" s="116">
        <f>SUM(E50:G50)</f>
        <v>165600</v>
      </c>
      <c r="H80" s="116">
        <f>SUM(H50:J50)</f>
        <v>165600</v>
      </c>
      <c r="I80" s="116">
        <f>SUM(K50:M50)</f>
        <v>145600</v>
      </c>
      <c r="J80" s="116">
        <f t="shared" ref="J80" si="4">SUM(B80:E80)</f>
        <v>671638</v>
      </c>
      <c r="K80" s="116">
        <f t="shared" ref="K80" si="5">SUM(F80:I80)</f>
        <v>627400</v>
      </c>
      <c r="L80" s="116">
        <f t="shared" si="2"/>
        <v>729000</v>
      </c>
    </row>
    <row r="81" spans="1:12" x14ac:dyDescent="0.3">
      <c r="A81" s="76" t="s">
        <v>208</v>
      </c>
      <c r="B81" s="116">
        <f>SUM(B15:D15)</f>
        <v>110770</v>
      </c>
      <c r="C81" s="116">
        <f>SUM(E15:G15)</f>
        <v>152122</v>
      </c>
      <c r="D81" s="116">
        <f>SUM(H15:J15)</f>
        <v>110526</v>
      </c>
      <c r="E81" s="116">
        <f>SUM(K15:M15)</f>
        <v>120000</v>
      </c>
      <c r="F81" s="116">
        <f>SUM(B51:D51)</f>
        <v>119625</v>
      </c>
      <c r="G81" s="116">
        <f>SUM(E51:G51)</f>
        <v>134625</v>
      </c>
      <c r="H81" s="116">
        <f>SUM(H51:J51)</f>
        <v>134625</v>
      </c>
      <c r="I81" s="116">
        <f>SUM(K51:M51)</f>
        <v>118625</v>
      </c>
      <c r="J81" s="116">
        <f t="shared" ref="J81" si="6">SUM(B81:E81)</f>
        <v>493418</v>
      </c>
      <c r="K81" s="116">
        <f t="shared" ref="K81" si="7">SUM(F81:I81)</f>
        <v>507500</v>
      </c>
      <c r="L81" s="116">
        <f t="shared" si="2"/>
        <v>443080</v>
      </c>
    </row>
    <row r="82" spans="1:12" x14ac:dyDescent="0.3">
      <c r="A82" s="114" t="s">
        <v>272</v>
      </c>
      <c r="B82" s="115">
        <f>SUM(B80:B81)</f>
        <v>293020</v>
      </c>
      <c r="C82" s="115">
        <f t="shared" ref="C82:K82" si="8">SUM(C80:C81)</f>
        <v>371334</v>
      </c>
      <c r="D82" s="115">
        <f t="shared" si="8"/>
        <v>245702</v>
      </c>
      <c r="E82" s="115">
        <f t="shared" si="8"/>
        <v>255000</v>
      </c>
      <c r="F82" s="115">
        <f t="shared" si="8"/>
        <v>270225</v>
      </c>
      <c r="G82" s="115">
        <f t="shared" si="8"/>
        <v>300225</v>
      </c>
      <c r="H82" s="115">
        <f t="shared" si="8"/>
        <v>300225</v>
      </c>
      <c r="I82" s="115">
        <f t="shared" si="8"/>
        <v>264225</v>
      </c>
      <c r="J82" s="119">
        <f t="shared" si="8"/>
        <v>1165056</v>
      </c>
      <c r="K82" s="119">
        <f t="shared" si="8"/>
        <v>1134900</v>
      </c>
      <c r="L82" s="119">
        <f t="shared" si="2"/>
        <v>1172080</v>
      </c>
    </row>
    <row r="83" spans="1:12" x14ac:dyDescent="0.3">
      <c r="A83" s="114" t="s">
        <v>213</v>
      </c>
      <c r="B83" s="115">
        <f>SUM(B79,B82)</f>
        <v>494226</v>
      </c>
      <c r="C83" s="115">
        <f t="shared" ref="C83:K83" si="9">SUM(C79,C82)</f>
        <v>467742</v>
      </c>
      <c r="D83" s="115">
        <f t="shared" si="9"/>
        <v>310550</v>
      </c>
      <c r="E83" s="115">
        <f t="shared" si="9"/>
        <v>333768</v>
      </c>
      <c r="F83" s="115">
        <f t="shared" si="9"/>
        <v>397425</v>
      </c>
      <c r="G83" s="115">
        <f t="shared" si="9"/>
        <v>427425</v>
      </c>
      <c r="H83" s="115">
        <f t="shared" si="9"/>
        <v>427425</v>
      </c>
      <c r="I83" s="115">
        <f t="shared" si="9"/>
        <v>391425</v>
      </c>
      <c r="J83" s="119">
        <f t="shared" si="9"/>
        <v>1606286</v>
      </c>
      <c r="K83" s="119">
        <f t="shared" si="9"/>
        <v>1643700</v>
      </c>
      <c r="L83" s="121">
        <f t="shared" si="2"/>
        <v>1976904</v>
      </c>
    </row>
    <row r="84" spans="1:12" x14ac:dyDescent="0.3">
      <c r="A84" s="76" t="s">
        <v>209</v>
      </c>
      <c r="B84" s="116">
        <f>SUM(B18:D18)</f>
        <v>73786</v>
      </c>
      <c r="C84" s="116">
        <f>SUM(E18:G18)</f>
        <v>7047</v>
      </c>
      <c r="D84" s="116">
        <f>SUM(H18:J18)</f>
        <v>6165</v>
      </c>
      <c r="E84" s="116">
        <f>SUM(K18:M18)</f>
        <v>10974</v>
      </c>
      <c r="F84" s="116">
        <f>SUM(B54:D54)</f>
        <v>3450</v>
      </c>
      <c r="G84" s="116">
        <f>SUM(E54:G54)</f>
        <v>3450</v>
      </c>
      <c r="H84" s="116">
        <f>SUM(H54:J54)</f>
        <v>3450</v>
      </c>
      <c r="I84" s="116">
        <f>SUM(K54:M54)</f>
        <v>3450</v>
      </c>
      <c r="J84" s="116">
        <f t="shared" ref="J84:J85" si="10">SUM(B84:E84)</f>
        <v>97972</v>
      </c>
      <c r="K84" s="116">
        <f t="shared" ref="K84:K85" si="11">SUM(F84:I84)</f>
        <v>13800</v>
      </c>
      <c r="L84" s="116">
        <f t="shared" si="2"/>
        <v>295144</v>
      </c>
    </row>
    <row r="85" spans="1:12" x14ac:dyDescent="0.3">
      <c r="A85" s="76" t="s">
        <v>210</v>
      </c>
      <c r="B85" s="116">
        <f>SUM(B19:D19)</f>
        <v>81911</v>
      </c>
      <c r="C85" s="116">
        <f>SUM(E19:G19)</f>
        <v>6648</v>
      </c>
      <c r="D85" s="116">
        <f>SUM(H19:J19)</f>
        <v>5930</v>
      </c>
      <c r="E85" s="116">
        <f>SUM(K19:M19)</f>
        <v>9474</v>
      </c>
      <c r="F85" s="116">
        <f>SUM(B55:D55)</f>
        <v>3450</v>
      </c>
      <c r="G85" s="116">
        <f>SUM(E55:G55)</f>
        <v>3450</v>
      </c>
      <c r="H85" s="116">
        <f>SUM(H55:J55)</f>
        <v>3450</v>
      </c>
      <c r="I85" s="116">
        <f>SUM(K55:M55)</f>
        <v>3450</v>
      </c>
      <c r="J85" s="116">
        <f t="shared" si="10"/>
        <v>103963</v>
      </c>
      <c r="K85" s="116">
        <f t="shared" si="11"/>
        <v>13800</v>
      </c>
      <c r="L85" s="116">
        <f t="shared" si="2"/>
        <v>327644</v>
      </c>
    </row>
    <row r="86" spans="1:12" x14ac:dyDescent="0.3">
      <c r="A86" s="117" t="s">
        <v>273</v>
      </c>
      <c r="B86" s="118">
        <f>SUM(B84:B85)</f>
        <v>155697</v>
      </c>
      <c r="C86" s="118">
        <f t="shared" ref="C86:I86" si="12">SUM(C84:C85)</f>
        <v>13695</v>
      </c>
      <c r="D86" s="118">
        <f t="shared" si="12"/>
        <v>12095</v>
      </c>
      <c r="E86" s="118">
        <f t="shared" si="12"/>
        <v>20448</v>
      </c>
      <c r="F86" s="118">
        <f t="shared" si="12"/>
        <v>6900</v>
      </c>
      <c r="G86" s="118">
        <f t="shared" si="12"/>
        <v>6900</v>
      </c>
      <c r="H86" s="118">
        <f t="shared" si="12"/>
        <v>6900</v>
      </c>
      <c r="I86" s="118">
        <f t="shared" si="12"/>
        <v>6900</v>
      </c>
      <c r="J86" s="120">
        <f t="shared" ref="J86:J87" si="13">SUM(B86:E86)</f>
        <v>201935</v>
      </c>
      <c r="K86" s="120">
        <f t="shared" ref="K86:K87" si="14">SUM(F86:I86)</f>
        <v>27600</v>
      </c>
      <c r="L86" s="120">
        <f t="shared" si="2"/>
        <v>622788</v>
      </c>
    </row>
    <row r="87" spans="1:12" x14ac:dyDescent="0.3">
      <c r="A87" s="122" t="s">
        <v>217</v>
      </c>
      <c r="B87" s="123">
        <f>SUM(B76,B79,B82)</f>
        <v>917860</v>
      </c>
      <c r="C87" s="123">
        <f t="shared" ref="C87:I87" si="15">SUM(C76,C79,C82)</f>
        <v>925749</v>
      </c>
      <c r="D87" s="123">
        <f t="shared" si="15"/>
        <v>637132</v>
      </c>
      <c r="E87" s="123">
        <f t="shared" si="15"/>
        <v>691968</v>
      </c>
      <c r="F87" s="123">
        <f t="shared" si="15"/>
        <v>894264</v>
      </c>
      <c r="G87" s="123">
        <f t="shared" si="15"/>
        <v>936264</v>
      </c>
      <c r="H87" s="123">
        <f t="shared" si="15"/>
        <v>936264</v>
      </c>
      <c r="I87" s="123">
        <f t="shared" si="15"/>
        <v>806264</v>
      </c>
      <c r="J87" s="123">
        <f t="shared" si="13"/>
        <v>3172709</v>
      </c>
      <c r="K87" s="123">
        <f t="shared" si="14"/>
        <v>3573056</v>
      </c>
      <c r="L87" s="123">
        <f t="shared" ref="L87" si="16">B87*4</f>
        <v>3671440</v>
      </c>
    </row>
    <row r="89" spans="1:12" x14ac:dyDescent="0.3">
      <c r="A89" s="68" t="s">
        <v>216</v>
      </c>
    </row>
    <row r="90" spans="1:12" ht="28.8" x14ac:dyDescent="0.3">
      <c r="A90" s="75"/>
      <c r="B90" s="113" t="s">
        <v>127</v>
      </c>
      <c r="C90" s="113" t="s">
        <v>128</v>
      </c>
      <c r="D90" s="113" t="s">
        <v>129</v>
      </c>
      <c r="E90" s="113" t="s">
        <v>130</v>
      </c>
      <c r="F90" s="113" t="s">
        <v>131</v>
      </c>
      <c r="G90" s="113" t="s">
        <v>132</v>
      </c>
      <c r="H90" s="113" t="s">
        <v>133</v>
      </c>
      <c r="I90" s="113" t="s">
        <v>134</v>
      </c>
      <c r="J90" s="113" t="s">
        <v>211</v>
      </c>
      <c r="K90" s="113" t="s">
        <v>212</v>
      </c>
      <c r="L90" s="113" t="s">
        <v>214</v>
      </c>
    </row>
    <row r="91" spans="1:12" x14ac:dyDescent="0.3">
      <c r="A91" s="114" t="s">
        <v>204</v>
      </c>
      <c r="B91" s="115">
        <f>SUM(B23:D23)</f>
        <v>1971841.6099999999</v>
      </c>
      <c r="C91" s="115">
        <f>SUM(E23:G23)</f>
        <v>2023756.48</v>
      </c>
      <c r="D91" s="115">
        <f>SUM(H23:J23)</f>
        <v>1481310.6424</v>
      </c>
      <c r="E91" s="115">
        <f>SUM(K23:M23)</f>
        <v>1536928.7400000002</v>
      </c>
      <c r="F91" s="115">
        <f>SUM(B59:D59)</f>
        <v>1693948.0991</v>
      </c>
      <c r="G91" s="115">
        <f>SUM(E59:G59)</f>
        <v>1526517</v>
      </c>
      <c r="H91" s="115">
        <f>SUM(H59:J59)</f>
        <v>1526517</v>
      </c>
      <c r="I91" s="115">
        <f>SUM(K59:M59)</f>
        <v>1244517</v>
      </c>
      <c r="J91" s="119">
        <f>SUM(B91:E91)</f>
        <v>7013837.4724000003</v>
      </c>
      <c r="K91" s="119">
        <f>SUM(F91:I91)</f>
        <v>5991499.0991000002</v>
      </c>
      <c r="L91" s="121">
        <f>B91*4</f>
        <v>7887366.4399999995</v>
      </c>
    </row>
    <row r="92" spans="1:12" x14ac:dyDescent="0.3">
      <c r="A92" s="76" t="s">
        <v>205</v>
      </c>
      <c r="B92" s="116">
        <f>SUM(B26:D26)</f>
        <v>548165.82039999997</v>
      </c>
      <c r="C92" s="116">
        <f>SUM(E26:G26)</f>
        <v>280591.92479999998</v>
      </c>
      <c r="D92" s="116">
        <f>SUM(H26:J26)</f>
        <v>235621.74239999999</v>
      </c>
      <c r="E92" s="116">
        <f>SUM(K26:M26)</f>
        <v>322338.71999999997</v>
      </c>
      <c r="F92" s="116">
        <f>SUM(B62:D62)</f>
        <v>397026.96</v>
      </c>
      <c r="G92" s="116">
        <f>SUM(E62:G62)</f>
        <v>397026.96</v>
      </c>
      <c r="H92" s="116">
        <f>SUM(H62:J62)</f>
        <v>397026.96</v>
      </c>
      <c r="I92" s="116">
        <f>SUM(K62:M62)</f>
        <v>397026.96</v>
      </c>
      <c r="J92" s="116">
        <f t="shared" ref="J92:J94" si="17">SUM(B92:E92)</f>
        <v>1386718.2076000001</v>
      </c>
      <c r="K92" s="116">
        <f t="shared" ref="K92:K94" si="18">SUM(F92:I92)</f>
        <v>1588107.84</v>
      </c>
      <c r="L92" s="116">
        <f t="shared" ref="L92:L94" si="19">B92*4</f>
        <v>2192663.2815999999</v>
      </c>
    </row>
    <row r="93" spans="1:12" x14ac:dyDescent="0.3">
      <c r="A93" s="76" t="s">
        <v>206</v>
      </c>
      <c r="B93" s="116">
        <f>SUM(B27:D27)</f>
        <v>970561.77750000008</v>
      </c>
      <c r="C93" s="116">
        <f>SUM(E27:G27)</f>
        <v>442436.85000000003</v>
      </c>
      <c r="D93" s="116">
        <f>SUM(H27:J27)</f>
        <v>238509.63</v>
      </c>
      <c r="E93" s="116">
        <f>SUM(K27:M27)</f>
        <v>244157.76</v>
      </c>
      <c r="F93" s="116">
        <f>SUM(B63:D63)</f>
        <v>549949.5</v>
      </c>
      <c r="G93" s="116">
        <f>SUM(E63:G63)</f>
        <v>549949.5</v>
      </c>
      <c r="H93" s="116">
        <f>SUM(H63:J63)</f>
        <v>549949.5</v>
      </c>
      <c r="I93" s="116">
        <f>SUM(K63:M63)</f>
        <v>549949.5</v>
      </c>
      <c r="J93" s="116">
        <f t="shared" si="17"/>
        <v>1895666.0175000003</v>
      </c>
      <c r="K93" s="116">
        <f t="shared" si="18"/>
        <v>2199798</v>
      </c>
      <c r="L93" s="116">
        <f t="shared" si="19"/>
        <v>3882247.1100000003</v>
      </c>
    </row>
    <row r="94" spans="1:12" x14ac:dyDescent="0.3">
      <c r="A94" s="114" t="s">
        <v>271</v>
      </c>
      <c r="B94" s="115">
        <f>SUM(B92:B93)</f>
        <v>1518727.5978999999</v>
      </c>
      <c r="C94" s="115">
        <f t="shared" ref="C94" si="20">SUM(C92:C93)</f>
        <v>723028.77480000001</v>
      </c>
      <c r="D94" s="115">
        <f t="shared" ref="D94" si="21">SUM(D92:D93)</f>
        <v>474131.37239999999</v>
      </c>
      <c r="E94" s="115">
        <f t="shared" ref="E94" si="22">SUM(E92:E93)</f>
        <v>566496.48</v>
      </c>
      <c r="F94" s="115">
        <f t="shared" ref="F94" si="23">SUM(F92:F93)</f>
        <v>946976.46</v>
      </c>
      <c r="G94" s="115">
        <f t="shared" ref="G94" si="24">SUM(G92:G93)</f>
        <v>946976.46</v>
      </c>
      <c r="H94" s="115">
        <f t="shared" ref="H94" si="25">SUM(H92:H93)</f>
        <v>946976.46</v>
      </c>
      <c r="I94" s="115">
        <f t="shared" ref="I94" si="26">SUM(I92:I93)</f>
        <v>946976.46</v>
      </c>
      <c r="J94" s="119">
        <f t="shared" si="17"/>
        <v>3282384.2250999999</v>
      </c>
      <c r="K94" s="119">
        <f t="shared" si="18"/>
        <v>3787905.84</v>
      </c>
      <c r="L94" s="119">
        <f t="shared" si="19"/>
        <v>6074910.3915999997</v>
      </c>
    </row>
    <row r="95" spans="1:12" x14ac:dyDescent="0.3">
      <c r="A95" s="76" t="s">
        <v>207</v>
      </c>
      <c r="B95" s="116">
        <f>SUM(B30:D30)</f>
        <v>2188658.4750000001</v>
      </c>
      <c r="C95" s="116">
        <f>SUM(E30:G30)</f>
        <v>2632538.8292</v>
      </c>
      <c r="D95" s="116">
        <f>SUM(H30:J30)</f>
        <v>1623342.1015999999</v>
      </c>
      <c r="E95" s="116">
        <f>SUM(K30:M30)</f>
        <v>1621228.5</v>
      </c>
      <c r="F95" s="116">
        <f>SUM(B66:D66)</f>
        <v>1808570.46</v>
      </c>
      <c r="G95" s="116">
        <f>SUM(E66:G66)</f>
        <v>1988706.96</v>
      </c>
      <c r="H95" s="116">
        <f>SUM(H66:J66)</f>
        <v>1988706.96</v>
      </c>
      <c r="I95" s="116">
        <f>SUM(K66:M66)</f>
        <v>1748524.96</v>
      </c>
      <c r="J95" s="116">
        <f t="shared" ref="J95:J97" si="27">SUM(B95:E95)</f>
        <v>8065767.9057999998</v>
      </c>
      <c r="K95" s="116">
        <f t="shared" ref="K95:K97" si="28">SUM(F95:I95)</f>
        <v>7534509.3399999999</v>
      </c>
      <c r="L95" s="116">
        <f t="shared" ref="L95:L97" si="29">B95*4</f>
        <v>8754633.9000000004</v>
      </c>
    </row>
    <row r="96" spans="1:12" x14ac:dyDescent="0.3">
      <c r="A96" s="76" t="s">
        <v>208</v>
      </c>
      <c r="B96" s="116">
        <f>SUM(B31:D31)</f>
        <v>935928.96099999989</v>
      </c>
      <c r="C96" s="116">
        <f>SUM(E31:G31)</f>
        <v>1285324.4145999998</v>
      </c>
      <c r="D96" s="116">
        <f>SUM(H31:J31)</f>
        <v>933867.33179999981</v>
      </c>
      <c r="E96" s="116">
        <f>SUM(K31:M31)</f>
        <v>1013915.9999999998</v>
      </c>
      <c r="F96" s="116">
        <f>SUM(B67:D67)</f>
        <v>1010747.5125</v>
      </c>
      <c r="G96" s="116">
        <f>SUM(E67:G67)</f>
        <v>1137487.0125</v>
      </c>
      <c r="H96" s="116">
        <f>SUM(H67:J67)</f>
        <v>1137487.0125</v>
      </c>
      <c r="I96" s="116">
        <f>SUM(K67:M67)</f>
        <v>1002298.2124999999</v>
      </c>
      <c r="J96" s="116">
        <f t="shared" si="27"/>
        <v>4169036.7073999997</v>
      </c>
      <c r="K96" s="116">
        <f t="shared" si="28"/>
        <v>4288019.75</v>
      </c>
      <c r="L96" s="116">
        <f t="shared" si="29"/>
        <v>3743715.8439999996</v>
      </c>
    </row>
    <row r="97" spans="1:12" x14ac:dyDescent="0.3">
      <c r="A97" s="114" t="s">
        <v>272</v>
      </c>
      <c r="B97" s="115">
        <f>SUM(B95:B96)</f>
        <v>3124587.4359999998</v>
      </c>
      <c r="C97" s="115">
        <f t="shared" ref="C97:I97" si="30">SUM(C95:C96)</f>
        <v>3917863.2437999998</v>
      </c>
      <c r="D97" s="115">
        <f t="shared" si="30"/>
        <v>2557209.4333999995</v>
      </c>
      <c r="E97" s="115">
        <f t="shared" si="30"/>
        <v>2635144.5</v>
      </c>
      <c r="F97" s="115">
        <f t="shared" si="30"/>
        <v>2819317.9725000001</v>
      </c>
      <c r="G97" s="115">
        <f t="shared" si="30"/>
        <v>3126193.9725000001</v>
      </c>
      <c r="H97" s="115">
        <f t="shared" si="30"/>
        <v>3126193.9725000001</v>
      </c>
      <c r="I97" s="115">
        <f t="shared" si="30"/>
        <v>2750823.1724999999</v>
      </c>
      <c r="J97" s="119">
        <f t="shared" si="27"/>
        <v>12234804.6132</v>
      </c>
      <c r="K97" s="119">
        <f t="shared" si="28"/>
        <v>11822529.09</v>
      </c>
      <c r="L97" s="119">
        <f t="shared" si="29"/>
        <v>12498349.743999999</v>
      </c>
    </row>
    <row r="98" spans="1:12" x14ac:dyDescent="0.3">
      <c r="A98" s="114" t="s">
        <v>213</v>
      </c>
      <c r="B98" s="115">
        <f>SUM(B94,B97)</f>
        <v>4643315.0339000002</v>
      </c>
      <c r="C98" s="115">
        <f t="shared" ref="C98:I98" si="31">SUM(C94,C97)</f>
        <v>4640892.0186000001</v>
      </c>
      <c r="D98" s="115">
        <f t="shared" si="31"/>
        <v>3031340.8057999993</v>
      </c>
      <c r="E98" s="115">
        <f t="shared" si="31"/>
        <v>3201640.98</v>
      </c>
      <c r="F98" s="115">
        <f t="shared" si="31"/>
        <v>3766294.4325000001</v>
      </c>
      <c r="G98" s="115">
        <f t="shared" si="31"/>
        <v>4073170.4325000001</v>
      </c>
      <c r="H98" s="115">
        <f t="shared" si="31"/>
        <v>4073170.4325000001</v>
      </c>
      <c r="I98" s="115">
        <f t="shared" si="31"/>
        <v>3697799.6324999998</v>
      </c>
      <c r="J98" s="119">
        <f t="shared" ref="J98:J102" si="32">SUM(B98:E98)</f>
        <v>15517188.838300001</v>
      </c>
      <c r="K98" s="119">
        <f t="shared" ref="K98:K102" si="33">SUM(F98:I98)</f>
        <v>15610434.93</v>
      </c>
      <c r="L98" s="121">
        <f t="shared" ref="L98:L102" si="34">B98*4</f>
        <v>18573260.135600001</v>
      </c>
    </row>
    <row r="99" spans="1:12" x14ac:dyDescent="0.3">
      <c r="A99" s="76" t="s">
        <v>209</v>
      </c>
      <c r="B99" s="116">
        <f>SUM(B34:D34)</f>
        <v>420653.98599999992</v>
      </c>
      <c r="C99" s="116">
        <f>SUM(E34:G34)</f>
        <v>40174.946999999993</v>
      </c>
      <c r="D99" s="116">
        <f>SUM(H34:J34)</f>
        <v>35146.664999999994</v>
      </c>
      <c r="E99" s="116">
        <f>SUM(K34:M34)</f>
        <v>62562.77399999999</v>
      </c>
      <c r="F99" s="116"/>
      <c r="G99" s="116"/>
      <c r="H99" s="116"/>
      <c r="I99" s="116"/>
      <c r="J99" s="116">
        <f t="shared" si="32"/>
        <v>558538.37199999986</v>
      </c>
      <c r="K99" s="116">
        <f t="shared" si="33"/>
        <v>0</v>
      </c>
      <c r="L99" s="116">
        <f t="shared" si="34"/>
        <v>1682615.9439999997</v>
      </c>
    </row>
    <row r="100" spans="1:12" x14ac:dyDescent="0.3">
      <c r="A100" s="76" t="s">
        <v>210</v>
      </c>
      <c r="B100" s="116">
        <f>SUM(B35:D35)</f>
        <v>484077.62780000002</v>
      </c>
      <c r="C100" s="116">
        <f>SUM(E35:G35)</f>
        <v>39288.350400000003</v>
      </c>
      <c r="D100" s="116">
        <f>SUM(H35:J35)</f>
        <v>35045.114000000001</v>
      </c>
      <c r="E100" s="116">
        <f>SUM(K35:M35)</f>
        <v>55989.445199999995</v>
      </c>
      <c r="F100" s="116"/>
      <c r="G100" s="116"/>
      <c r="H100" s="116"/>
      <c r="I100" s="116"/>
      <c r="J100" s="116">
        <f t="shared" si="32"/>
        <v>614400.53740000003</v>
      </c>
      <c r="K100" s="116">
        <f t="shared" si="33"/>
        <v>0</v>
      </c>
      <c r="L100" s="116">
        <f t="shared" si="34"/>
        <v>1936310.5112000001</v>
      </c>
    </row>
    <row r="101" spans="1:12" x14ac:dyDescent="0.3">
      <c r="A101" s="117" t="s">
        <v>273</v>
      </c>
      <c r="B101" s="115">
        <f>SUM(B99:B100)</f>
        <v>904731.61379999993</v>
      </c>
      <c r="C101" s="115">
        <f t="shared" ref="C101" si="35">SUM(C99:C100)</f>
        <v>79463.297399999996</v>
      </c>
      <c r="D101" s="115">
        <f t="shared" ref="D101" si="36">SUM(D99:D100)</f>
        <v>70191.778999999995</v>
      </c>
      <c r="E101" s="115">
        <f t="shared" ref="E101" si="37">SUM(E99:E100)</f>
        <v>118552.21919999999</v>
      </c>
      <c r="F101" s="115">
        <f t="shared" ref="F101" si="38">SUM(F99:F100)</f>
        <v>0</v>
      </c>
      <c r="G101" s="115">
        <f t="shared" ref="G101" si="39">SUM(G99:G100)</f>
        <v>0</v>
      </c>
      <c r="H101" s="115">
        <f t="shared" ref="H101" si="40">SUM(H99:H100)</f>
        <v>0</v>
      </c>
      <c r="I101" s="115">
        <f t="shared" ref="I101" si="41">SUM(I99:I100)</f>
        <v>0</v>
      </c>
      <c r="J101" s="119">
        <f t="shared" si="32"/>
        <v>1172938.9094</v>
      </c>
      <c r="K101" s="119">
        <f t="shared" si="33"/>
        <v>0</v>
      </c>
      <c r="L101" s="119">
        <f t="shared" si="34"/>
        <v>3618926.4551999997</v>
      </c>
    </row>
    <row r="102" spans="1:12" x14ac:dyDescent="0.3">
      <c r="A102" s="122" t="s">
        <v>217</v>
      </c>
      <c r="B102" s="123">
        <f>SUM(B91,B94,B97)</f>
        <v>6615156.6438999996</v>
      </c>
      <c r="C102" s="123">
        <f t="shared" ref="C102:I102" si="42">SUM(C91,C94,C97)</f>
        <v>6664648.4986000005</v>
      </c>
      <c r="D102" s="123">
        <f t="shared" si="42"/>
        <v>4512651.4481999995</v>
      </c>
      <c r="E102" s="123">
        <f t="shared" si="42"/>
        <v>4738569.7200000007</v>
      </c>
      <c r="F102" s="123">
        <f t="shared" si="42"/>
        <v>5460242.5316000003</v>
      </c>
      <c r="G102" s="123">
        <f t="shared" si="42"/>
        <v>5599687.4325000001</v>
      </c>
      <c r="H102" s="123">
        <f t="shared" si="42"/>
        <v>5599687.4325000001</v>
      </c>
      <c r="I102" s="123">
        <f t="shared" si="42"/>
        <v>4942316.6325000003</v>
      </c>
      <c r="J102" s="123">
        <f t="shared" si="32"/>
        <v>22531026.310699999</v>
      </c>
      <c r="K102" s="123">
        <f t="shared" si="33"/>
        <v>21601934.029100001</v>
      </c>
      <c r="L102" s="124">
        <f t="shared" si="34"/>
        <v>26460626.575599998</v>
      </c>
    </row>
    <row r="166" spans="1:18" x14ac:dyDescent="0.3">
      <c r="A166" s="167" t="s">
        <v>274</v>
      </c>
      <c r="B166" s="168"/>
      <c r="C166" s="168"/>
      <c r="D166" s="168"/>
    </row>
    <row r="167" spans="1:18" ht="15.6" x14ac:dyDescent="0.3">
      <c r="A167" s="168"/>
      <c r="B167" s="169" t="s">
        <v>275</v>
      </c>
      <c r="C167" s="170" t="s">
        <v>276</v>
      </c>
      <c r="D167" s="170" t="s">
        <v>277</v>
      </c>
      <c r="E167" s="171" t="s">
        <v>278</v>
      </c>
      <c r="F167" s="171" t="s">
        <v>279</v>
      </c>
      <c r="G167" s="149" t="s">
        <v>280</v>
      </c>
      <c r="H167" s="149" t="s">
        <v>281</v>
      </c>
      <c r="I167" s="149" t="s">
        <v>282</v>
      </c>
      <c r="J167" s="149" t="s">
        <v>283</v>
      </c>
      <c r="K167" s="149" t="s">
        <v>284</v>
      </c>
      <c r="L167" s="149" t="s">
        <v>285</v>
      </c>
      <c r="M167" s="149" t="s">
        <v>286</v>
      </c>
      <c r="N167" s="149" t="s">
        <v>287</v>
      </c>
      <c r="O167" s="149" t="s">
        <v>288</v>
      </c>
      <c r="P167" s="149" t="s">
        <v>289</v>
      </c>
      <c r="Q167" s="149" t="s">
        <v>290</v>
      </c>
      <c r="R167" s="149" t="s">
        <v>291</v>
      </c>
    </row>
    <row r="168" spans="1:18" x14ac:dyDescent="0.3">
      <c r="B168" s="168" t="s">
        <v>292</v>
      </c>
      <c r="C168" s="172">
        <v>0.10786227986438497</v>
      </c>
      <c r="D168" s="172">
        <v>0.10562987718865868</v>
      </c>
      <c r="E168" s="172">
        <v>0.10040622388611127</v>
      </c>
      <c r="F168" s="172">
        <v>9.9830010926222637E-2</v>
      </c>
      <c r="G168" s="172">
        <v>0.10303412851675754</v>
      </c>
      <c r="H168" s="172">
        <v>9.8852181708297779E-2</v>
      </c>
      <c r="I168" s="172">
        <v>9.3079847745411518E-2</v>
      </c>
      <c r="J168" s="172">
        <v>9.5061915515377807E-2</v>
      </c>
      <c r="K168" s="172">
        <v>8.5983009127027721E-2</v>
      </c>
      <c r="L168" s="172">
        <v>8.5889878627025226E-2</v>
      </c>
      <c r="M168" s="172">
        <v>7.4869326110074186E-2</v>
      </c>
      <c r="N168" s="172">
        <v>6.4025167592157095E-2</v>
      </c>
      <c r="O168" s="172">
        <v>5.6363234210861923E-2</v>
      </c>
      <c r="P168" s="172">
        <v>4.9749095643711501E-2</v>
      </c>
      <c r="Q168" s="172">
        <v>1.6523365908119876E-2</v>
      </c>
      <c r="R168" s="172">
        <v>4.0032153809648899E-3</v>
      </c>
    </row>
    <row r="169" spans="1:18" x14ac:dyDescent="0.3">
      <c r="B169" s="168" t="s">
        <v>293</v>
      </c>
      <c r="C169" s="172">
        <v>2.1997556071573308E-2</v>
      </c>
      <c r="D169" s="172">
        <v>1.9879376709690571E-2</v>
      </c>
      <c r="E169" s="172">
        <v>1.7960374050499186E-2</v>
      </c>
      <c r="F169" s="172">
        <v>1.7842124948479574E-2</v>
      </c>
      <c r="G169" s="172">
        <v>1.6315210419717036E-2</v>
      </c>
      <c r="H169" s="172">
        <v>1.2986289828461272E-2</v>
      </c>
      <c r="I169" s="172">
        <v>7.2831805585823334E-3</v>
      </c>
      <c r="J169" s="172">
        <v>4.8488237485633931E-3</v>
      </c>
      <c r="K169" s="172">
        <v>3.5297875858589928E-3</v>
      </c>
      <c r="L169" s="172">
        <v>2.9773396092078949E-3</v>
      </c>
      <c r="M169" s="172">
        <v>2.2223291465273028E-3</v>
      </c>
      <c r="N169" s="172">
        <v>3.0485439162019891E-4</v>
      </c>
      <c r="O169" s="172">
        <v>7.4712829862348746E-5</v>
      </c>
      <c r="P169" s="172">
        <v>3.8575322713025535E-5</v>
      </c>
      <c r="Q169" s="172">
        <v>5.0524071249269078E-5</v>
      </c>
      <c r="R169" s="172">
        <v>4.0355178493025464E-5</v>
      </c>
    </row>
    <row r="170" spans="1:18" x14ac:dyDescent="0.3">
      <c r="B170" s="170" t="s">
        <v>294</v>
      </c>
      <c r="C170" s="172">
        <v>1.6472776072827558E-2</v>
      </c>
      <c r="D170" s="172">
        <v>1.6413958875966656E-2</v>
      </c>
      <c r="E170" s="172">
        <v>1.5850847743837566E-2</v>
      </c>
      <c r="F170" s="172">
        <v>1.577539619200943E-2</v>
      </c>
      <c r="G170" s="172">
        <v>1.6048548321911927E-2</v>
      </c>
      <c r="H170" s="172">
        <v>1.5634227069994417E-2</v>
      </c>
      <c r="I170" s="172">
        <v>1.4746739880390859E-2</v>
      </c>
      <c r="J170" s="172">
        <v>1.5183332218649509E-2</v>
      </c>
      <c r="K170" s="172">
        <v>1.3618849755490596E-2</v>
      </c>
      <c r="L170" s="172">
        <v>1.3496204645882318E-2</v>
      </c>
      <c r="M170" s="172">
        <v>1.2253938904080755E-2</v>
      </c>
      <c r="N170" s="172">
        <v>1.1023547130076729E-2</v>
      </c>
      <c r="O170" s="172">
        <v>9.5742270283295221E-3</v>
      </c>
      <c r="P170" s="172">
        <v>8.5179037976580319E-3</v>
      </c>
      <c r="Q170" s="172">
        <v>2.6402379045146027E-3</v>
      </c>
      <c r="R170" s="172">
        <v>5.2722057743558005E-4</v>
      </c>
    </row>
    <row r="171" spans="1:18" x14ac:dyDescent="0.3">
      <c r="B171" s="168" t="s">
        <v>295</v>
      </c>
      <c r="C171" s="172">
        <v>9.8219706724420233E-3</v>
      </c>
      <c r="D171" s="172">
        <v>9.1750140757033468E-3</v>
      </c>
      <c r="E171" s="172">
        <v>8.6859826081572694E-3</v>
      </c>
      <c r="F171" s="172">
        <v>8.7752910000816284E-3</v>
      </c>
      <c r="G171" s="172">
        <v>8.1722812469760975E-3</v>
      </c>
      <c r="H171" s="172">
        <v>6.9853895095132387E-3</v>
      </c>
      <c r="I171" s="172">
        <v>4.5690431700900211E-3</v>
      </c>
      <c r="J171" s="172">
        <v>3.2176569978392532E-3</v>
      </c>
      <c r="K171" s="172">
        <v>2.4404517447816094E-3</v>
      </c>
      <c r="L171" s="172">
        <v>2.0819530719471987E-3</v>
      </c>
      <c r="M171" s="172">
        <v>1.5698496432320693E-3</v>
      </c>
      <c r="N171" s="172">
        <v>2.210160310240324E-4</v>
      </c>
      <c r="O171" s="172">
        <v>3.9162195767069211E-5</v>
      </c>
      <c r="P171" s="172">
        <v>1.6472965284192094E-5</v>
      </c>
      <c r="Q171" s="172">
        <v>2.0445424810646128E-5</v>
      </c>
      <c r="R171" s="172">
        <v>1.4417415274859245E-5</v>
      </c>
    </row>
    <row r="172" spans="1:18" x14ac:dyDescent="0.3">
      <c r="B172" s="168" t="s">
        <v>296</v>
      </c>
      <c r="C172" s="172">
        <v>2.4623565234291266E-3</v>
      </c>
      <c r="D172" s="172">
        <v>2.2502185145007168E-3</v>
      </c>
      <c r="E172" s="172">
        <v>2.0782947468041498E-3</v>
      </c>
      <c r="F172" s="172">
        <v>1.9826435069094758E-3</v>
      </c>
      <c r="G172" s="172">
        <v>1.8259482655860187E-3</v>
      </c>
      <c r="H172" s="172">
        <v>1.5859136771135568E-3</v>
      </c>
      <c r="I172" s="172">
        <v>1.0723974103113434E-3</v>
      </c>
      <c r="J172" s="172">
        <v>8.1783950532970679E-4</v>
      </c>
      <c r="K172" s="172">
        <v>6.1233310519787402E-4</v>
      </c>
      <c r="L172" s="172">
        <v>5.2597795333038638E-4</v>
      </c>
      <c r="M172" s="172">
        <v>3.967243793395539E-4</v>
      </c>
      <c r="N172" s="172">
        <v>5.4028525788680849E-5</v>
      </c>
      <c r="O172" s="172">
        <v>9.6255253980080354E-6</v>
      </c>
      <c r="P172" s="172">
        <v>1.5557748293966924E-5</v>
      </c>
      <c r="Q172" s="172">
        <v>2.91285028663175E-7</v>
      </c>
      <c r="R172" s="172">
        <v>3.0193272219804613E-7</v>
      </c>
    </row>
    <row r="173" spans="1:18" x14ac:dyDescent="0.3">
      <c r="B173" s="170" t="s">
        <v>297</v>
      </c>
      <c r="C173" s="172">
        <v>5.3324882193240782E-2</v>
      </c>
      <c r="D173" s="172">
        <v>5.394741766762589E-2</v>
      </c>
      <c r="E173" s="172">
        <v>5.325186926198424E-2</v>
      </c>
      <c r="F173" s="172">
        <v>5.5869495306632148E-2</v>
      </c>
      <c r="G173" s="172">
        <v>5.8936307077697592E-2</v>
      </c>
      <c r="H173" s="172">
        <v>6.1439187729650679E-2</v>
      </c>
      <c r="I173" s="172">
        <v>6.2122355987458168E-2</v>
      </c>
      <c r="J173" s="172">
        <v>6.719477630141614E-2</v>
      </c>
      <c r="K173" s="172">
        <v>6.6509396294999218E-2</v>
      </c>
      <c r="L173" s="172">
        <v>7.2342333623728897E-2</v>
      </c>
      <c r="M173" s="172">
        <v>7.8387844537196466E-2</v>
      </c>
      <c r="N173" s="172">
        <v>8.5668314169718651E-2</v>
      </c>
      <c r="O173" s="172">
        <v>8.8125723673265544E-2</v>
      </c>
      <c r="P173" s="172">
        <v>8.7693489912990974E-2</v>
      </c>
      <c r="Q173" s="172">
        <v>8.7649560433180077E-2</v>
      </c>
      <c r="R173" s="172">
        <v>8.8510590365441386E-2</v>
      </c>
    </row>
    <row r="174" spans="1:18" x14ac:dyDescent="0.3">
      <c r="B174" s="173" t="s">
        <v>190</v>
      </c>
      <c r="C174" s="172">
        <v>5.3324882193240782E-2</v>
      </c>
      <c r="D174" s="172">
        <v>5.394741766762589E-2</v>
      </c>
      <c r="E174" s="172">
        <v>5.2946433748547038E-2</v>
      </c>
      <c r="F174" s="172">
        <v>5.3910199170770355E-2</v>
      </c>
      <c r="G174" s="172">
        <v>5.5125415441808934E-2</v>
      </c>
      <c r="H174" s="172">
        <v>5.5274309315234499E-2</v>
      </c>
      <c r="I174" s="172">
        <v>5.3166701095420758E-2</v>
      </c>
      <c r="J174" s="172">
        <v>5.7194793197451126E-2</v>
      </c>
      <c r="K174" s="172">
        <v>5.5899841235316793E-2</v>
      </c>
      <c r="L174" s="172">
        <v>5.999626110078022E-2</v>
      </c>
      <c r="M174" s="172">
        <v>6.2803327554178667E-2</v>
      </c>
      <c r="N174" s="172">
        <v>6.8020513543458297E-2</v>
      </c>
      <c r="O174" s="172">
        <v>6.9596749552031323E-2</v>
      </c>
      <c r="P174" s="172">
        <v>6.7954401958491908E-2</v>
      </c>
      <c r="Q174" s="172">
        <v>6.6694842898403869E-2</v>
      </c>
      <c r="R174" s="172">
        <v>6.6789595141969804E-2</v>
      </c>
    </row>
    <row r="175" spans="1:18" x14ac:dyDescent="0.3">
      <c r="B175" s="170" t="s">
        <v>298</v>
      </c>
      <c r="C175" s="172">
        <v>0</v>
      </c>
      <c r="D175" s="172">
        <v>0</v>
      </c>
      <c r="E175" s="172">
        <v>4.5815327015580722E-4</v>
      </c>
      <c r="F175" s="172">
        <v>1.9592961358617911E-3</v>
      </c>
      <c r="G175" s="172">
        <v>3.8108916358886549E-3</v>
      </c>
      <c r="H175" s="172">
        <v>6.164878414416178E-3</v>
      </c>
      <c r="I175" s="172">
        <v>8.9556548920374096E-3</v>
      </c>
      <c r="J175" s="172">
        <v>9.9999831039650228E-3</v>
      </c>
      <c r="K175" s="172">
        <v>1.0609555059682427E-2</v>
      </c>
      <c r="L175" s="172">
        <v>1.1731447761239485E-2</v>
      </c>
      <c r="M175" s="172">
        <v>1.3285301832019253E-2</v>
      </c>
      <c r="N175" s="172">
        <v>1.4148534694505272E-2</v>
      </c>
      <c r="O175" s="172">
        <v>1.4059848497246763E-2</v>
      </c>
      <c r="P175" s="172">
        <v>1.4573693099774424E-2</v>
      </c>
      <c r="Q175" s="172">
        <v>1.4750552070933879E-2</v>
      </c>
      <c r="R175" s="172">
        <v>1.4033950207421047E-2</v>
      </c>
    </row>
    <row r="176" spans="1:18" x14ac:dyDescent="0.3">
      <c r="B176" s="170" t="s">
        <v>299</v>
      </c>
      <c r="C176" s="172">
        <v>0</v>
      </c>
      <c r="D176" s="172">
        <v>0</v>
      </c>
      <c r="E176" s="172">
        <v>0</v>
      </c>
      <c r="F176" s="172">
        <v>0</v>
      </c>
      <c r="G176" s="172">
        <v>0</v>
      </c>
      <c r="H176" s="172">
        <v>0</v>
      </c>
      <c r="I176" s="172">
        <v>0</v>
      </c>
      <c r="J176" s="172">
        <v>0</v>
      </c>
      <c r="K176" s="172">
        <v>0</v>
      </c>
      <c r="L176" s="172">
        <v>6.1462476170919727E-4</v>
      </c>
      <c r="M176" s="172">
        <v>2.2992151509985438E-3</v>
      </c>
      <c r="N176" s="172">
        <v>3.4992659317550773E-3</v>
      </c>
      <c r="O176" s="172">
        <v>4.4691256239874503E-3</v>
      </c>
      <c r="P176" s="172">
        <v>5.1653948547246463E-3</v>
      </c>
      <c r="Q176" s="172">
        <v>6.2041654638423432E-3</v>
      </c>
      <c r="R176" s="172">
        <v>7.6870450160505298E-3</v>
      </c>
    </row>
    <row r="177" spans="2:18" x14ac:dyDescent="0.3">
      <c r="B177" s="170" t="s">
        <v>300</v>
      </c>
      <c r="C177" s="172">
        <v>2.2137434496478991E-2</v>
      </c>
      <c r="D177" s="172">
        <v>2.2128245090516974E-2</v>
      </c>
      <c r="E177" s="172">
        <v>2.0650661281943442E-2</v>
      </c>
      <c r="F177" s="172">
        <v>2.0000335480742391E-2</v>
      </c>
      <c r="G177" s="172">
        <v>1.8861873186525917E-2</v>
      </c>
      <c r="H177" s="172">
        <v>1.7304554974201237E-2</v>
      </c>
      <c r="I177" s="172">
        <v>1.5009849676461675E-2</v>
      </c>
      <c r="J177" s="172">
        <v>1.4468116893163371E-2</v>
      </c>
      <c r="K177" s="172">
        <v>1.3042400342994911E-2</v>
      </c>
      <c r="L177" s="172">
        <v>1.3183074881696928E-2</v>
      </c>
      <c r="M177" s="172">
        <v>1.2757667987245895E-2</v>
      </c>
      <c r="N177" s="172">
        <v>1.2701304545883202E-2</v>
      </c>
      <c r="O177" s="172">
        <v>1.1976000567180074E-2</v>
      </c>
      <c r="P177" s="172">
        <v>1.0687364487161795E-2</v>
      </c>
      <c r="Q177" s="172">
        <v>9.4251544511653757E-3</v>
      </c>
      <c r="R177" s="172">
        <v>8.330752505662415E-3</v>
      </c>
    </row>
    <row r="178" spans="2:18" x14ac:dyDescent="0.3">
      <c r="B178" s="168" t="s">
        <v>301</v>
      </c>
      <c r="C178" s="172">
        <v>1.4908609715371336E-3</v>
      </c>
      <c r="D178" s="172">
        <v>1.4182618104924194E-3</v>
      </c>
      <c r="E178" s="172">
        <v>1.3582871063199553E-3</v>
      </c>
      <c r="F178" s="172">
        <v>1.2987830864588125E-3</v>
      </c>
      <c r="G178" s="172">
        <v>1.3056906249100189E-3</v>
      </c>
      <c r="H178" s="172">
        <v>1.1956794785215909E-3</v>
      </c>
      <c r="I178" s="172">
        <v>1.0695789596980735E-3</v>
      </c>
      <c r="J178" s="172">
        <v>1.0271761576804322E-3</v>
      </c>
      <c r="K178" s="172">
        <v>9.4222020106888747E-4</v>
      </c>
      <c r="L178" s="172">
        <v>9.1228444310122029E-4</v>
      </c>
      <c r="M178" s="172">
        <v>8.1590213830966881E-4</v>
      </c>
      <c r="N178" s="172">
        <v>7.8439582833043063E-4</v>
      </c>
      <c r="O178" s="172">
        <v>6.8825791825686536E-4</v>
      </c>
      <c r="P178" s="172">
        <v>6.1656367544423633E-4</v>
      </c>
      <c r="Q178" s="172">
        <v>5.5090864343386133E-4</v>
      </c>
      <c r="R178" s="172">
        <v>4.7143980808284731E-4</v>
      </c>
    </row>
    <row r="179" spans="2:18" x14ac:dyDescent="0.3">
      <c r="B179" s="168" t="s">
        <v>302</v>
      </c>
      <c r="C179" s="172">
        <v>0.45154944174061451</v>
      </c>
      <c r="D179" s="172">
        <v>0.45379580466219238</v>
      </c>
      <c r="E179" s="172">
        <v>0.47844844259914315</v>
      </c>
      <c r="F179" s="172">
        <v>0.47460474109607348</v>
      </c>
      <c r="G179" s="172">
        <v>0.47011083766209877</v>
      </c>
      <c r="H179" s="172">
        <v>0.47130045630440726</v>
      </c>
      <c r="I179" s="172">
        <v>0.50441010270564479</v>
      </c>
      <c r="J179" s="172">
        <v>0.49018941192749743</v>
      </c>
      <c r="K179" s="172">
        <v>0.5182690809991225</v>
      </c>
      <c r="L179" s="172">
        <v>0.49720954500512238</v>
      </c>
      <c r="M179" s="172">
        <v>0.49957192181873511</v>
      </c>
      <c r="N179" s="172">
        <v>0.49802828373064484</v>
      </c>
      <c r="O179" s="172">
        <v>0.50051670985718588</v>
      </c>
      <c r="P179" s="172">
        <v>0.50489444307103304</v>
      </c>
      <c r="Q179" s="172">
        <v>0.49903403849189926</v>
      </c>
      <c r="R179" s="172">
        <v>0.51597823733463233</v>
      </c>
    </row>
    <row r="180" spans="2:18" x14ac:dyDescent="0.3">
      <c r="B180" s="168" t="s">
        <v>303</v>
      </c>
      <c r="C180" s="172">
        <v>0.27366549948659685</v>
      </c>
      <c r="D180" s="172">
        <v>0.27556657006272683</v>
      </c>
      <c r="E180" s="172">
        <v>0.26240086099476845</v>
      </c>
      <c r="F180" s="172">
        <v>0.26251689074514556</v>
      </c>
      <c r="G180" s="172">
        <v>0.2633446806212118</v>
      </c>
      <c r="H180" s="172">
        <v>0.26570828967034843</v>
      </c>
      <c r="I180" s="172">
        <v>0.24846823129539733</v>
      </c>
      <c r="J180" s="172">
        <v>0.25571982683141659</v>
      </c>
      <c r="K180" s="172">
        <v>0.2406876780075998</v>
      </c>
      <c r="L180" s="172">
        <v>0.25177649735976348</v>
      </c>
      <c r="M180" s="172">
        <v>0.25335293290333416</v>
      </c>
      <c r="N180" s="172">
        <v>0.2584861376967873</v>
      </c>
      <c r="O180" s="172">
        <v>0.25928363225849843</v>
      </c>
      <c r="P180" s="172">
        <v>0.26112580287514447</v>
      </c>
      <c r="Q180" s="172">
        <v>0.25649049417512076</v>
      </c>
      <c r="R180" s="172">
        <v>0.25343256654452362</v>
      </c>
    </row>
    <row r="181" spans="2:18" x14ac:dyDescent="0.3">
      <c r="B181" s="174" t="s">
        <v>192</v>
      </c>
      <c r="C181" s="172">
        <v>1.9745325232948058E-2</v>
      </c>
      <c r="D181" s="172">
        <v>2.0505796031032471E-2</v>
      </c>
      <c r="E181" s="172">
        <v>2.0729406692017113E-2</v>
      </c>
      <c r="F181" s="172">
        <v>2.1778553189890148E-2</v>
      </c>
      <c r="G181" s="172">
        <v>2.2497989666822399E-2</v>
      </c>
      <c r="H181" s="172">
        <v>2.3014527968023456E-2</v>
      </c>
      <c r="I181" s="172">
        <v>2.2704165975828656E-2</v>
      </c>
      <c r="J181" s="172">
        <v>2.4554678936396197E-2</v>
      </c>
      <c r="K181" s="172">
        <v>2.4208006076718313E-2</v>
      </c>
      <c r="L181" s="172">
        <v>2.6120561416847099E-2</v>
      </c>
      <c r="M181" s="172">
        <v>2.7471935949595877E-2</v>
      </c>
      <c r="N181" s="172">
        <v>2.9786407396276419E-2</v>
      </c>
      <c r="O181" s="172">
        <v>2.9869455507844356E-2</v>
      </c>
      <c r="P181" s="172">
        <v>2.8284231273475954E-2</v>
      </c>
      <c r="Q181" s="172">
        <v>2.7337041822250843E-2</v>
      </c>
      <c r="R181" s="172">
        <v>2.6846253807000498E-2</v>
      </c>
    </row>
    <row r="182" spans="2:18" x14ac:dyDescent="0.3">
      <c r="B182" s="170" t="s">
        <v>304</v>
      </c>
      <c r="C182" s="172">
        <v>0</v>
      </c>
      <c r="D182" s="172">
        <v>0</v>
      </c>
      <c r="E182" s="172">
        <v>0</v>
      </c>
      <c r="F182" s="172">
        <v>0</v>
      </c>
      <c r="G182" s="172">
        <v>0</v>
      </c>
      <c r="H182" s="172">
        <v>0</v>
      </c>
      <c r="I182" s="172">
        <v>0</v>
      </c>
      <c r="J182" s="172">
        <v>5.0734369340205523E-4</v>
      </c>
      <c r="K182" s="172">
        <v>2.8919364605608177E-3</v>
      </c>
      <c r="L182" s="172">
        <v>3.7081808517303097E-3</v>
      </c>
      <c r="M182" s="172">
        <v>5.052808925785756E-3</v>
      </c>
      <c r="N182" s="172">
        <v>6.3031604566714527E-3</v>
      </c>
      <c r="O182" s="172">
        <v>6.8710683851279609E-3</v>
      </c>
      <c r="P182" s="172">
        <v>7.2204381219537093E-3</v>
      </c>
      <c r="Q182" s="172">
        <v>7.6350438411282766E-3</v>
      </c>
      <c r="R182" s="172">
        <v>7.2919505833539608E-3</v>
      </c>
    </row>
    <row r="183" spans="2:18" x14ac:dyDescent="0.3">
      <c r="B183" s="174" t="s">
        <v>305</v>
      </c>
      <c r="C183" s="172">
        <v>7.3070207426188846E-2</v>
      </c>
      <c r="D183" s="172">
        <v>7.4453213698658358E-2</v>
      </c>
      <c r="E183" s="172">
        <v>7.3675840440564147E-2</v>
      </c>
      <c r="F183" s="172">
        <v>7.5688752360660513E-2</v>
      </c>
      <c r="G183" s="172">
        <v>7.7623405108631346E-2</v>
      </c>
      <c r="H183" s="172">
        <v>7.8288837283257959E-2</v>
      </c>
      <c r="I183" s="172">
        <v>7.5870867071249404E-2</v>
      </c>
      <c r="J183" s="172">
        <v>8.1749472133847326E-2</v>
      </c>
      <c r="K183" s="172">
        <v>8.0107847312035088E-2</v>
      </c>
      <c r="L183" s="172">
        <v>8.6116822517627312E-2</v>
      </c>
      <c r="M183" s="172">
        <v>9.0276914663301303E-2</v>
      </c>
      <c r="N183" s="172">
        <v>9.7937666073473609E-2</v>
      </c>
      <c r="O183" s="172">
        <v>0.10034211228597471</v>
      </c>
      <c r="P183" s="172">
        <v>9.8401659416589016E-2</v>
      </c>
      <c r="Q183" s="172">
        <v>9.7008463092091698E-2</v>
      </c>
      <c r="R183" s="172">
        <v>9.7584118710578829E-2</v>
      </c>
    </row>
    <row r="184" spans="2:18" x14ac:dyDescent="0.3">
      <c r="B184" s="175" t="s">
        <v>306</v>
      </c>
      <c r="C184" s="172">
        <v>0</v>
      </c>
      <c r="D184" s="172">
        <v>0</v>
      </c>
      <c r="E184" s="172">
        <v>0</v>
      </c>
      <c r="F184" s="172">
        <v>0</v>
      </c>
      <c r="G184" s="172">
        <v>4.2971924972151724E-4</v>
      </c>
      <c r="H184" s="172">
        <v>2.704663007207586E-3</v>
      </c>
      <c r="I184" s="172">
        <v>3.5335075205980061E-3</v>
      </c>
      <c r="J184" s="172">
        <v>3.8236793383035917E-3</v>
      </c>
      <c r="K184" s="172">
        <v>3.9611068515831788E-3</v>
      </c>
      <c r="L184" s="172">
        <v>4.6206923780214024E-3</v>
      </c>
      <c r="M184" s="172">
        <v>4.8909193704968013E-3</v>
      </c>
      <c r="N184" s="172">
        <v>5.2255687799289937E-3</v>
      </c>
      <c r="O184" s="172">
        <v>5.6201540985340069E-3</v>
      </c>
      <c r="P184" s="172">
        <v>6.1090063035067433E-3</v>
      </c>
      <c r="Q184" s="172">
        <v>6.2937359400791213E-3</v>
      </c>
      <c r="R184" s="172">
        <v>6.5370417127883079E-3</v>
      </c>
    </row>
    <row r="185" spans="2:18" x14ac:dyDescent="0.3">
      <c r="B185" s="175" t="s">
        <v>307</v>
      </c>
      <c r="C185" s="172">
        <v>0</v>
      </c>
      <c r="D185" s="172">
        <v>0</v>
      </c>
      <c r="E185" s="172">
        <v>0</v>
      </c>
      <c r="F185" s="172">
        <v>0</v>
      </c>
      <c r="G185" s="172">
        <v>0</v>
      </c>
      <c r="H185" s="172">
        <v>2.953269045873428E-3</v>
      </c>
      <c r="I185" s="172">
        <v>5.9258084304120761E-3</v>
      </c>
      <c r="J185" s="172">
        <v>6.9015753863987429E-3</v>
      </c>
      <c r="K185" s="172">
        <v>7.4015720510310469E-3</v>
      </c>
      <c r="L185" s="172">
        <v>8.9932324695633972E-3</v>
      </c>
      <c r="M185" s="172">
        <v>1.0154752790317004E-2</v>
      </c>
      <c r="N185" s="172">
        <v>1.0647660918103097E-2</v>
      </c>
      <c r="O185" s="172">
        <v>1.1715476665315201E-2</v>
      </c>
      <c r="P185" s="172">
        <v>1.2677055077658395E-2</v>
      </c>
      <c r="Q185" s="172">
        <v>1.3361993207288378E-2</v>
      </c>
      <c r="R185" s="172">
        <v>1.4162672487741329E-2</v>
      </c>
    </row>
    <row r="186" spans="2:18" x14ac:dyDescent="0.3">
      <c r="B186" s="168" t="s">
        <v>308</v>
      </c>
      <c r="C186" s="172">
        <v>0</v>
      </c>
      <c r="D186" s="172">
        <v>0</v>
      </c>
      <c r="E186" s="172">
        <v>0</v>
      </c>
      <c r="F186" s="172">
        <v>0</v>
      </c>
      <c r="G186" s="172">
        <v>4.2971924972151724E-4</v>
      </c>
      <c r="H186" s="172">
        <v>5.6579320530810136E-3</v>
      </c>
      <c r="I186" s="172">
        <v>9.4593159510100808E-3</v>
      </c>
      <c r="J186" s="172">
        <v>1.0725254724702335E-2</v>
      </c>
      <c r="K186" s="172">
        <v>1.1362678902614227E-2</v>
      </c>
      <c r="L186" s="172">
        <v>1.36139248475848E-2</v>
      </c>
      <c r="M186" s="172">
        <v>1.5045672160813804E-2</v>
      </c>
      <c r="N186" s="172">
        <v>1.587322969803209E-2</v>
      </c>
      <c r="O186" s="172">
        <v>1.7335630763849211E-2</v>
      </c>
      <c r="P186" s="172">
        <v>1.8786061381165137E-2</v>
      </c>
      <c r="Q186" s="172">
        <v>1.96557291473675E-2</v>
      </c>
      <c r="R186" s="172">
        <v>2.0699714200529636E-2</v>
      </c>
    </row>
    <row r="187" spans="2:18" x14ac:dyDescent="0.3">
      <c r="B187" s="174" t="s">
        <v>309</v>
      </c>
      <c r="C187" s="172">
        <v>0.12582591690874964</v>
      </c>
      <c r="D187" s="172">
        <v>0.12346209787511776</v>
      </c>
      <c r="E187" s="172">
        <v>0.11761535873626881</v>
      </c>
      <c r="F187" s="172">
        <v>0.11690419020469089</v>
      </c>
      <c r="G187" s="172">
        <v>0.12038836746357949</v>
      </c>
      <c r="H187" s="172">
        <v>0.11568592416219688</v>
      </c>
      <c r="I187" s="172">
        <v>0.10933958009527329</v>
      </c>
      <c r="J187" s="172">
        <v>0.1120769801484942</v>
      </c>
      <c r="K187" s="172">
        <v>0.1014539954162794</v>
      </c>
      <c r="L187" s="172">
        <v>0.10118891409100157</v>
      </c>
      <c r="M187" s="172">
        <v>8.8797943378097169E-2</v>
      </c>
      <c r="N187" s="172">
        <v>7.6723187266201268E-2</v>
      </c>
      <c r="O187" s="172">
        <v>6.7398894924094052E-2</v>
      </c>
      <c r="P187" s="172">
        <v>5.957766528750677E-2</v>
      </c>
      <c r="Q187" s="172">
        <v>7.040132388857126E-2</v>
      </c>
      <c r="R187" s="172">
        <v>5.5057859925884661E-2</v>
      </c>
    </row>
    <row r="188" spans="2:18" x14ac:dyDescent="0.3">
      <c r="B188" s="174" t="s">
        <v>310</v>
      </c>
      <c r="C188" s="172">
        <v>7.3070207426188846E-2</v>
      </c>
      <c r="D188" s="172">
        <v>7.4453213698658358E-2</v>
      </c>
      <c r="E188" s="172">
        <v>7.3981275954001349E-2</v>
      </c>
      <c r="F188" s="172">
        <v>7.7648048496522293E-2</v>
      </c>
      <c r="G188" s="172">
        <v>8.1434296744519991E-2</v>
      </c>
      <c r="H188" s="172">
        <v>8.4453715697674125E-2</v>
      </c>
      <c r="I188" s="172">
        <v>8.4826521963286813E-2</v>
      </c>
      <c r="J188" s="172">
        <v>9.2087684366747039E-2</v>
      </c>
      <c r="K188" s="172">
        <v>9.3609338832278344E-2</v>
      </c>
      <c r="L188" s="172">
        <v>0.10217107589230633</v>
      </c>
      <c r="M188" s="172">
        <v>0.11091424057210487</v>
      </c>
      <c r="N188" s="172">
        <v>0.12188862715640542</v>
      </c>
      <c r="O188" s="172">
        <v>0.12587006845964552</v>
      </c>
      <c r="P188" s="172">
        <v>0.1259208151323131</v>
      </c>
      <c r="Q188" s="172">
        <v>0.12641034604884815</v>
      </c>
      <c r="R188" s="172">
        <v>0.1276793326624828</v>
      </c>
    </row>
    <row r="189" spans="2:18" x14ac:dyDescent="0.3">
      <c r="B189" s="174" t="s">
        <v>311</v>
      </c>
      <c r="C189" s="172">
        <v>0.16010780017619411</v>
      </c>
      <c r="D189" s="172">
        <v>0.1547667071750124</v>
      </c>
      <c r="E189" s="172">
        <v>0.1463400101417294</v>
      </c>
      <c r="F189" s="172">
        <v>0.14550424966016159</v>
      </c>
      <c r="G189" s="172">
        <v>0.14670180739585867</v>
      </c>
      <c r="H189" s="172">
        <v>0.13724351717728497</v>
      </c>
      <c r="I189" s="172">
        <v>0.12226420123425696</v>
      </c>
      <c r="J189" s="172">
        <v>0.12096130040022655</v>
      </c>
      <c r="K189" s="172">
        <v>0.10803656785211786</v>
      </c>
      <c r="L189" s="172">
        <v>0.10677418472548705</v>
      </c>
      <c r="M189" s="172">
        <v>9.298684654719612E-2</v>
      </c>
      <c r="N189" s="172">
        <v>7.7303086214634165E-2</v>
      </c>
      <c r="O189" s="172">
        <v>6.7522395475121469E-2</v>
      </c>
      <c r="P189" s="172">
        <v>5.9648271323797963E-2</v>
      </c>
      <c r="Q189" s="172">
        <v>7.0472584669659846E-2</v>
      </c>
      <c r="R189" s="172">
        <v>5.5112934452374751E-2</v>
      </c>
    </row>
    <row r="190" spans="2:18" x14ac:dyDescent="0.3">
      <c r="B190" s="174" t="s">
        <v>312</v>
      </c>
      <c r="C190" s="172">
        <v>0.31400494187682232</v>
      </c>
      <c r="D190" s="172">
        <v>0.31468004691083989</v>
      </c>
      <c r="E190" s="172">
        <v>0.29961249014301133</v>
      </c>
      <c r="F190" s="172">
        <v>0.30380640383679614</v>
      </c>
      <c r="G190" s="172">
        <v>0.29959838063946836</v>
      </c>
      <c r="H190" s="172">
        <v>0.30435426223902845</v>
      </c>
      <c r="I190" s="172">
        <v>0.28175471095751631</v>
      </c>
      <c r="J190" s="172">
        <v>0.28898624173049653</v>
      </c>
      <c r="K190" s="172">
        <v>0.27057202148514931</v>
      </c>
      <c r="L190" s="172">
        <v>0.28220489526318548</v>
      </c>
      <c r="M190" s="172">
        <v>0.28326676473704671</v>
      </c>
      <c r="N190" s="172">
        <v>0.2879827353180075</v>
      </c>
      <c r="O190" s="172">
        <v>0.28800901437818288</v>
      </c>
      <c r="P190" s="172">
        <v>0.28880428010755388</v>
      </c>
      <c r="Q190" s="172">
        <v>0.28294386385133391</v>
      </c>
      <c r="R190" s="172">
        <v>0.27913167148233969</v>
      </c>
    </row>
    <row r="191" spans="2:18" x14ac:dyDescent="0.3">
      <c r="B191" s="174" t="s">
        <v>197</v>
      </c>
      <c r="C191" s="172">
        <v>0</v>
      </c>
      <c r="D191" s="172">
        <v>0</v>
      </c>
      <c r="E191" s="172">
        <v>0</v>
      </c>
      <c r="F191" s="172">
        <v>0</v>
      </c>
      <c r="G191" s="172">
        <v>0</v>
      </c>
      <c r="H191" s="172">
        <v>0</v>
      </c>
      <c r="I191" s="172">
        <v>0</v>
      </c>
      <c r="J191" s="172">
        <v>0</v>
      </c>
      <c r="K191" s="172">
        <v>0</v>
      </c>
      <c r="L191" s="172">
        <v>0</v>
      </c>
      <c r="M191" s="172">
        <v>1.6511595267776799E-6</v>
      </c>
      <c r="N191" s="172">
        <v>1.3074513373889719E-4</v>
      </c>
      <c r="O191" s="172">
        <v>1.4546635262323559E-4</v>
      </c>
      <c r="P191" s="172">
        <v>1.2715693615749168E-4</v>
      </c>
      <c r="Q191" s="172">
        <v>1.2883968014883952E-4</v>
      </c>
      <c r="R191" s="172">
        <v>1.1739046187216589E-4</v>
      </c>
    </row>
    <row r="192" spans="2:18" x14ac:dyDescent="0.3">
      <c r="B192" s="174" t="s">
        <v>195</v>
      </c>
      <c r="C192" s="172">
        <v>0</v>
      </c>
      <c r="D192" s="172">
        <v>0</v>
      </c>
      <c r="E192" s="172">
        <v>0</v>
      </c>
      <c r="F192" s="172">
        <v>0</v>
      </c>
      <c r="G192" s="172">
        <v>0</v>
      </c>
      <c r="H192" s="172">
        <v>0</v>
      </c>
      <c r="I192" s="172">
        <v>0</v>
      </c>
      <c r="J192" s="172">
        <v>0</v>
      </c>
      <c r="K192" s="172">
        <v>0</v>
      </c>
      <c r="L192" s="172">
        <v>0</v>
      </c>
      <c r="M192" s="172">
        <v>0</v>
      </c>
      <c r="N192" s="172">
        <v>0</v>
      </c>
      <c r="O192" s="172">
        <v>7.3044087347579447E-4</v>
      </c>
      <c r="P192" s="172">
        <v>2.0358692484636729E-3</v>
      </c>
      <c r="Q192" s="172">
        <v>2.8477386912881559E-3</v>
      </c>
      <c r="R192" s="172">
        <v>3.8308792997363574E-3</v>
      </c>
    </row>
    <row r="193" spans="2:18" x14ac:dyDescent="0.3">
      <c r="B193" s="176" t="s">
        <v>313</v>
      </c>
      <c r="C193" s="172">
        <v>0</v>
      </c>
      <c r="D193" s="172">
        <v>0</v>
      </c>
      <c r="E193" s="172">
        <v>0</v>
      </c>
      <c r="F193" s="172">
        <v>0</v>
      </c>
      <c r="G193" s="172">
        <v>0</v>
      </c>
      <c r="H193" s="172">
        <v>0</v>
      </c>
      <c r="I193" s="172">
        <v>0</v>
      </c>
      <c r="J193" s="172">
        <v>0</v>
      </c>
      <c r="K193" s="172">
        <v>0</v>
      </c>
      <c r="L193" s="172">
        <v>0</v>
      </c>
      <c r="M193" s="172">
        <v>0</v>
      </c>
      <c r="N193" s="172">
        <v>0</v>
      </c>
      <c r="O193" s="172">
        <v>1.2791366730864821E-4</v>
      </c>
      <c r="P193" s="172">
        <v>5.5962963927127282E-4</v>
      </c>
      <c r="Q193" s="172">
        <v>8.1212158085193162E-4</v>
      </c>
      <c r="R193" s="172">
        <v>1.0822681450784347E-3</v>
      </c>
    </row>
    <row r="194" spans="2:18" x14ac:dyDescent="0.3">
      <c r="B194" s="177" t="s">
        <v>314</v>
      </c>
      <c r="C194" s="172">
        <v>0</v>
      </c>
      <c r="D194" s="172">
        <v>0</v>
      </c>
      <c r="E194" s="172">
        <v>0</v>
      </c>
      <c r="F194" s="172">
        <v>0</v>
      </c>
      <c r="G194" s="172">
        <v>0</v>
      </c>
      <c r="H194" s="172">
        <v>0</v>
      </c>
      <c r="I194" s="172">
        <v>0</v>
      </c>
      <c r="J194" s="172">
        <v>0</v>
      </c>
      <c r="K194" s="172">
        <v>0</v>
      </c>
      <c r="L194" s="172">
        <v>0</v>
      </c>
      <c r="M194" s="172">
        <v>0</v>
      </c>
      <c r="N194" s="172">
        <v>0</v>
      </c>
      <c r="O194" s="172">
        <v>2.1536237750159602E-3</v>
      </c>
      <c r="P194" s="172">
        <v>4.0117185739432844E-3</v>
      </c>
      <c r="Q194" s="172">
        <v>4.0365930102988406E-3</v>
      </c>
      <c r="R194" s="172">
        <v>4.5480001034956079E-3</v>
      </c>
    </row>
    <row r="195" spans="2:18" x14ac:dyDescent="0.3">
      <c r="B195" s="174" t="s">
        <v>315</v>
      </c>
      <c r="C195" s="172">
        <v>1.9745325232948058E-2</v>
      </c>
      <c r="D195" s="172">
        <v>2.0505796031032471E-2</v>
      </c>
      <c r="E195" s="172">
        <v>2.0729406692017113E-2</v>
      </c>
      <c r="F195" s="172">
        <v>2.1778553189890148E-2</v>
      </c>
      <c r="G195" s="172">
        <v>2.2497989666822399E-2</v>
      </c>
      <c r="H195" s="172">
        <v>2.3014527968023456E-2</v>
      </c>
      <c r="I195" s="172">
        <v>2.2704165975828656E-2</v>
      </c>
      <c r="J195" s="172">
        <v>2.4554678936396197E-2</v>
      </c>
      <c r="K195" s="172">
        <v>2.4208006076718313E-2</v>
      </c>
      <c r="L195" s="172">
        <v>2.6120561416847099E-2</v>
      </c>
      <c r="M195" s="172">
        <v>2.7471935949595877E-2</v>
      </c>
      <c r="N195" s="172">
        <v>2.9786407396276419E-2</v>
      </c>
      <c r="O195" s="172">
        <v>3.059989638132015E-2</v>
      </c>
      <c r="P195" s="172">
        <v>3.0320100521939626E-2</v>
      </c>
      <c r="Q195" s="172">
        <v>3.0184780513538997E-2</v>
      </c>
      <c r="R195" s="172">
        <v>3.0677133106736854E-2</v>
      </c>
    </row>
  </sheetData>
  <hyperlinks>
    <hyperlink ref="N23" r:id="rId1" display="=@sum(C15:N15)"/>
    <hyperlink ref="N30" r:id="rId2" display="=@sum(C15:N15)"/>
    <hyperlink ref="N31" r:id="rId3" display="=@sum(C15:N15)"/>
    <hyperlink ref="N34" r:id="rId4" display="=@sum(C15:N15)"/>
    <hyperlink ref="N35" r:id="rId5" display="=@sum(C15:N15)"/>
    <hyperlink ref="N37" r:id="rId6" display="=@sum(O31:O43)"/>
    <hyperlink ref="N26:N27" r:id="rId7" display="=@sum(C15:N15)"/>
    <hyperlink ref="N7" r:id="rId8" display="=@sum(C15:N15)"/>
    <hyperlink ref="N10" r:id="rId9" display="=@sum(C15:N15)"/>
    <hyperlink ref="N11" r:id="rId10" display="=@sum(C15:N15)"/>
    <hyperlink ref="N14" r:id="rId11" display="=@sum(C15:N15)"/>
    <hyperlink ref="N15" r:id="rId12" display="=@sum(C15:N15)"/>
    <hyperlink ref="N18" r:id="rId13" display="=@sum(C15:N15)"/>
    <hyperlink ref="N19" r:id="rId14" display="=@sum(C15:N15)"/>
    <hyperlink ref="N43" r:id="rId15" display="=@sum(C15:N15)"/>
    <hyperlink ref="N50" r:id="rId16" display="=@sum(C15:N15)"/>
    <hyperlink ref="N51" r:id="rId17" display="=@sum(C15:N15)"/>
    <hyperlink ref="N54" r:id="rId18" display="=@sum(C15:N15)"/>
    <hyperlink ref="N55" r:id="rId19" display="=@sum(C15:N15)"/>
    <hyperlink ref="N56" r:id="rId20" display="=@sum(O15:O27)"/>
    <hyperlink ref="N46:N47" r:id="rId21" display="=@sum(C15:N15)"/>
  </hyperlinks>
  <pageMargins left="0.7" right="0.7" top="0.75" bottom="0.75" header="0.3" footer="0.3"/>
  <pageSetup orientation="portrait"/>
  <ignoredErrors>
    <ignoredError sqref="B76:K79 B80:I80 B81:I82 B84:I85 B91:I91 B92:I92 G93 B93:F93 H93:I93 B95:I96 B99:E100" formulaRange="1"/>
  </ignoredErrors>
  <drawing r:id="rId2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4"/>
  <sheetViews>
    <sheetView topLeftCell="A7" workbookViewId="0">
      <selection activeCell="B37" sqref="B37"/>
    </sheetView>
  </sheetViews>
  <sheetFormatPr defaultRowHeight="13.8" x14ac:dyDescent="0.3"/>
  <cols>
    <col min="1" max="1" width="33.6640625" style="63" customWidth="1"/>
    <col min="2" max="2" width="9" style="63" bestFit="1" customWidth="1"/>
    <col min="3" max="3" width="9.5546875" style="63" bestFit="1" customWidth="1"/>
    <col min="4" max="4" width="9" style="63" bestFit="1" customWidth="1"/>
    <col min="5" max="5" width="10" style="63" bestFit="1" customWidth="1"/>
    <col min="6" max="7" width="9" style="63" bestFit="1" customWidth="1"/>
    <col min="8" max="16384" width="8.88671875" style="63"/>
  </cols>
  <sheetData>
    <row r="1" spans="1:31" x14ac:dyDescent="0.3">
      <c r="A1" s="143" t="s">
        <v>218</v>
      </c>
    </row>
    <row r="3" spans="1:31" ht="66" x14ac:dyDescent="0.3">
      <c r="A3" s="126"/>
      <c r="B3" s="126" t="s">
        <v>48</v>
      </c>
      <c r="C3" s="126" t="s">
        <v>244</v>
      </c>
      <c r="D3" s="126" t="s">
        <v>219</v>
      </c>
      <c r="E3" s="126" t="s">
        <v>220</v>
      </c>
      <c r="F3" s="126" t="s">
        <v>221</v>
      </c>
      <c r="G3" s="126" t="s">
        <v>222</v>
      </c>
      <c r="H3" s="126" t="s">
        <v>223</v>
      </c>
      <c r="I3" s="126" t="s">
        <v>224</v>
      </c>
      <c r="J3" s="126" t="s">
        <v>225</v>
      </c>
      <c r="K3" s="126" t="s">
        <v>226</v>
      </c>
      <c r="L3" s="126" t="s">
        <v>227</v>
      </c>
      <c r="M3" s="126" t="s">
        <v>47</v>
      </c>
      <c r="N3" s="126" t="s">
        <v>228</v>
      </c>
      <c r="O3" s="126" t="s">
        <v>38</v>
      </c>
      <c r="P3" s="126" t="s">
        <v>39</v>
      </c>
      <c r="Q3" s="126" t="s">
        <v>229</v>
      </c>
      <c r="R3" s="126" t="s">
        <v>230</v>
      </c>
      <c r="S3" s="126" t="s">
        <v>231</v>
      </c>
      <c r="T3" s="126" t="s">
        <v>232</v>
      </c>
      <c r="U3" s="126" t="s">
        <v>233</v>
      </c>
      <c r="V3" s="126" t="s">
        <v>234</v>
      </c>
      <c r="W3" s="126" t="s">
        <v>235</v>
      </c>
      <c r="X3" s="126" t="s">
        <v>236</v>
      </c>
      <c r="Y3" s="126" t="s">
        <v>237</v>
      </c>
      <c r="Z3" s="126" t="s">
        <v>238</v>
      </c>
      <c r="AA3" s="126" t="s">
        <v>239</v>
      </c>
      <c r="AB3" s="126" t="s">
        <v>240</v>
      </c>
      <c r="AC3" s="126" t="s">
        <v>241</v>
      </c>
      <c r="AD3" s="126" t="s">
        <v>242</v>
      </c>
      <c r="AE3" s="126" t="s">
        <v>243</v>
      </c>
    </row>
    <row r="4" spans="1:31" x14ac:dyDescent="0.3">
      <c r="A4" s="144" t="s">
        <v>48</v>
      </c>
      <c r="B4" s="127">
        <v>1</v>
      </c>
      <c r="C4" s="137"/>
      <c r="D4" s="128">
        <v>-0.11448</v>
      </c>
      <c r="E4" s="128">
        <v>-9.4800000000000006E-3</v>
      </c>
      <c r="F4" s="127">
        <v>2.9360000000000001E-2</v>
      </c>
      <c r="G4" s="128">
        <v>-0.33690999999999999</v>
      </c>
      <c r="H4" s="128">
        <v>-0.24210999999999999</v>
      </c>
      <c r="I4" s="127">
        <v>5.0700000000000002E-2</v>
      </c>
      <c r="J4" s="127">
        <v>0.24101</v>
      </c>
      <c r="K4" s="127">
        <v>0.56996999999999998</v>
      </c>
      <c r="L4" s="128">
        <v>-0.12479</v>
      </c>
      <c r="M4" s="127">
        <v>5.2999999999999998E-4</v>
      </c>
      <c r="N4" s="127">
        <v>9.9089999999999998E-2</v>
      </c>
      <c r="O4" s="127">
        <v>0.56560999999999995</v>
      </c>
      <c r="P4" s="128">
        <v>-0.20455000000000001</v>
      </c>
      <c r="Q4" s="127">
        <v>9.9349999999999994E-2</v>
      </c>
      <c r="R4" s="128">
        <v>-8.6929999999999993E-2</v>
      </c>
      <c r="S4" s="127">
        <v>0.13880000000000001</v>
      </c>
      <c r="T4" s="127">
        <v>0.10425</v>
      </c>
      <c r="U4" s="128">
        <v>-0.38268000000000002</v>
      </c>
      <c r="V4" s="128">
        <v>-0.37343999999999999</v>
      </c>
      <c r="W4" s="127">
        <v>0.25505</v>
      </c>
      <c r="X4" s="127">
        <v>0.40334999999999999</v>
      </c>
      <c r="Y4" s="127">
        <v>0.65312000000000003</v>
      </c>
      <c r="Z4" s="128">
        <v>-5.2940000000000001E-2</v>
      </c>
      <c r="AA4" s="127">
        <v>0.12520999999999999</v>
      </c>
      <c r="AB4" s="127">
        <v>0.26373000000000002</v>
      </c>
      <c r="AC4" s="127">
        <v>0.66142999999999996</v>
      </c>
      <c r="AD4" s="128">
        <v>-5.0689999999999999E-2</v>
      </c>
      <c r="AE4" s="127">
        <v>0.20852000000000001</v>
      </c>
    </row>
    <row r="5" spans="1:31" x14ac:dyDescent="0.3">
      <c r="A5" s="145" t="s">
        <v>219</v>
      </c>
      <c r="B5" s="129">
        <v>-0.11448</v>
      </c>
      <c r="C5" s="138"/>
      <c r="D5" s="130">
        <v>1</v>
      </c>
      <c r="E5" s="130">
        <v>0.31923000000000001</v>
      </c>
      <c r="F5" s="130">
        <v>0.28670000000000001</v>
      </c>
      <c r="G5" s="130">
        <v>0.52576000000000001</v>
      </c>
      <c r="H5" s="130">
        <v>0.2208</v>
      </c>
      <c r="I5" s="130">
        <v>0.21035000000000001</v>
      </c>
      <c r="J5" s="130">
        <v>4.437E-2</v>
      </c>
      <c r="K5" s="130">
        <v>4.0869999999999997E-2</v>
      </c>
      <c r="L5" s="130">
        <v>0.38984999999999997</v>
      </c>
      <c r="M5" s="130">
        <v>0.49284</v>
      </c>
      <c r="N5" s="130">
        <v>0.43736999999999998</v>
      </c>
      <c r="O5" s="129">
        <v>-0.32092999999999999</v>
      </c>
      <c r="P5" s="129">
        <v>-0.16447000000000001</v>
      </c>
      <c r="Q5" s="130">
        <v>0.10643</v>
      </c>
      <c r="R5" s="130">
        <v>0.83303000000000005</v>
      </c>
      <c r="S5" s="130">
        <v>0.31592999999999999</v>
      </c>
      <c r="T5" s="130">
        <v>0.28499999999999998</v>
      </c>
      <c r="U5" s="130">
        <v>0.46838000000000002</v>
      </c>
      <c r="V5" s="130">
        <v>0.28033999999999998</v>
      </c>
      <c r="W5" s="130">
        <v>0.21861</v>
      </c>
      <c r="X5" s="130">
        <v>0.13025</v>
      </c>
      <c r="Y5" s="129">
        <v>-0.13131999999999999</v>
      </c>
      <c r="Z5" s="130">
        <v>0.48909000000000002</v>
      </c>
      <c r="AA5" s="130">
        <v>0.47099999999999997</v>
      </c>
      <c r="AB5" s="130">
        <v>0.36764000000000002</v>
      </c>
      <c r="AC5" s="129">
        <v>-0.25873000000000002</v>
      </c>
      <c r="AD5" s="129">
        <v>-9.2399999999999996E-2</v>
      </c>
      <c r="AE5" s="130">
        <v>0.18523999999999999</v>
      </c>
    </row>
    <row r="6" spans="1:31" x14ac:dyDescent="0.3">
      <c r="A6" s="146" t="s">
        <v>220</v>
      </c>
      <c r="B6" s="131">
        <v>-9.4800000000000006E-3</v>
      </c>
      <c r="C6" s="139"/>
      <c r="D6" s="132">
        <v>0.31923000000000001</v>
      </c>
      <c r="E6" s="132">
        <v>1</v>
      </c>
      <c r="F6" s="132">
        <v>0.49187999999999998</v>
      </c>
      <c r="G6" s="132">
        <v>0.51702999999999999</v>
      </c>
      <c r="H6" s="132">
        <v>0.12812000000000001</v>
      </c>
      <c r="I6" s="132">
        <v>0.46760000000000002</v>
      </c>
      <c r="J6" s="132">
        <v>0.35124</v>
      </c>
      <c r="K6" s="132">
        <v>0.24657999999999999</v>
      </c>
      <c r="L6" s="132">
        <v>0.14469000000000001</v>
      </c>
      <c r="M6" s="132">
        <v>0.79927999999999999</v>
      </c>
      <c r="N6" s="132">
        <v>0.81725999999999999</v>
      </c>
      <c r="O6" s="131">
        <v>-0.18063000000000001</v>
      </c>
      <c r="P6" s="131">
        <v>-0.36817</v>
      </c>
      <c r="Q6" s="132">
        <v>5.7299999999999997E-2</v>
      </c>
      <c r="R6" s="132">
        <v>0.18625</v>
      </c>
      <c r="S6" s="132">
        <v>0.84348000000000001</v>
      </c>
      <c r="T6" s="132">
        <v>0.39918999999999999</v>
      </c>
      <c r="U6" s="132">
        <v>0.25828000000000001</v>
      </c>
      <c r="V6" s="132">
        <v>4.1189999999999997E-2</v>
      </c>
      <c r="W6" s="132">
        <v>0.37495000000000001</v>
      </c>
      <c r="X6" s="132">
        <v>0.42176000000000002</v>
      </c>
      <c r="Y6" s="132">
        <v>0.21872</v>
      </c>
      <c r="Z6" s="132">
        <v>7.2239999999999999E-2</v>
      </c>
      <c r="AA6" s="132">
        <v>0.60326000000000002</v>
      </c>
      <c r="AB6" s="132">
        <v>0.61667000000000005</v>
      </c>
      <c r="AC6" s="132">
        <v>2.581E-2</v>
      </c>
      <c r="AD6" s="131">
        <v>-0.13416</v>
      </c>
      <c r="AE6" s="132">
        <v>0.10202</v>
      </c>
    </row>
    <row r="7" spans="1:31" x14ac:dyDescent="0.3">
      <c r="A7" s="146" t="s">
        <v>221</v>
      </c>
      <c r="B7" s="132">
        <v>2.9360000000000001E-2</v>
      </c>
      <c r="C7" s="140">
        <v>7</v>
      </c>
      <c r="D7" s="132">
        <v>0.28670000000000001</v>
      </c>
      <c r="E7" s="132">
        <v>0.49187999999999998</v>
      </c>
      <c r="F7" s="132">
        <v>1</v>
      </c>
      <c r="G7" s="132">
        <v>0.46666000000000002</v>
      </c>
      <c r="H7" s="131">
        <v>-3.3309999999999999E-2</v>
      </c>
      <c r="I7" s="132">
        <v>0.4279</v>
      </c>
      <c r="J7" s="132">
        <v>0.4587</v>
      </c>
      <c r="K7" s="132">
        <v>0.32916000000000001</v>
      </c>
      <c r="L7" s="132">
        <v>0.12374</v>
      </c>
      <c r="M7" s="132">
        <v>0.80508999999999997</v>
      </c>
      <c r="N7" s="132">
        <v>0.84972999999999999</v>
      </c>
      <c r="O7" s="131">
        <v>-0.15236</v>
      </c>
      <c r="P7" s="131">
        <v>-0.15487999999999999</v>
      </c>
      <c r="Q7" s="132">
        <v>0.39273999999999998</v>
      </c>
      <c r="R7" s="132">
        <v>0.33234000000000002</v>
      </c>
      <c r="S7" s="132">
        <v>0.38547999999999999</v>
      </c>
      <c r="T7" s="132">
        <v>0.83506000000000002</v>
      </c>
      <c r="U7" s="132">
        <v>0.34627000000000002</v>
      </c>
      <c r="V7" s="131">
        <v>-0.14448</v>
      </c>
      <c r="W7" s="132">
        <v>0.34131</v>
      </c>
      <c r="X7" s="132">
        <v>0.36491000000000001</v>
      </c>
      <c r="Y7" s="132">
        <v>9.4479999999999995E-2</v>
      </c>
      <c r="Z7" s="132">
        <v>0.20438999999999999</v>
      </c>
      <c r="AA7" s="132">
        <v>0.64478999999999997</v>
      </c>
      <c r="AB7" s="132">
        <v>0.65190999999999999</v>
      </c>
      <c r="AC7" s="131">
        <v>-0.1114</v>
      </c>
      <c r="AD7" s="131">
        <v>-6.9819999999999993E-2</v>
      </c>
      <c r="AE7" s="132">
        <v>0.39654</v>
      </c>
    </row>
    <row r="8" spans="1:31" x14ac:dyDescent="0.3">
      <c r="A8" s="146" t="s">
        <v>222</v>
      </c>
      <c r="B8" s="131">
        <v>-0.33690999999999999</v>
      </c>
      <c r="C8" s="139"/>
      <c r="D8" s="132">
        <v>0.52576000000000001</v>
      </c>
      <c r="E8" s="132">
        <v>0.51702999999999999</v>
      </c>
      <c r="F8" s="132">
        <v>0.46666000000000002</v>
      </c>
      <c r="G8" s="132">
        <v>1</v>
      </c>
      <c r="H8" s="132">
        <v>0.20948</v>
      </c>
      <c r="I8" s="132">
        <v>0.4178</v>
      </c>
      <c r="J8" s="132">
        <v>0.22567000000000001</v>
      </c>
      <c r="K8" s="131">
        <v>-2.6679999999999999E-2</v>
      </c>
      <c r="L8" s="132">
        <v>0.34622999999999998</v>
      </c>
      <c r="M8" s="132">
        <v>0.68818000000000001</v>
      </c>
      <c r="N8" s="132">
        <v>0.60607999999999995</v>
      </c>
      <c r="O8" s="131">
        <v>-0.55049000000000003</v>
      </c>
      <c r="P8" s="131">
        <v>-7.0940000000000003E-2</v>
      </c>
      <c r="Q8" s="132">
        <v>0.19624</v>
      </c>
      <c r="R8" s="132">
        <v>0.47685</v>
      </c>
      <c r="S8" s="132">
        <v>0.39657999999999999</v>
      </c>
      <c r="T8" s="132">
        <v>0.42220999999999997</v>
      </c>
      <c r="U8" s="132">
        <v>0.84879000000000004</v>
      </c>
      <c r="V8" s="132">
        <v>0.23583000000000001</v>
      </c>
      <c r="W8" s="132">
        <v>0.32796999999999998</v>
      </c>
      <c r="X8" s="132">
        <v>0.16466</v>
      </c>
      <c r="Y8" s="131">
        <v>-0.18629999999999999</v>
      </c>
      <c r="Z8" s="132">
        <v>0.33062999999999998</v>
      </c>
      <c r="AA8" s="132">
        <v>0.54808000000000001</v>
      </c>
      <c r="AB8" s="132">
        <v>0.44246000000000002</v>
      </c>
      <c r="AC8" s="131">
        <v>-0.4627</v>
      </c>
      <c r="AD8" s="132">
        <v>4.394E-2</v>
      </c>
      <c r="AE8" s="132">
        <v>0.26340999999999998</v>
      </c>
    </row>
    <row r="9" spans="1:31" x14ac:dyDescent="0.3">
      <c r="A9" s="146" t="s">
        <v>223</v>
      </c>
      <c r="B9" s="131">
        <v>-0.24210999999999999</v>
      </c>
      <c r="C9" s="139"/>
      <c r="D9" s="132">
        <v>0.2208</v>
      </c>
      <c r="E9" s="132">
        <v>0.12812000000000001</v>
      </c>
      <c r="F9" s="131">
        <v>-3.3309999999999999E-2</v>
      </c>
      <c r="G9" s="132">
        <v>0.20948</v>
      </c>
      <c r="H9" s="132">
        <v>1</v>
      </c>
      <c r="I9" s="132">
        <v>4.1300000000000003E-2</v>
      </c>
      <c r="J9" s="131">
        <v>-4.888E-2</v>
      </c>
      <c r="K9" s="131">
        <v>-8.6879999999999999E-2</v>
      </c>
      <c r="L9" s="131">
        <v>-7.79E-3</v>
      </c>
      <c r="M9" s="132">
        <v>0.10747</v>
      </c>
      <c r="N9" s="132">
        <v>5.534E-2</v>
      </c>
      <c r="O9" s="131">
        <v>-0.20577999999999999</v>
      </c>
      <c r="P9" s="132">
        <v>7.1779999999999997E-2</v>
      </c>
      <c r="Q9" s="131">
        <v>-6.5970000000000001E-2</v>
      </c>
      <c r="R9" s="132">
        <v>0.13019</v>
      </c>
      <c r="S9" s="132">
        <v>5.8200000000000002E-2</v>
      </c>
      <c r="T9" s="132">
        <v>0.11076999999999999</v>
      </c>
      <c r="U9" s="132">
        <v>0.33698</v>
      </c>
      <c r="V9" s="132">
        <v>0.86626000000000003</v>
      </c>
      <c r="W9" s="132">
        <v>6.4460000000000003E-2</v>
      </c>
      <c r="X9" s="131">
        <v>-3.3050000000000003E-2</v>
      </c>
      <c r="Y9" s="131">
        <v>-0.13966000000000001</v>
      </c>
      <c r="Z9" s="131">
        <v>-4.1849999999999998E-2</v>
      </c>
      <c r="AA9" s="132">
        <v>0.11221</v>
      </c>
      <c r="AB9" s="132">
        <v>7.2029999999999997E-2</v>
      </c>
      <c r="AC9" s="131">
        <v>-0.22405</v>
      </c>
      <c r="AD9" s="132">
        <v>0.11124000000000001</v>
      </c>
      <c r="AE9" s="132">
        <v>5.586E-2</v>
      </c>
    </row>
    <row r="10" spans="1:31" x14ac:dyDescent="0.3">
      <c r="A10" s="146" t="s">
        <v>224</v>
      </c>
      <c r="B10" s="132">
        <v>5.0700000000000002E-2</v>
      </c>
      <c r="C10" s="140">
        <v>6</v>
      </c>
      <c r="D10" s="132">
        <v>0.21035000000000001</v>
      </c>
      <c r="E10" s="132">
        <v>0.46760000000000002</v>
      </c>
      <c r="F10" s="132">
        <v>0.4279</v>
      </c>
      <c r="G10" s="132">
        <v>0.4178</v>
      </c>
      <c r="H10" s="132">
        <v>4.1300000000000003E-2</v>
      </c>
      <c r="I10" s="132">
        <v>1</v>
      </c>
      <c r="J10" s="132">
        <v>0.40733000000000003</v>
      </c>
      <c r="K10" s="132">
        <v>0.41261999999999999</v>
      </c>
      <c r="L10" s="132">
        <v>0.25964999999999999</v>
      </c>
      <c r="M10" s="132">
        <v>0.59792000000000001</v>
      </c>
      <c r="N10" s="132">
        <v>0.63136000000000003</v>
      </c>
      <c r="O10" s="132">
        <v>6.2350000000000003E-2</v>
      </c>
      <c r="P10" s="131">
        <v>-0.15443000000000001</v>
      </c>
      <c r="Q10" s="132">
        <v>0.19485</v>
      </c>
      <c r="R10" s="132">
        <v>0.14588999999999999</v>
      </c>
      <c r="S10" s="132">
        <v>0.46355000000000002</v>
      </c>
      <c r="T10" s="132">
        <v>0.38505</v>
      </c>
      <c r="U10" s="132">
        <v>0.27139000000000002</v>
      </c>
      <c r="V10" s="131">
        <v>-0.10163</v>
      </c>
      <c r="W10" s="132">
        <v>0.80074000000000001</v>
      </c>
      <c r="X10" s="132">
        <v>0.43869000000000002</v>
      </c>
      <c r="Y10" s="132">
        <v>0.31186999999999998</v>
      </c>
      <c r="Z10" s="132">
        <v>0.18607000000000001</v>
      </c>
      <c r="AA10" s="132">
        <v>0.51512999999999998</v>
      </c>
      <c r="AB10" s="132">
        <v>0.53952</v>
      </c>
      <c r="AC10" s="132">
        <v>0.14484</v>
      </c>
      <c r="AD10" s="132">
        <v>1.8610000000000002E-2</v>
      </c>
      <c r="AE10" s="132">
        <v>0.20241999999999999</v>
      </c>
    </row>
    <row r="11" spans="1:31" x14ac:dyDescent="0.3">
      <c r="A11" s="146" t="s">
        <v>225</v>
      </c>
      <c r="B11" s="132">
        <v>0.24101</v>
      </c>
      <c r="C11" s="140">
        <v>3</v>
      </c>
      <c r="D11" s="132">
        <v>4.437E-2</v>
      </c>
      <c r="E11" s="132">
        <v>0.35124</v>
      </c>
      <c r="F11" s="132">
        <v>0.4587</v>
      </c>
      <c r="G11" s="132">
        <v>0.22567000000000001</v>
      </c>
      <c r="H11" s="131">
        <v>-4.888E-2</v>
      </c>
      <c r="I11" s="132">
        <v>0.40733000000000003</v>
      </c>
      <c r="J11" s="132">
        <v>1</v>
      </c>
      <c r="K11" s="132">
        <v>0.43060999999999999</v>
      </c>
      <c r="L11" s="132">
        <v>0.20663000000000001</v>
      </c>
      <c r="M11" s="132">
        <v>0.56040000000000001</v>
      </c>
      <c r="N11" s="132">
        <v>0.57362999999999997</v>
      </c>
      <c r="O11" s="132">
        <v>0.10193000000000001</v>
      </c>
      <c r="P11" s="131">
        <v>-8.43E-2</v>
      </c>
      <c r="Q11" s="132">
        <v>0.22561</v>
      </c>
      <c r="R11" s="131">
        <v>-1.8710000000000001E-2</v>
      </c>
      <c r="S11" s="132">
        <v>0.30739</v>
      </c>
      <c r="T11" s="132">
        <v>0.42233999999999999</v>
      </c>
      <c r="U11" s="132">
        <v>6.1589999999999999E-2</v>
      </c>
      <c r="V11" s="131">
        <v>-0.14727999999999999</v>
      </c>
      <c r="W11" s="132">
        <v>0.32937</v>
      </c>
      <c r="X11" s="132">
        <v>0.84928999999999999</v>
      </c>
      <c r="Y11" s="132">
        <v>0.29009000000000001</v>
      </c>
      <c r="Z11" s="132">
        <v>0.17288999999999999</v>
      </c>
      <c r="AA11" s="132">
        <v>0.43992999999999999</v>
      </c>
      <c r="AB11" s="132">
        <v>0.46350999999999998</v>
      </c>
      <c r="AC11" s="132">
        <v>0.15129999999999999</v>
      </c>
      <c r="AD11" s="131">
        <v>-3.7749999999999999E-2</v>
      </c>
      <c r="AE11" s="132">
        <v>0.23562</v>
      </c>
    </row>
    <row r="12" spans="1:31" x14ac:dyDescent="0.3">
      <c r="A12" s="146" t="s">
        <v>226</v>
      </c>
      <c r="B12" s="132">
        <v>0.56996999999999998</v>
      </c>
      <c r="C12" s="140">
        <v>1</v>
      </c>
      <c r="D12" s="132">
        <v>4.0869999999999997E-2</v>
      </c>
      <c r="E12" s="132">
        <v>0.24657999999999999</v>
      </c>
      <c r="F12" s="132">
        <v>0.32916000000000001</v>
      </c>
      <c r="G12" s="131">
        <v>-2.6679999999999999E-2</v>
      </c>
      <c r="H12" s="131">
        <v>-8.6879999999999999E-2</v>
      </c>
      <c r="I12" s="132">
        <v>0.41261999999999999</v>
      </c>
      <c r="J12" s="132">
        <v>0.43060999999999999</v>
      </c>
      <c r="K12" s="132">
        <v>1</v>
      </c>
      <c r="L12" s="131">
        <v>-0.26645000000000002</v>
      </c>
      <c r="M12" s="132">
        <v>0.38473000000000002</v>
      </c>
      <c r="N12" s="132">
        <v>0.49124000000000001</v>
      </c>
      <c r="O12" s="132">
        <v>0.62309000000000003</v>
      </c>
      <c r="P12" s="132">
        <v>2.4629999999999999E-2</v>
      </c>
      <c r="Q12" s="132">
        <v>0.14445</v>
      </c>
      <c r="R12" s="132">
        <v>5.9950000000000003E-2</v>
      </c>
      <c r="S12" s="132">
        <v>0.32999000000000001</v>
      </c>
      <c r="T12" s="132">
        <v>0.35916999999999999</v>
      </c>
      <c r="U12" s="131">
        <v>-0.13403999999999999</v>
      </c>
      <c r="V12" s="131">
        <v>-0.21829000000000001</v>
      </c>
      <c r="W12" s="132">
        <v>0.46377000000000002</v>
      </c>
      <c r="X12" s="132">
        <v>0.55925000000000002</v>
      </c>
      <c r="Y12" s="132">
        <v>0.89207000000000003</v>
      </c>
      <c r="Z12" s="131">
        <v>-0.17588000000000001</v>
      </c>
      <c r="AA12" s="132">
        <v>0.39828000000000002</v>
      </c>
      <c r="AB12" s="132">
        <v>0.55432999999999999</v>
      </c>
      <c r="AC12" s="132">
        <v>0.66198999999999997</v>
      </c>
      <c r="AD12" s="132">
        <v>0.10614</v>
      </c>
      <c r="AE12" s="132">
        <v>0.23633999999999999</v>
      </c>
    </row>
    <row r="13" spans="1:31" x14ac:dyDescent="0.3">
      <c r="A13" s="146" t="s">
        <v>227</v>
      </c>
      <c r="B13" s="131">
        <v>-0.12479</v>
      </c>
      <c r="C13" s="139"/>
      <c r="D13" s="132">
        <v>0.38984999999999997</v>
      </c>
      <c r="E13" s="132">
        <v>0.14469000000000001</v>
      </c>
      <c r="F13" s="132">
        <v>0.12374</v>
      </c>
      <c r="G13" s="132">
        <v>0.34622999999999998</v>
      </c>
      <c r="H13" s="131">
        <v>-7.79E-3</v>
      </c>
      <c r="I13" s="132">
        <v>0.25964999999999999</v>
      </c>
      <c r="J13" s="132">
        <v>0.20663000000000001</v>
      </c>
      <c r="K13" s="131">
        <v>-0.26645000000000002</v>
      </c>
      <c r="L13" s="132">
        <v>1</v>
      </c>
      <c r="M13" s="132">
        <v>0.34272000000000002</v>
      </c>
      <c r="N13" s="132">
        <v>0.21686</v>
      </c>
      <c r="O13" s="131">
        <v>-0.26606999999999997</v>
      </c>
      <c r="P13" s="131">
        <v>-0.21718000000000001</v>
      </c>
      <c r="Q13" s="132">
        <v>0.17688000000000001</v>
      </c>
      <c r="R13" s="132">
        <v>0.28766000000000003</v>
      </c>
      <c r="S13" s="132">
        <v>0.11119999999999999</v>
      </c>
      <c r="T13" s="132">
        <v>0.14696999999999999</v>
      </c>
      <c r="U13" s="132">
        <v>0.16449</v>
      </c>
      <c r="V13" s="131">
        <v>-6.1310000000000003E-2</v>
      </c>
      <c r="W13" s="132">
        <v>0.187</v>
      </c>
      <c r="X13" s="132">
        <v>0.21276</v>
      </c>
      <c r="Y13" s="131">
        <v>-0.35085</v>
      </c>
      <c r="Z13" s="132">
        <v>0.88654999999999995</v>
      </c>
      <c r="AA13" s="132">
        <v>0.29370000000000002</v>
      </c>
      <c r="AB13" s="132">
        <v>0.13833000000000001</v>
      </c>
      <c r="AC13" s="131">
        <v>-0.23493</v>
      </c>
      <c r="AD13" s="131">
        <v>-0.21204000000000001</v>
      </c>
      <c r="AE13" s="132">
        <v>0.17674999999999999</v>
      </c>
    </row>
    <row r="14" spans="1:31" x14ac:dyDescent="0.3">
      <c r="A14" s="146" t="s">
        <v>47</v>
      </c>
      <c r="B14" s="132">
        <v>5.2999999999999998E-4</v>
      </c>
      <c r="C14" s="140"/>
      <c r="D14" s="132">
        <v>0.49284</v>
      </c>
      <c r="E14" s="132">
        <v>0.79927999999999999</v>
      </c>
      <c r="F14" s="132">
        <v>0.80508999999999997</v>
      </c>
      <c r="G14" s="132">
        <v>0.68818000000000001</v>
      </c>
      <c r="H14" s="132">
        <v>0.10747</v>
      </c>
      <c r="I14" s="132">
        <v>0.59792000000000001</v>
      </c>
      <c r="J14" s="132">
        <v>0.56040000000000001</v>
      </c>
      <c r="K14" s="132">
        <v>0.38473000000000002</v>
      </c>
      <c r="L14" s="132">
        <v>0.34272000000000002</v>
      </c>
      <c r="M14" s="132">
        <v>1</v>
      </c>
      <c r="N14" s="132">
        <v>0.96692999999999996</v>
      </c>
      <c r="O14" s="131">
        <v>-0.20324</v>
      </c>
      <c r="P14" s="131">
        <v>-0.27356999999999998</v>
      </c>
      <c r="Q14" s="132">
        <v>0.26427</v>
      </c>
      <c r="R14" s="132">
        <v>0.40888000000000002</v>
      </c>
      <c r="S14" s="132">
        <v>0.68125999999999998</v>
      </c>
      <c r="T14" s="132">
        <v>0.68540999999999996</v>
      </c>
      <c r="U14" s="132">
        <v>0.44259999999999999</v>
      </c>
      <c r="V14" s="132">
        <v>1.4800000000000001E-2</v>
      </c>
      <c r="W14" s="132">
        <v>0.48754999999999998</v>
      </c>
      <c r="X14" s="132">
        <v>0.53568000000000005</v>
      </c>
      <c r="Y14" s="132">
        <v>0.18304000000000001</v>
      </c>
      <c r="Z14" s="132">
        <v>0.31395000000000001</v>
      </c>
      <c r="AA14" s="132">
        <v>0.79356000000000004</v>
      </c>
      <c r="AB14" s="132">
        <v>0.74860000000000004</v>
      </c>
      <c r="AC14" s="131">
        <v>-6.4750000000000002E-2</v>
      </c>
      <c r="AD14" s="131">
        <v>-8.3919999999999995E-2</v>
      </c>
      <c r="AE14" s="132">
        <v>0.30258000000000002</v>
      </c>
    </row>
    <row r="15" spans="1:31" x14ac:dyDescent="0.3">
      <c r="A15" s="146" t="s">
        <v>228</v>
      </c>
      <c r="B15" s="132">
        <v>9.9089999999999998E-2</v>
      </c>
      <c r="C15" s="140">
        <v>5</v>
      </c>
      <c r="D15" s="132">
        <v>0.43736999999999998</v>
      </c>
      <c r="E15" s="132">
        <v>0.81725999999999999</v>
      </c>
      <c r="F15" s="132">
        <v>0.84972999999999999</v>
      </c>
      <c r="G15" s="132">
        <v>0.60607999999999995</v>
      </c>
      <c r="H15" s="132">
        <v>5.534E-2</v>
      </c>
      <c r="I15" s="132">
        <v>0.63136000000000003</v>
      </c>
      <c r="J15" s="132">
        <v>0.57362999999999997</v>
      </c>
      <c r="K15" s="132">
        <v>0.49124000000000001</v>
      </c>
      <c r="L15" s="132">
        <v>0.21686</v>
      </c>
      <c r="M15" s="132">
        <v>0.96692999999999996</v>
      </c>
      <c r="N15" s="132">
        <v>1</v>
      </c>
      <c r="O15" s="131">
        <v>-9.5589999999999994E-2</v>
      </c>
      <c r="P15" s="131">
        <v>-0.26696999999999999</v>
      </c>
      <c r="Q15" s="132">
        <v>0.29376999999999998</v>
      </c>
      <c r="R15" s="132">
        <v>0.37281999999999998</v>
      </c>
      <c r="S15" s="132">
        <v>0.70584999999999998</v>
      </c>
      <c r="T15" s="132">
        <v>0.73511000000000004</v>
      </c>
      <c r="U15" s="132">
        <v>0.37444</v>
      </c>
      <c r="V15" s="131">
        <v>-6.9570000000000007E-2</v>
      </c>
      <c r="W15" s="132">
        <v>0.53390000000000004</v>
      </c>
      <c r="X15" s="132">
        <v>0.57926</v>
      </c>
      <c r="Y15" s="132">
        <v>0.30325999999999997</v>
      </c>
      <c r="Z15" s="132">
        <v>0.23396</v>
      </c>
      <c r="AA15" s="132">
        <v>0.78605000000000003</v>
      </c>
      <c r="AB15" s="132">
        <v>0.80235999999999996</v>
      </c>
      <c r="AC15" s="132">
        <v>3.9070000000000001E-2</v>
      </c>
      <c r="AD15" s="131">
        <v>-8.5389999999999994E-2</v>
      </c>
      <c r="AE15" s="132">
        <v>0.34499000000000002</v>
      </c>
    </row>
    <row r="16" spans="1:31" x14ac:dyDescent="0.3">
      <c r="A16" s="146" t="s">
        <v>38</v>
      </c>
      <c r="B16" s="132">
        <v>0.56560999999999995</v>
      </c>
      <c r="C16" s="140">
        <v>2</v>
      </c>
      <c r="D16" s="131">
        <v>-0.32092999999999999</v>
      </c>
      <c r="E16" s="131">
        <v>-0.18063000000000001</v>
      </c>
      <c r="F16" s="131">
        <v>-0.15236</v>
      </c>
      <c r="G16" s="131">
        <v>-0.55049000000000003</v>
      </c>
      <c r="H16" s="131">
        <v>-0.20577999999999999</v>
      </c>
      <c r="I16" s="132">
        <v>6.2350000000000003E-2</v>
      </c>
      <c r="J16" s="132">
        <v>0.10193000000000001</v>
      </c>
      <c r="K16" s="132">
        <v>0.62309000000000003</v>
      </c>
      <c r="L16" s="131">
        <v>-0.26606999999999997</v>
      </c>
      <c r="M16" s="131">
        <v>-0.20324</v>
      </c>
      <c r="N16" s="131">
        <v>-9.5589999999999994E-2</v>
      </c>
      <c r="O16" s="132">
        <v>1</v>
      </c>
      <c r="P16" s="132">
        <v>0.29215000000000002</v>
      </c>
      <c r="Q16" s="131">
        <v>-5.5910000000000001E-2</v>
      </c>
      <c r="R16" s="131">
        <v>-0.36686000000000002</v>
      </c>
      <c r="S16" s="131">
        <v>-7.7780000000000002E-2</v>
      </c>
      <c r="T16" s="131">
        <v>-0.15482000000000001</v>
      </c>
      <c r="U16" s="131">
        <v>-0.60616999999999999</v>
      </c>
      <c r="V16" s="131">
        <v>-0.35972999999999999</v>
      </c>
      <c r="W16" s="132">
        <v>0.11729000000000001</v>
      </c>
      <c r="X16" s="132">
        <v>0.23319999999999999</v>
      </c>
      <c r="Y16" s="132">
        <v>0.66839000000000004</v>
      </c>
      <c r="Z16" s="131">
        <v>-0.24576000000000001</v>
      </c>
      <c r="AA16" s="131">
        <v>-0.16614000000000001</v>
      </c>
      <c r="AB16" s="132">
        <v>1.2099999999999999E-3</v>
      </c>
      <c r="AC16" s="132">
        <v>0.85879000000000005</v>
      </c>
      <c r="AD16" s="132">
        <v>0.11383</v>
      </c>
      <c r="AE16" s="131">
        <v>-9.8879999999999996E-2</v>
      </c>
    </row>
    <row r="17" spans="1:31" x14ac:dyDescent="0.3">
      <c r="A17" s="146" t="s">
        <v>39</v>
      </c>
      <c r="B17" s="131">
        <v>-0.20455000000000001</v>
      </c>
      <c r="C17" s="139"/>
      <c r="D17" s="131">
        <v>-0.16447000000000001</v>
      </c>
      <c r="E17" s="131">
        <v>-0.36817</v>
      </c>
      <c r="F17" s="131">
        <v>-0.15487999999999999</v>
      </c>
      <c r="G17" s="131">
        <v>-7.0940000000000003E-2</v>
      </c>
      <c r="H17" s="132">
        <v>7.1779999999999997E-2</v>
      </c>
      <c r="I17" s="131">
        <v>-0.15443000000000001</v>
      </c>
      <c r="J17" s="131">
        <v>-8.43E-2</v>
      </c>
      <c r="K17" s="132">
        <v>2.4629999999999999E-2</v>
      </c>
      <c r="L17" s="131">
        <v>-0.21718000000000001</v>
      </c>
      <c r="M17" s="131">
        <v>-0.27356999999999998</v>
      </c>
      <c r="N17" s="131">
        <v>-0.26696999999999999</v>
      </c>
      <c r="O17" s="132">
        <v>0.29215000000000002</v>
      </c>
      <c r="P17" s="132">
        <v>1</v>
      </c>
      <c r="Q17" s="131">
        <v>-8.1300000000000001E-3</v>
      </c>
      <c r="R17" s="132">
        <v>9.75E-3</v>
      </c>
      <c r="S17" s="131">
        <v>-0.28954000000000002</v>
      </c>
      <c r="T17" s="131">
        <v>-3.9960000000000002E-2</v>
      </c>
      <c r="U17" s="132">
        <v>0.15883</v>
      </c>
      <c r="V17" s="132">
        <v>0.15068000000000001</v>
      </c>
      <c r="W17" s="131">
        <v>-0.11545</v>
      </c>
      <c r="X17" s="131">
        <v>-9.3310000000000004E-2</v>
      </c>
      <c r="Y17" s="131">
        <v>-1.7860000000000001E-2</v>
      </c>
      <c r="Z17" s="131">
        <v>-0.12159</v>
      </c>
      <c r="AA17" s="131">
        <v>-0.13203000000000001</v>
      </c>
      <c r="AB17" s="131">
        <v>-0.12841</v>
      </c>
      <c r="AC17" s="131">
        <v>-3.8969999999999998E-2</v>
      </c>
      <c r="AD17" s="132">
        <v>0.59282999999999997</v>
      </c>
      <c r="AE17" s="132">
        <v>1.2279999999999999E-2</v>
      </c>
    </row>
    <row r="18" spans="1:31" x14ac:dyDescent="0.3">
      <c r="A18" s="147" t="s">
        <v>229</v>
      </c>
      <c r="B18" s="133">
        <v>9.9349999999999994E-2</v>
      </c>
      <c r="C18" s="141">
        <v>4</v>
      </c>
      <c r="D18" s="133">
        <v>0.10643</v>
      </c>
      <c r="E18" s="133">
        <v>5.7299999999999997E-2</v>
      </c>
      <c r="F18" s="133">
        <v>0.39273999999999998</v>
      </c>
      <c r="G18" s="133">
        <v>0.19624</v>
      </c>
      <c r="H18" s="134">
        <v>-6.5970000000000001E-2</v>
      </c>
      <c r="I18" s="133">
        <v>0.19485</v>
      </c>
      <c r="J18" s="133">
        <v>0.22561</v>
      </c>
      <c r="K18" s="133">
        <v>0.14445</v>
      </c>
      <c r="L18" s="133">
        <v>0.17688000000000001</v>
      </c>
      <c r="M18" s="133">
        <v>0.26427</v>
      </c>
      <c r="N18" s="133">
        <v>0.29376999999999998</v>
      </c>
      <c r="O18" s="134">
        <v>-5.5910000000000001E-2</v>
      </c>
      <c r="P18" s="134">
        <v>-8.1300000000000001E-3</v>
      </c>
      <c r="Q18" s="133">
        <v>1</v>
      </c>
      <c r="R18" s="133">
        <v>0.19583999999999999</v>
      </c>
      <c r="S18" s="133">
        <v>9.5149999999999998E-2</v>
      </c>
      <c r="T18" s="133">
        <v>0.46732000000000001</v>
      </c>
      <c r="U18" s="133">
        <v>0.18969</v>
      </c>
      <c r="V18" s="134">
        <v>-0.12839999999999999</v>
      </c>
      <c r="W18" s="133">
        <v>0.24722</v>
      </c>
      <c r="X18" s="133">
        <v>0.25351000000000001</v>
      </c>
      <c r="Y18" s="133">
        <v>4.9230000000000003E-2</v>
      </c>
      <c r="Z18" s="133">
        <v>0.25419999999999998</v>
      </c>
      <c r="AA18" s="133">
        <v>0.32851999999999998</v>
      </c>
      <c r="AB18" s="133">
        <v>0.34009</v>
      </c>
      <c r="AC18" s="134">
        <v>-7.9850000000000004E-2</v>
      </c>
      <c r="AD18" s="134">
        <v>-8.788E-2</v>
      </c>
      <c r="AE18" s="133">
        <v>0.85182000000000002</v>
      </c>
    </row>
    <row r="19" spans="1:31" x14ac:dyDescent="0.3">
      <c r="A19" s="146" t="s">
        <v>230</v>
      </c>
      <c r="B19" s="131">
        <v>-8.6929999999999993E-2</v>
      </c>
      <c r="C19" s="139"/>
      <c r="D19" s="132">
        <v>0.83303000000000005</v>
      </c>
      <c r="E19" s="132">
        <v>0.18625</v>
      </c>
      <c r="F19" s="132">
        <v>0.33234000000000002</v>
      </c>
      <c r="G19" s="132">
        <v>0.47685</v>
      </c>
      <c r="H19" s="132">
        <v>0.13019</v>
      </c>
      <c r="I19" s="132">
        <v>0.14588999999999999</v>
      </c>
      <c r="J19" s="131">
        <v>-1.8710000000000001E-2</v>
      </c>
      <c r="K19" s="132">
        <v>5.9950000000000003E-2</v>
      </c>
      <c r="L19" s="132">
        <v>0.28766000000000003</v>
      </c>
      <c r="M19" s="132">
        <v>0.40888000000000002</v>
      </c>
      <c r="N19" s="132">
        <v>0.37281999999999998</v>
      </c>
      <c r="O19" s="131">
        <v>-0.36686000000000002</v>
      </c>
      <c r="P19" s="132">
        <v>9.75E-3</v>
      </c>
      <c r="Q19" s="132">
        <v>0.19583999999999999</v>
      </c>
      <c r="R19" s="132">
        <v>1</v>
      </c>
      <c r="S19" s="132">
        <v>0.34323999999999999</v>
      </c>
      <c r="T19" s="132">
        <v>0.49596000000000001</v>
      </c>
      <c r="U19" s="132">
        <v>0.62605999999999995</v>
      </c>
      <c r="V19" s="132">
        <v>0.26783000000000001</v>
      </c>
      <c r="W19" s="132">
        <v>0.31827</v>
      </c>
      <c r="X19" s="132">
        <v>0.14502999999999999</v>
      </c>
      <c r="Y19" s="131">
        <v>-6.8099999999999994E-2</v>
      </c>
      <c r="Z19" s="132">
        <v>0.53939999999999999</v>
      </c>
      <c r="AA19" s="132">
        <v>0.63726000000000005</v>
      </c>
      <c r="AB19" s="132">
        <v>0.52736000000000005</v>
      </c>
      <c r="AC19" s="131">
        <v>-0.25927</v>
      </c>
      <c r="AD19" s="132">
        <v>0.22336</v>
      </c>
      <c r="AE19" s="132">
        <v>0.38107999999999997</v>
      </c>
    </row>
    <row r="20" spans="1:31" x14ac:dyDescent="0.3">
      <c r="A20" s="146" t="s">
        <v>231</v>
      </c>
      <c r="B20" s="132">
        <v>0.13880000000000001</v>
      </c>
      <c r="C20" s="140">
        <v>7</v>
      </c>
      <c r="D20" s="132">
        <v>0.31592999999999999</v>
      </c>
      <c r="E20" s="132">
        <v>0.84348000000000001</v>
      </c>
      <c r="F20" s="132">
        <v>0.38547999999999999</v>
      </c>
      <c r="G20" s="132">
        <v>0.39657999999999999</v>
      </c>
      <c r="H20" s="132">
        <v>5.8200000000000002E-2</v>
      </c>
      <c r="I20" s="132">
        <v>0.46355000000000002</v>
      </c>
      <c r="J20" s="132">
        <v>0.30739</v>
      </c>
      <c r="K20" s="132">
        <v>0.32999000000000001</v>
      </c>
      <c r="L20" s="132">
        <v>0.11119999999999999</v>
      </c>
      <c r="M20" s="132">
        <v>0.68125999999999998</v>
      </c>
      <c r="N20" s="132">
        <v>0.70584999999999998</v>
      </c>
      <c r="O20" s="131">
        <v>-7.7780000000000002E-2</v>
      </c>
      <c r="P20" s="131">
        <v>-0.28954000000000002</v>
      </c>
      <c r="Q20" s="132">
        <v>9.5149999999999998E-2</v>
      </c>
      <c r="R20" s="132">
        <v>0.34323999999999999</v>
      </c>
      <c r="S20" s="132">
        <v>1</v>
      </c>
      <c r="T20" s="132">
        <v>0.50077000000000005</v>
      </c>
      <c r="U20" s="132">
        <v>0.31231999999999999</v>
      </c>
      <c r="V20" s="132">
        <v>7.79E-3</v>
      </c>
      <c r="W20" s="132">
        <v>0.63319999999999999</v>
      </c>
      <c r="X20" s="132">
        <v>0.58111999999999997</v>
      </c>
      <c r="Y20" s="132">
        <v>0.42632999999999999</v>
      </c>
      <c r="Z20" s="132">
        <v>0.11149000000000001</v>
      </c>
      <c r="AA20" s="132">
        <v>0.80145999999999995</v>
      </c>
      <c r="AB20" s="132">
        <v>0.81674999999999998</v>
      </c>
      <c r="AC20" s="132">
        <v>0.23899000000000001</v>
      </c>
      <c r="AD20" s="132">
        <v>0.18564</v>
      </c>
      <c r="AE20" s="132">
        <v>0.23322000000000001</v>
      </c>
    </row>
    <row r="21" spans="1:31" x14ac:dyDescent="0.3">
      <c r="A21" s="146" t="s">
        <v>232</v>
      </c>
      <c r="B21" s="132">
        <v>0.10425</v>
      </c>
      <c r="C21" s="140">
        <v>9</v>
      </c>
      <c r="D21" s="132">
        <v>0.28499999999999998</v>
      </c>
      <c r="E21" s="132">
        <v>0.39918999999999999</v>
      </c>
      <c r="F21" s="132">
        <v>0.83506000000000002</v>
      </c>
      <c r="G21" s="132">
        <v>0.42220999999999997</v>
      </c>
      <c r="H21" s="132">
        <v>0.11076999999999999</v>
      </c>
      <c r="I21" s="132">
        <v>0.38505</v>
      </c>
      <c r="J21" s="132">
        <v>0.42233999999999999</v>
      </c>
      <c r="K21" s="132">
        <v>0.35916999999999999</v>
      </c>
      <c r="L21" s="132">
        <v>0.14696999999999999</v>
      </c>
      <c r="M21" s="132">
        <v>0.68540999999999996</v>
      </c>
      <c r="N21" s="132">
        <v>0.73511000000000004</v>
      </c>
      <c r="O21" s="131">
        <v>-0.15482000000000001</v>
      </c>
      <c r="P21" s="131">
        <v>-3.9960000000000002E-2</v>
      </c>
      <c r="Q21" s="132">
        <v>0.46732000000000001</v>
      </c>
      <c r="R21" s="132">
        <v>0.49596000000000001</v>
      </c>
      <c r="S21" s="132">
        <v>0.50077000000000005</v>
      </c>
      <c r="T21" s="132">
        <v>1</v>
      </c>
      <c r="U21" s="132">
        <v>0.48448999999999998</v>
      </c>
      <c r="V21" s="132">
        <v>3.0300000000000001E-2</v>
      </c>
      <c r="W21" s="132">
        <v>0.52493000000000001</v>
      </c>
      <c r="X21" s="132">
        <v>0.52500000000000002</v>
      </c>
      <c r="Y21" s="132">
        <v>0.23494000000000001</v>
      </c>
      <c r="Z21" s="132">
        <v>0.29360000000000003</v>
      </c>
      <c r="AA21" s="132">
        <v>0.84175999999999995</v>
      </c>
      <c r="AB21" s="132">
        <v>0.85597999999999996</v>
      </c>
      <c r="AC21" s="131">
        <v>-4.0379999999999999E-2</v>
      </c>
      <c r="AD21" s="132">
        <v>0.21651999999999999</v>
      </c>
      <c r="AE21" s="132">
        <v>0.64071</v>
      </c>
    </row>
    <row r="22" spans="1:31" x14ac:dyDescent="0.3">
      <c r="A22" s="146" t="s">
        <v>233</v>
      </c>
      <c r="B22" s="131">
        <v>-0.38268000000000002</v>
      </c>
      <c r="C22" s="139"/>
      <c r="D22" s="132">
        <v>0.46838000000000002</v>
      </c>
      <c r="E22" s="132">
        <v>0.25828000000000001</v>
      </c>
      <c r="F22" s="132">
        <v>0.34627000000000002</v>
      </c>
      <c r="G22" s="132">
        <v>0.84879000000000004</v>
      </c>
      <c r="H22" s="132">
        <v>0.33698</v>
      </c>
      <c r="I22" s="132">
        <v>0.27139000000000002</v>
      </c>
      <c r="J22" s="132">
        <v>6.1589999999999999E-2</v>
      </c>
      <c r="K22" s="131">
        <v>-0.13403999999999999</v>
      </c>
      <c r="L22" s="132">
        <v>0.16449</v>
      </c>
      <c r="M22" s="132">
        <v>0.44259999999999999</v>
      </c>
      <c r="N22" s="132">
        <v>0.37444</v>
      </c>
      <c r="O22" s="131">
        <v>-0.60616999999999999</v>
      </c>
      <c r="P22" s="132">
        <v>0.15883</v>
      </c>
      <c r="Q22" s="132">
        <v>0.18969</v>
      </c>
      <c r="R22" s="132">
        <v>0.62605999999999995</v>
      </c>
      <c r="S22" s="132">
        <v>0.31231999999999999</v>
      </c>
      <c r="T22" s="132">
        <v>0.48448999999999998</v>
      </c>
      <c r="U22" s="132">
        <v>1</v>
      </c>
      <c r="V22" s="132">
        <v>0.46192</v>
      </c>
      <c r="W22" s="132">
        <v>0.37291999999999997</v>
      </c>
      <c r="X22" s="132">
        <v>8.6489999999999997E-2</v>
      </c>
      <c r="Y22" s="131">
        <v>-0.22237999999999999</v>
      </c>
      <c r="Z22" s="132">
        <v>0.2606</v>
      </c>
      <c r="AA22" s="132">
        <v>0.56537999999999999</v>
      </c>
      <c r="AB22" s="132">
        <v>0.45111000000000001</v>
      </c>
      <c r="AC22" s="131">
        <v>-0.51273999999999997</v>
      </c>
      <c r="AD22" s="132">
        <v>0.39211000000000001</v>
      </c>
      <c r="AE22" s="132">
        <v>0.35598999999999997</v>
      </c>
    </row>
    <row r="23" spans="1:31" x14ac:dyDescent="0.3">
      <c r="A23" s="146" t="s">
        <v>234</v>
      </c>
      <c r="B23" s="131">
        <v>-0.37343999999999999</v>
      </c>
      <c r="C23" s="139"/>
      <c r="D23" s="132">
        <v>0.28033999999999998</v>
      </c>
      <c r="E23" s="132">
        <v>4.1189999999999997E-2</v>
      </c>
      <c r="F23" s="131">
        <v>-0.14448</v>
      </c>
      <c r="G23" s="132">
        <v>0.23583000000000001</v>
      </c>
      <c r="H23" s="132">
        <v>0.86626000000000003</v>
      </c>
      <c r="I23" s="131">
        <v>-0.10163</v>
      </c>
      <c r="J23" s="131">
        <v>-0.14727999999999999</v>
      </c>
      <c r="K23" s="131">
        <v>-0.21829000000000001</v>
      </c>
      <c r="L23" s="131">
        <v>-6.1310000000000003E-2</v>
      </c>
      <c r="M23" s="132">
        <v>1.4800000000000001E-2</v>
      </c>
      <c r="N23" s="131">
        <v>-6.9570000000000007E-2</v>
      </c>
      <c r="O23" s="131">
        <v>-0.35972999999999999</v>
      </c>
      <c r="P23" s="132">
        <v>0.15068000000000001</v>
      </c>
      <c r="Q23" s="131">
        <v>-0.12839999999999999</v>
      </c>
      <c r="R23" s="132">
        <v>0.26783000000000001</v>
      </c>
      <c r="S23" s="132">
        <v>7.79E-3</v>
      </c>
      <c r="T23" s="132">
        <v>3.0300000000000001E-2</v>
      </c>
      <c r="U23" s="132">
        <v>0.46192</v>
      </c>
      <c r="V23" s="132">
        <v>1</v>
      </c>
      <c r="W23" s="131">
        <v>-6.3509999999999997E-2</v>
      </c>
      <c r="X23" s="131">
        <v>-0.15323999999999999</v>
      </c>
      <c r="Y23" s="131">
        <v>-0.26140000000000002</v>
      </c>
      <c r="Z23" s="131">
        <v>-9.9110000000000004E-2</v>
      </c>
      <c r="AA23" s="132">
        <v>7.492E-2</v>
      </c>
      <c r="AB23" s="131">
        <v>-1.1259999999999999E-2</v>
      </c>
      <c r="AC23" s="131">
        <v>-0.36932999999999999</v>
      </c>
      <c r="AD23" s="132">
        <v>0.24068000000000001</v>
      </c>
      <c r="AE23" s="132">
        <v>6.6E-3</v>
      </c>
    </row>
    <row r="24" spans="1:31" x14ac:dyDescent="0.3">
      <c r="A24" s="146" t="s">
        <v>235</v>
      </c>
      <c r="B24" s="132">
        <v>0.25505</v>
      </c>
      <c r="C24" s="140">
        <v>5</v>
      </c>
      <c r="D24" s="132">
        <v>0.21861</v>
      </c>
      <c r="E24" s="132">
        <v>0.37495000000000001</v>
      </c>
      <c r="F24" s="132">
        <v>0.34131</v>
      </c>
      <c r="G24" s="132">
        <v>0.32796999999999998</v>
      </c>
      <c r="H24" s="132">
        <v>6.4460000000000003E-2</v>
      </c>
      <c r="I24" s="132">
        <v>0.80074000000000001</v>
      </c>
      <c r="J24" s="132">
        <v>0.32937</v>
      </c>
      <c r="K24" s="132">
        <v>0.46377000000000002</v>
      </c>
      <c r="L24" s="132">
        <v>0.187</v>
      </c>
      <c r="M24" s="132">
        <v>0.48754999999999998</v>
      </c>
      <c r="N24" s="132">
        <v>0.53390000000000004</v>
      </c>
      <c r="O24" s="132">
        <v>0.11729000000000001</v>
      </c>
      <c r="P24" s="131">
        <v>-0.11545</v>
      </c>
      <c r="Q24" s="132">
        <v>0.24722</v>
      </c>
      <c r="R24" s="132">
        <v>0.31827</v>
      </c>
      <c r="S24" s="132">
        <v>0.63319999999999999</v>
      </c>
      <c r="T24" s="132">
        <v>0.52493000000000001</v>
      </c>
      <c r="U24" s="132">
        <v>0.37291999999999997</v>
      </c>
      <c r="V24" s="131">
        <v>-6.3509999999999997E-2</v>
      </c>
      <c r="W24" s="132">
        <v>1</v>
      </c>
      <c r="X24" s="132">
        <v>0.57765</v>
      </c>
      <c r="Y24" s="132">
        <v>0.53756000000000004</v>
      </c>
      <c r="Z24" s="132">
        <v>0.21604000000000001</v>
      </c>
      <c r="AA24" s="132">
        <v>0.72504999999999997</v>
      </c>
      <c r="AB24" s="132">
        <v>0.76575000000000004</v>
      </c>
      <c r="AC24" s="132">
        <v>0.36952000000000002</v>
      </c>
      <c r="AD24" s="132">
        <v>0.34359000000000001</v>
      </c>
      <c r="AE24" s="132">
        <v>0.39922999999999997</v>
      </c>
    </row>
    <row r="25" spans="1:31" x14ac:dyDescent="0.3">
      <c r="A25" s="146" t="s">
        <v>236</v>
      </c>
      <c r="B25" s="132">
        <v>0.40334999999999999</v>
      </c>
      <c r="C25" s="140">
        <v>3</v>
      </c>
      <c r="D25" s="132">
        <v>0.13025</v>
      </c>
      <c r="E25" s="132">
        <v>0.42176000000000002</v>
      </c>
      <c r="F25" s="132">
        <v>0.36491000000000001</v>
      </c>
      <c r="G25" s="132">
        <v>0.16466</v>
      </c>
      <c r="H25" s="131">
        <v>-3.3050000000000003E-2</v>
      </c>
      <c r="I25" s="132">
        <v>0.43869000000000002</v>
      </c>
      <c r="J25" s="132">
        <v>0.84928999999999999</v>
      </c>
      <c r="K25" s="132">
        <v>0.55925000000000002</v>
      </c>
      <c r="L25" s="132">
        <v>0.21276</v>
      </c>
      <c r="M25" s="132">
        <v>0.53568000000000005</v>
      </c>
      <c r="N25" s="132">
        <v>0.57926</v>
      </c>
      <c r="O25" s="132">
        <v>0.23319999999999999</v>
      </c>
      <c r="P25" s="131">
        <v>-9.3310000000000004E-2</v>
      </c>
      <c r="Q25" s="132">
        <v>0.25351000000000001</v>
      </c>
      <c r="R25" s="132">
        <v>0.14502999999999999</v>
      </c>
      <c r="S25" s="132">
        <v>0.58111999999999997</v>
      </c>
      <c r="T25" s="132">
        <v>0.52500000000000002</v>
      </c>
      <c r="U25" s="132">
        <v>8.6489999999999997E-2</v>
      </c>
      <c r="V25" s="131">
        <v>-0.15323999999999999</v>
      </c>
      <c r="W25" s="132">
        <v>0.57765</v>
      </c>
      <c r="X25" s="132">
        <v>1</v>
      </c>
      <c r="Y25" s="132">
        <v>0.54208999999999996</v>
      </c>
      <c r="Z25" s="132">
        <v>0.26229000000000002</v>
      </c>
      <c r="AA25" s="132">
        <v>0.65795999999999999</v>
      </c>
      <c r="AB25" s="132">
        <v>0.71558999999999995</v>
      </c>
      <c r="AC25" s="132">
        <v>0.3881</v>
      </c>
      <c r="AD25" s="132">
        <v>0.14174999999999999</v>
      </c>
      <c r="AE25" s="132">
        <v>0.38756000000000002</v>
      </c>
    </row>
    <row r="26" spans="1:31" x14ac:dyDescent="0.3">
      <c r="A26" s="146" t="s">
        <v>237</v>
      </c>
      <c r="B26" s="132">
        <v>0.65312000000000003</v>
      </c>
      <c r="C26" s="140">
        <v>2</v>
      </c>
      <c r="D26" s="131">
        <v>-0.13131999999999999</v>
      </c>
      <c r="E26" s="132">
        <v>0.21872</v>
      </c>
      <c r="F26" s="132">
        <v>9.4479999999999995E-2</v>
      </c>
      <c r="G26" s="131">
        <v>-0.18629999999999999</v>
      </c>
      <c r="H26" s="131">
        <v>-0.13966000000000001</v>
      </c>
      <c r="I26" s="132">
        <v>0.31186999999999998</v>
      </c>
      <c r="J26" s="132">
        <v>0.29009000000000001</v>
      </c>
      <c r="K26" s="132">
        <v>0.89207000000000003</v>
      </c>
      <c r="L26" s="131">
        <v>-0.35085</v>
      </c>
      <c r="M26" s="132">
        <v>0.18304000000000001</v>
      </c>
      <c r="N26" s="132">
        <v>0.30325999999999997</v>
      </c>
      <c r="O26" s="132">
        <v>0.66839000000000004</v>
      </c>
      <c r="P26" s="131">
        <v>-1.7860000000000001E-2</v>
      </c>
      <c r="Q26" s="132">
        <v>4.9230000000000003E-2</v>
      </c>
      <c r="R26" s="131">
        <v>-6.8099999999999994E-2</v>
      </c>
      <c r="S26" s="132">
        <v>0.42632999999999999</v>
      </c>
      <c r="T26" s="132">
        <v>0.23494000000000001</v>
      </c>
      <c r="U26" s="131">
        <v>-0.22237999999999999</v>
      </c>
      <c r="V26" s="131">
        <v>-0.26140000000000002</v>
      </c>
      <c r="W26" s="132">
        <v>0.53756000000000004</v>
      </c>
      <c r="X26" s="132">
        <v>0.54208999999999996</v>
      </c>
      <c r="Y26" s="132">
        <v>1</v>
      </c>
      <c r="Z26" s="131">
        <v>-0.29308000000000001</v>
      </c>
      <c r="AA26" s="132">
        <v>0.35298000000000002</v>
      </c>
      <c r="AB26" s="132">
        <v>0.53537999999999997</v>
      </c>
      <c r="AC26" s="132">
        <v>0.83279000000000003</v>
      </c>
      <c r="AD26" s="132">
        <v>0.23649999999999999</v>
      </c>
      <c r="AE26" s="132">
        <v>0.18894</v>
      </c>
    </row>
    <row r="27" spans="1:31" x14ac:dyDescent="0.3">
      <c r="A27" s="146" t="s">
        <v>238</v>
      </c>
      <c r="B27" s="131">
        <v>-5.2940000000000001E-2</v>
      </c>
      <c r="C27" s="139"/>
      <c r="D27" s="132">
        <v>0.48909000000000002</v>
      </c>
      <c r="E27" s="132">
        <v>7.2239999999999999E-2</v>
      </c>
      <c r="F27" s="132">
        <v>0.20438999999999999</v>
      </c>
      <c r="G27" s="132">
        <v>0.33062999999999998</v>
      </c>
      <c r="H27" s="131">
        <v>-4.1849999999999998E-2</v>
      </c>
      <c r="I27" s="132">
        <v>0.18607000000000001</v>
      </c>
      <c r="J27" s="132">
        <v>0.17288999999999999</v>
      </c>
      <c r="K27" s="131">
        <v>-0.17588000000000001</v>
      </c>
      <c r="L27" s="132">
        <v>0.88654999999999995</v>
      </c>
      <c r="M27" s="132">
        <v>0.31395000000000001</v>
      </c>
      <c r="N27" s="132">
        <v>0.23396</v>
      </c>
      <c r="O27" s="131">
        <v>-0.24576000000000001</v>
      </c>
      <c r="P27" s="131">
        <v>-0.12159</v>
      </c>
      <c r="Q27" s="132">
        <v>0.25419999999999998</v>
      </c>
      <c r="R27" s="132">
        <v>0.53939999999999999</v>
      </c>
      <c r="S27" s="132">
        <v>0.11149000000000001</v>
      </c>
      <c r="T27" s="132">
        <v>0.29360000000000003</v>
      </c>
      <c r="U27" s="132">
        <v>0.2606</v>
      </c>
      <c r="V27" s="131">
        <v>-9.9110000000000004E-2</v>
      </c>
      <c r="W27" s="132">
        <v>0.21604000000000001</v>
      </c>
      <c r="X27" s="132">
        <v>0.26229000000000002</v>
      </c>
      <c r="Y27" s="131">
        <v>-0.29308000000000001</v>
      </c>
      <c r="Z27" s="132">
        <v>1</v>
      </c>
      <c r="AA27" s="132">
        <v>0.39911000000000002</v>
      </c>
      <c r="AB27" s="132">
        <v>0.26244000000000001</v>
      </c>
      <c r="AC27" s="131">
        <v>-0.22741</v>
      </c>
      <c r="AD27" s="131">
        <v>-0.11990000000000001</v>
      </c>
      <c r="AE27" s="132">
        <v>0.33017999999999997</v>
      </c>
    </row>
    <row r="28" spans="1:31" x14ac:dyDescent="0.3">
      <c r="A28" s="146" t="s">
        <v>239</v>
      </c>
      <c r="B28" s="132">
        <v>0.12520999999999999</v>
      </c>
      <c r="C28" s="140">
        <v>8</v>
      </c>
      <c r="D28" s="132">
        <v>0.47099999999999997</v>
      </c>
      <c r="E28" s="132">
        <v>0.60326000000000002</v>
      </c>
      <c r="F28" s="132">
        <v>0.64478999999999997</v>
      </c>
      <c r="G28" s="132">
        <v>0.54808000000000001</v>
      </c>
      <c r="H28" s="132">
        <v>0.11221</v>
      </c>
      <c r="I28" s="132">
        <v>0.51512999999999998</v>
      </c>
      <c r="J28" s="132">
        <v>0.43992999999999999</v>
      </c>
      <c r="K28" s="132">
        <v>0.39828000000000002</v>
      </c>
      <c r="L28" s="132">
        <v>0.29370000000000002</v>
      </c>
      <c r="M28" s="132">
        <v>0.79356000000000004</v>
      </c>
      <c r="N28" s="132">
        <v>0.78605000000000003</v>
      </c>
      <c r="O28" s="131">
        <v>-0.16614000000000001</v>
      </c>
      <c r="P28" s="131">
        <v>-0.13203000000000001</v>
      </c>
      <c r="Q28" s="132">
        <v>0.32851999999999998</v>
      </c>
      <c r="R28" s="132">
        <v>0.63726000000000005</v>
      </c>
      <c r="S28" s="132">
        <v>0.80145999999999995</v>
      </c>
      <c r="T28" s="132">
        <v>0.84175999999999995</v>
      </c>
      <c r="U28" s="132">
        <v>0.56537999999999999</v>
      </c>
      <c r="V28" s="132">
        <v>7.492E-2</v>
      </c>
      <c r="W28" s="132">
        <v>0.72504999999999997</v>
      </c>
      <c r="X28" s="132">
        <v>0.65795999999999999</v>
      </c>
      <c r="Y28" s="132">
        <v>0.35298000000000002</v>
      </c>
      <c r="Z28" s="132">
        <v>0.39911000000000002</v>
      </c>
      <c r="AA28" s="132">
        <v>1</v>
      </c>
      <c r="AB28" s="132">
        <v>0.96284000000000003</v>
      </c>
      <c r="AC28" s="132">
        <v>8.4080000000000002E-2</v>
      </c>
      <c r="AD28" s="132">
        <v>0.30958000000000002</v>
      </c>
      <c r="AE28" s="132">
        <v>0.53044000000000002</v>
      </c>
    </row>
    <row r="29" spans="1:31" x14ac:dyDescent="0.3">
      <c r="A29" s="146" t="s">
        <v>240</v>
      </c>
      <c r="B29" s="132">
        <v>0.26373000000000002</v>
      </c>
      <c r="C29" s="140">
        <v>4</v>
      </c>
      <c r="D29" s="132">
        <v>0.36764000000000002</v>
      </c>
      <c r="E29" s="132">
        <v>0.61667000000000005</v>
      </c>
      <c r="F29" s="132">
        <v>0.65190999999999999</v>
      </c>
      <c r="G29" s="132">
        <v>0.44246000000000002</v>
      </c>
      <c r="H29" s="132">
        <v>7.2029999999999997E-2</v>
      </c>
      <c r="I29" s="132">
        <v>0.53952</v>
      </c>
      <c r="J29" s="132">
        <v>0.46350999999999998</v>
      </c>
      <c r="K29" s="132">
        <v>0.55432999999999999</v>
      </c>
      <c r="L29" s="132">
        <v>0.13833000000000001</v>
      </c>
      <c r="M29" s="132">
        <v>0.74860000000000004</v>
      </c>
      <c r="N29" s="132">
        <v>0.80235999999999996</v>
      </c>
      <c r="O29" s="132">
        <v>1.2099999999999999E-3</v>
      </c>
      <c r="P29" s="131">
        <v>-0.12841</v>
      </c>
      <c r="Q29" s="132">
        <v>0.34009</v>
      </c>
      <c r="R29" s="132">
        <v>0.52736000000000005</v>
      </c>
      <c r="S29" s="132">
        <v>0.81674999999999998</v>
      </c>
      <c r="T29" s="132">
        <v>0.85597999999999996</v>
      </c>
      <c r="U29" s="132">
        <v>0.45111000000000001</v>
      </c>
      <c r="V29" s="131">
        <v>-1.1259999999999999E-2</v>
      </c>
      <c r="W29" s="132">
        <v>0.76575000000000004</v>
      </c>
      <c r="X29" s="132">
        <v>0.71558999999999995</v>
      </c>
      <c r="Y29" s="132">
        <v>0.53537999999999997</v>
      </c>
      <c r="Z29" s="132">
        <v>0.26244000000000001</v>
      </c>
      <c r="AA29" s="132">
        <v>0.96284000000000003</v>
      </c>
      <c r="AB29" s="132">
        <v>1</v>
      </c>
      <c r="AC29" s="132">
        <v>0.24696000000000001</v>
      </c>
      <c r="AD29" s="132">
        <v>0.29654000000000003</v>
      </c>
      <c r="AE29" s="132">
        <v>0.55503000000000002</v>
      </c>
    </row>
    <row r="30" spans="1:31" x14ac:dyDescent="0.3">
      <c r="A30" s="146" t="s">
        <v>241</v>
      </c>
      <c r="B30" s="132">
        <v>0.66142999999999996</v>
      </c>
      <c r="C30" s="140">
        <v>1</v>
      </c>
      <c r="D30" s="131">
        <v>-0.25873000000000002</v>
      </c>
      <c r="E30" s="132">
        <v>2.581E-2</v>
      </c>
      <c r="F30" s="131">
        <v>-0.1114</v>
      </c>
      <c r="G30" s="131">
        <v>-0.4627</v>
      </c>
      <c r="H30" s="131">
        <v>-0.22405</v>
      </c>
      <c r="I30" s="132">
        <v>0.14484</v>
      </c>
      <c r="J30" s="132">
        <v>0.15129999999999999</v>
      </c>
      <c r="K30" s="132">
        <v>0.66198999999999997</v>
      </c>
      <c r="L30" s="131">
        <v>-0.23493</v>
      </c>
      <c r="M30" s="131">
        <v>-6.4750000000000002E-2</v>
      </c>
      <c r="N30" s="132">
        <v>3.9070000000000001E-2</v>
      </c>
      <c r="O30" s="132">
        <v>0.85879000000000005</v>
      </c>
      <c r="P30" s="131">
        <v>-3.8969999999999998E-2</v>
      </c>
      <c r="Q30" s="131">
        <v>-7.9850000000000004E-2</v>
      </c>
      <c r="R30" s="131">
        <v>-0.25927</v>
      </c>
      <c r="S30" s="132">
        <v>0.23899000000000001</v>
      </c>
      <c r="T30" s="131">
        <v>-4.0379999999999999E-2</v>
      </c>
      <c r="U30" s="131">
        <v>-0.51273999999999997</v>
      </c>
      <c r="V30" s="131">
        <v>-0.36932999999999999</v>
      </c>
      <c r="W30" s="132">
        <v>0.36952000000000002</v>
      </c>
      <c r="X30" s="132">
        <v>0.3881</v>
      </c>
      <c r="Y30" s="132">
        <v>0.83279000000000003</v>
      </c>
      <c r="Z30" s="131">
        <v>-0.22741</v>
      </c>
      <c r="AA30" s="132">
        <v>8.4080000000000002E-2</v>
      </c>
      <c r="AB30" s="132">
        <v>0.24696000000000001</v>
      </c>
      <c r="AC30" s="132">
        <v>1</v>
      </c>
      <c r="AD30" s="132">
        <v>0.20591000000000001</v>
      </c>
      <c r="AE30" s="131">
        <v>-5.4170000000000003E-2</v>
      </c>
    </row>
    <row r="31" spans="1:31" x14ac:dyDescent="0.3">
      <c r="A31" s="146" t="s">
        <v>242</v>
      </c>
      <c r="B31" s="131">
        <v>-5.0689999999999999E-2</v>
      </c>
      <c r="C31" s="139"/>
      <c r="D31" s="131">
        <v>-9.2399999999999996E-2</v>
      </c>
      <c r="E31" s="131">
        <v>-0.13416</v>
      </c>
      <c r="F31" s="131">
        <v>-6.9819999999999993E-2</v>
      </c>
      <c r="G31" s="132">
        <v>4.394E-2</v>
      </c>
      <c r="H31" s="132">
        <v>0.11124000000000001</v>
      </c>
      <c r="I31" s="132">
        <v>1.8610000000000002E-2</v>
      </c>
      <c r="J31" s="131">
        <v>-3.7749999999999999E-2</v>
      </c>
      <c r="K31" s="132">
        <v>0.10614</v>
      </c>
      <c r="L31" s="131">
        <v>-0.21204000000000001</v>
      </c>
      <c r="M31" s="131">
        <v>-8.3919999999999995E-2</v>
      </c>
      <c r="N31" s="131">
        <v>-8.5389999999999994E-2</v>
      </c>
      <c r="O31" s="132">
        <v>0.11383</v>
      </c>
      <c r="P31" s="132">
        <v>0.59282999999999997</v>
      </c>
      <c r="Q31" s="131">
        <v>-8.788E-2</v>
      </c>
      <c r="R31" s="132">
        <v>0.22336</v>
      </c>
      <c r="S31" s="132">
        <v>0.18564</v>
      </c>
      <c r="T31" s="132">
        <v>0.21651999999999999</v>
      </c>
      <c r="U31" s="132">
        <v>0.39211000000000001</v>
      </c>
      <c r="V31" s="132">
        <v>0.24068000000000001</v>
      </c>
      <c r="W31" s="132">
        <v>0.34359000000000001</v>
      </c>
      <c r="X31" s="132">
        <v>0.14174999999999999</v>
      </c>
      <c r="Y31" s="132">
        <v>0.23649999999999999</v>
      </c>
      <c r="Z31" s="131">
        <v>-0.11990000000000001</v>
      </c>
      <c r="AA31" s="132">
        <v>0.30958000000000002</v>
      </c>
      <c r="AB31" s="132">
        <v>0.29654000000000003</v>
      </c>
      <c r="AC31" s="132">
        <v>0.20591000000000001</v>
      </c>
      <c r="AD31" s="132">
        <v>1</v>
      </c>
      <c r="AE31" s="132">
        <v>7.85E-2</v>
      </c>
    </row>
    <row r="32" spans="1:31" ht="14.4" thickBot="1" x14ac:dyDescent="0.35">
      <c r="A32" s="148" t="s">
        <v>243</v>
      </c>
      <c r="B32" s="135">
        <v>0.20852000000000001</v>
      </c>
      <c r="C32" s="142">
        <v>6</v>
      </c>
      <c r="D32" s="135">
        <v>0.18523999999999999</v>
      </c>
      <c r="E32" s="135">
        <v>0.10202</v>
      </c>
      <c r="F32" s="135">
        <v>0.39654</v>
      </c>
      <c r="G32" s="135">
        <v>0.26340999999999998</v>
      </c>
      <c r="H32" s="135">
        <v>5.586E-2</v>
      </c>
      <c r="I32" s="135">
        <v>0.20241999999999999</v>
      </c>
      <c r="J32" s="135">
        <v>0.23562</v>
      </c>
      <c r="K32" s="135">
        <v>0.23633999999999999</v>
      </c>
      <c r="L32" s="135">
        <v>0.17674999999999999</v>
      </c>
      <c r="M32" s="135">
        <v>0.30258000000000002</v>
      </c>
      <c r="N32" s="135">
        <v>0.34499000000000002</v>
      </c>
      <c r="O32" s="136">
        <v>-9.8879999999999996E-2</v>
      </c>
      <c r="P32" s="135">
        <v>1.2279999999999999E-2</v>
      </c>
      <c r="Q32" s="135">
        <v>0.85182000000000002</v>
      </c>
      <c r="R32" s="135">
        <v>0.38107999999999997</v>
      </c>
      <c r="S32" s="135">
        <v>0.23322000000000001</v>
      </c>
      <c r="T32" s="135">
        <v>0.64071</v>
      </c>
      <c r="U32" s="135">
        <v>0.35598999999999997</v>
      </c>
      <c r="V32" s="135">
        <v>6.6E-3</v>
      </c>
      <c r="W32" s="135">
        <v>0.39922999999999997</v>
      </c>
      <c r="X32" s="135">
        <v>0.38756000000000002</v>
      </c>
      <c r="Y32" s="135">
        <v>0.18894</v>
      </c>
      <c r="Z32" s="135">
        <v>0.33017999999999997</v>
      </c>
      <c r="AA32" s="135">
        <v>0.53044000000000002</v>
      </c>
      <c r="AB32" s="135">
        <v>0.55503000000000002</v>
      </c>
      <c r="AC32" s="136">
        <v>-5.4170000000000003E-2</v>
      </c>
      <c r="AD32" s="135">
        <v>7.85E-2</v>
      </c>
      <c r="AE32" s="135">
        <v>1</v>
      </c>
    </row>
    <row r="35" spans="1:31" x14ac:dyDescent="0.3">
      <c r="A35" s="143" t="s">
        <v>245</v>
      </c>
    </row>
    <row r="37" spans="1:31" ht="66" x14ac:dyDescent="0.3">
      <c r="A37" s="126"/>
      <c r="B37" s="126" t="s">
        <v>48</v>
      </c>
      <c r="C37" s="126" t="s">
        <v>244</v>
      </c>
      <c r="D37" s="126" t="s">
        <v>219</v>
      </c>
      <c r="E37" s="126" t="s">
        <v>220</v>
      </c>
      <c r="F37" s="126" t="s">
        <v>221</v>
      </c>
      <c r="G37" s="126" t="s">
        <v>222</v>
      </c>
      <c r="H37" s="126" t="s">
        <v>223</v>
      </c>
      <c r="I37" s="126" t="s">
        <v>224</v>
      </c>
      <c r="J37" s="126" t="s">
        <v>225</v>
      </c>
      <c r="K37" s="126" t="s">
        <v>226</v>
      </c>
      <c r="L37" s="126" t="s">
        <v>227</v>
      </c>
      <c r="M37" s="126" t="s">
        <v>47</v>
      </c>
      <c r="N37" s="126" t="s">
        <v>228</v>
      </c>
      <c r="O37" s="126" t="s">
        <v>38</v>
      </c>
      <c r="P37" s="126" t="s">
        <v>39</v>
      </c>
      <c r="Q37" s="126" t="s">
        <v>229</v>
      </c>
      <c r="R37" s="126" t="s">
        <v>230</v>
      </c>
      <c r="S37" s="126" t="s">
        <v>231</v>
      </c>
      <c r="T37" s="126" t="s">
        <v>232</v>
      </c>
      <c r="U37" s="126" t="s">
        <v>233</v>
      </c>
      <c r="V37" s="126" t="s">
        <v>234</v>
      </c>
      <c r="W37" s="126" t="s">
        <v>235</v>
      </c>
      <c r="X37" s="126" t="s">
        <v>236</v>
      </c>
      <c r="Y37" s="126" t="s">
        <v>237</v>
      </c>
      <c r="Z37" s="126" t="s">
        <v>238</v>
      </c>
      <c r="AA37" s="126" t="s">
        <v>239</v>
      </c>
      <c r="AB37" s="126" t="s">
        <v>240</v>
      </c>
      <c r="AC37" s="126" t="s">
        <v>241</v>
      </c>
      <c r="AD37" s="126" t="s">
        <v>242</v>
      </c>
      <c r="AE37" s="126" t="s">
        <v>243</v>
      </c>
    </row>
    <row r="38" spans="1:31" x14ac:dyDescent="0.3">
      <c r="A38" s="144" t="s">
        <v>48</v>
      </c>
      <c r="B38" s="127">
        <v>1</v>
      </c>
      <c r="C38" s="137"/>
      <c r="D38" s="128">
        <v>2.299E-2</v>
      </c>
      <c r="E38" s="128">
        <v>-0.11812</v>
      </c>
      <c r="F38" s="127">
        <v>0.16975999999999999</v>
      </c>
      <c r="G38" s="128">
        <v>-0.33767999999999998</v>
      </c>
      <c r="H38" s="128">
        <v>-0.27635999999999999</v>
      </c>
      <c r="I38" s="127">
        <v>5.2109999999999997E-2</v>
      </c>
      <c r="J38" s="127">
        <v>0.45461000000000001</v>
      </c>
      <c r="K38" s="127">
        <v>0.66303999999999996</v>
      </c>
      <c r="L38" s="128">
        <v>0.13894000000000001</v>
      </c>
      <c r="M38" s="127">
        <v>0.15837000000000001</v>
      </c>
      <c r="N38" s="127">
        <v>0.2238</v>
      </c>
      <c r="O38" s="127">
        <v>0.67288000000000003</v>
      </c>
      <c r="P38" s="128">
        <v>7.4270000000000003E-2</v>
      </c>
      <c r="Q38" s="127">
        <v>0.28939999999999999</v>
      </c>
      <c r="R38" s="128">
        <v>0.24343999999999999</v>
      </c>
      <c r="S38" s="127">
        <v>0.19807</v>
      </c>
      <c r="T38" s="127">
        <v>0.36870000000000003</v>
      </c>
      <c r="U38" s="128">
        <v>-0.34017999999999998</v>
      </c>
      <c r="V38" s="128">
        <v>-0.43419000000000002</v>
      </c>
      <c r="W38" s="127">
        <v>0.43547999999999998</v>
      </c>
      <c r="X38" s="127">
        <v>0.65676999999999996</v>
      </c>
      <c r="Y38" s="127">
        <v>0.63458000000000003</v>
      </c>
      <c r="Z38" s="128">
        <v>0.3987</v>
      </c>
      <c r="AA38" s="127">
        <v>0.50758000000000003</v>
      </c>
      <c r="AB38" s="127">
        <v>0.56440999999999997</v>
      </c>
      <c r="AC38" s="127">
        <v>0.65578000000000003</v>
      </c>
      <c r="AD38" s="128">
        <v>0.30814999999999998</v>
      </c>
      <c r="AE38" s="127">
        <v>0.47169</v>
      </c>
    </row>
    <row r="39" spans="1:31" x14ac:dyDescent="0.3">
      <c r="A39" s="145" t="s">
        <v>219</v>
      </c>
      <c r="B39" s="129">
        <v>2.299E-2</v>
      </c>
      <c r="C39" s="138">
        <v>11</v>
      </c>
      <c r="D39" s="130">
        <v>1</v>
      </c>
      <c r="E39" s="130">
        <v>4.2950000000000002E-2</v>
      </c>
      <c r="F39" s="130">
        <v>-2.3689999999999999E-2</v>
      </c>
      <c r="G39" s="130">
        <v>0.27374999999999999</v>
      </c>
      <c r="H39" s="130">
        <v>0.14207</v>
      </c>
      <c r="I39" s="130">
        <v>-0.24847</v>
      </c>
      <c r="J39" s="130">
        <v>-0.1993</v>
      </c>
      <c r="K39" s="130">
        <v>-0.22414999999999999</v>
      </c>
      <c r="L39" s="130">
        <v>0.28362999999999999</v>
      </c>
      <c r="M39" s="130">
        <v>0.11917999999999999</v>
      </c>
      <c r="N39" s="130">
        <v>7.3999999999999996E-2</v>
      </c>
      <c r="O39" s="129">
        <v>-0.34127000000000002</v>
      </c>
      <c r="P39" s="129">
        <v>-0.18351999999999999</v>
      </c>
      <c r="Q39" s="130">
        <v>4.1250000000000002E-2</v>
      </c>
      <c r="R39" s="130">
        <v>0.82738</v>
      </c>
      <c r="S39" s="130">
        <v>7.0899999999999999E-3</v>
      </c>
      <c r="T39" s="130">
        <v>2.5610000000000001E-2</v>
      </c>
      <c r="U39" s="130">
        <v>0.31007000000000001</v>
      </c>
      <c r="V39" s="130">
        <v>0.20660000000000001</v>
      </c>
      <c r="W39" s="130">
        <v>-0.18687999999999999</v>
      </c>
      <c r="X39" s="130">
        <v>-8.2000000000000003E-2</v>
      </c>
      <c r="Y39" s="129">
        <v>-0.31213000000000002</v>
      </c>
      <c r="Z39" s="130">
        <v>0.43440000000000001</v>
      </c>
      <c r="AA39" s="130">
        <v>0.12925</v>
      </c>
      <c r="AB39" s="130">
        <v>3.7490000000000002E-2</v>
      </c>
      <c r="AC39" s="129">
        <v>-0.31899</v>
      </c>
      <c r="AD39" s="129">
        <v>-0.35538999999999998</v>
      </c>
      <c r="AE39" s="130">
        <v>0.14721999999999999</v>
      </c>
    </row>
    <row r="40" spans="1:31" x14ac:dyDescent="0.3">
      <c r="A40" s="146" t="s">
        <v>220</v>
      </c>
      <c r="B40" s="131">
        <v>-0.11812</v>
      </c>
      <c r="C40" s="139"/>
      <c r="D40" s="132">
        <v>4.2950000000000002E-2</v>
      </c>
      <c r="E40" s="132">
        <v>1</v>
      </c>
      <c r="F40" s="132">
        <v>0.27736</v>
      </c>
      <c r="G40" s="132">
        <v>0.32844000000000001</v>
      </c>
      <c r="H40" s="132">
        <v>5.9560000000000002E-2</v>
      </c>
      <c r="I40" s="132">
        <v>0.15851999999999999</v>
      </c>
      <c r="J40" s="132">
        <v>0.18199000000000001</v>
      </c>
      <c r="K40" s="132">
        <v>-2.2919999999999999E-2</v>
      </c>
      <c r="L40" s="132">
        <v>1.721E-2</v>
      </c>
      <c r="M40" s="132">
        <v>0.72219999999999995</v>
      </c>
      <c r="N40" s="132">
        <v>0.73492999999999997</v>
      </c>
      <c r="O40" s="131">
        <v>-0.25113000000000002</v>
      </c>
      <c r="P40" s="131">
        <v>-0.43876999999999999</v>
      </c>
      <c r="Q40" s="132">
        <v>-6.3899999999999998E-2</v>
      </c>
      <c r="R40" s="132">
        <v>-1.478E-2</v>
      </c>
      <c r="S40" s="132">
        <v>0.83618000000000003</v>
      </c>
      <c r="T40" s="132">
        <v>0.29357</v>
      </c>
      <c r="U40" s="132">
        <v>0.15286</v>
      </c>
      <c r="V40" s="132">
        <v>-1.6209999999999999E-2</v>
      </c>
      <c r="W40" s="132">
        <v>0.16209000000000001</v>
      </c>
      <c r="X40" s="132">
        <v>0.32329999999999998</v>
      </c>
      <c r="Y40" s="132">
        <v>0.12407</v>
      </c>
      <c r="Z40" s="132">
        <v>2.3E-3</v>
      </c>
      <c r="AA40" s="132">
        <v>0.52678999999999998</v>
      </c>
      <c r="AB40" s="132">
        <v>0.55574000000000001</v>
      </c>
      <c r="AC40" s="132">
        <v>1.958E-2</v>
      </c>
      <c r="AD40" s="131">
        <v>-0.11129</v>
      </c>
      <c r="AE40" s="132">
        <v>8.6529999999999996E-2</v>
      </c>
    </row>
    <row r="41" spans="1:31" x14ac:dyDescent="0.3">
      <c r="A41" s="146" t="s">
        <v>221</v>
      </c>
      <c r="B41" s="132">
        <v>0.16975999999999999</v>
      </c>
      <c r="C41" s="140">
        <v>6</v>
      </c>
      <c r="D41" s="132">
        <v>-2.3689999999999999E-2</v>
      </c>
      <c r="E41" s="132">
        <v>0.27736</v>
      </c>
      <c r="F41" s="132">
        <v>1</v>
      </c>
      <c r="G41" s="132">
        <v>0.21665000000000001</v>
      </c>
      <c r="H41" s="131">
        <v>-0.15278</v>
      </c>
      <c r="I41" s="132">
        <v>9.2299999999999993E-2</v>
      </c>
      <c r="J41" s="132">
        <v>0.32671</v>
      </c>
      <c r="K41" s="132">
        <v>0.14155999999999999</v>
      </c>
      <c r="L41" s="132">
        <v>-3.049E-2</v>
      </c>
      <c r="M41" s="132">
        <v>0.7208</v>
      </c>
      <c r="N41" s="132">
        <v>0.79376999999999998</v>
      </c>
      <c r="O41" s="131">
        <v>-0.15054000000000001</v>
      </c>
      <c r="P41" s="131">
        <v>-0.11946</v>
      </c>
      <c r="Q41" s="132">
        <v>0.63463999999999998</v>
      </c>
      <c r="R41" s="132">
        <v>0.10208</v>
      </c>
      <c r="S41" s="132">
        <v>0.11942</v>
      </c>
      <c r="T41" s="132">
        <v>0.83101999999999998</v>
      </c>
      <c r="U41" s="132">
        <v>0.17569000000000001</v>
      </c>
      <c r="V41" s="131">
        <v>-0.29093000000000002</v>
      </c>
      <c r="W41" s="132">
        <v>1.208E-2</v>
      </c>
      <c r="X41" s="132">
        <v>0.20963999999999999</v>
      </c>
      <c r="Y41" s="132">
        <v>-5.0529999999999999E-2</v>
      </c>
      <c r="Z41" s="132">
        <v>0.11797000000000001</v>
      </c>
      <c r="AA41" s="132">
        <v>0.46018999999999999</v>
      </c>
      <c r="AB41" s="132">
        <v>0.50619000000000003</v>
      </c>
      <c r="AC41" s="131">
        <v>-0.17460000000000001</v>
      </c>
      <c r="AD41" s="131">
        <v>-0.21779999999999999</v>
      </c>
      <c r="AE41" s="132">
        <v>0.54446000000000006</v>
      </c>
    </row>
    <row r="42" spans="1:31" x14ac:dyDescent="0.3">
      <c r="A42" s="146" t="s">
        <v>222</v>
      </c>
      <c r="B42" s="131">
        <v>-0.33767999999999998</v>
      </c>
      <c r="C42" s="139"/>
      <c r="D42" s="132">
        <v>0.27374999999999999</v>
      </c>
      <c r="E42" s="132">
        <v>0.32844000000000001</v>
      </c>
      <c r="F42" s="132">
        <v>0.21665000000000001</v>
      </c>
      <c r="G42" s="132">
        <v>1</v>
      </c>
      <c r="H42" s="132">
        <v>0.10577</v>
      </c>
      <c r="I42" s="132">
        <v>6.5100000000000005E-2</v>
      </c>
      <c r="J42" s="132">
        <v>3.4849999999999999E-2</v>
      </c>
      <c r="K42" s="131">
        <v>-0.29660999999999998</v>
      </c>
      <c r="L42" s="132">
        <v>0.19692000000000001</v>
      </c>
      <c r="M42" s="132">
        <v>0.46590999999999999</v>
      </c>
      <c r="N42" s="132">
        <v>0.36452000000000001</v>
      </c>
      <c r="O42" s="131">
        <v>-0.65702000000000005</v>
      </c>
      <c r="P42" s="131">
        <v>-7.5520000000000004E-2</v>
      </c>
      <c r="Q42" s="132">
        <v>0.23516000000000001</v>
      </c>
      <c r="R42" s="132">
        <v>7.9219999999999999E-2</v>
      </c>
      <c r="S42" s="132">
        <v>-3.9199999999999999E-2</v>
      </c>
      <c r="T42" s="132">
        <v>8.1100000000000005E-2</v>
      </c>
      <c r="U42" s="132">
        <v>0.82801999999999998</v>
      </c>
      <c r="V42" s="132">
        <v>8.2559999999999995E-2</v>
      </c>
      <c r="W42" s="132">
        <v>-0.21862000000000001</v>
      </c>
      <c r="X42" s="132">
        <v>-0.127</v>
      </c>
      <c r="Y42" s="131">
        <v>-0.42264000000000002</v>
      </c>
      <c r="Z42" s="132">
        <v>0.16081000000000001</v>
      </c>
      <c r="AA42" s="132">
        <v>9.2899999999999996E-3</v>
      </c>
      <c r="AB42" s="132">
        <v>-4.2560000000000001E-2</v>
      </c>
      <c r="AC42" s="131">
        <v>-0.65146000000000004</v>
      </c>
      <c r="AD42" s="132">
        <v>-0.50812999999999997</v>
      </c>
      <c r="AE42" s="132">
        <v>0.17657</v>
      </c>
    </row>
    <row r="43" spans="1:31" x14ac:dyDescent="0.3">
      <c r="A43" s="146" t="s">
        <v>223</v>
      </c>
      <c r="B43" s="131">
        <v>-0.27635999999999999</v>
      </c>
      <c r="C43" s="139"/>
      <c r="D43" s="132">
        <v>0.14207</v>
      </c>
      <c r="E43" s="132">
        <v>5.9560000000000002E-2</v>
      </c>
      <c r="F43" s="131">
        <v>-0.15278</v>
      </c>
      <c r="G43" s="132">
        <v>0.10577</v>
      </c>
      <c r="H43" s="132">
        <v>1</v>
      </c>
      <c r="I43" s="132">
        <v>-8.1629999999999994E-2</v>
      </c>
      <c r="J43" s="131">
        <v>-0.10818</v>
      </c>
      <c r="K43" s="131">
        <v>-0.12537000000000001</v>
      </c>
      <c r="L43" s="131">
        <v>-8.5599999999999996E-2</v>
      </c>
      <c r="M43" s="132">
        <v>-3.6600000000000001E-2</v>
      </c>
      <c r="N43" s="132">
        <v>-8.3250000000000005E-2</v>
      </c>
      <c r="O43" s="131">
        <v>-0.16692000000000001</v>
      </c>
      <c r="P43" s="132">
        <v>8.3460000000000006E-2</v>
      </c>
      <c r="Q43" s="131">
        <v>-0.16128999999999999</v>
      </c>
      <c r="R43" s="132">
        <v>3.3000000000000002E-2</v>
      </c>
      <c r="S43" s="132">
        <v>-2.2749999999999999E-2</v>
      </c>
      <c r="T43" s="132">
        <v>4.045E-2</v>
      </c>
      <c r="U43" s="132">
        <v>0.34386</v>
      </c>
      <c r="V43" s="132">
        <v>0.86692000000000002</v>
      </c>
      <c r="W43" s="132">
        <v>-2.0709999999999999E-2</v>
      </c>
      <c r="X43" s="131">
        <v>-7.417E-2</v>
      </c>
      <c r="Y43" s="131">
        <v>-0.13192999999999999</v>
      </c>
      <c r="Z43" s="131">
        <v>-0.11552999999999999</v>
      </c>
      <c r="AA43" s="132">
        <v>-5.1000000000000004E-4</v>
      </c>
      <c r="AB43" s="132">
        <v>-1.6709999999999999E-2</v>
      </c>
      <c r="AC43" s="131">
        <v>-0.17860999999999999</v>
      </c>
      <c r="AD43" s="132">
        <v>9.4579999999999997E-2</v>
      </c>
      <c r="AE43" s="132">
        <v>5.1749999999999997E-2</v>
      </c>
    </row>
    <row r="44" spans="1:31" x14ac:dyDescent="0.3">
      <c r="A44" s="146" t="s">
        <v>224</v>
      </c>
      <c r="B44" s="132">
        <v>5.2109999999999997E-2</v>
      </c>
      <c r="C44" s="140">
        <v>10</v>
      </c>
      <c r="D44" s="132">
        <v>-0.24847</v>
      </c>
      <c r="E44" s="132">
        <v>0.15851999999999999</v>
      </c>
      <c r="F44" s="132">
        <v>9.2299999999999993E-2</v>
      </c>
      <c r="G44" s="132">
        <v>6.5100000000000005E-2</v>
      </c>
      <c r="H44" s="132">
        <v>-8.1629999999999994E-2</v>
      </c>
      <c r="I44" s="132">
        <v>1</v>
      </c>
      <c r="J44" s="132">
        <v>0.21476000000000001</v>
      </c>
      <c r="K44" s="132">
        <v>0.15254000000000001</v>
      </c>
      <c r="L44" s="132">
        <v>0.13708999999999999</v>
      </c>
      <c r="M44" s="132">
        <v>0.15032999999999999</v>
      </c>
      <c r="N44" s="132">
        <v>0.25774000000000002</v>
      </c>
      <c r="O44" s="132">
        <v>0.17136999999999999</v>
      </c>
      <c r="P44" s="131">
        <v>-5.9920000000000001E-2</v>
      </c>
      <c r="Q44" s="132">
        <v>0.20197000000000001</v>
      </c>
      <c r="R44" s="132">
        <v>-0.20734</v>
      </c>
      <c r="S44" s="132">
        <v>0.23083000000000001</v>
      </c>
      <c r="T44" s="132">
        <v>0.20843</v>
      </c>
      <c r="U44" s="132">
        <v>7.0930000000000007E-2</v>
      </c>
      <c r="V44" s="131">
        <v>-0.25074000000000002</v>
      </c>
      <c r="W44" s="132">
        <v>0.76027999999999996</v>
      </c>
      <c r="X44" s="132">
        <v>0.31552999999999998</v>
      </c>
      <c r="Y44" s="132">
        <v>0.22641</v>
      </c>
      <c r="Z44" s="132">
        <v>0.12722</v>
      </c>
      <c r="AA44" s="132">
        <v>0.25688</v>
      </c>
      <c r="AB44" s="132">
        <v>0.33584000000000003</v>
      </c>
      <c r="AC44" s="132">
        <v>0.18343000000000001</v>
      </c>
      <c r="AD44" s="132">
        <v>0.11310000000000001</v>
      </c>
      <c r="AE44" s="132">
        <v>0.24803</v>
      </c>
    </row>
    <row r="45" spans="1:31" x14ac:dyDescent="0.3">
      <c r="A45" s="146" t="s">
        <v>225</v>
      </c>
      <c r="B45" s="132">
        <v>0.45461000000000001</v>
      </c>
      <c r="C45" s="140">
        <v>3</v>
      </c>
      <c r="D45" s="132">
        <v>-0.1993</v>
      </c>
      <c r="E45" s="132">
        <v>0.18199000000000001</v>
      </c>
      <c r="F45" s="132">
        <v>0.32671</v>
      </c>
      <c r="G45" s="132">
        <v>3.4849999999999999E-2</v>
      </c>
      <c r="H45" s="131">
        <v>-0.10818</v>
      </c>
      <c r="I45" s="132">
        <v>0.21476000000000001</v>
      </c>
      <c r="J45" s="132">
        <v>1</v>
      </c>
      <c r="K45" s="132">
        <v>0.30985000000000001</v>
      </c>
      <c r="L45" s="132">
        <v>0.14359</v>
      </c>
      <c r="M45" s="132">
        <v>0.46368999999999999</v>
      </c>
      <c r="N45" s="132">
        <v>0.46549000000000001</v>
      </c>
      <c r="O45" s="132">
        <v>0.13689000000000001</v>
      </c>
      <c r="P45" s="131">
        <v>-2.6800000000000001E-3</v>
      </c>
      <c r="Q45" s="132">
        <v>0.30908999999999998</v>
      </c>
      <c r="R45" s="131">
        <v>-0.18537999999999999</v>
      </c>
      <c r="S45" s="132">
        <v>0.19409999999999999</v>
      </c>
      <c r="T45" s="132">
        <v>0.39001000000000002</v>
      </c>
      <c r="U45" s="132">
        <v>-5.357E-2</v>
      </c>
      <c r="V45" s="131">
        <v>-0.1928</v>
      </c>
      <c r="W45" s="132">
        <v>0.21210999999999999</v>
      </c>
      <c r="X45" s="132">
        <v>0.84341999999999995</v>
      </c>
      <c r="Y45" s="132">
        <v>0.23477999999999999</v>
      </c>
      <c r="Z45" s="132">
        <v>0.15922</v>
      </c>
      <c r="AA45" s="132">
        <v>0.39529999999999998</v>
      </c>
      <c r="AB45" s="132">
        <v>0.42031000000000002</v>
      </c>
      <c r="AC45" s="132">
        <v>0.15822</v>
      </c>
      <c r="AD45" s="131">
        <v>7.2770000000000001E-2</v>
      </c>
      <c r="AE45" s="132">
        <v>0.33861999999999998</v>
      </c>
    </row>
    <row r="46" spans="1:31" x14ac:dyDescent="0.3">
      <c r="A46" s="146" t="s">
        <v>226</v>
      </c>
      <c r="B46" s="132">
        <v>0.66303999999999996</v>
      </c>
      <c r="C46" s="140">
        <v>2</v>
      </c>
      <c r="D46" s="132">
        <v>-0.22414999999999999</v>
      </c>
      <c r="E46" s="132">
        <v>-2.2919999999999999E-2</v>
      </c>
      <c r="F46" s="132">
        <v>0.14155999999999999</v>
      </c>
      <c r="G46" s="131">
        <v>-0.29660999999999998</v>
      </c>
      <c r="H46" s="131">
        <v>-0.12537000000000001</v>
      </c>
      <c r="I46" s="132">
        <v>0.15254000000000001</v>
      </c>
      <c r="J46" s="132">
        <v>0.30985000000000001</v>
      </c>
      <c r="K46" s="132">
        <v>1</v>
      </c>
      <c r="L46" s="131">
        <v>-0.39727000000000001</v>
      </c>
      <c r="M46" s="132">
        <v>9.7650000000000001E-2</v>
      </c>
      <c r="N46" s="132">
        <v>0.25875999999999999</v>
      </c>
      <c r="O46" s="132">
        <v>0.77817999999999998</v>
      </c>
      <c r="P46" s="132">
        <v>0.34971999999999998</v>
      </c>
      <c r="Q46" s="132">
        <v>0.15143000000000001</v>
      </c>
      <c r="R46" s="132">
        <v>-5.9200000000000003E-2</v>
      </c>
      <c r="S46" s="132">
        <v>0.14147999999999999</v>
      </c>
      <c r="T46" s="132">
        <v>0.30791000000000002</v>
      </c>
      <c r="U46" s="131">
        <v>-0.31156</v>
      </c>
      <c r="V46" s="131">
        <v>-0.23526</v>
      </c>
      <c r="W46" s="132">
        <v>0.29605999999999999</v>
      </c>
      <c r="X46" s="132">
        <v>0.47317999999999999</v>
      </c>
      <c r="Y46" s="132">
        <v>0.88461000000000001</v>
      </c>
      <c r="Z46" s="131">
        <v>-0.18740999999999999</v>
      </c>
      <c r="AA46" s="132">
        <v>0.29233999999999999</v>
      </c>
      <c r="AB46" s="132">
        <v>0.48409000000000002</v>
      </c>
      <c r="AC46" s="132">
        <v>0.62999000000000005</v>
      </c>
      <c r="AD46" s="132">
        <v>0.35541</v>
      </c>
      <c r="AE46" s="132">
        <v>0.32108999999999999</v>
      </c>
    </row>
    <row r="47" spans="1:31" x14ac:dyDescent="0.3">
      <c r="A47" s="146" t="s">
        <v>227</v>
      </c>
      <c r="B47" s="131">
        <v>0.13894000000000001</v>
      </c>
      <c r="C47" s="139">
        <v>8</v>
      </c>
      <c r="D47" s="132">
        <v>0.28362999999999999</v>
      </c>
      <c r="E47" s="132">
        <v>1.721E-2</v>
      </c>
      <c r="F47" s="132">
        <v>-3.049E-2</v>
      </c>
      <c r="G47" s="132">
        <v>0.19692000000000001</v>
      </c>
      <c r="H47" s="131">
        <v>-8.5599999999999996E-2</v>
      </c>
      <c r="I47" s="132">
        <v>0.13708999999999999</v>
      </c>
      <c r="J47" s="132">
        <v>0.14359</v>
      </c>
      <c r="K47" s="131">
        <v>-0.39727000000000001</v>
      </c>
      <c r="L47" s="132">
        <v>1</v>
      </c>
      <c r="M47" s="132">
        <v>0.22711999999999999</v>
      </c>
      <c r="N47" s="132">
        <v>5.7140000000000003E-2</v>
      </c>
      <c r="O47" s="131">
        <v>-0.20694000000000001</v>
      </c>
      <c r="P47" s="131">
        <v>-0.33074999999999999</v>
      </c>
      <c r="Q47" s="132">
        <v>0.25223000000000001</v>
      </c>
      <c r="R47" s="132">
        <v>0.25811000000000001</v>
      </c>
      <c r="S47" s="132">
        <v>7.3789999999999994E-2</v>
      </c>
      <c r="T47" s="132">
        <v>0.10635</v>
      </c>
      <c r="U47" s="132">
        <v>6.3009999999999997E-2</v>
      </c>
      <c r="V47" s="131">
        <v>-0.14276</v>
      </c>
      <c r="W47" s="132">
        <v>0.18426999999999999</v>
      </c>
      <c r="X47" s="132">
        <v>0.22544</v>
      </c>
      <c r="Y47" s="131">
        <v>-0.34712999999999999</v>
      </c>
      <c r="Z47" s="132">
        <v>0.89095999999999997</v>
      </c>
      <c r="AA47" s="132">
        <v>0.29837000000000002</v>
      </c>
      <c r="AB47" s="132">
        <v>0.1179</v>
      </c>
      <c r="AC47" s="131">
        <v>-0.10143000000000001</v>
      </c>
      <c r="AD47" s="131">
        <v>-0.19713</v>
      </c>
      <c r="AE47" s="132">
        <v>0.30449999999999999</v>
      </c>
    </row>
    <row r="48" spans="1:31" x14ac:dyDescent="0.3">
      <c r="A48" s="146" t="s">
        <v>47</v>
      </c>
      <c r="B48" s="132">
        <v>0.15837000000000001</v>
      </c>
      <c r="C48" s="140">
        <v>7</v>
      </c>
      <c r="D48" s="132">
        <v>0.11917999999999999</v>
      </c>
      <c r="E48" s="132">
        <v>0.72219999999999995</v>
      </c>
      <c r="F48" s="132">
        <v>0.7208</v>
      </c>
      <c r="G48" s="132">
        <v>0.46590999999999999</v>
      </c>
      <c r="H48" s="132">
        <v>-3.6600000000000001E-2</v>
      </c>
      <c r="I48" s="132">
        <v>0.15032999999999999</v>
      </c>
      <c r="J48" s="132">
        <v>0.46368999999999999</v>
      </c>
      <c r="K48" s="132">
        <v>9.7650000000000001E-2</v>
      </c>
      <c r="L48" s="132">
        <v>0.22711999999999999</v>
      </c>
      <c r="M48" s="132">
        <v>1</v>
      </c>
      <c r="N48" s="132">
        <v>0.93479000000000001</v>
      </c>
      <c r="O48" s="131">
        <v>-0.26214999999999999</v>
      </c>
      <c r="P48" s="131">
        <v>-0.34495999999999999</v>
      </c>
      <c r="Q48" s="132">
        <v>0.38800000000000001</v>
      </c>
      <c r="R48" s="132">
        <v>0.15425</v>
      </c>
      <c r="S48" s="132">
        <v>0.57425000000000004</v>
      </c>
      <c r="T48" s="132">
        <v>0.71597</v>
      </c>
      <c r="U48" s="132">
        <v>0.31314999999999998</v>
      </c>
      <c r="V48" s="132">
        <v>-0.16308</v>
      </c>
      <c r="W48" s="132">
        <v>0.14449000000000001</v>
      </c>
      <c r="X48" s="132">
        <v>0.49032999999999999</v>
      </c>
      <c r="Y48" s="132">
        <v>4.546E-2</v>
      </c>
      <c r="Z48" s="132">
        <v>0.29352</v>
      </c>
      <c r="AA48" s="132">
        <v>0.74617</v>
      </c>
      <c r="AB48" s="132">
        <v>0.71203000000000005</v>
      </c>
      <c r="AC48" s="131">
        <v>-9.7600000000000006E-2</v>
      </c>
      <c r="AD48" s="131">
        <v>-0.16830000000000001</v>
      </c>
      <c r="AE48" s="132">
        <v>0.49421999999999999</v>
      </c>
    </row>
    <row r="49" spans="1:31" x14ac:dyDescent="0.3">
      <c r="A49" s="146" t="s">
        <v>228</v>
      </c>
      <c r="B49" s="132">
        <v>0.2238</v>
      </c>
      <c r="C49" s="140">
        <v>5</v>
      </c>
      <c r="D49" s="132">
        <v>7.3999999999999996E-2</v>
      </c>
      <c r="E49" s="132">
        <v>0.73492999999999997</v>
      </c>
      <c r="F49" s="132">
        <v>0.79376999999999998</v>
      </c>
      <c r="G49" s="132">
        <v>0.36452000000000001</v>
      </c>
      <c r="H49" s="132">
        <v>-8.3250000000000005E-2</v>
      </c>
      <c r="I49" s="132">
        <v>0.25774000000000002</v>
      </c>
      <c r="J49" s="132">
        <v>0.46549000000000001</v>
      </c>
      <c r="K49" s="132">
        <v>0.25875999999999999</v>
      </c>
      <c r="L49" s="132">
        <v>5.7140000000000003E-2</v>
      </c>
      <c r="M49" s="132">
        <v>0.93479000000000001</v>
      </c>
      <c r="N49" s="132">
        <v>1</v>
      </c>
      <c r="O49" s="131">
        <v>-0.11959</v>
      </c>
      <c r="P49" s="131">
        <v>-0.27327000000000001</v>
      </c>
      <c r="Q49" s="132">
        <v>0.45219999999999999</v>
      </c>
      <c r="R49" s="132">
        <v>0.11945</v>
      </c>
      <c r="S49" s="132">
        <v>0.57499</v>
      </c>
      <c r="T49" s="132">
        <v>0.76620999999999995</v>
      </c>
      <c r="U49" s="132">
        <v>0.21643000000000001</v>
      </c>
      <c r="V49" s="131">
        <v>-0.24704999999999999</v>
      </c>
      <c r="W49" s="132">
        <v>0.21532999999999999</v>
      </c>
      <c r="X49" s="132">
        <v>0.50709000000000004</v>
      </c>
      <c r="Y49" s="132">
        <v>0.18185000000000001</v>
      </c>
      <c r="Z49" s="132">
        <v>0.18631</v>
      </c>
      <c r="AA49" s="132">
        <v>0.70040999999999998</v>
      </c>
      <c r="AB49" s="132">
        <v>0.76446999999999998</v>
      </c>
      <c r="AC49" s="132">
        <v>-1.187E-2</v>
      </c>
      <c r="AD49" s="131">
        <v>-0.18090000000000001</v>
      </c>
      <c r="AE49" s="132">
        <v>0.53615000000000002</v>
      </c>
    </row>
    <row r="50" spans="1:31" x14ac:dyDescent="0.3">
      <c r="A50" s="146" t="s">
        <v>38</v>
      </c>
      <c r="B50" s="132">
        <v>0.67288000000000003</v>
      </c>
      <c r="C50" s="140">
        <v>1</v>
      </c>
      <c r="D50" s="131">
        <v>-0.34127000000000002</v>
      </c>
      <c r="E50" s="131">
        <v>-0.25113000000000002</v>
      </c>
      <c r="F50" s="131">
        <v>-0.15054000000000001</v>
      </c>
      <c r="G50" s="131">
        <v>-0.65702000000000005</v>
      </c>
      <c r="H50" s="131">
        <v>-0.16692000000000001</v>
      </c>
      <c r="I50" s="132">
        <v>0.17136999999999999</v>
      </c>
      <c r="J50" s="132">
        <v>0.13689000000000001</v>
      </c>
      <c r="K50" s="132">
        <v>0.77817999999999998</v>
      </c>
      <c r="L50" s="131">
        <v>-0.20694000000000001</v>
      </c>
      <c r="M50" s="131">
        <v>-0.26214999999999999</v>
      </c>
      <c r="N50" s="131">
        <v>-0.11959</v>
      </c>
      <c r="O50" s="132">
        <v>1</v>
      </c>
      <c r="P50" s="132">
        <v>0.35309000000000001</v>
      </c>
      <c r="Q50" s="131">
        <v>-0.11447</v>
      </c>
      <c r="R50" s="131">
        <v>-0.19678999999999999</v>
      </c>
      <c r="S50" s="131">
        <v>0.11554</v>
      </c>
      <c r="T50" s="131">
        <v>2.2370000000000001E-2</v>
      </c>
      <c r="U50" s="131">
        <v>-0.61773</v>
      </c>
      <c r="V50" s="131">
        <v>-0.28175</v>
      </c>
      <c r="W50" s="132">
        <v>0.45116000000000001</v>
      </c>
      <c r="X50" s="132">
        <v>0.39956000000000003</v>
      </c>
      <c r="Y50" s="132">
        <v>0.83272999999999997</v>
      </c>
      <c r="Z50" s="131">
        <v>-9.11E-2</v>
      </c>
      <c r="AA50" s="131">
        <v>0.14388000000000001</v>
      </c>
      <c r="AB50" s="132">
        <v>0.29231000000000001</v>
      </c>
      <c r="AC50" s="132">
        <v>0.86221999999999999</v>
      </c>
      <c r="AD50" s="132">
        <v>0.57391000000000003</v>
      </c>
      <c r="AE50" s="131">
        <v>3.3210000000000003E-2</v>
      </c>
    </row>
    <row r="51" spans="1:31" x14ac:dyDescent="0.3">
      <c r="A51" s="146" t="s">
        <v>39</v>
      </c>
      <c r="B51" s="131">
        <v>7.4270000000000003E-2</v>
      </c>
      <c r="C51" s="139">
        <v>9</v>
      </c>
      <c r="D51" s="131">
        <v>-0.18351999999999999</v>
      </c>
      <c r="E51" s="131">
        <v>-0.43876999999999999</v>
      </c>
      <c r="F51" s="131">
        <v>-0.11946</v>
      </c>
      <c r="G51" s="131">
        <v>-7.5520000000000004E-2</v>
      </c>
      <c r="H51" s="132">
        <v>8.3460000000000006E-2</v>
      </c>
      <c r="I51" s="131">
        <v>-5.9920000000000001E-2</v>
      </c>
      <c r="J51" s="131">
        <v>-2.6800000000000001E-3</v>
      </c>
      <c r="K51" s="132">
        <v>0.34971999999999998</v>
      </c>
      <c r="L51" s="131">
        <v>-0.33074999999999999</v>
      </c>
      <c r="M51" s="131">
        <v>-0.34495999999999999</v>
      </c>
      <c r="N51" s="131">
        <v>-0.27327000000000001</v>
      </c>
      <c r="O51" s="132">
        <v>0.35309000000000001</v>
      </c>
      <c r="P51" s="132">
        <v>1</v>
      </c>
      <c r="Q51" s="131">
        <v>-0.16832</v>
      </c>
      <c r="R51" s="132">
        <v>-0.1047</v>
      </c>
      <c r="S51" s="131">
        <v>-0.46783999999999998</v>
      </c>
      <c r="T51" s="131">
        <v>-0.11</v>
      </c>
      <c r="U51" s="132">
        <v>0.1193</v>
      </c>
      <c r="V51" s="132">
        <v>0.12512999999999999</v>
      </c>
      <c r="W51" s="131">
        <v>-0.19292999999999999</v>
      </c>
      <c r="X51" s="131">
        <v>-0.10086000000000001</v>
      </c>
      <c r="Y51" s="131">
        <v>0.14834</v>
      </c>
      <c r="Z51" s="131">
        <v>-0.27128000000000002</v>
      </c>
      <c r="AA51" s="131">
        <v>-0.3216</v>
      </c>
      <c r="AB51" s="131">
        <v>-0.23934</v>
      </c>
      <c r="AC51" s="131">
        <v>-9.0450000000000003E-2</v>
      </c>
      <c r="AD51" s="132">
        <v>0.36358000000000001</v>
      </c>
      <c r="AE51" s="132">
        <v>-0.1082</v>
      </c>
    </row>
    <row r="52" spans="1:31" x14ac:dyDescent="0.3">
      <c r="A52" s="147" t="s">
        <v>229</v>
      </c>
      <c r="B52" s="133">
        <v>0.28939999999999999</v>
      </c>
      <c r="C52" s="141">
        <v>4</v>
      </c>
      <c r="D52" s="133">
        <v>4.1250000000000002E-2</v>
      </c>
      <c r="E52" s="133">
        <v>-6.3899999999999998E-2</v>
      </c>
      <c r="F52" s="133">
        <v>0.63463999999999998</v>
      </c>
      <c r="G52" s="133">
        <v>0.23516000000000001</v>
      </c>
      <c r="H52" s="134">
        <v>-0.16128999999999999</v>
      </c>
      <c r="I52" s="133">
        <v>0.20197000000000001</v>
      </c>
      <c r="J52" s="133">
        <v>0.30908999999999998</v>
      </c>
      <c r="K52" s="133">
        <v>0.15143000000000001</v>
      </c>
      <c r="L52" s="133">
        <v>0.25223000000000001</v>
      </c>
      <c r="M52" s="133">
        <v>0.38800000000000001</v>
      </c>
      <c r="N52" s="133">
        <v>0.45219999999999999</v>
      </c>
      <c r="O52" s="134">
        <v>-0.11447</v>
      </c>
      <c r="P52" s="134">
        <v>-0.16832</v>
      </c>
      <c r="Q52" s="133">
        <v>1</v>
      </c>
      <c r="R52" s="133">
        <v>0.11635</v>
      </c>
      <c r="S52" s="133">
        <v>-0.15321000000000001</v>
      </c>
      <c r="T52" s="133">
        <v>0.67564999999999997</v>
      </c>
      <c r="U52" s="133">
        <v>0.15765999999999999</v>
      </c>
      <c r="V52" s="134">
        <v>-0.31069999999999998</v>
      </c>
      <c r="W52" s="133">
        <v>0.12087000000000001</v>
      </c>
      <c r="X52" s="133">
        <v>0.24986</v>
      </c>
      <c r="Y52" s="133">
        <v>-8.1820000000000004E-2</v>
      </c>
      <c r="Z52" s="133">
        <v>0.36188999999999999</v>
      </c>
      <c r="AA52" s="133">
        <v>0.29565999999999998</v>
      </c>
      <c r="AB52" s="133">
        <v>0.34433000000000002</v>
      </c>
      <c r="AC52" s="134">
        <v>-0.18385000000000001</v>
      </c>
      <c r="AD52" s="134">
        <v>-0.39545999999999998</v>
      </c>
      <c r="AE52" s="133">
        <v>0.84823999999999999</v>
      </c>
    </row>
    <row r="53" spans="1:31" x14ac:dyDescent="0.3">
      <c r="A53" s="146" t="s">
        <v>230</v>
      </c>
      <c r="B53" s="131">
        <v>0.24343999999999999</v>
      </c>
      <c r="C53" s="139">
        <v>11</v>
      </c>
      <c r="D53" s="132">
        <v>0.82738</v>
      </c>
      <c r="E53" s="132">
        <v>-1.478E-2</v>
      </c>
      <c r="F53" s="132">
        <v>0.10208</v>
      </c>
      <c r="G53" s="132">
        <v>7.9219999999999999E-2</v>
      </c>
      <c r="H53" s="132">
        <v>3.3000000000000002E-2</v>
      </c>
      <c r="I53" s="132">
        <v>-0.20734</v>
      </c>
      <c r="J53" s="131">
        <v>-0.18537999999999999</v>
      </c>
      <c r="K53" s="132">
        <v>-5.9200000000000003E-2</v>
      </c>
      <c r="L53" s="132">
        <v>0.25811000000000001</v>
      </c>
      <c r="M53" s="132">
        <v>0.15425</v>
      </c>
      <c r="N53" s="132">
        <v>0.11945</v>
      </c>
      <c r="O53" s="131">
        <v>-0.19678999999999999</v>
      </c>
      <c r="P53" s="132">
        <v>-0.1047</v>
      </c>
      <c r="Q53" s="132">
        <v>0.11635</v>
      </c>
      <c r="R53" s="132">
        <v>1</v>
      </c>
      <c r="S53" s="132">
        <v>5.4780000000000002E-2</v>
      </c>
      <c r="T53" s="132">
        <v>0.25585999999999998</v>
      </c>
      <c r="U53" s="132">
        <v>0.27074999999999999</v>
      </c>
      <c r="V53" s="132">
        <v>0.15046999999999999</v>
      </c>
      <c r="W53" s="132">
        <v>-5.296E-2</v>
      </c>
      <c r="X53" s="132">
        <v>-2.188E-2</v>
      </c>
      <c r="Y53" s="131">
        <v>-0.17777000000000001</v>
      </c>
      <c r="Z53" s="132">
        <v>0.55210000000000004</v>
      </c>
      <c r="AA53" s="132">
        <v>0.36399999999999999</v>
      </c>
      <c r="AB53" s="132">
        <v>0.24907000000000001</v>
      </c>
      <c r="AC53" s="131">
        <v>-0.17144000000000001</v>
      </c>
      <c r="AD53" s="132">
        <v>-7.1110000000000007E-2</v>
      </c>
      <c r="AE53" s="132">
        <v>0.34054000000000001</v>
      </c>
    </row>
    <row r="54" spans="1:31" x14ac:dyDescent="0.3">
      <c r="A54" s="146" t="s">
        <v>231</v>
      </c>
      <c r="B54" s="132">
        <v>0.19807</v>
      </c>
      <c r="C54" s="140">
        <v>12</v>
      </c>
      <c r="D54" s="132">
        <v>7.0899999999999999E-3</v>
      </c>
      <c r="E54" s="132">
        <v>0.83618000000000003</v>
      </c>
      <c r="F54" s="132">
        <v>0.11942</v>
      </c>
      <c r="G54" s="132">
        <v>-3.9199999999999999E-2</v>
      </c>
      <c r="H54" s="132">
        <v>-2.2749999999999999E-2</v>
      </c>
      <c r="I54" s="132">
        <v>0.23083000000000001</v>
      </c>
      <c r="J54" s="132">
        <v>0.19409999999999999</v>
      </c>
      <c r="K54" s="132">
        <v>0.14147999999999999</v>
      </c>
      <c r="L54" s="132">
        <v>7.3789999999999994E-2</v>
      </c>
      <c r="M54" s="132">
        <v>0.57425000000000004</v>
      </c>
      <c r="N54" s="132">
        <v>0.57499</v>
      </c>
      <c r="O54" s="131">
        <v>0.11554</v>
      </c>
      <c r="P54" s="131">
        <v>-0.46783999999999998</v>
      </c>
      <c r="Q54" s="132">
        <v>-0.15321000000000001</v>
      </c>
      <c r="R54" s="132">
        <v>5.4780000000000002E-2</v>
      </c>
      <c r="S54" s="132">
        <v>1</v>
      </c>
      <c r="T54" s="132">
        <v>0.31357000000000002</v>
      </c>
      <c r="U54" s="132">
        <v>-0.11668000000000001</v>
      </c>
      <c r="V54" s="132">
        <v>-9.0389999999999998E-2</v>
      </c>
      <c r="W54" s="132">
        <v>0.47844999999999999</v>
      </c>
      <c r="X54" s="132">
        <v>0.52656999999999998</v>
      </c>
      <c r="Y54" s="132">
        <v>0.39365</v>
      </c>
      <c r="Z54" s="132">
        <v>9.3140000000000001E-2</v>
      </c>
      <c r="AA54" s="132">
        <v>0.73224</v>
      </c>
      <c r="AB54" s="132">
        <v>0.74029</v>
      </c>
      <c r="AC54" s="132">
        <v>0.43381999999999998</v>
      </c>
      <c r="AD54" s="132">
        <v>0.24642</v>
      </c>
      <c r="AE54" s="132">
        <v>0.10773000000000001</v>
      </c>
    </row>
    <row r="55" spans="1:31" x14ac:dyDescent="0.3">
      <c r="A55" s="146" t="s">
        <v>232</v>
      </c>
      <c r="B55" s="132">
        <v>0.36870000000000003</v>
      </c>
      <c r="C55" s="140">
        <v>9</v>
      </c>
      <c r="D55" s="132">
        <v>2.5610000000000001E-2</v>
      </c>
      <c r="E55" s="132">
        <v>0.29357</v>
      </c>
      <c r="F55" s="132">
        <v>0.83101999999999998</v>
      </c>
      <c r="G55" s="132">
        <v>8.1100000000000005E-2</v>
      </c>
      <c r="H55" s="132">
        <v>4.045E-2</v>
      </c>
      <c r="I55" s="132">
        <v>0.20843</v>
      </c>
      <c r="J55" s="132">
        <v>0.39001000000000002</v>
      </c>
      <c r="K55" s="132">
        <v>0.30791000000000002</v>
      </c>
      <c r="L55" s="132">
        <v>0.10635</v>
      </c>
      <c r="M55" s="132">
        <v>0.71597</v>
      </c>
      <c r="N55" s="132">
        <v>0.76620999999999995</v>
      </c>
      <c r="O55" s="131">
        <v>2.2370000000000001E-2</v>
      </c>
      <c r="P55" s="131">
        <v>-0.11</v>
      </c>
      <c r="Q55" s="132">
        <v>0.67564999999999997</v>
      </c>
      <c r="R55" s="132">
        <v>0.25585999999999998</v>
      </c>
      <c r="S55" s="132">
        <v>0.31357000000000002</v>
      </c>
      <c r="T55" s="132">
        <v>1</v>
      </c>
      <c r="U55" s="132">
        <v>0.16686999999999999</v>
      </c>
      <c r="V55" s="132">
        <v>-9.4189999999999996E-2</v>
      </c>
      <c r="W55" s="132">
        <v>0.30824000000000001</v>
      </c>
      <c r="X55" s="132">
        <v>0.45891999999999999</v>
      </c>
      <c r="Y55" s="132">
        <v>0.18262999999999999</v>
      </c>
      <c r="Z55" s="132">
        <v>0.26894000000000001</v>
      </c>
      <c r="AA55" s="132">
        <v>0.76912000000000003</v>
      </c>
      <c r="AB55" s="132">
        <v>0.80145999999999995</v>
      </c>
      <c r="AC55" s="131">
        <v>4.6620000000000002E-2</v>
      </c>
      <c r="AD55" s="132">
        <v>7.4219999999999994E-2</v>
      </c>
      <c r="AE55" s="132">
        <v>0.81232000000000004</v>
      </c>
    </row>
    <row r="56" spans="1:31" x14ac:dyDescent="0.3">
      <c r="A56" s="146" t="s">
        <v>233</v>
      </c>
      <c r="B56" s="131">
        <v>-0.34017999999999998</v>
      </c>
      <c r="C56" s="139"/>
      <c r="D56" s="132">
        <v>0.31007000000000001</v>
      </c>
      <c r="E56" s="132">
        <v>0.15286</v>
      </c>
      <c r="F56" s="132">
        <v>0.17569000000000001</v>
      </c>
      <c r="G56" s="132">
        <v>0.82801999999999998</v>
      </c>
      <c r="H56" s="132">
        <v>0.34386</v>
      </c>
      <c r="I56" s="132">
        <v>7.0930000000000007E-2</v>
      </c>
      <c r="J56" s="132">
        <v>-5.357E-2</v>
      </c>
      <c r="K56" s="131">
        <v>-0.31156</v>
      </c>
      <c r="L56" s="132">
        <v>6.3009999999999997E-2</v>
      </c>
      <c r="M56" s="132">
        <v>0.31314999999999998</v>
      </c>
      <c r="N56" s="132">
        <v>0.21643000000000001</v>
      </c>
      <c r="O56" s="131">
        <v>-0.61773</v>
      </c>
      <c r="P56" s="132">
        <v>0.1193</v>
      </c>
      <c r="Q56" s="132">
        <v>0.15765999999999999</v>
      </c>
      <c r="R56" s="132">
        <v>0.27074999999999999</v>
      </c>
      <c r="S56" s="132">
        <v>-0.11668000000000001</v>
      </c>
      <c r="T56" s="132">
        <v>0.16686999999999999</v>
      </c>
      <c r="U56" s="132">
        <v>1</v>
      </c>
      <c r="V56" s="132">
        <v>0.41488000000000003</v>
      </c>
      <c r="W56" s="132">
        <v>-9.7360000000000002E-2</v>
      </c>
      <c r="X56" s="132">
        <v>-0.17904</v>
      </c>
      <c r="Y56" s="131">
        <v>-0.44749</v>
      </c>
      <c r="Z56" s="132">
        <v>0.11067</v>
      </c>
      <c r="AA56" s="132">
        <v>7.1099999999999997E-2</v>
      </c>
      <c r="AB56" s="132">
        <v>-7.7099999999999998E-3</v>
      </c>
      <c r="AC56" s="131">
        <v>-0.65114000000000005</v>
      </c>
      <c r="AD56" s="132">
        <v>-0.14471000000000001</v>
      </c>
      <c r="AE56" s="132">
        <v>0.24171999999999999</v>
      </c>
    </row>
    <row r="57" spans="1:31" x14ac:dyDescent="0.3">
      <c r="A57" s="146" t="s">
        <v>234</v>
      </c>
      <c r="B57" s="131">
        <v>-0.43419000000000002</v>
      </c>
      <c r="C57" s="139"/>
      <c r="D57" s="132">
        <v>0.20660000000000001</v>
      </c>
      <c r="E57" s="132">
        <v>-1.6209999999999999E-2</v>
      </c>
      <c r="F57" s="131">
        <v>-0.29093000000000002</v>
      </c>
      <c r="G57" s="132">
        <v>8.2559999999999995E-2</v>
      </c>
      <c r="H57" s="132">
        <v>0.86692000000000002</v>
      </c>
      <c r="I57" s="131">
        <v>-0.25074000000000002</v>
      </c>
      <c r="J57" s="131">
        <v>-0.1928</v>
      </c>
      <c r="K57" s="131">
        <v>-0.23526</v>
      </c>
      <c r="L57" s="131">
        <v>-0.14276</v>
      </c>
      <c r="M57" s="132">
        <v>-0.16308</v>
      </c>
      <c r="N57" s="131">
        <v>-0.24704999999999999</v>
      </c>
      <c r="O57" s="131">
        <v>-0.28175</v>
      </c>
      <c r="P57" s="132">
        <v>0.12512999999999999</v>
      </c>
      <c r="Q57" s="131">
        <v>-0.31069999999999998</v>
      </c>
      <c r="R57" s="132">
        <v>0.15046999999999999</v>
      </c>
      <c r="S57" s="132">
        <v>-9.0389999999999998E-2</v>
      </c>
      <c r="T57" s="132">
        <v>-9.4189999999999996E-2</v>
      </c>
      <c r="U57" s="132">
        <v>0.41488000000000003</v>
      </c>
      <c r="V57" s="132">
        <v>1</v>
      </c>
      <c r="W57" s="131">
        <v>-0.19835</v>
      </c>
      <c r="X57" s="131">
        <v>-0.19400000000000001</v>
      </c>
      <c r="Y57" s="131">
        <v>-0.23729</v>
      </c>
      <c r="Z57" s="131">
        <v>-0.19818</v>
      </c>
      <c r="AA57" s="132">
        <v>-9.4009999999999996E-2</v>
      </c>
      <c r="AB57" s="131">
        <v>-0.15604999999999999</v>
      </c>
      <c r="AC57" s="131">
        <v>-0.27728000000000003</v>
      </c>
      <c r="AD57" s="132">
        <v>0.19016</v>
      </c>
      <c r="AE57" s="132">
        <v>-7.5620000000000007E-2</v>
      </c>
    </row>
    <row r="58" spans="1:31" x14ac:dyDescent="0.3">
      <c r="A58" s="146" t="s">
        <v>235</v>
      </c>
      <c r="B58" s="132">
        <v>0.43547999999999998</v>
      </c>
      <c r="C58" s="140">
        <v>7</v>
      </c>
      <c r="D58" s="132">
        <v>-0.18687999999999999</v>
      </c>
      <c r="E58" s="132">
        <v>0.16209000000000001</v>
      </c>
      <c r="F58" s="132">
        <v>1.208E-2</v>
      </c>
      <c r="G58" s="132">
        <v>-0.21862000000000001</v>
      </c>
      <c r="H58" s="132">
        <v>-2.0709999999999999E-2</v>
      </c>
      <c r="I58" s="132">
        <v>0.76027999999999996</v>
      </c>
      <c r="J58" s="132">
        <v>0.21210999999999999</v>
      </c>
      <c r="K58" s="132">
        <v>0.29605999999999999</v>
      </c>
      <c r="L58" s="132">
        <v>0.18426999999999999</v>
      </c>
      <c r="M58" s="132">
        <v>0.14449000000000001</v>
      </c>
      <c r="N58" s="132">
        <v>0.21532999999999999</v>
      </c>
      <c r="O58" s="132">
        <v>0.45116000000000001</v>
      </c>
      <c r="P58" s="131">
        <v>-0.19292999999999999</v>
      </c>
      <c r="Q58" s="132">
        <v>0.12087000000000001</v>
      </c>
      <c r="R58" s="132">
        <v>-5.296E-2</v>
      </c>
      <c r="S58" s="132">
        <v>0.47844999999999999</v>
      </c>
      <c r="T58" s="132">
        <v>0.30824000000000001</v>
      </c>
      <c r="U58" s="132">
        <v>-9.7360000000000002E-2</v>
      </c>
      <c r="V58" s="131">
        <v>-0.19835</v>
      </c>
      <c r="W58" s="132">
        <v>1</v>
      </c>
      <c r="X58" s="132">
        <v>0.51851000000000003</v>
      </c>
      <c r="Y58" s="132">
        <v>0.52422000000000002</v>
      </c>
      <c r="Z58" s="132">
        <v>0.23771</v>
      </c>
      <c r="AA58" s="132">
        <v>0.55730000000000002</v>
      </c>
      <c r="AB58" s="132">
        <v>0.61284000000000005</v>
      </c>
      <c r="AC58" s="132">
        <v>0.62248999999999999</v>
      </c>
      <c r="AD58" s="132">
        <v>0.48551</v>
      </c>
      <c r="AE58" s="132">
        <v>0.36453999999999998</v>
      </c>
    </row>
    <row r="59" spans="1:31" x14ac:dyDescent="0.3">
      <c r="A59" s="146" t="s">
        <v>236</v>
      </c>
      <c r="B59" s="132">
        <v>0.65676999999999996</v>
      </c>
      <c r="C59" s="140">
        <v>2</v>
      </c>
      <c r="D59" s="132">
        <v>-8.2000000000000003E-2</v>
      </c>
      <c r="E59" s="132">
        <v>0.32329999999999998</v>
      </c>
      <c r="F59" s="132">
        <v>0.20963999999999999</v>
      </c>
      <c r="G59" s="132">
        <v>-0.127</v>
      </c>
      <c r="H59" s="131">
        <v>-7.417E-2</v>
      </c>
      <c r="I59" s="132">
        <v>0.31552999999999998</v>
      </c>
      <c r="J59" s="132">
        <v>0.84341999999999995</v>
      </c>
      <c r="K59" s="132">
        <v>0.47317999999999999</v>
      </c>
      <c r="L59" s="132">
        <v>0.22544</v>
      </c>
      <c r="M59" s="132">
        <v>0.49032999999999999</v>
      </c>
      <c r="N59" s="132">
        <v>0.50709000000000004</v>
      </c>
      <c r="O59" s="132">
        <v>0.39956000000000003</v>
      </c>
      <c r="P59" s="131">
        <v>-0.10086000000000001</v>
      </c>
      <c r="Q59" s="132">
        <v>0.24986</v>
      </c>
      <c r="R59" s="132">
        <v>-2.188E-2</v>
      </c>
      <c r="S59" s="132">
        <v>0.52656999999999998</v>
      </c>
      <c r="T59" s="132">
        <v>0.45891999999999999</v>
      </c>
      <c r="U59" s="132">
        <v>-0.17904</v>
      </c>
      <c r="V59" s="131">
        <v>-0.19400000000000001</v>
      </c>
      <c r="W59" s="132">
        <v>0.51851000000000003</v>
      </c>
      <c r="X59" s="132">
        <v>1</v>
      </c>
      <c r="Y59" s="132">
        <v>0.50929999999999997</v>
      </c>
      <c r="Z59" s="132">
        <v>0.30257000000000001</v>
      </c>
      <c r="AA59" s="132">
        <v>0.67693000000000003</v>
      </c>
      <c r="AB59" s="132">
        <v>0.71467999999999998</v>
      </c>
      <c r="AC59" s="132">
        <v>0.49108000000000002</v>
      </c>
      <c r="AD59" s="132">
        <v>0.27949000000000002</v>
      </c>
      <c r="AE59" s="132">
        <v>0.45267000000000002</v>
      </c>
    </row>
    <row r="60" spans="1:31" x14ac:dyDescent="0.3">
      <c r="A60" s="146" t="s">
        <v>237</v>
      </c>
      <c r="B60" s="132">
        <v>0.63458000000000003</v>
      </c>
      <c r="C60" s="140">
        <v>3</v>
      </c>
      <c r="D60" s="131">
        <v>-0.31213000000000002</v>
      </c>
      <c r="E60" s="132">
        <v>0.12407</v>
      </c>
      <c r="F60" s="132">
        <v>-5.0529999999999999E-2</v>
      </c>
      <c r="G60" s="131">
        <v>-0.42264000000000002</v>
      </c>
      <c r="H60" s="131">
        <v>-0.13192999999999999</v>
      </c>
      <c r="I60" s="132">
        <v>0.22641</v>
      </c>
      <c r="J60" s="132">
        <v>0.23477999999999999</v>
      </c>
      <c r="K60" s="132">
        <v>0.88461000000000001</v>
      </c>
      <c r="L60" s="131">
        <v>-0.34712999999999999</v>
      </c>
      <c r="M60" s="132">
        <v>4.546E-2</v>
      </c>
      <c r="N60" s="132">
        <v>0.18185000000000001</v>
      </c>
      <c r="O60" s="132">
        <v>0.83272999999999997</v>
      </c>
      <c r="P60" s="131">
        <v>0.14834</v>
      </c>
      <c r="Q60" s="132">
        <v>-8.1820000000000004E-2</v>
      </c>
      <c r="R60" s="131">
        <v>-0.17777000000000001</v>
      </c>
      <c r="S60" s="132">
        <v>0.39365</v>
      </c>
      <c r="T60" s="132">
        <v>0.18262999999999999</v>
      </c>
      <c r="U60" s="131">
        <v>-0.44749</v>
      </c>
      <c r="V60" s="131">
        <v>-0.23729</v>
      </c>
      <c r="W60" s="132">
        <v>0.52422000000000002</v>
      </c>
      <c r="X60" s="132">
        <v>0.50929999999999997</v>
      </c>
      <c r="Y60" s="132">
        <v>1</v>
      </c>
      <c r="Z60" s="131">
        <v>-0.23052</v>
      </c>
      <c r="AA60" s="132">
        <v>0.36591000000000001</v>
      </c>
      <c r="AB60" s="132">
        <v>0.54530000000000001</v>
      </c>
      <c r="AC60" s="132">
        <v>0.86112</v>
      </c>
      <c r="AD60" s="132">
        <v>0.52459999999999996</v>
      </c>
      <c r="AE60" s="132">
        <v>0.16533</v>
      </c>
    </row>
    <row r="61" spans="1:31" x14ac:dyDescent="0.3">
      <c r="A61" s="146" t="s">
        <v>238</v>
      </c>
      <c r="B61" s="131">
        <v>0.3987</v>
      </c>
      <c r="C61" s="139">
        <v>8</v>
      </c>
      <c r="D61" s="132">
        <v>0.43440000000000001</v>
      </c>
      <c r="E61" s="132">
        <v>2.3E-3</v>
      </c>
      <c r="F61" s="132">
        <v>0.11797000000000001</v>
      </c>
      <c r="G61" s="132">
        <v>0.16081000000000001</v>
      </c>
      <c r="H61" s="131">
        <v>-0.11552999999999999</v>
      </c>
      <c r="I61" s="132">
        <v>0.12722</v>
      </c>
      <c r="J61" s="132">
        <v>0.15922</v>
      </c>
      <c r="K61" s="131">
        <v>-0.18740999999999999</v>
      </c>
      <c r="L61" s="132">
        <v>0.89095999999999997</v>
      </c>
      <c r="M61" s="132">
        <v>0.29352</v>
      </c>
      <c r="N61" s="132">
        <v>0.18631</v>
      </c>
      <c r="O61" s="131">
        <v>-9.11E-2</v>
      </c>
      <c r="P61" s="131">
        <v>-0.27128000000000002</v>
      </c>
      <c r="Q61" s="132">
        <v>0.36188999999999999</v>
      </c>
      <c r="R61" s="132">
        <v>0.55210000000000004</v>
      </c>
      <c r="S61" s="132">
        <v>9.3140000000000001E-2</v>
      </c>
      <c r="T61" s="132">
        <v>0.26894000000000001</v>
      </c>
      <c r="U61" s="132">
        <v>0.11067</v>
      </c>
      <c r="V61" s="131">
        <v>-0.19818</v>
      </c>
      <c r="W61" s="132">
        <v>0.23771</v>
      </c>
      <c r="X61" s="132">
        <v>0.30257000000000001</v>
      </c>
      <c r="Y61" s="131">
        <v>-0.23052</v>
      </c>
      <c r="Z61" s="132">
        <v>1</v>
      </c>
      <c r="AA61" s="132">
        <v>0.44473000000000001</v>
      </c>
      <c r="AB61" s="132">
        <v>0.29060000000000002</v>
      </c>
      <c r="AC61" s="131">
        <v>-3.1480000000000001E-2</v>
      </c>
      <c r="AD61" s="131">
        <v>-0.16417999999999999</v>
      </c>
      <c r="AE61" s="132">
        <v>0.48066999999999999</v>
      </c>
    </row>
    <row r="62" spans="1:31" x14ac:dyDescent="0.3">
      <c r="A62" s="146" t="s">
        <v>239</v>
      </c>
      <c r="B62" s="132">
        <v>0.50758000000000003</v>
      </c>
      <c r="C62" s="140">
        <v>5</v>
      </c>
      <c r="D62" s="132">
        <v>0.12925</v>
      </c>
      <c r="E62" s="132">
        <v>0.52678999999999998</v>
      </c>
      <c r="F62" s="132">
        <v>0.46018999999999999</v>
      </c>
      <c r="G62" s="132">
        <v>9.2899999999999996E-3</v>
      </c>
      <c r="H62" s="132">
        <v>-5.1000000000000004E-4</v>
      </c>
      <c r="I62" s="132">
        <v>0.25688</v>
      </c>
      <c r="J62" s="132">
        <v>0.39529999999999998</v>
      </c>
      <c r="K62" s="132">
        <v>0.29233999999999999</v>
      </c>
      <c r="L62" s="132">
        <v>0.29837000000000002</v>
      </c>
      <c r="M62" s="132">
        <v>0.74617</v>
      </c>
      <c r="N62" s="132">
        <v>0.70040999999999998</v>
      </c>
      <c r="O62" s="131">
        <v>0.14388000000000001</v>
      </c>
      <c r="P62" s="131">
        <v>-0.3216</v>
      </c>
      <c r="Q62" s="132">
        <v>0.29565999999999998</v>
      </c>
      <c r="R62" s="132">
        <v>0.36399999999999999</v>
      </c>
      <c r="S62" s="132">
        <v>0.73224</v>
      </c>
      <c r="T62" s="132">
        <v>0.76912000000000003</v>
      </c>
      <c r="U62" s="132">
        <v>7.1099999999999997E-2</v>
      </c>
      <c r="V62" s="132">
        <v>-9.4009999999999996E-2</v>
      </c>
      <c r="W62" s="132">
        <v>0.55730000000000002</v>
      </c>
      <c r="X62" s="132">
        <v>0.67693000000000003</v>
      </c>
      <c r="Y62" s="132">
        <v>0.36591000000000001</v>
      </c>
      <c r="Z62" s="132">
        <v>0.44473000000000001</v>
      </c>
      <c r="AA62" s="132">
        <v>1</v>
      </c>
      <c r="AB62" s="132">
        <v>0.95048999999999995</v>
      </c>
      <c r="AC62" s="132">
        <v>0.36138999999999999</v>
      </c>
      <c r="AD62" s="132">
        <v>0.32006000000000001</v>
      </c>
      <c r="AE62" s="132">
        <v>0.62</v>
      </c>
    </row>
    <row r="63" spans="1:31" x14ac:dyDescent="0.3">
      <c r="A63" s="146" t="s">
        <v>240</v>
      </c>
      <c r="B63" s="132">
        <v>0.56440999999999997</v>
      </c>
      <c r="C63" s="140">
        <v>4</v>
      </c>
      <c r="D63" s="132">
        <v>3.7490000000000002E-2</v>
      </c>
      <c r="E63" s="132">
        <v>0.55574000000000001</v>
      </c>
      <c r="F63" s="132">
        <v>0.50619000000000003</v>
      </c>
      <c r="G63" s="132">
        <v>-4.2560000000000001E-2</v>
      </c>
      <c r="H63" s="132">
        <v>-1.6709999999999999E-2</v>
      </c>
      <c r="I63" s="132">
        <v>0.33584000000000003</v>
      </c>
      <c r="J63" s="132">
        <v>0.42031000000000002</v>
      </c>
      <c r="K63" s="132">
        <v>0.48409000000000002</v>
      </c>
      <c r="L63" s="132">
        <v>0.1179</v>
      </c>
      <c r="M63" s="132">
        <v>0.71203000000000005</v>
      </c>
      <c r="N63" s="132">
        <v>0.76446999999999998</v>
      </c>
      <c r="O63" s="132">
        <v>0.29231000000000001</v>
      </c>
      <c r="P63" s="131">
        <v>-0.23934</v>
      </c>
      <c r="Q63" s="132">
        <v>0.34433000000000002</v>
      </c>
      <c r="R63" s="132">
        <v>0.24907000000000001</v>
      </c>
      <c r="S63" s="132">
        <v>0.74029</v>
      </c>
      <c r="T63" s="132">
        <v>0.80145999999999995</v>
      </c>
      <c r="U63" s="132">
        <v>-7.7099999999999998E-3</v>
      </c>
      <c r="V63" s="131">
        <v>-0.15604999999999999</v>
      </c>
      <c r="W63" s="132">
        <v>0.61284000000000005</v>
      </c>
      <c r="X63" s="132">
        <v>0.71467999999999998</v>
      </c>
      <c r="Y63" s="132">
        <v>0.54530000000000001</v>
      </c>
      <c r="Z63" s="132">
        <v>0.29060000000000002</v>
      </c>
      <c r="AA63" s="132">
        <v>0.95048999999999995</v>
      </c>
      <c r="AB63" s="132">
        <v>1</v>
      </c>
      <c r="AC63" s="132">
        <v>0.45973000000000003</v>
      </c>
      <c r="AD63" s="132">
        <v>0.30991000000000002</v>
      </c>
      <c r="AE63" s="132">
        <v>0.65530999999999995</v>
      </c>
    </row>
    <row r="64" spans="1:31" x14ac:dyDescent="0.3">
      <c r="A64" s="146" t="s">
        <v>241</v>
      </c>
      <c r="B64" s="132">
        <v>0.65578000000000003</v>
      </c>
      <c r="C64" s="140">
        <v>1</v>
      </c>
      <c r="D64" s="131">
        <v>-0.31899</v>
      </c>
      <c r="E64" s="132">
        <v>1.958E-2</v>
      </c>
      <c r="F64" s="131">
        <v>-0.17460000000000001</v>
      </c>
      <c r="G64" s="131">
        <v>-0.65146000000000004</v>
      </c>
      <c r="H64" s="131">
        <v>-0.17860999999999999</v>
      </c>
      <c r="I64" s="132">
        <v>0.18343000000000001</v>
      </c>
      <c r="J64" s="132">
        <v>0.15822</v>
      </c>
      <c r="K64" s="132">
        <v>0.62999000000000005</v>
      </c>
      <c r="L64" s="131">
        <v>-0.10143000000000001</v>
      </c>
      <c r="M64" s="131">
        <v>-9.7600000000000006E-2</v>
      </c>
      <c r="N64" s="132">
        <v>-1.187E-2</v>
      </c>
      <c r="O64" s="132">
        <v>0.86221999999999999</v>
      </c>
      <c r="P64" s="131">
        <v>-9.0450000000000003E-2</v>
      </c>
      <c r="Q64" s="131">
        <v>-0.18385000000000001</v>
      </c>
      <c r="R64" s="131">
        <v>-0.17144000000000001</v>
      </c>
      <c r="S64" s="132">
        <v>0.43381999999999998</v>
      </c>
      <c r="T64" s="131">
        <v>4.6620000000000002E-2</v>
      </c>
      <c r="U64" s="131">
        <v>-0.65114000000000005</v>
      </c>
      <c r="V64" s="131">
        <v>-0.27728000000000003</v>
      </c>
      <c r="W64" s="132">
        <v>0.62248999999999999</v>
      </c>
      <c r="X64" s="132">
        <v>0.49108000000000002</v>
      </c>
      <c r="Y64" s="132">
        <v>0.86112</v>
      </c>
      <c r="Z64" s="131">
        <v>-3.1480000000000001E-2</v>
      </c>
      <c r="AA64" s="132">
        <v>0.36138999999999999</v>
      </c>
      <c r="AB64" s="132">
        <v>0.45973000000000003</v>
      </c>
      <c r="AC64" s="132">
        <v>1</v>
      </c>
      <c r="AD64" s="132">
        <v>0.59621999999999997</v>
      </c>
      <c r="AE64" s="131">
        <v>2.954E-2</v>
      </c>
    </row>
    <row r="65" spans="1:31" x14ac:dyDescent="0.3">
      <c r="A65" s="146" t="s">
        <v>242</v>
      </c>
      <c r="B65" s="131">
        <v>0.30814999999999998</v>
      </c>
      <c r="C65" s="139">
        <v>10</v>
      </c>
      <c r="D65" s="131">
        <v>-0.35538999999999998</v>
      </c>
      <c r="E65" s="131">
        <v>-0.11129</v>
      </c>
      <c r="F65" s="131">
        <v>-0.21779999999999999</v>
      </c>
      <c r="G65" s="132">
        <v>-0.50812999999999997</v>
      </c>
      <c r="H65" s="132">
        <v>9.4579999999999997E-2</v>
      </c>
      <c r="I65" s="132">
        <v>0.11310000000000001</v>
      </c>
      <c r="J65" s="131">
        <v>7.2770000000000001E-2</v>
      </c>
      <c r="K65" s="132">
        <v>0.35541</v>
      </c>
      <c r="L65" s="131">
        <v>-0.19713</v>
      </c>
      <c r="M65" s="131">
        <v>-0.16830000000000001</v>
      </c>
      <c r="N65" s="131">
        <v>-0.18090000000000001</v>
      </c>
      <c r="O65" s="132">
        <v>0.57391000000000003</v>
      </c>
      <c r="P65" s="132">
        <v>0.36358000000000001</v>
      </c>
      <c r="Q65" s="131">
        <v>-0.39545999999999998</v>
      </c>
      <c r="R65" s="132">
        <v>-7.1110000000000007E-2</v>
      </c>
      <c r="S65" s="132">
        <v>0.24642</v>
      </c>
      <c r="T65" s="132">
        <v>7.4219999999999994E-2</v>
      </c>
      <c r="U65" s="132">
        <v>-0.14471000000000001</v>
      </c>
      <c r="V65" s="132">
        <v>0.19016</v>
      </c>
      <c r="W65" s="132">
        <v>0.48551</v>
      </c>
      <c r="X65" s="132">
        <v>0.27949000000000002</v>
      </c>
      <c r="Y65" s="132">
        <v>0.52459999999999996</v>
      </c>
      <c r="Z65" s="131">
        <v>-0.16417999999999999</v>
      </c>
      <c r="AA65" s="132">
        <v>0.32006000000000001</v>
      </c>
      <c r="AB65" s="132">
        <v>0.30991000000000002</v>
      </c>
      <c r="AC65" s="132">
        <v>0.59621999999999997</v>
      </c>
      <c r="AD65" s="132">
        <v>1</v>
      </c>
      <c r="AE65" s="132">
        <v>-6.9409999999999999E-2</v>
      </c>
    </row>
    <row r="66" spans="1:31" ht="14.4" thickBot="1" x14ac:dyDescent="0.35">
      <c r="A66" s="148" t="s">
        <v>243</v>
      </c>
      <c r="B66" s="135">
        <v>0.47169</v>
      </c>
      <c r="C66" s="142">
        <v>6</v>
      </c>
      <c r="D66" s="135">
        <v>0.14721999999999999</v>
      </c>
      <c r="E66" s="135">
        <v>8.6529999999999996E-2</v>
      </c>
      <c r="F66" s="135">
        <v>0.54446000000000006</v>
      </c>
      <c r="G66" s="135">
        <v>0.17657</v>
      </c>
      <c r="H66" s="135">
        <v>5.1749999999999997E-2</v>
      </c>
      <c r="I66" s="135">
        <v>0.24803</v>
      </c>
      <c r="J66" s="135">
        <v>0.33861999999999998</v>
      </c>
      <c r="K66" s="135">
        <v>0.32108999999999999</v>
      </c>
      <c r="L66" s="135">
        <v>0.30449999999999999</v>
      </c>
      <c r="M66" s="135">
        <v>0.49421999999999999</v>
      </c>
      <c r="N66" s="135">
        <v>0.53615000000000002</v>
      </c>
      <c r="O66" s="136">
        <v>3.3210000000000003E-2</v>
      </c>
      <c r="P66" s="135">
        <v>-0.1082</v>
      </c>
      <c r="Q66" s="135">
        <v>0.84823999999999999</v>
      </c>
      <c r="R66" s="135">
        <v>0.34054000000000001</v>
      </c>
      <c r="S66" s="135">
        <v>0.10773000000000001</v>
      </c>
      <c r="T66" s="135">
        <v>0.81232000000000004</v>
      </c>
      <c r="U66" s="135">
        <v>0.24171999999999999</v>
      </c>
      <c r="V66" s="135">
        <v>-7.5620000000000007E-2</v>
      </c>
      <c r="W66" s="135">
        <v>0.36453999999999998</v>
      </c>
      <c r="X66" s="135">
        <v>0.45267000000000002</v>
      </c>
      <c r="Y66" s="135">
        <v>0.16533</v>
      </c>
      <c r="Z66" s="135">
        <v>0.48066999999999999</v>
      </c>
      <c r="AA66" s="135">
        <v>0.62</v>
      </c>
      <c r="AB66" s="135">
        <v>0.65530999999999995</v>
      </c>
      <c r="AC66" s="136">
        <v>2.954E-2</v>
      </c>
      <c r="AD66" s="135">
        <v>-6.9409999999999999E-2</v>
      </c>
      <c r="AE66" s="135">
        <v>1</v>
      </c>
    </row>
    <row r="71" spans="1:31" x14ac:dyDescent="0.3">
      <c r="A71" s="151" t="s">
        <v>253</v>
      </c>
    </row>
    <row r="72" spans="1:31" x14ac:dyDescent="0.3">
      <c r="A72" s="63" t="s">
        <v>252</v>
      </c>
      <c r="B72" s="63" t="s">
        <v>113</v>
      </c>
      <c r="C72" s="63" t="s">
        <v>175</v>
      </c>
      <c r="D72" s="63" t="s">
        <v>176</v>
      </c>
      <c r="E72" s="63" t="s">
        <v>177</v>
      </c>
    </row>
    <row r="73" spans="1:31" x14ac:dyDescent="0.3">
      <c r="A73" s="63" t="s">
        <v>48</v>
      </c>
      <c r="B73" s="63">
        <v>48</v>
      </c>
      <c r="C73" s="63">
        <v>365810</v>
      </c>
      <c r="D73" s="63">
        <v>44622</v>
      </c>
      <c r="E73" s="63">
        <v>17558861</v>
      </c>
    </row>
    <row r="74" spans="1:31" x14ac:dyDescent="0.3">
      <c r="A74" s="63" t="s">
        <v>219</v>
      </c>
      <c r="B74" s="63">
        <v>48</v>
      </c>
      <c r="C74" s="63">
        <v>535438</v>
      </c>
      <c r="D74" s="63">
        <v>272913</v>
      </c>
      <c r="E74" s="63">
        <v>25701030</v>
      </c>
    </row>
    <row r="75" spans="1:31" x14ac:dyDescent="0.3">
      <c r="A75" s="63" t="s">
        <v>220</v>
      </c>
      <c r="B75" s="63">
        <v>48</v>
      </c>
      <c r="C75" s="63">
        <v>2773158</v>
      </c>
      <c r="D75" s="63">
        <v>1273324</v>
      </c>
      <c r="E75" s="63">
        <v>133111579</v>
      </c>
    </row>
    <row r="76" spans="1:31" x14ac:dyDescent="0.3">
      <c r="A76" s="63" t="s">
        <v>221</v>
      </c>
      <c r="B76" s="63">
        <v>48</v>
      </c>
      <c r="C76" s="63">
        <v>2939502</v>
      </c>
      <c r="D76" s="63">
        <v>1387467</v>
      </c>
      <c r="E76" s="63">
        <v>141096101</v>
      </c>
    </row>
    <row r="77" spans="1:31" x14ac:dyDescent="0.3">
      <c r="A77" s="63" t="s">
        <v>222</v>
      </c>
      <c r="B77" s="63">
        <v>48</v>
      </c>
      <c r="C77" s="63">
        <v>445738</v>
      </c>
      <c r="D77" s="63">
        <v>227275</v>
      </c>
      <c r="E77" s="63">
        <v>21395424</v>
      </c>
    </row>
    <row r="78" spans="1:31" x14ac:dyDescent="0.3">
      <c r="A78" s="63" t="s">
        <v>223</v>
      </c>
      <c r="B78" s="63">
        <v>48</v>
      </c>
      <c r="C78" s="63">
        <v>706.65360999999996</v>
      </c>
      <c r="D78" s="63">
        <v>1608</v>
      </c>
      <c r="E78" s="63">
        <v>33919</v>
      </c>
    </row>
    <row r="79" spans="1:31" x14ac:dyDescent="0.3">
      <c r="A79" s="63" t="s">
        <v>224</v>
      </c>
      <c r="B79" s="63">
        <v>48</v>
      </c>
      <c r="C79" s="63">
        <v>577822</v>
      </c>
      <c r="D79" s="63">
        <v>213504</v>
      </c>
      <c r="E79" s="63">
        <v>27735447</v>
      </c>
    </row>
    <row r="80" spans="1:31" x14ac:dyDescent="0.3">
      <c r="A80" s="63" t="s">
        <v>225</v>
      </c>
      <c r="B80" s="63">
        <v>48</v>
      </c>
      <c r="C80" s="63">
        <v>380915</v>
      </c>
      <c r="D80" s="63">
        <v>239798</v>
      </c>
      <c r="E80" s="63">
        <v>18283913</v>
      </c>
    </row>
    <row r="81" spans="1:5" x14ac:dyDescent="0.3">
      <c r="A81" s="63" t="s">
        <v>226</v>
      </c>
      <c r="B81" s="63">
        <v>48</v>
      </c>
      <c r="C81" s="63">
        <v>1337514</v>
      </c>
      <c r="D81" s="63">
        <v>594131</v>
      </c>
      <c r="E81" s="63">
        <v>64200665</v>
      </c>
    </row>
    <row r="82" spans="1:5" x14ac:dyDescent="0.3">
      <c r="A82" s="63" t="s">
        <v>227</v>
      </c>
      <c r="B82" s="63">
        <v>48</v>
      </c>
      <c r="C82" s="63">
        <v>136953</v>
      </c>
      <c r="D82" s="63">
        <v>180263</v>
      </c>
      <c r="E82" s="63">
        <v>6573725</v>
      </c>
    </row>
    <row r="83" spans="1:5" x14ac:dyDescent="0.3">
      <c r="A83" s="63" t="s">
        <v>47</v>
      </c>
      <c r="B83" s="63">
        <v>48</v>
      </c>
      <c r="C83" s="63">
        <v>11338604</v>
      </c>
      <c r="D83" s="63">
        <v>3749169</v>
      </c>
      <c r="E83" s="63">
        <v>544252999</v>
      </c>
    </row>
    <row r="84" spans="1:5" x14ac:dyDescent="0.3">
      <c r="A84" s="63" t="s">
        <v>228</v>
      </c>
      <c r="B84" s="63">
        <v>48</v>
      </c>
      <c r="C84" s="63">
        <v>9127746</v>
      </c>
      <c r="D84" s="63">
        <v>3080117</v>
      </c>
      <c r="E84" s="63">
        <v>438131803</v>
      </c>
    </row>
    <row r="85" spans="1:5" x14ac:dyDescent="0.3">
      <c r="A85" s="63" t="s">
        <v>38</v>
      </c>
      <c r="B85" s="63">
        <v>48</v>
      </c>
      <c r="C85" s="63">
        <v>131484</v>
      </c>
      <c r="D85" s="63">
        <v>31398</v>
      </c>
      <c r="E85" s="63">
        <v>6311216</v>
      </c>
    </row>
    <row r="86" spans="1:5" x14ac:dyDescent="0.3">
      <c r="A86" s="63" t="s">
        <v>39</v>
      </c>
      <c r="B86" s="63">
        <v>48</v>
      </c>
      <c r="C86" s="63">
        <v>849439</v>
      </c>
      <c r="D86" s="63">
        <v>114986</v>
      </c>
      <c r="E86" s="63">
        <v>40773089</v>
      </c>
    </row>
    <row r="87" spans="1:5" x14ac:dyDescent="0.3">
      <c r="A87" s="63" t="s">
        <v>229</v>
      </c>
      <c r="B87" s="63">
        <v>48</v>
      </c>
      <c r="C87" s="63">
        <v>2296055</v>
      </c>
      <c r="D87" s="63">
        <v>1561775</v>
      </c>
      <c r="E87" s="63">
        <v>110210652</v>
      </c>
    </row>
    <row r="88" spans="1:5" x14ac:dyDescent="0.3">
      <c r="A88" s="63" t="s">
        <v>230</v>
      </c>
      <c r="B88" s="63">
        <v>48</v>
      </c>
      <c r="C88" s="63">
        <v>1050215</v>
      </c>
      <c r="D88" s="63">
        <v>318263</v>
      </c>
      <c r="E88" s="63">
        <v>50410344</v>
      </c>
    </row>
    <row r="89" spans="1:5" x14ac:dyDescent="0.3">
      <c r="A89" s="63" t="s">
        <v>231</v>
      </c>
      <c r="B89" s="63">
        <v>48</v>
      </c>
      <c r="C89" s="63">
        <v>5375007</v>
      </c>
      <c r="D89" s="63">
        <v>1269811</v>
      </c>
      <c r="E89" s="63">
        <v>258000341</v>
      </c>
    </row>
    <row r="90" spans="1:5" x14ac:dyDescent="0.3">
      <c r="A90" s="63" t="s">
        <v>232</v>
      </c>
      <c r="B90" s="63">
        <v>48</v>
      </c>
      <c r="C90" s="63">
        <v>5730116</v>
      </c>
      <c r="D90" s="63">
        <v>1720420</v>
      </c>
      <c r="E90" s="63">
        <v>275045589</v>
      </c>
    </row>
    <row r="91" spans="1:5" x14ac:dyDescent="0.3">
      <c r="A91" s="63" t="s">
        <v>233</v>
      </c>
      <c r="B91" s="63">
        <v>48</v>
      </c>
      <c r="C91" s="63">
        <v>874904</v>
      </c>
      <c r="D91" s="63">
        <v>307976</v>
      </c>
      <c r="E91" s="63">
        <v>41995414</v>
      </c>
    </row>
    <row r="92" spans="1:5" x14ac:dyDescent="0.3">
      <c r="A92" s="63" t="s">
        <v>234</v>
      </c>
      <c r="B92" s="63">
        <v>48</v>
      </c>
      <c r="C92" s="63">
        <v>1413</v>
      </c>
      <c r="D92" s="63">
        <v>1814</v>
      </c>
      <c r="E92" s="63">
        <v>67839</v>
      </c>
    </row>
    <row r="93" spans="1:5" x14ac:dyDescent="0.3">
      <c r="A93" s="63" t="s">
        <v>235</v>
      </c>
      <c r="B93" s="63">
        <v>48</v>
      </c>
      <c r="C93" s="63">
        <v>1131836</v>
      </c>
      <c r="D93" s="63">
        <v>236494</v>
      </c>
      <c r="E93" s="63">
        <v>54328110</v>
      </c>
    </row>
    <row r="94" spans="1:5" x14ac:dyDescent="0.3">
      <c r="A94" s="63" t="s">
        <v>236</v>
      </c>
      <c r="B94" s="63">
        <v>48</v>
      </c>
      <c r="C94" s="63">
        <v>742641</v>
      </c>
      <c r="D94" s="63">
        <v>246528</v>
      </c>
      <c r="E94" s="63">
        <v>35646765</v>
      </c>
    </row>
    <row r="95" spans="1:5" x14ac:dyDescent="0.3">
      <c r="A95" s="63" t="s">
        <v>237</v>
      </c>
      <c r="B95" s="63">
        <v>48</v>
      </c>
      <c r="C95" s="63">
        <v>2607571</v>
      </c>
      <c r="D95" s="63">
        <v>976103</v>
      </c>
      <c r="E95" s="63">
        <v>125163401</v>
      </c>
    </row>
    <row r="96" spans="1:5" x14ac:dyDescent="0.3">
      <c r="A96" s="63" t="s">
        <v>238</v>
      </c>
      <c r="B96" s="63">
        <v>48</v>
      </c>
      <c r="C96" s="63">
        <v>273250</v>
      </c>
      <c r="D96" s="63">
        <v>259912</v>
      </c>
      <c r="E96" s="63">
        <v>13115996</v>
      </c>
    </row>
    <row r="97" spans="1:8" x14ac:dyDescent="0.3">
      <c r="A97" s="63" t="s">
        <v>239</v>
      </c>
      <c r="B97" s="63">
        <v>48</v>
      </c>
      <c r="C97" s="63">
        <v>22135459</v>
      </c>
      <c r="D97" s="63">
        <v>4480312</v>
      </c>
      <c r="E97" s="63">
        <v>1062502020</v>
      </c>
    </row>
    <row r="98" spans="1:8" x14ac:dyDescent="0.3">
      <c r="A98" s="63" t="s">
        <v>240</v>
      </c>
      <c r="B98" s="63">
        <v>48</v>
      </c>
      <c r="C98" s="63">
        <v>17786954</v>
      </c>
      <c r="D98" s="63">
        <v>3764824</v>
      </c>
      <c r="E98" s="63">
        <v>853773799</v>
      </c>
    </row>
    <row r="99" spans="1:8" x14ac:dyDescent="0.3">
      <c r="A99" s="63" t="s">
        <v>241</v>
      </c>
      <c r="B99" s="63">
        <v>48</v>
      </c>
      <c r="C99" s="63">
        <v>257378</v>
      </c>
      <c r="D99" s="63">
        <v>56844</v>
      </c>
      <c r="E99" s="63">
        <v>12354161</v>
      </c>
    </row>
    <row r="100" spans="1:8" x14ac:dyDescent="0.3">
      <c r="A100" s="63" t="s">
        <v>242</v>
      </c>
      <c r="B100" s="63">
        <v>48</v>
      </c>
      <c r="C100" s="63">
        <v>1672692</v>
      </c>
      <c r="D100" s="63">
        <v>185842</v>
      </c>
      <c r="E100" s="63">
        <v>80289211</v>
      </c>
    </row>
    <row r="101" spans="1:8" x14ac:dyDescent="0.3">
      <c r="A101" s="63" t="s">
        <v>243</v>
      </c>
      <c r="B101" s="63">
        <v>48</v>
      </c>
      <c r="C101" s="63">
        <v>4468794</v>
      </c>
      <c r="D101" s="63">
        <v>1899216</v>
      </c>
      <c r="E101" s="63">
        <v>214502108</v>
      </c>
    </row>
    <row r="104" spans="1:8" x14ac:dyDescent="0.3">
      <c r="A104" s="151" t="s">
        <v>254</v>
      </c>
    </row>
    <row r="105" spans="1:8" x14ac:dyDescent="0.3">
      <c r="A105" s="153" t="s">
        <v>252</v>
      </c>
      <c r="B105" s="154" t="s">
        <v>113</v>
      </c>
      <c r="C105" s="154" t="s">
        <v>175</v>
      </c>
      <c r="D105" s="154" t="s">
        <v>176</v>
      </c>
      <c r="E105" s="154" t="s">
        <v>177</v>
      </c>
      <c r="F105" s="154" t="s">
        <v>178</v>
      </c>
      <c r="G105" s="154" t="s">
        <v>179</v>
      </c>
      <c r="H105" s="154"/>
    </row>
    <row r="106" spans="1:8" x14ac:dyDescent="0.3">
      <c r="A106" s="155" t="s">
        <v>48</v>
      </c>
      <c r="B106" s="152">
        <v>24</v>
      </c>
      <c r="C106" s="152">
        <v>403805</v>
      </c>
      <c r="D106" s="152">
        <v>26784</v>
      </c>
      <c r="E106" s="152">
        <v>9691329</v>
      </c>
      <c r="F106" s="152">
        <v>353056</v>
      </c>
      <c r="G106" s="152">
        <v>452731</v>
      </c>
      <c r="H106" s="152"/>
    </row>
    <row r="107" spans="1:8" x14ac:dyDescent="0.3">
      <c r="A107" s="155" t="s">
        <v>219</v>
      </c>
      <c r="B107" s="152">
        <v>24</v>
      </c>
      <c r="C107" s="152">
        <v>490719</v>
      </c>
      <c r="D107" s="152">
        <v>323154</v>
      </c>
      <c r="E107" s="152">
        <v>11777266</v>
      </c>
      <c r="F107" s="152">
        <v>130420</v>
      </c>
      <c r="G107" s="152">
        <v>1305384</v>
      </c>
      <c r="H107" s="152"/>
    </row>
    <row r="108" spans="1:8" x14ac:dyDescent="0.3">
      <c r="A108" s="155" t="s">
        <v>220</v>
      </c>
      <c r="B108" s="152">
        <v>24</v>
      </c>
      <c r="C108" s="152">
        <v>2790323</v>
      </c>
      <c r="D108" s="152">
        <v>1526008</v>
      </c>
      <c r="E108" s="152">
        <v>66967756</v>
      </c>
      <c r="F108" s="152">
        <v>299471</v>
      </c>
      <c r="G108" s="152">
        <v>6340909</v>
      </c>
      <c r="H108" s="152"/>
    </row>
    <row r="109" spans="1:8" x14ac:dyDescent="0.3">
      <c r="A109" s="155" t="s">
        <v>221</v>
      </c>
      <c r="B109" s="152">
        <v>24</v>
      </c>
      <c r="C109" s="152">
        <v>2858756</v>
      </c>
      <c r="D109" s="152">
        <v>1654873</v>
      </c>
      <c r="E109" s="152">
        <v>68610150</v>
      </c>
      <c r="F109" s="152">
        <v>1051916</v>
      </c>
      <c r="G109" s="152">
        <v>7175575</v>
      </c>
      <c r="H109" s="152"/>
    </row>
    <row r="110" spans="1:8" x14ac:dyDescent="0.3">
      <c r="A110" s="155" t="s">
        <v>222</v>
      </c>
      <c r="B110" s="152">
        <v>24</v>
      </c>
      <c r="C110" s="152">
        <v>380777</v>
      </c>
      <c r="D110" s="152">
        <v>250924</v>
      </c>
      <c r="E110" s="152">
        <v>9138655</v>
      </c>
      <c r="F110" s="152">
        <v>32136</v>
      </c>
      <c r="G110" s="152">
        <v>887187</v>
      </c>
      <c r="H110" s="152"/>
    </row>
    <row r="111" spans="1:8" x14ac:dyDescent="0.3">
      <c r="A111" s="155" t="s">
        <v>223</v>
      </c>
      <c r="B111" s="152">
        <v>24</v>
      </c>
      <c r="C111" s="152">
        <v>458.125</v>
      </c>
      <c r="D111" s="152">
        <v>2244</v>
      </c>
      <c r="E111" s="152">
        <v>10995</v>
      </c>
      <c r="F111" s="152">
        <v>0</v>
      </c>
      <c r="G111" s="152">
        <v>10995</v>
      </c>
      <c r="H111" s="152"/>
    </row>
    <row r="112" spans="1:8" x14ac:dyDescent="0.3">
      <c r="A112" s="155" t="s">
        <v>224</v>
      </c>
      <c r="B112" s="152">
        <v>24</v>
      </c>
      <c r="C112" s="152">
        <v>580093</v>
      </c>
      <c r="D112" s="152">
        <v>224118</v>
      </c>
      <c r="E112" s="152">
        <v>13922220</v>
      </c>
      <c r="F112" s="152">
        <v>188222</v>
      </c>
      <c r="G112" s="152">
        <v>1131740</v>
      </c>
      <c r="H112" s="152"/>
    </row>
    <row r="113" spans="1:8" x14ac:dyDescent="0.3">
      <c r="A113" s="155" t="s">
        <v>225</v>
      </c>
      <c r="B113" s="152">
        <v>24</v>
      </c>
      <c r="C113" s="152">
        <v>394925</v>
      </c>
      <c r="D113" s="152">
        <v>315687</v>
      </c>
      <c r="E113" s="152">
        <v>9478195</v>
      </c>
      <c r="F113" s="152">
        <v>148474</v>
      </c>
      <c r="G113" s="152">
        <v>1497526</v>
      </c>
      <c r="H113" s="152"/>
    </row>
    <row r="114" spans="1:8" x14ac:dyDescent="0.3">
      <c r="A114" s="155" t="s">
        <v>226</v>
      </c>
      <c r="B114" s="152">
        <v>24</v>
      </c>
      <c r="C114" s="152">
        <v>1563919</v>
      </c>
      <c r="D114" s="152">
        <v>674118</v>
      </c>
      <c r="E114" s="152">
        <v>37534044</v>
      </c>
      <c r="F114" s="152">
        <v>658808</v>
      </c>
      <c r="G114" s="152">
        <v>3435801</v>
      </c>
      <c r="H114" s="152"/>
    </row>
    <row r="115" spans="1:8" x14ac:dyDescent="0.3">
      <c r="A115" s="155" t="s">
        <v>227</v>
      </c>
      <c r="B115" s="152">
        <v>24</v>
      </c>
      <c r="C115" s="152">
        <v>97760</v>
      </c>
      <c r="D115" s="152">
        <v>243265</v>
      </c>
      <c r="E115" s="152">
        <v>2346250</v>
      </c>
      <c r="F115" s="152">
        <v>0</v>
      </c>
      <c r="G115" s="152">
        <v>951446</v>
      </c>
      <c r="H115" s="152"/>
    </row>
    <row r="116" spans="1:8" x14ac:dyDescent="0.3">
      <c r="A116" s="155" t="s">
        <v>47</v>
      </c>
      <c r="B116" s="152">
        <v>24</v>
      </c>
      <c r="C116" s="152">
        <v>11037588</v>
      </c>
      <c r="D116" s="152">
        <v>3314357</v>
      </c>
      <c r="E116" s="152">
        <v>264902103</v>
      </c>
      <c r="F116" s="152">
        <v>7322954</v>
      </c>
      <c r="G116" s="152">
        <v>17977004</v>
      </c>
      <c r="H116" s="152"/>
    </row>
    <row r="117" spans="1:8" x14ac:dyDescent="0.3">
      <c r="A117" s="155" t="s">
        <v>228</v>
      </c>
      <c r="B117" s="152">
        <v>24</v>
      </c>
      <c r="C117" s="152">
        <v>9157730</v>
      </c>
      <c r="D117" s="152">
        <v>2943341</v>
      </c>
      <c r="E117" s="152">
        <v>219785531</v>
      </c>
      <c r="F117" s="152">
        <v>5865765</v>
      </c>
      <c r="G117" s="152">
        <v>14801105</v>
      </c>
      <c r="H117" s="152"/>
    </row>
    <row r="118" spans="1:8" x14ac:dyDescent="0.3">
      <c r="A118" s="155" t="s">
        <v>38</v>
      </c>
      <c r="B118" s="152">
        <v>24</v>
      </c>
      <c r="C118" s="152">
        <v>146542</v>
      </c>
      <c r="D118" s="152">
        <v>33581</v>
      </c>
      <c r="E118" s="152">
        <v>3517010</v>
      </c>
      <c r="F118" s="152">
        <v>93352</v>
      </c>
      <c r="G118" s="152">
        <v>201564</v>
      </c>
      <c r="H118" s="152"/>
    </row>
    <row r="119" spans="1:8" x14ac:dyDescent="0.3">
      <c r="A119" s="155" t="s">
        <v>39</v>
      </c>
      <c r="B119" s="152">
        <v>24</v>
      </c>
      <c r="C119" s="152">
        <v>821317</v>
      </c>
      <c r="D119" s="152">
        <v>120093</v>
      </c>
      <c r="E119" s="152">
        <v>19711619</v>
      </c>
      <c r="F119" s="152">
        <v>516842</v>
      </c>
      <c r="G119" s="152">
        <v>994135</v>
      </c>
      <c r="H119" s="152"/>
    </row>
    <row r="120" spans="1:8" x14ac:dyDescent="0.3">
      <c r="A120" s="155" t="s">
        <v>229</v>
      </c>
      <c r="B120" s="152">
        <v>24</v>
      </c>
      <c r="C120" s="152">
        <v>2293333</v>
      </c>
      <c r="D120" s="152">
        <v>1281911</v>
      </c>
      <c r="E120" s="152">
        <v>55040000</v>
      </c>
      <c r="F120" s="152">
        <v>681387</v>
      </c>
      <c r="G120" s="152">
        <v>4934300</v>
      </c>
      <c r="H120" s="152"/>
    </row>
    <row r="121" spans="1:8" x14ac:dyDescent="0.3">
      <c r="A121" s="155" t="s">
        <v>230</v>
      </c>
      <c r="B121" s="152">
        <v>24</v>
      </c>
      <c r="C121" s="152">
        <v>940117</v>
      </c>
      <c r="D121" s="152">
        <v>351318</v>
      </c>
      <c r="E121" s="152">
        <v>22562816</v>
      </c>
      <c r="F121" s="152">
        <v>450875</v>
      </c>
      <c r="G121" s="152">
        <v>1936727</v>
      </c>
      <c r="H121" s="152"/>
    </row>
    <row r="122" spans="1:8" x14ac:dyDescent="0.3">
      <c r="A122" s="155" t="s">
        <v>231</v>
      </c>
      <c r="B122" s="152">
        <v>24</v>
      </c>
      <c r="C122" s="152">
        <v>5238029</v>
      </c>
      <c r="D122" s="152">
        <v>1569546</v>
      </c>
      <c r="E122" s="152">
        <v>125712696</v>
      </c>
      <c r="F122" s="152">
        <v>2111321</v>
      </c>
      <c r="G122" s="152">
        <v>8606869</v>
      </c>
      <c r="H122" s="152"/>
    </row>
    <row r="123" spans="1:8" x14ac:dyDescent="0.3">
      <c r="A123" s="155" t="s">
        <v>232</v>
      </c>
      <c r="B123" s="152">
        <v>24</v>
      </c>
      <c r="C123" s="152">
        <v>5419737</v>
      </c>
      <c r="D123" s="152">
        <v>2083526</v>
      </c>
      <c r="E123" s="152">
        <v>130073688</v>
      </c>
      <c r="F123" s="152">
        <v>2510400</v>
      </c>
      <c r="G123" s="152">
        <v>8883399</v>
      </c>
      <c r="H123" s="152"/>
    </row>
    <row r="124" spans="1:8" x14ac:dyDescent="0.3">
      <c r="A124" s="155" t="s">
        <v>233</v>
      </c>
      <c r="B124" s="152">
        <v>24</v>
      </c>
      <c r="C124" s="152">
        <v>728412</v>
      </c>
      <c r="D124" s="152">
        <v>282947</v>
      </c>
      <c r="E124" s="152">
        <v>17481876</v>
      </c>
      <c r="F124" s="152">
        <v>252125</v>
      </c>
      <c r="G124" s="152">
        <v>1359638</v>
      </c>
      <c r="H124" s="152"/>
    </row>
    <row r="125" spans="1:8" x14ac:dyDescent="0.3">
      <c r="A125" s="155" t="s">
        <v>234</v>
      </c>
      <c r="B125" s="152">
        <v>24</v>
      </c>
      <c r="C125" s="152">
        <v>916.24955999999997</v>
      </c>
      <c r="D125" s="152">
        <v>2476</v>
      </c>
      <c r="E125" s="152">
        <v>21990</v>
      </c>
      <c r="F125" s="152">
        <v>0</v>
      </c>
      <c r="G125" s="152">
        <v>10995</v>
      </c>
      <c r="H125" s="152"/>
    </row>
    <row r="126" spans="1:8" x14ac:dyDescent="0.3">
      <c r="A126" s="155" t="s">
        <v>235</v>
      </c>
      <c r="B126" s="152">
        <v>24</v>
      </c>
      <c r="C126" s="152">
        <v>1112569</v>
      </c>
      <c r="D126" s="152">
        <v>269388</v>
      </c>
      <c r="E126" s="152">
        <v>26701657</v>
      </c>
      <c r="F126" s="152">
        <v>192809</v>
      </c>
      <c r="G126" s="152">
        <v>1463973</v>
      </c>
      <c r="H126" s="152"/>
    </row>
    <row r="127" spans="1:8" x14ac:dyDescent="0.3">
      <c r="A127" s="155" t="s">
        <v>236</v>
      </c>
      <c r="B127" s="152">
        <v>24</v>
      </c>
      <c r="C127" s="152">
        <v>751472</v>
      </c>
      <c r="D127" s="152">
        <v>334815</v>
      </c>
      <c r="E127" s="152">
        <v>18035329</v>
      </c>
      <c r="F127" s="152">
        <v>245129</v>
      </c>
      <c r="G127" s="152">
        <v>1811929</v>
      </c>
      <c r="H127" s="152"/>
    </row>
    <row r="128" spans="1:8" x14ac:dyDescent="0.3">
      <c r="A128" s="155" t="s">
        <v>237</v>
      </c>
      <c r="B128" s="152">
        <v>24</v>
      </c>
      <c r="C128" s="152">
        <v>2992923</v>
      </c>
      <c r="D128" s="152">
        <v>1180977</v>
      </c>
      <c r="E128" s="152">
        <v>71830159</v>
      </c>
      <c r="F128" s="152">
        <v>1357685</v>
      </c>
      <c r="G128" s="152">
        <v>5366672</v>
      </c>
      <c r="H128" s="152"/>
    </row>
    <row r="129" spans="1:8" x14ac:dyDescent="0.3">
      <c r="A129" s="155" t="s">
        <v>238</v>
      </c>
      <c r="B129" s="152">
        <v>24</v>
      </c>
      <c r="C129" s="152">
        <v>194210</v>
      </c>
      <c r="D129" s="152">
        <v>358068</v>
      </c>
      <c r="E129" s="152">
        <v>4661045</v>
      </c>
      <c r="F129" s="152">
        <v>0</v>
      </c>
      <c r="G129" s="152">
        <v>1310051</v>
      </c>
      <c r="H129" s="152"/>
    </row>
    <row r="130" spans="1:8" x14ac:dyDescent="0.3">
      <c r="A130" s="155" t="s">
        <v>239</v>
      </c>
      <c r="B130" s="152">
        <v>24</v>
      </c>
      <c r="C130" s="152">
        <v>20991676</v>
      </c>
      <c r="D130" s="152">
        <v>4653933</v>
      </c>
      <c r="E130" s="152">
        <v>503800229</v>
      </c>
      <c r="F130" s="152">
        <v>9262961</v>
      </c>
      <c r="G130" s="152">
        <v>29022269</v>
      </c>
      <c r="H130" s="152"/>
    </row>
    <row r="131" spans="1:8" x14ac:dyDescent="0.3">
      <c r="A131" s="155" t="s">
        <v>240</v>
      </c>
      <c r="B131" s="152">
        <v>24</v>
      </c>
      <c r="C131" s="152">
        <v>17378386</v>
      </c>
      <c r="D131" s="152">
        <v>4069127</v>
      </c>
      <c r="E131" s="152">
        <v>417081256</v>
      </c>
      <c r="F131" s="152">
        <v>8142353</v>
      </c>
      <c r="G131" s="152">
        <v>25626238</v>
      </c>
      <c r="H131" s="152"/>
    </row>
    <row r="132" spans="1:8" x14ac:dyDescent="0.3">
      <c r="A132" s="155" t="s">
        <v>241</v>
      </c>
      <c r="B132" s="152">
        <v>24</v>
      </c>
      <c r="C132" s="152">
        <v>281906</v>
      </c>
      <c r="D132" s="152">
        <v>71657</v>
      </c>
      <c r="E132" s="152">
        <v>6765749</v>
      </c>
      <c r="F132" s="152">
        <v>108708</v>
      </c>
      <c r="G132" s="152">
        <v>382051</v>
      </c>
      <c r="H132" s="152"/>
    </row>
    <row r="133" spans="1:8" x14ac:dyDescent="0.3">
      <c r="A133" s="155" t="s">
        <v>242</v>
      </c>
      <c r="B133" s="152">
        <v>24</v>
      </c>
      <c r="C133" s="152">
        <v>1590261</v>
      </c>
      <c r="D133" s="152">
        <v>193298</v>
      </c>
      <c r="E133" s="152">
        <v>38166270</v>
      </c>
      <c r="F133" s="152">
        <v>994135</v>
      </c>
      <c r="G133" s="152">
        <v>1850990</v>
      </c>
      <c r="H133" s="152"/>
    </row>
    <row r="134" spans="1:8" x14ac:dyDescent="0.3">
      <c r="A134" s="155" t="s">
        <v>243</v>
      </c>
      <c r="B134" s="152">
        <v>24</v>
      </c>
      <c r="C134" s="152">
        <v>4340034</v>
      </c>
      <c r="D134" s="152">
        <v>1805668</v>
      </c>
      <c r="E134" s="152">
        <v>104160804</v>
      </c>
      <c r="F134" s="152">
        <v>1913791</v>
      </c>
      <c r="G134" s="152">
        <v>7333730</v>
      </c>
      <c r="H134" s="152"/>
    </row>
  </sheetData>
  <conditionalFormatting sqref="B4:B32">
    <cfRule type="colorScale" priority="4">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D4:AE32">
    <cfRule type="colorScale" priority="3">
      <colorScale>
        <cfvo type="min"/>
        <cfvo type="max"/>
        <color rgb="FFFCFCFF"/>
        <color rgb="FF63BE7B"/>
      </colorScale>
    </cfRule>
    <cfRule type="colorScale" priority="7">
      <colorScale>
        <cfvo type="min"/>
        <cfvo type="percentile" val="50"/>
        <cfvo type="max"/>
        <color rgb="FFF8696B"/>
        <color rgb="FFFFEB84"/>
        <color rgb="FF63BE7B"/>
      </colorScale>
    </cfRule>
  </conditionalFormatting>
  <conditionalFormatting sqref="B38:B66">
    <cfRule type="colorScale" priority="6">
      <colorScale>
        <cfvo type="min"/>
        <cfvo type="percentile" val="50"/>
        <cfvo type="max"/>
        <color rgb="FFF8696B"/>
        <color rgb="FFFFEB84"/>
        <color rgb="FF63BE7B"/>
      </colorScale>
    </cfRule>
  </conditionalFormatting>
  <conditionalFormatting sqref="D38:AE66">
    <cfRule type="colorScale" priority="1">
      <colorScale>
        <cfvo type="min"/>
        <cfvo type="max"/>
        <color rgb="FFFCFCFF"/>
        <color rgb="FF63BE7B"/>
      </colorScale>
    </cfRule>
    <cfRule type="colorScale" priority="5">
      <colorScale>
        <cfvo type="min"/>
        <cfvo type="percentile" val="50"/>
        <cfvo type="max"/>
        <color rgb="FFF8696B"/>
        <color rgb="FFFFEB84"/>
        <color rgb="FF63BE7B"/>
      </colorScale>
    </cfRule>
  </conditionalFormatting>
  <conditionalFormatting sqref="B39:B66">
    <cfRule type="colorScale" priority="2">
      <colorScale>
        <cfvo type="min"/>
        <cfvo type="max"/>
        <color rgb="FFFCFCFF"/>
        <color rgb="FF63BE7B"/>
      </colorScale>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Combo</vt:lpstr>
      <vt:lpstr>Month</vt:lpstr>
      <vt:lpstr>Quarter</vt:lpstr>
      <vt:lpstr>Semester</vt:lpstr>
      <vt:lpstr>Charts S_Q</vt:lpstr>
      <vt:lpstr>Events</vt:lpstr>
      <vt:lpstr>Corr</vt:lpstr>
      <vt:lpstr>SampFcst</vt:lpstr>
      <vt:lpstr>Stock_Data</vt:lpstr>
      <vt:lpstr>Trials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Murugan, Senthil</dc:creator>
  <cp:lastModifiedBy>Merck &amp; Co., Inc.</cp:lastModifiedBy>
  <cp:lastPrinted>2013-03-06T21:15:38Z</cp:lastPrinted>
  <dcterms:created xsi:type="dcterms:W3CDTF">2013-03-04T15:03:34Z</dcterms:created>
  <dcterms:modified xsi:type="dcterms:W3CDTF">2013-03-21T22:11:19Z</dcterms:modified>
</cp:coreProperties>
</file>