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rpublic-my.sharepoint.com/personal/robert_severance_teamfrontiers_com/Documents/Documents/"/>
    </mc:Choice>
  </mc:AlternateContent>
  <xr:revisionPtr revIDLastSave="0" documentId="8_{1C75DBDD-904C-41A2-888F-869BAFCFE153}" xr6:coauthVersionLast="47" xr6:coauthVersionMax="47" xr10:uidLastSave="{00000000-0000-0000-0000-000000000000}"/>
  <bookViews>
    <workbookView xWindow="-110" yWindow="-110" windowWidth="19420" windowHeight="10420" xr2:uid="{A8675DC6-6EF0-410F-848B-77D5747133E5}"/>
  </bookViews>
  <sheets>
    <sheet name="Proj 2024 Breako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1" l="1"/>
  <c r="T10" i="1"/>
  <c r="T9" i="1"/>
  <c r="T8" i="1"/>
  <c r="T7" i="1"/>
  <c r="T6" i="1"/>
  <c r="T5" i="1"/>
  <c r="C16" i="1" l="1"/>
  <c r="C17" i="1" s="1"/>
  <c r="P6" i="1"/>
  <c r="P7" i="1"/>
  <c r="P8" i="1"/>
  <c r="P9" i="1"/>
  <c r="P10" i="1"/>
  <c r="P11" i="1"/>
  <c r="P5" i="1"/>
  <c r="Q6" i="1" l="1"/>
  <c r="Q10" i="1"/>
  <c r="R6" i="1"/>
  <c r="R10" i="1"/>
  <c r="Q7" i="1"/>
  <c r="Q11" i="1"/>
  <c r="R7" i="1"/>
  <c r="R11" i="1"/>
  <c r="Q8" i="1"/>
  <c r="R5" i="1"/>
  <c r="R8" i="1"/>
  <c r="Q5" i="1"/>
  <c r="Q9" i="1"/>
  <c r="R9" i="1"/>
  <c r="J5" i="1"/>
</calcChain>
</file>

<file path=xl/sharedStrings.xml><?xml version="1.0" encoding="utf-8"?>
<sst xmlns="http://schemas.openxmlformats.org/spreadsheetml/2006/main" count="54" uniqueCount="42">
  <si>
    <t>Verquvo March 2023 Target Match Breakout by Segment</t>
  </si>
  <si>
    <t>Vendor</t>
  </si>
  <si>
    <t>Tactic</t>
  </si>
  <si>
    <t>2023VERHMAHP</t>
  </si>
  <si>
    <t>2023VERHMANHP</t>
  </si>
  <si>
    <t>2023VERHPNMHA</t>
  </si>
  <si>
    <t>2023VERFDNHMP</t>
  </si>
  <si>
    <t>Offices</t>
  </si>
  <si>
    <t>HCPs</t>
  </si>
  <si>
    <t>CoverWrap Communications</t>
  </si>
  <si>
    <t>Good Housekeeping Cover Wrap</t>
  </si>
  <si>
    <t>Health Monitor</t>
  </si>
  <si>
    <t>Custom Magazine
 (A-Size)</t>
  </si>
  <si>
    <t> 995</t>
  </si>
  <si>
    <t> 1,094</t>
  </si>
  <si>
    <t> 1,166</t>
  </si>
  <si>
    <t> 1,490</t>
  </si>
  <si>
    <t> 1,612</t>
  </si>
  <si>
    <t> 1,996</t>
  </si>
  <si>
    <t> 2,007</t>
  </si>
  <si>
    <t> 2,846</t>
  </si>
  <si>
    <t>Mesmerize</t>
  </si>
  <si>
    <t>Static Print Wallboard</t>
  </si>
  <si>
    <t>PatientPoint</t>
  </si>
  <si>
    <t>Digital Wallboard</t>
  </si>
  <si>
    <t>Waiting Room Video</t>
  </si>
  <si>
    <t>Physician's Weekly</t>
  </si>
  <si>
    <t>Targeted Media Health</t>
  </si>
  <si>
    <t>Cover Wrap on PESP Salud!</t>
  </si>
  <si>
    <t>VER POC Dig ML Feb 2023</t>
  </si>
  <si>
    <t>List File Name</t>
  </si>
  <si>
    <t>Total HCP Count</t>
  </si>
  <si>
    <t xml:space="preserve">2S 2023 Verquvo High Priority CEA </t>
  </si>
  <si>
    <t>TOTAL Match Avails</t>
  </si>
  <si>
    <t>Months</t>
  </si>
  <si>
    <t>Bench Rate</t>
  </si>
  <si>
    <t>% Change</t>
  </si>
  <si>
    <t>FY Cost</t>
  </si>
  <si>
    <t>% Decrease</t>
  </si>
  <si>
    <r>
      <t xml:space="preserve">2023 Estimated Max Cost Breakdown
</t>
    </r>
    <r>
      <rPr>
        <b/>
        <i/>
        <sz val="10"/>
        <color theme="1"/>
        <rFont val="Calibri"/>
        <family val="2"/>
        <scheme val="minor"/>
      </rPr>
      <t>VER POC Dig ML Feb 2023</t>
    </r>
  </si>
  <si>
    <r>
      <t xml:space="preserve">2024 Projected Max Avails &amp; Cost
</t>
    </r>
    <r>
      <rPr>
        <b/>
        <i/>
        <sz val="10"/>
        <color theme="1"/>
        <rFont val="Calibri"/>
        <family val="2"/>
        <scheme val="minor"/>
      </rPr>
      <t>2S 2023 Verquvo High Priority CEA</t>
    </r>
  </si>
  <si>
    <t>Est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</si>
</sst>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B2E2F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right"/>
    </xf>
    <xf numFmtId="3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right" vertical="center"/>
    </xf>
    <xf numFmtId="10" fontId="0" fillId="0" borderId="0" xfId="0" applyNumberFormat="1" applyAlignment="1">
      <alignment horizontal="center" vertical="center"/>
    </xf>
    <xf numFmtId="0" fontId="3" fillId="10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3" fontId="2" fillId="0" borderId="9" xfId="0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center" vertical="center"/>
    </xf>
    <xf numFmtId="3" fontId="0" fillId="7" borderId="2" xfId="0" applyNumberForma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4" fillId="6" borderId="1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3" fontId="4" fillId="6" borderId="12" xfId="0" applyNumberFormat="1" applyFont="1" applyFill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 wrapText="1"/>
    </xf>
    <xf numFmtId="3" fontId="0" fillId="7" borderId="3" xfId="0" applyNumberFormat="1" applyFill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3" fontId="4" fillId="6" borderId="16" xfId="0" applyNumberFormat="1" applyFont="1" applyFill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65" fontId="0" fillId="7" borderId="14" xfId="0" applyNumberFormat="1" applyFill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 vertical="center"/>
    </xf>
    <xf numFmtId="3" fontId="0" fillId="7" borderId="12" xfId="0" applyNumberFormat="1" applyFill="1" applyBorder="1" applyAlignment="1">
      <alignment horizontal="center" vertical="center"/>
    </xf>
    <xf numFmtId="3" fontId="0" fillId="7" borderId="14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9" fontId="0" fillId="7" borderId="3" xfId="0" applyNumberFormat="1" applyFill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9" fontId="0" fillId="7" borderId="16" xfId="0" applyNumberFormat="1" applyFill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E9A7B-2DD4-44E2-BFE6-139CE44D1071}">
  <dimension ref="A1:T24"/>
  <sheetViews>
    <sheetView tabSelected="1" workbookViewId="0">
      <selection activeCell="F9" sqref="F9"/>
    </sheetView>
  </sheetViews>
  <sheetFormatPr defaultColWidth="8.81640625" defaultRowHeight="14.5" x14ac:dyDescent="0.35"/>
  <cols>
    <col min="1" max="1" width="8.81640625" style="1"/>
    <col min="2" max="2" width="17.36328125" style="1" customWidth="1"/>
    <col min="3" max="3" width="21.08984375" style="1" customWidth="1"/>
    <col min="4" max="13" width="8.81640625" style="1"/>
    <col min="14" max="16" width="11.453125" style="1" customWidth="1"/>
    <col min="17" max="17" width="9.453125" style="1" customWidth="1"/>
    <col min="18" max="18" width="9.6328125" style="1" customWidth="1"/>
    <col min="19" max="20" width="11.453125" style="1" customWidth="1"/>
    <col min="21" max="16384" width="8.81640625" style="1"/>
  </cols>
  <sheetData>
    <row r="1" spans="1:20" ht="15" thickBot="1" x14ac:dyDescent="0.4"/>
    <row r="2" spans="1:20" ht="15" thickBot="1" x14ac:dyDescent="0.4">
      <c r="B2" s="91" t="s">
        <v>0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  <c r="N2" s="77" t="s">
        <v>39</v>
      </c>
      <c r="O2" s="78"/>
      <c r="P2" s="79"/>
      <c r="Q2" s="83" t="s">
        <v>40</v>
      </c>
      <c r="R2" s="84"/>
      <c r="S2" s="85"/>
      <c r="T2" s="86"/>
    </row>
    <row r="3" spans="1:20" x14ac:dyDescent="0.35">
      <c r="B3" s="94" t="s">
        <v>1</v>
      </c>
      <c r="C3" s="96" t="s">
        <v>2</v>
      </c>
      <c r="D3" s="98" t="s">
        <v>3</v>
      </c>
      <c r="E3" s="99"/>
      <c r="F3" s="99" t="s">
        <v>4</v>
      </c>
      <c r="G3" s="99"/>
      <c r="H3" s="99" t="s">
        <v>5</v>
      </c>
      <c r="I3" s="99"/>
      <c r="J3" s="99" t="s">
        <v>6</v>
      </c>
      <c r="K3" s="100"/>
      <c r="L3" s="101" t="s">
        <v>33</v>
      </c>
      <c r="M3" s="102"/>
      <c r="N3" s="80"/>
      <c r="O3" s="81"/>
      <c r="P3" s="82"/>
      <c r="Q3" s="87"/>
      <c r="R3" s="88"/>
      <c r="S3" s="89"/>
      <c r="T3" s="90"/>
    </row>
    <row r="4" spans="1:20" ht="15" thickBot="1" x14ac:dyDescent="0.4">
      <c r="B4" s="95"/>
      <c r="C4" s="97"/>
      <c r="D4" s="3" t="s">
        <v>7</v>
      </c>
      <c r="E4" s="23" t="s">
        <v>8</v>
      </c>
      <c r="F4" s="23" t="s">
        <v>7</v>
      </c>
      <c r="G4" s="23" t="s">
        <v>8</v>
      </c>
      <c r="H4" s="23" t="s">
        <v>7</v>
      </c>
      <c r="I4" s="23" t="s">
        <v>8</v>
      </c>
      <c r="J4" s="23" t="s">
        <v>7</v>
      </c>
      <c r="K4" s="4" t="s">
        <v>8</v>
      </c>
      <c r="L4" s="10" t="s">
        <v>7</v>
      </c>
      <c r="M4" s="46" t="s">
        <v>8</v>
      </c>
      <c r="N4" s="52" t="s">
        <v>34</v>
      </c>
      <c r="O4" s="53" t="s">
        <v>35</v>
      </c>
      <c r="P4" s="54" t="s">
        <v>37</v>
      </c>
      <c r="Q4" s="55" t="s">
        <v>7</v>
      </c>
      <c r="R4" s="56" t="s">
        <v>8</v>
      </c>
      <c r="S4" s="71" t="s">
        <v>41</v>
      </c>
      <c r="T4" s="57" t="s">
        <v>37</v>
      </c>
    </row>
    <row r="5" spans="1:20" ht="29" x14ac:dyDescent="0.35">
      <c r="B5" s="14" t="s">
        <v>9</v>
      </c>
      <c r="C5" s="15" t="s">
        <v>10</v>
      </c>
      <c r="D5" s="24">
        <v>1662</v>
      </c>
      <c r="E5" s="25">
        <v>1902</v>
      </c>
      <c r="F5" s="25">
        <v>2166</v>
      </c>
      <c r="G5" s="25">
        <v>2582</v>
      </c>
      <c r="H5" s="25">
        <v>3132</v>
      </c>
      <c r="I5" s="25">
        <v>3796</v>
      </c>
      <c r="J5" s="25">
        <f>4263-1564</f>
        <v>2699</v>
      </c>
      <c r="K5" s="26">
        <v>5165</v>
      </c>
      <c r="L5" s="24">
        <v>9659</v>
      </c>
      <c r="M5" s="47">
        <v>13445</v>
      </c>
      <c r="N5" s="68">
        <v>12</v>
      </c>
      <c r="O5" s="69">
        <v>2.625</v>
      </c>
      <c r="P5" s="70">
        <f>L5*N5*O5</f>
        <v>304258.5</v>
      </c>
      <c r="Q5" s="24">
        <f>$C$17*L5</f>
        <v>5200.2129793093709</v>
      </c>
      <c r="R5" s="25">
        <f>$C$17*M5</f>
        <v>7238.5198785396506</v>
      </c>
      <c r="S5" s="72">
        <v>0.05</v>
      </c>
      <c r="T5" s="70">
        <f>($C$17*P5)*(1+S5)</f>
        <v>171997.04429065745</v>
      </c>
    </row>
    <row r="6" spans="1:20" ht="29" x14ac:dyDescent="0.35">
      <c r="B6" s="16" t="s">
        <v>11</v>
      </c>
      <c r="C6" s="17" t="s">
        <v>12</v>
      </c>
      <c r="D6" s="27" t="s">
        <v>13</v>
      </c>
      <c r="E6" s="28" t="s">
        <v>14</v>
      </c>
      <c r="F6" s="28" t="s">
        <v>15</v>
      </c>
      <c r="G6" s="28" t="s">
        <v>16</v>
      </c>
      <c r="H6" s="28" t="s">
        <v>17</v>
      </c>
      <c r="I6" s="28" t="s">
        <v>18</v>
      </c>
      <c r="J6" s="28" t="s">
        <v>19</v>
      </c>
      <c r="K6" s="29" t="s">
        <v>20</v>
      </c>
      <c r="L6" s="42">
        <v>5780</v>
      </c>
      <c r="M6" s="48">
        <v>7426</v>
      </c>
      <c r="N6" s="33">
        <v>12</v>
      </c>
      <c r="O6" s="58">
        <v>24.509803921568629</v>
      </c>
      <c r="P6" s="59">
        <f t="shared" ref="P6:P11" si="0">L6*N6*O6</f>
        <v>1700000.0000000002</v>
      </c>
      <c r="Q6" s="44">
        <f t="shared" ref="Q6:Q11" si="1">$C$17*L6</f>
        <v>3111.8367346938776</v>
      </c>
      <c r="R6" s="36">
        <f t="shared" ref="R6:R11" si="2">$C$17*M6</f>
        <v>3998.0103100063552</v>
      </c>
      <c r="S6" s="73">
        <v>0.05</v>
      </c>
      <c r="T6" s="59">
        <f t="shared" ref="T6:T11" si="3">($C$17*P6)*(1+S6)</f>
        <v>961008.40336134471</v>
      </c>
    </row>
    <row r="7" spans="1:20" x14ac:dyDescent="0.35">
      <c r="B7" s="18" t="s">
        <v>21</v>
      </c>
      <c r="C7" s="19" t="s">
        <v>22</v>
      </c>
      <c r="D7" s="30">
        <v>0</v>
      </c>
      <c r="E7" s="31">
        <v>0</v>
      </c>
      <c r="F7" s="31">
        <v>17</v>
      </c>
      <c r="G7" s="31">
        <v>21</v>
      </c>
      <c r="H7" s="31">
        <v>0</v>
      </c>
      <c r="I7" s="31">
        <v>0</v>
      </c>
      <c r="J7" s="31">
        <v>27</v>
      </c>
      <c r="K7" s="32">
        <v>38</v>
      </c>
      <c r="L7" s="43">
        <v>44</v>
      </c>
      <c r="M7" s="49">
        <v>59</v>
      </c>
      <c r="N7" s="63">
        <v>12</v>
      </c>
      <c r="O7" s="64">
        <v>79.322033898305094</v>
      </c>
      <c r="P7" s="65">
        <f t="shared" si="0"/>
        <v>41882.03389830509</v>
      </c>
      <c r="Q7" s="66">
        <f t="shared" si="1"/>
        <v>23.688722547842666</v>
      </c>
      <c r="R7" s="67">
        <f t="shared" si="2"/>
        <v>31.764423416425394</v>
      </c>
      <c r="S7" s="74">
        <v>0.05</v>
      </c>
      <c r="T7" s="65">
        <f t="shared" si="3"/>
        <v>23675.874427138755</v>
      </c>
    </row>
    <row r="8" spans="1:20" x14ac:dyDescent="0.35">
      <c r="B8" s="76" t="s">
        <v>23</v>
      </c>
      <c r="C8" s="20" t="s">
        <v>24</v>
      </c>
      <c r="D8" s="33">
        <v>20</v>
      </c>
      <c r="E8" s="34">
        <v>99</v>
      </c>
      <c r="F8" s="34">
        <v>8</v>
      </c>
      <c r="G8" s="34">
        <v>70</v>
      </c>
      <c r="H8" s="34">
        <v>22</v>
      </c>
      <c r="I8" s="34">
        <v>120</v>
      </c>
      <c r="J8" s="34">
        <v>20</v>
      </c>
      <c r="K8" s="35">
        <v>108</v>
      </c>
      <c r="L8" s="44">
        <v>70</v>
      </c>
      <c r="M8" s="50">
        <v>397</v>
      </c>
      <c r="N8" s="33">
        <v>12</v>
      </c>
      <c r="O8" s="58">
        <v>8.4700010291242158</v>
      </c>
      <c r="P8" s="59">
        <f t="shared" si="0"/>
        <v>7114.8008644643414</v>
      </c>
      <c r="Q8" s="44">
        <f t="shared" si="1"/>
        <v>37.686604053386063</v>
      </c>
      <c r="R8" s="36">
        <f t="shared" si="2"/>
        <v>213.7368829884895</v>
      </c>
      <c r="S8" s="73">
        <v>0.05</v>
      </c>
      <c r="T8" s="59">
        <f t="shared" si="3"/>
        <v>4021.9902464663473</v>
      </c>
    </row>
    <row r="9" spans="1:20" x14ac:dyDescent="0.35">
      <c r="B9" s="76"/>
      <c r="C9" s="20" t="s">
        <v>25</v>
      </c>
      <c r="D9" s="33">
        <v>168</v>
      </c>
      <c r="E9" s="34">
        <v>935</v>
      </c>
      <c r="F9" s="34">
        <v>244</v>
      </c>
      <c r="G9" s="36">
        <v>1176</v>
      </c>
      <c r="H9" s="34">
        <v>235</v>
      </c>
      <c r="I9" s="36">
        <v>1375</v>
      </c>
      <c r="J9" s="34">
        <v>397</v>
      </c>
      <c r="K9" s="37">
        <v>1908</v>
      </c>
      <c r="L9" s="44">
        <v>1044</v>
      </c>
      <c r="M9" s="50">
        <v>5394</v>
      </c>
      <c r="N9" s="33">
        <v>12</v>
      </c>
      <c r="O9" s="58">
        <v>8.5358635490794086</v>
      </c>
      <c r="P9" s="59">
        <f t="shared" si="0"/>
        <v>106937.29854286683</v>
      </c>
      <c r="Q9" s="44">
        <f t="shared" si="1"/>
        <v>562.06878045335782</v>
      </c>
      <c r="R9" s="36">
        <f t="shared" si="2"/>
        <v>2904.0220323423487</v>
      </c>
      <c r="S9" s="73">
        <v>0.05</v>
      </c>
      <c r="T9" s="59">
        <f t="shared" si="3"/>
        <v>60451.554430856413</v>
      </c>
    </row>
    <row r="10" spans="1:20" x14ac:dyDescent="0.35">
      <c r="B10" s="18" t="s">
        <v>26</v>
      </c>
      <c r="C10" s="19" t="s">
        <v>22</v>
      </c>
      <c r="D10" s="30">
        <v>108</v>
      </c>
      <c r="E10" s="31">
        <v>112</v>
      </c>
      <c r="F10" s="31">
        <v>134</v>
      </c>
      <c r="G10" s="38">
        <v>147</v>
      </c>
      <c r="H10" s="31">
        <v>170</v>
      </c>
      <c r="I10" s="31">
        <v>167</v>
      </c>
      <c r="J10" s="31">
        <v>208</v>
      </c>
      <c r="K10" s="32">
        <v>258</v>
      </c>
      <c r="L10" s="43">
        <v>620</v>
      </c>
      <c r="M10" s="49">
        <v>684</v>
      </c>
      <c r="N10" s="63">
        <v>12</v>
      </c>
      <c r="O10" s="64">
        <v>73.99577167019028</v>
      </c>
      <c r="P10" s="65">
        <f t="shared" si="0"/>
        <v>550528.54122621566</v>
      </c>
      <c r="Q10" s="66">
        <f t="shared" si="1"/>
        <v>333.79563590141936</v>
      </c>
      <c r="R10" s="67">
        <f t="shared" si="2"/>
        <v>368.25195960737233</v>
      </c>
      <c r="S10" s="74">
        <v>0.05</v>
      </c>
      <c r="T10" s="65">
        <f t="shared" si="3"/>
        <v>311213.2672992092</v>
      </c>
    </row>
    <row r="11" spans="1:20" ht="29.5" thickBot="1" x14ac:dyDescent="0.4">
      <c r="B11" s="21" t="s">
        <v>27</v>
      </c>
      <c r="C11" s="22" t="s">
        <v>28</v>
      </c>
      <c r="D11" s="39">
        <v>1374</v>
      </c>
      <c r="E11" s="40">
        <v>1606</v>
      </c>
      <c r="F11" s="40">
        <v>1531</v>
      </c>
      <c r="G11" s="40">
        <v>2165</v>
      </c>
      <c r="H11" s="40">
        <v>2434</v>
      </c>
      <c r="I11" s="40">
        <v>3291</v>
      </c>
      <c r="J11" s="40">
        <v>2837</v>
      </c>
      <c r="K11" s="41">
        <v>4406</v>
      </c>
      <c r="L11" s="45">
        <v>8176</v>
      </c>
      <c r="M11" s="51">
        <v>11468</v>
      </c>
      <c r="N11" s="39">
        <v>12</v>
      </c>
      <c r="O11" s="60">
        <v>18.23220536756126</v>
      </c>
      <c r="P11" s="61">
        <f t="shared" si="0"/>
        <v>1788798.1330221703</v>
      </c>
      <c r="Q11" s="45">
        <f t="shared" si="1"/>
        <v>4401.795353435492</v>
      </c>
      <c r="R11" s="62">
        <f t="shared" si="2"/>
        <v>6174.1425040604472</v>
      </c>
      <c r="S11" s="75">
        <v>0.05</v>
      </c>
      <c r="T11" s="61">
        <f t="shared" si="3"/>
        <v>1011205.904559641</v>
      </c>
    </row>
    <row r="13" spans="1:20" s="2" customFormat="1" x14ac:dyDescent="0.35">
      <c r="A13" s="1"/>
      <c r="B13" s="12" t="s">
        <v>30</v>
      </c>
      <c r="C13" s="12" t="s">
        <v>31</v>
      </c>
      <c r="D13" s="1"/>
      <c r="E13" s="1"/>
      <c r="F13" s="1"/>
      <c r="G13" s="1"/>
      <c r="H13" s="1"/>
      <c r="I13" s="1"/>
      <c r="J13" s="5"/>
      <c r="K13" s="7"/>
      <c r="L13" s="5"/>
      <c r="M13" s="5"/>
    </row>
    <row r="14" spans="1:20" s="2" customFormat="1" x14ac:dyDescent="0.35">
      <c r="A14" s="1"/>
      <c r="B14" s="8" t="s">
        <v>29</v>
      </c>
      <c r="C14" s="5">
        <v>14161</v>
      </c>
      <c r="D14" s="1"/>
      <c r="E14" s="1"/>
      <c r="F14" s="1"/>
      <c r="G14" s="1"/>
      <c r="H14" s="1"/>
      <c r="I14" s="1"/>
      <c r="J14" s="5"/>
      <c r="K14" s="6"/>
      <c r="L14" s="5"/>
      <c r="M14" s="5"/>
    </row>
    <row r="15" spans="1:20" s="2" customFormat="1" x14ac:dyDescent="0.35">
      <c r="A15" s="1"/>
      <c r="B15" s="11" t="s">
        <v>32</v>
      </c>
      <c r="C15" s="5">
        <v>7624</v>
      </c>
      <c r="D15" s="1"/>
      <c r="E15" s="1"/>
      <c r="F15" s="1"/>
      <c r="G15" s="1"/>
      <c r="H15" s="1"/>
      <c r="I15" s="1"/>
      <c r="J15" s="5"/>
      <c r="K15" s="5"/>
      <c r="L15" s="5"/>
      <c r="M15" s="5"/>
    </row>
    <row r="16" spans="1:20" s="2" customFormat="1" x14ac:dyDescent="0.35">
      <c r="A16" s="1"/>
      <c r="B16" s="1" t="s">
        <v>36</v>
      </c>
      <c r="C16" s="13">
        <f>(C14-C15)/C14</f>
        <v>0.46161994209448487</v>
      </c>
      <c r="D16" s="1"/>
      <c r="E16" s="1"/>
      <c r="F16" s="1"/>
      <c r="G16" s="1"/>
      <c r="H16" s="1"/>
      <c r="I16" s="1"/>
      <c r="J16" s="5"/>
      <c r="K16" s="5"/>
      <c r="L16" s="5"/>
      <c r="M16" s="5"/>
    </row>
    <row r="17" spans="1:13" s="2" customFormat="1" x14ac:dyDescent="0.35">
      <c r="A17" s="1"/>
      <c r="B17" s="1" t="s">
        <v>38</v>
      </c>
      <c r="C17" s="9">
        <f>1-C16</f>
        <v>0.53838005790551513</v>
      </c>
      <c r="D17" s="1"/>
      <c r="E17" s="1"/>
      <c r="F17" s="1"/>
      <c r="G17" s="1"/>
      <c r="H17" s="1"/>
      <c r="I17" s="1"/>
      <c r="J17" s="5"/>
      <c r="K17" s="5"/>
      <c r="L17" s="5"/>
      <c r="M17" s="5"/>
    </row>
    <row r="18" spans="1:13" s="2" customFormat="1" x14ac:dyDescent="0.35">
      <c r="A18" s="1"/>
      <c r="B18" s="1"/>
      <c r="C18" s="1"/>
      <c r="D18" s="1"/>
      <c r="E18" s="1"/>
      <c r="F18" s="1"/>
      <c r="G18" s="1"/>
      <c r="H18" s="1"/>
      <c r="I18" s="1"/>
      <c r="J18" s="5"/>
      <c r="K18" s="5"/>
      <c r="L18" s="5"/>
      <c r="M18" s="5"/>
    </row>
    <row r="19" spans="1:13" s="2" customFormat="1" x14ac:dyDescent="0.35">
      <c r="A19" s="1"/>
      <c r="B19" s="1"/>
      <c r="C19" s="1"/>
      <c r="D19" s="1"/>
      <c r="E19" s="1"/>
      <c r="F19" s="1"/>
      <c r="G19" s="1"/>
      <c r="H19" s="1"/>
      <c r="I19" s="1"/>
      <c r="J19" s="5"/>
      <c r="K19" s="5"/>
      <c r="L19" s="5"/>
      <c r="M19" s="5"/>
    </row>
    <row r="20" spans="1:13" s="2" customFormat="1" x14ac:dyDescent="0.35">
      <c r="A20" s="1"/>
      <c r="B20" s="1"/>
      <c r="C20" s="1"/>
      <c r="D20" s="1"/>
      <c r="E20" s="1"/>
      <c r="F20" s="1"/>
      <c r="G20" s="1"/>
      <c r="H20" s="1"/>
      <c r="I20" s="1"/>
      <c r="J20" s="5"/>
      <c r="K20" s="5"/>
      <c r="L20" s="5"/>
      <c r="M20" s="5"/>
    </row>
    <row r="21" spans="1:13" s="2" customFormat="1" x14ac:dyDescent="0.35">
      <c r="A21" s="1"/>
      <c r="B21" s="1"/>
      <c r="C21" s="1"/>
      <c r="D21" s="1"/>
      <c r="E21" s="1"/>
      <c r="F21" s="1"/>
      <c r="G21" s="1"/>
      <c r="H21" s="1"/>
      <c r="I21" s="1"/>
      <c r="J21" s="5"/>
      <c r="K21" s="5"/>
      <c r="L21" s="5"/>
      <c r="M21" s="5"/>
    </row>
    <row r="22" spans="1:13" s="2" customFormat="1" x14ac:dyDescent="0.35">
      <c r="A22" s="1"/>
      <c r="B22" s="1"/>
      <c r="C22" s="1"/>
      <c r="D22" s="1"/>
      <c r="E22" s="1"/>
      <c r="F22" s="1"/>
      <c r="G22" s="1"/>
      <c r="H22" s="1"/>
      <c r="I22" s="1"/>
      <c r="J22" s="5"/>
      <c r="K22" s="5"/>
      <c r="L22" s="5"/>
      <c r="M22" s="5"/>
    </row>
    <row r="23" spans="1:13" s="2" customFormat="1" x14ac:dyDescent="0.35">
      <c r="A23" s="1"/>
      <c r="B23" s="1"/>
      <c r="C23" s="1"/>
      <c r="D23" s="1"/>
      <c r="E23" s="1"/>
      <c r="F23" s="1"/>
      <c r="G23" s="1"/>
      <c r="H23" s="1"/>
      <c r="I23" s="1"/>
      <c r="J23" s="5"/>
      <c r="K23" s="5"/>
      <c r="L23" s="5"/>
      <c r="M23" s="5"/>
    </row>
    <row r="24" spans="1:13" s="2" customFormat="1" x14ac:dyDescent="0.35">
      <c r="A24" s="1"/>
      <c r="B24" s="1"/>
      <c r="C24" s="1"/>
      <c r="D24" s="1"/>
      <c r="E24" s="1"/>
      <c r="F24" s="1"/>
      <c r="G24" s="1"/>
      <c r="H24" s="1"/>
      <c r="I24" s="1"/>
      <c r="J24" s="5"/>
      <c r="K24" s="5"/>
      <c r="L24" s="5"/>
      <c r="M24" s="5"/>
    </row>
  </sheetData>
  <mergeCells count="11">
    <mergeCell ref="B8:B9"/>
    <mergeCell ref="N2:P3"/>
    <mergeCell ref="Q2:T3"/>
    <mergeCell ref="B2:M2"/>
    <mergeCell ref="B3:B4"/>
    <mergeCell ref="C3:C4"/>
    <mergeCell ref="D3:E3"/>
    <mergeCell ref="F3:G3"/>
    <mergeCell ref="H3:I3"/>
    <mergeCell ref="J3:K3"/>
    <mergeCell ref="L3:M3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26e4c1-5892-497a-b9da-ee493c9f0364}" enabled="0" method="" siteId="{d026e4c1-5892-497a-b9da-ee493c9f036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 2024 Breakout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Kissell, Will (NYC-INI)</dc:creator>
  <cp:lastModifiedBy>Severance, Robert (NYC-INI)</cp:lastModifiedBy>
  <dcterms:created xsi:type="dcterms:W3CDTF">2023-09-06T19:09:47Z</dcterms:created>
  <dcterms:modified xsi:type="dcterms:W3CDTF">2023-09-11T12:24:57Z</dcterms:modified>
</cp:coreProperties>
</file>