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arketing Mix PI\InvOpt\P12 2024 AB\Products\Verquvo\Optimize\"/>
    </mc:Choice>
  </mc:AlternateContent>
  <xr:revisionPtr revIDLastSave="0" documentId="13_ncr:1_{5F541051-5D1E-4D7F-B21D-6E3648538958}" xr6:coauthVersionLast="47" xr6:coauthVersionMax="47" xr10:uidLastSave="{00000000-0000-0000-0000-000000000000}"/>
  <bookViews>
    <workbookView xWindow="-108" yWindow="-108" windowWidth="23256" windowHeight="12576" xr2:uid="{D0616AB0-4A40-42F0-BE39-7A6E35D2A2F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8" i="1"/>
  <c r="H17" i="1"/>
  <c r="H16" i="1"/>
  <c r="H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tc={B4CD880D-64EE-47A1-90DB-601808CFB74F}</author>
  </authors>
  <commentList>
    <comment ref="I24" authorId="0" shapeId="0" xr:uid="{B4CD880D-64EE-47A1-90DB-601808CFB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Craig: for Verquvo HCC paid search
•	minimum investment of $840K (fully fund Branded), 
•	max investment of $2MM (allowing up to an additional $1.16MM for competitive).</t>
      </text>
    </comment>
  </commentList>
</comments>
</file>

<file path=xl/sharedStrings.xml><?xml version="1.0" encoding="utf-8"?>
<sst xmlns="http://schemas.openxmlformats.org/spreadsheetml/2006/main" count="59" uniqueCount="38">
  <si>
    <t>Current Spend Range</t>
  </si>
  <si>
    <t>Proposed Spend Range</t>
  </si>
  <si>
    <t>Comments</t>
  </si>
  <si>
    <t>in the optimization scenarios ($MM)</t>
  </si>
  <si>
    <t>Channel</t>
  </si>
  <si>
    <t>Min</t>
  </si>
  <si>
    <t>Max</t>
  </si>
  <si>
    <t>MMF</t>
  </si>
  <si>
    <t>Vendor/Partner</t>
  </si>
  <si>
    <t>2023 Spend</t>
  </si>
  <si>
    <t>HCP</t>
  </si>
  <si>
    <t>PatientPoint HCP</t>
  </si>
  <si>
    <t>DEEPINTENT</t>
  </si>
  <si>
    <t>DG CONNECT</t>
  </si>
  <si>
    <t>DOXIMITY</t>
  </si>
  <si>
    <t>EDH</t>
  </si>
  <si>
    <t>MEDSCAPE</t>
  </si>
  <si>
    <t>TRENDMD</t>
  </si>
  <si>
    <t>PHYSICIANS WEEKLY</t>
  </si>
  <si>
    <t>Total HCP</t>
  </si>
  <si>
    <t>POC</t>
  </si>
  <si>
    <t>PatientPoint</t>
  </si>
  <si>
    <t>Health Monitor</t>
  </si>
  <si>
    <t>Phys Weekly</t>
  </si>
  <si>
    <t>Coverwrap</t>
  </si>
  <si>
    <t>TMH</t>
  </si>
  <si>
    <t>Mesmerize</t>
  </si>
  <si>
    <t>Total POC</t>
  </si>
  <si>
    <t>HCC</t>
  </si>
  <si>
    <t>Display</t>
  </si>
  <si>
    <t>Paid Search</t>
  </si>
  <si>
    <t xml:space="preserve">Social </t>
  </si>
  <si>
    <t>Total HCC</t>
  </si>
  <si>
    <t>Constraint for total channel is +/20%</t>
  </si>
  <si>
    <t xml:space="preserve"> Vendor Min (-40%) </t>
  </si>
  <si>
    <t>Vendor Max (+40%)</t>
  </si>
  <si>
    <t>Constraints provided by Craig Doyle &amp; Team Frontiers</t>
  </si>
  <si>
    <t>see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</si>
</sst>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0.0,,&quot; M&quot;;\ "/>
    <numFmt numFmtId="169" formatCode="&quot;$&quot;#0.00,,&quot; M&quot;;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538D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/>
      <top/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indexed="64"/>
      </right>
      <top/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rgb="FFD9D9D9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BFBFBF"/>
      </bottom>
      <diagonal/>
    </border>
    <border>
      <left/>
      <right style="medium">
        <color indexed="64"/>
      </right>
      <top style="medium">
        <color indexed="64"/>
      </top>
      <bottom style="medium">
        <color rgb="FFBFBFBF"/>
      </bottom>
      <diagonal/>
    </border>
    <border>
      <left/>
      <right/>
      <top style="medium">
        <color indexed="64"/>
      </top>
      <bottom style="medium">
        <color rgb="FFBFBFBF"/>
      </bottom>
      <diagonal/>
    </border>
    <border>
      <left style="medium">
        <color indexed="64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 style="double">
        <color indexed="64"/>
      </top>
      <bottom/>
      <diagonal/>
    </border>
    <border>
      <left style="medium">
        <color indexed="64"/>
      </left>
      <right style="medium">
        <color rgb="FFD9D9D9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8" fontId="5" fillId="0" borderId="10" xfId="0" applyNumberFormat="1" applyFont="1" applyBorder="1" applyAlignment="1">
      <alignment horizontal="center" vertical="center"/>
    </xf>
    <xf numFmtId="8" fontId="5" fillId="0" borderId="11" xfId="0" applyNumberFormat="1" applyFont="1" applyBorder="1" applyAlignment="1">
      <alignment horizontal="center" vertical="center"/>
    </xf>
    <xf numFmtId="8" fontId="5" fillId="0" borderId="12" xfId="0" applyNumberFormat="1" applyFont="1" applyBorder="1" applyAlignment="1">
      <alignment horizontal="center" vertical="center"/>
    </xf>
    <xf numFmtId="8" fontId="5" fillId="0" borderId="1" xfId="0" applyNumberFormat="1" applyFont="1" applyBorder="1" applyAlignment="1">
      <alignment horizontal="center" vertical="center"/>
    </xf>
    <xf numFmtId="0" fontId="1" fillId="5" borderId="13" xfId="0" applyFont="1" applyFill="1" applyBorder="1" applyAlignment="1">
      <alignment horizontal="left" indent="1"/>
    </xf>
    <xf numFmtId="8" fontId="6" fillId="5" borderId="14" xfId="0" applyNumberFormat="1" applyFont="1" applyFill="1" applyBorder="1" applyAlignment="1">
      <alignment horizontal="center" vertical="center"/>
    </xf>
    <xf numFmtId="8" fontId="6" fillId="5" borderId="15" xfId="0" applyNumberFormat="1" applyFont="1" applyFill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6" fillId="5" borderId="13" xfId="0" applyNumberFormat="1" applyFont="1" applyFill="1" applyBorder="1" applyAlignment="1">
      <alignment horizontal="center" vertical="center"/>
    </xf>
    <xf numFmtId="164" fontId="6" fillId="5" borderId="14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indent="1"/>
    </xf>
    <xf numFmtId="0" fontId="6" fillId="5" borderId="15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9" fontId="5" fillId="0" borderId="9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8" fontId="5" fillId="0" borderId="24" xfId="0" applyNumberFormat="1" applyFont="1" applyBorder="1" applyAlignment="1">
      <alignment horizontal="center" vertical="center"/>
    </xf>
    <xf numFmtId="8" fontId="5" fillId="0" borderId="12" xfId="0" applyNumberFormat="1" applyFont="1" applyBorder="1" applyAlignment="1">
      <alignment horizontal="center" vertical="center"/>
    </xf>
    <xf numFmtId="8" fontId="5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relant\AppData\Local\Microsoft\Windows\INetCache\Content.Outlook\E0JJ7DTF\2024%20Projected%20Avails%20%20Costs%20Breakdown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2024 Breakout"/>
    </sheetNames>
    <sheetDataSet>
      <sheetData sheetId="0">
        <row r="5">
          <cell r="T5">
            <v>171997.04429065745</v>
          </cell>
        </row>
        <row r="6">
          <cell r="T6">
            <v>961008.40336134471</v>
          </cell>
        </row>
        <row r="7">
          <cell r="T7">
            <v>23675.874427138755</v>
          </cell>
        </row>
        <row r="8">
          <cell r="T8">
            <v>4021.9902464663473</v>
          </cell>
        </row>
        <row r="9">
          <cell r="T9">
            <v>60451.554430856413</v>
          </cell>
        </row>
        <row r="10">
          <cell r="T10">
            <v>311213.2672992092</v>
          </cell>
        </row>
        <row r="11">
          <cell r="T11">
            <v>1011205.904559641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Quiggle, Tracie A." id="{989DE3E3-3814-4211-A739-A6FCC42A0F69}" userId="S::morelant@merck.com::2ca80397-579b-48ac-aa5a-e988631eea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4" dT="2023-09-11T19:39:59.06" personId="{989DE3E3-3814-4211-A739-A6FCC42A0F69}" id="{B4CD880D-64EE-47A1-90DB-601808CFB74F}">
    <text>From Craig: for Verquvo HCC paid search
•	minimum investment of $840K (fully fund Branded), 
•	max investment of $2MM (allowing up to an additional $1.16MM for competitive).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D317-89B8-45AB-BF11-0D0A0CDDB027}">
  <dimension ref="B2:I27"/>
  <sheetViews>
    <sheetView showGridLines="0" tabSelected="1" zoomScale="90" zoomScaleNormal="90" workbookViewId="0">
      <selection activeCell="H22" sqref="H22"/>
    </sheetView>
  </sheetViews>
  <sheetFormatPr defaultRowHeight="14.4" x14ac:dyDescent="0.3"/>
  <cols>
    <col min="2" max="2" width="15.6640625" bestFit="1" customWidth="1"/>
    <col min="3" max="3" width="19.33203125" bestFit="1" customWidth="1"/>
    <col min="4" max="4" width="11.88671875" bestFit="1" customWidth="1"/>
    <col min="5" max="5" width="18" bestFit="1" customWidth="1"/>
    <col min="6" max="6" width="17.77734375" bestFit="1" customWidth="1"/>
    <col min="7" max="7" width="17.88671875" customWidth="1"/>
    <col min="8" max="8" width="17" customWidth="1"/>
    <col min="9" max="9" width="87.6640625" customWidth="1"/>
  </cols>
  <sheetData>
    <row r="2" spans="2:9" ht="15" thickBot="1" x14ac:dyDescent="0.35"/>
    <row r="3" spans="2:9" x14ac:dyDescent="0.3">
      <c r="B3" s="1"/>
      <c r="C3" s="1"/>
      <c r="D3" s="28"/>
      <c r="E3" s="29" t="s">
        <v>0</v>
      </c>
      <c r="F3" s="30"/>
      <c r="G3" s="31" t="s">
        <v>1</v>
      </c>
      <c r="H3" s="32"/>
      <c r="I3" s="33" t="s">
        <v>2</v>
      </c>
    </row>
    <row r="4" spans="2:9" ht="15" thickBot="1" x14ac:dyDescent="0.35">
      <c r="B4" s="1"/>
      <c r="C4" s="1"/>
      <c r="D4" s="28"/>
      <c r="E4" s="35" t="s">
        <v>3</v>
      </c>
      <c r="F4" s="36"/>
      <c r="G4" s="37" t="s">
        <v>3</v>
      </c>
      <c r="H4" s="38"/>
      <c r="I4" s="34"/>
    </row>
    <row r="5" spans="2:9" ht="15" thickBot="1" x14ac:dyDescent="0.35">
      <c r="B5" s="17" t="s">
        <v>4</v>
      </c>
      <c r="C5" s="18" t="s">
        <v>8</v>
      </c>
      <c r="D5" s="19" t="s">
        <v>9</v>
      </c>
      <c r="E5" s="20" t="s">
        <v>34</v>
      </c>
      <c r="F5" s="19" t="s">
        <v>35</v>
      </c>
      <c r="G5" s="17" t="s">
        <v>5</v>
      </c>
      <c r="H5" s="18" t="s">
        <v>6</v>
      </c>
      <c r="I5" s="18"/>
    </row>
    <row r="6" spans="2:9" ht="15" thickBot="1" x14ac:dyDescent="0.35">
      <c r="B6" s="2" t="s">
        <v>10</v>
      </c>
      <c r="C6" s="3" t="s">
        <v>11</v>
      </c>
      <c r="D6" s="11">
        <v>347232.01</v>
      </c>
      <c r="E6" s="12">
        <v>208339.20600000001</v>
      </c>
      <c r="F6" s="11">
        <v>486124.81399999995</v>
      </c>
      <c r="G6" s="2"/>
      <c r="H6" s="3"/>
      <c r="I6" s="3"/>
    </row>
    <row r="7" spans="2:9" ht="15" thickBot="1" x14ac:dyDescent="0.35">
      <c r="B7" s="2" t="s">
        <v>10</v>
      </c>
      <c r="C7" s="3" t="s">
        <v>12</v>
      </c>
      <c r="D7" s="11">
        <v>58414.229999999996</v>
      </c>
      <c r="E7" s="12">
        <v>35048.537999999993</v>
      </c>
      <c r="F7" s="11">
        <v>81779.921999999991</v>
      </c>
      <c r="G7" s="2"/>
      <c r="H7" s="3"/>
      <c r="I7" s="3"/>
    </row>
    <row r="8" spans="2:9" ht="15" thickBot="1" x14ac:dyDescent="0.35">
      <c r="B8" s="4" t="s">
        <v>10</v>
      </c>
      <c r="C8" s="5" t="s">
        <v>13</v>
      </c>
      <c r="D8" s="11">
        <v>32000</v>
      </c>
      <c r="E8" s="12">
        <v>19200</v>
      </c>
      <c r="F8" s="11">
        <v>44800</v>
      </c>
      <c r="G8" s="4"/>
      <c r="H8" s="5"/>
      <c r="I8" s="21"/>
    </row>
    <row r="9" spans="2:9" ht="15" thickBot="1" x14ac:dyDescent="0.35">
      <c r="B9" s="4" t="s">
        <v>10</v>
      </c>
      <c r="C9" s="5" t="s">
        <v>14</v>
      </c>
      <c r="D9" s="11">
        <v>165000</v>
      </c>
      <c r="E9" s="12">
        <v>99000</v>
      </c>
      <c r="F9" s="11">
        <v>230999.99999999997</v>
      </c>
      <c r="G9" s="4"/>
      <c r="H9" s="5"/>
      <c r="I9" s="21"/>
    </row>
    <row r="10" spans="2:9" ht="15" thickBot="1" x14ac:dyDescent="0.35">
      <c r="B10" s="4" t="s">
        <v>10</v>
      </c>
      <c r="C10" s="5" t="s">
        <v>15</v>
      </c>
      <c r="D10" s="11">
        <v>194726</v>
      </c>
      <c r="E10" s="12">
        <v>116835.59999999999</v>
      </c>
      <c r="F10" s="11">
        <v>272616.39999999997</v>
      </c>
      <c r="G10" s="4"/>
      <c r="H10" s="5"/>
      <c r="I10" s="21"/>
    </row>
    <row r="11" spans="2:9" ht="15" thickBot="1" x14ac:dyDescent="0.35">
      <c r="B11" s="4" t="s">
        <v>10</v>
      </c>
      <c r="C11" s="5" t="s">
        <v>16</v>
      </c>
      <c r="D11" s="11">
        <v>825855.69</v>
      </c>
      <c r="E11" s="12">
        <v>495513.41399999993</v>
      </c>
      <c r="F11" s="11">
        <v>1156197.9659999998</v>
      </c>
      <c r="G11" s="4"/>
      <c r="H11" s="5"/>
      <c r="I11" s="21"/>
    </row>
    <row r="12" spans="2:9" ht="15" thickBot="1" x14ac:dyDescent="0.35">
      <c r="B12" s="4" t="s">
        <v>10</v>
      </c>
      <c r="C12" s="5" t="s">
        <v>17</v>
      </c>
      <c r="D12" s="11">
        <v>45000</v>
      </c>
      <c r="E12" s="12">
        <v>27000</v>
      </c>
      <c r="F12" s="11">
        <v>62999.999999999993</v>
      </c>
      <c r="G12" s="4"/>
      <c r="H12" s="5"/>
      <c r="I12" s="21"/>
    </row>
    <row r="13" spans="2:9" ht="15" thickBot="1" x14ac:dyDescent="0.35">
      <c r="B13" s="4" t="s">
        <v>10</v>
      </c>
      <c r="C13" s="5" t="s">
        <v>18</v>
      </c>
      <c r="D13" s="11">
        <v>232825</v>
      </c>
      <c r="E13" s="12">
        <v>139695</v>
      </c>
      <c r="F13" s="11">
        <v>325955</v>
      </c>
      <c r="G13" s="4"/>
      <c r="H13" s="5"/>
      <c r="I13" s="21"/>
    </row>
    <row r="14" spans="2:9" x14ac:dyDescent="0.3">
      <c r="B14" s="6" t="s">
        <v>10</v>
      </c>
      <c r="C14" s="7" t="s">
        <v>7</v>
      </c>
      <c r="D14" s="13">
        <v>2251268.11</v>
      </c>
      <c r="E14" s="14">
        <v>1350760.8659999999</v>
      </c>
      <c r="F14" s="13">
        <v>3151775.3539999998</v>
      </c>
      <c r="G14" s="6"/>
      <c r="H14" s="7"/>
      <c r="I14" s="22"/>
    </row>
    <row r="15" spans="2:9" ht="15" thickBot="1" x14ac:dyDescent="0.35">
      <c r="B15" s="23" t="s">
        <v>10</v>
      </c>
      <c r="C15" s="8" t="s">
        <v>19</v>
      </c>
      <c r="D15" s="15">
        <v>4152321.04</v>
      </c>
      <c r="E15" s="16">
        <v>2491392.6239999998</v>
      </c>
      <c r="F15" s="15">
        <v>5813249.4560000002</v>
      </c>
      <c r="G15" s="9"/>
      <c r="H15" s="10"/>
      <c r="I15" s="24" t="s">
        <v>33</v>
      </c>
    </row>
    <row r="16" spans="2:9" ht="15.6" thickTop="1" thickBot="1" x14ac:dyDescent="0.35">
      <c r="B16" s="2" t="s">
        <v>20</v>
      </c>
      <c r="C16" s="3" t="s">
        <v>21</v>
      </c>
      <c r="D16" s="11">
        <v>1604598.54</v>
      </c>
      <c r="E16" s="12">
        <v>962759.12399999995</v>
      </c>
      <c r="F16" s="11">
        <v>2246437.9559999998</v>
      </c>
      <c r="G16" s="4"/>
      <c r="H16" s="39">
        <f>SUM('[1]Proj 2024 Breakout'!$T$8:$T$9)</f>
        <v>64473.54467732276</v>
      </c>
      <c r="I16" s="41" t="s">
        <v>36</v>
      </c>
    </row>
    <row r="17" spans="2:9" ht="15" thickBot="1" x14ac:dyDescent="0.35">
      <c r="B17" s="2" t="s">
        <v>20</v>
      </c>
      <c r="C17" s="3" t="s">
        <v>22</v>
      </c>
      <c r="D17" s="11">
        <v>1116009</v>
      </c>
      <c r="E17" s="12">
        <v>669605.4</v>
      </c>
      <c r="F17" s="11">
        <v>1562412.5999999999</v>
      </c>
      <c r="G17" s="4"/>
      <c r="H17" s="39">
        <f>'[1]Proj 2024 Breakout'!$T$6</f>
        <v>961008.40336134471</v>
      </c>
      <c r="I17" s="42"/>
    </row>
    <row r="18" spans="2:9" ht="15" thickBot="1" x14ac:dyDescent="0.35">
      <c r="B18" s="4" t="s">
        <v>20</v>
      </c>
      <c r="C18" s="5" t="s">
        <v>23</v>
      </c>
      <c r="D18" s="11">
        <v>881744</v>
      </c>
      <c r="E18" s="12">
        <v>529046.4</v>
      </c>
      <c r="F18" s="11">
        <v>1234441.5999999999</v>
      </c>
      <c r="G18" s="4"/>
      <c r="H18" s="39">
        <f>'[1]Proj 2024 Breakout'!$T$10</f>
        <v>311213.2672992092</v>
      </c>
      <c r="I18" s="42"/>
    </row>
    <row r="19" spans="2:9" ht="15" thickBot="1" x14ac:dyDescent="0.35">
      <c r="B19" s="4" t="s">
        <v>20</v>
      </c>
      <c r="C19" s="5" t="s">
        <v>24</v>
      </c>
      <c r="D19" s="11">
        <v>291283</v>
      </c>
      <c r="E19" s="12">
        <v>174769.8</v>
      </c>
      <c r="F19" s="11">
        <v>407796.19999999995</v>
      </c>
      <c r="G19" s="4"/>
      <c r="H19" s="39">
        <f>'[1]Proj 2024 Breakout'!$T$5</f>
        <v>171997.04429065745</v>
      </c>
      <c r="I19" s="42"/>
    </row>
    <row r="20" spans="2:9" ht="15" thickBot="1" x14ac:dyDescent="0.35">
      <c r="B20" s="4" t="s">
        <v>20</v>
      </c>
      <c r="C20" s="5" t="s">
        <v>25</v>
      </c>
      <c r="D20" s="11">
        <v>312651</v>
      </c>
      <c r="E20" s="12">
        <v>187590.6</v>
      </c>
      <c r="F20" s="11">
        <v>437711.39999999997</v>
      </c>
      <c r="G20" s="4"/>
      <c r="H20" s="39">
        <f>'[1]Proj 2024 Breakout'!$T$11</f>
        <v>1011205.904559641</v>
      </c>
      <c r="I20" s="42"/>
    </row>
    <row r="21" spans="2:9" x14ac:dyDescent="0.3">
      <c r="B21" s="6" t="s">
        <v>20</v>
      </c>
      <c r="C21" s="7" t="s">
        <v>26</v>
      </c>
      <c r="D21" s="13">
        <v>313745</v>
      </c>
      <c r="E21" s="14">
        <v>188247</v>
      </c>
      <c r="F21" s="13">
        <v>439243</v>
      </c>
      <c r="G21" s="6"/>
      <c r="H21" s="40">
        <f>'[1]Proj 2024 Breakout'!$T$7</f>
        <v>23675.874427138755</v>
      </c>
      <c r="I21" s="43"/>
    </row>
    <row r="22" spans="2:9" ht="15" thickBot="1" x14ac:dyDescent="0.35">
      <c r="B22" s="23" t="s">
        <v>20</v>
      </c>
      <c r="C22" s="8" t="s">
        <v>27</v>
      </c>
      <c r="D22" s="15">
        <v>4520030.54</v>
      </c>
      <c r="E22" s="16">
        <v>2712018.324</v>
      </c>
      <c r="F22" s="15">
        <v>6328042.7560000001</v>
      </c>
      <c r="G22" s="9"/>
      <c r="H22" s="10">
        <f>SUM(H16:H21)</f>
        <v>2543574.0386153138</v>
      </c>
      <c r="I22" s="24" t="s">
        <v>33</v>
      </c>
    </row>
    <row r="23" spans="2:9" ht="15.6" thickTop="1" thickBot="1" x14ac:dyDescent="0.35">
      <c r="B23" s="2" t="s">
        <v>28</v>
      </c>
      <c r="C23" s="3" t="s">
        <v>29</v>
      </c>
      <c r="D23" s="11">
        <v>1538884.19</v>
      </c>
      <c r="E23" s="12">
        <v>923330.51399999997</v>
      </c>
      <c r="F23" s="11">
        <v>2154437.8659999999</v>
      </c>
      <c r="G23" s="4"/>
      <c r="H23" s="5"/>
      <c r="I23" s="21"/>
    </row>
    <row r="24" spans="2:9" ht="15" thickBot="1" x14ac:dyDescent="0.35">
      <c r="B24" s="4" t="s">
        <v>28</v>
      </c>
      <c r="C24" s="5" t="s">
        <v>30</v>
      </c>
      <c r="D24" s="11">
        <v>1539278</v>
      </c>
      <c r="E24" s="12">
        <v>923566.79999999993</v>
      </c>
      <c r="F24" s="11">
        <v>2154989.1999999997</v>
      </c>
      <c r="G24" s="4">
        <v>840000</v>
      </c>
      <c r="H24" s="5">
        <v>2000000</v>
      </c>
      <c r="I24" s="21" t="s">
        <v>37</v>
      </c>
    </row>
    <row r="25" spans="2:9" x14ac:dyDescent="0.3">
      <c r="B25" s="6" t="s">
        <v>28</v>
      </c>
      <c r="C25" s="7" t="s">
        <v>31</v>
      </c>
      <c r="D25" s="13">
        <v>736027</v>
      </c>
      <c r="E25" s="14">
        <v>441616.2</v>
      </c>
      <c r="F25" s="13">
        <v>1030437.7999999999</v>
      </c>
      <c r="G25" s="6"/>
      <c r="H25" s="7"/>
      <c r="I25" s="22"/>
    </row>
    <row r="26" spans="2:9" ht="15" thickBot="1" x14ac:dyDescent="0.35">
      <c r="B26" s="23" t="s">
        <v>28</v>
      </c>
      <c r="C26" s="8" t="s">
        <v>32</v>
      </c>
      <c r="D26" s="15">
        <v>3814189.19</v>
      </c>
      <c r="E26" s="16">
        <v>2288513.514</v>
      </c>
      <c r="F26" s="15">
        <v>5339864.8659999995</v>
      </c>
      <c r="G26" s="9"/>
      <c r="H26" s="10"/>
      <c r="I26" s="24" t="s">
        <v>33</v>
      </c>
    </row>
    <row r="27" spans="2:9" ht="15.6" thickTop="1" thickBot="1" x14ac:dyDescent="0.35">
      <c r="B27" s="25"/>
      <c r="C27" s="26"/>
      <c r="D27" s="26"/>
      <c r="E27" s="26"/>
      <c r="F27" s="26"/>
      <c r="G27" s="26"/>
      <c r="H27" s="26"/>
      <c r="I27" s="27"/>
    </row>
  </sheetData>
  <mergeCells count="7">
    <mergeCell ref="I16:I21"/>
    <mergeCell ref="D3:D4"/>
    <mergeCell ref="E3:F3"/>
    <mergeCell ref="G3:H3"/>
    <mergeCell ref="I3:I4"/>
    <mergeCell ref="E4:F4"/>
    <mergeCell ref="G4:H4"/>
  </mergeCells>
  <pageMargins left="0.7" right="0.7" top="0.75" bottom="0.75" header="0.3" footer="0.3"/>
  <pageSetup orientation="portrait" r:id="rId1"/>
  <headerFooter>
    <oddHeader>&amp;L&amp;"Calibri"&amp;12&amp;KA80000Sensitive&amp;1#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Quiggle, Tracie A.</dc:creator>
  <cp:lastModifiedBy>Quiggle, Tracie A.</cp:lastModifiedBy>
  <dcterms:created xsi:type="dcterms:W3CDTF">2023-08-17T19:01:51Z</dcterms:created>
  <dcterms:modified xsi:type="dcterms:W3CDTF">2023-09-11T19:49:36Z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6ca4e7-1c6d-42ba-bd69-ca0c2ce1e034_Enabled">
    <vt:lpwstr>true</vt:lpwstr>
  </property>
  <property fmtid="{D5CDD505-2E9C-101B-9397-08002B2CF9AE}" pid="3" name="MSIP_Label_956ca4e7-1c6d-42ba-bd69-ca0c2ce1e034_SetDate">
    <vt:lpwstr>2023-08-17T19:06:11Z</vt:lpwstr>
  </property>
  <property fmtid="{D5CDD505-2E9C-101B-9397-08002B2CF9AE}" pid="4" name="MSIP_Label_956ca4e7-1c6d-42ba-bd69-ca0c2ce1e034_Method">
    <vt:lpwstr>Privileged</vt:lpwstr>
  </property>
  <property fmtid="{D5CDD505-2E9C-101B-9397-08002B2CF9AE}" pid="5" name="MSIP_Label_956ca4e7-1c6d-42ba-bd69-ca0c2ce1e034_Name">
    <vt:lpwstr>956ca4e7-1c6d-42ba-bd69-ca0c2ce1e034</vt:lpwstr>
  </property>
  <property fmtid="{D5CDD505-2E9C-101B-9397-08002B2CF9AE}" pid="6" name="MSIP_Label_956ca4e7-1c6d-42ba-bd69-ca0c2ce1e034_SiteId">
    <vt:lpwstr>a00de4ec-48a8-43a6-be74-e31274e2060d</vt:lpwstr>
  </property>
  <property fmtid="{D5CDD505-2E9C-101B-9397-08002B2CF9AE}" pid="7" name="MSIP_Label_956ca4e7-1c6d-42ba-bd69-ca0c2ce1e034_ActionId">
    <vt:lpwstr>e34abc35-bb7c-4f6a-ab71-46433af4f5eb</vt:lpwstr>
  </property>
  <property fmtid="{D5CDD505-2E9C-101B-9397-08002B2CF9AE}" pid="8" name="MSIP_Label_956ca4e7-1c6d-42ba-bd69-ca0c2ce1e034_ContentBits">
    <vt:lpwstr>1</vt:lpwstr>
  </property>
  <property fmtid="{D5CDD505-2E9C-101B-9397-08002B2CF9AE}" pid="9" name="MerckAIPLabel">
    <vt:lpwstr>Sensitive</vt:lpwstr>
  </property>
  <property fmtid="{D5CDD505-2E9C-101B-9397-08002B2CF9AE}" pid="10" name="MerckAIPDataExchange">
    <vt:lpwstr>!MRKMIP@Sensitive</vt:lpwstr>
  </property>
</Properties>
</file>